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nses" sheetId="1" r:id="rId5"/>
    <sheet state="visible" name="Pivot Table 7" sheetId="2" r:id="rId6"/>
    <sheet state="visible" name="Daybook" sheetId="3" r:id="rId7"/>
    <sheet state="visible" name="SwiggyInvoiceSummary" sheetId="4" r:id="rId8"/>
    <sheet state="visible" name="Menu" sheetId="5" r:id="rId9"/>
    <sheet state="visible" name="Income" sheetId="6" r:id="rId10"/>
    <sheet state="visible" name="MenuUpdater" sheetId="7" r:id="rId11"/>
    <sheet state="visible" name="Swiggy Order Summary" sheetId="8" r:id="rId12"/>
    <sheet state="visible" name="PL" sheetId="9" r:id="rId13"/>
    <sheet state="visible" name="Masters" sheetId="10" r:id="rId14"/>
    <sheet state="visible" name="Monthly Expenditure Report" sheetId="11" r:id="rId15"/>
    <sheet state="visible" name="Savings" sheetId="12" r:id="rId16"/>
    <sheet state="visible" name="Sheet3" sheetId="13" r:id="rId17"/>
    <sheet state="visible" name="Sheet4" sheetId="14" r:id="rId18"/>
    <sheet state="visible" name="Pizza Costing" sheetId="15" r:id="rId19"/>
    <sheet state="visible" name="Pizza Costing New" sheetId="16" r:id="rId20"/>
    <sheet state="visible" name="SwiggyInvoiceAnnexture" sheetId="17" r:id="rId21"/>
    <sheet state="visible" name="Swiggy Orders" sheetId="18" r:id="rId22"/>
    <sheet state="visible" name="Sheet15" sheetId="19" r:id="rId23"/>
  </sheets>
  <definedNames>
    <definedName hidden="1" localSheetId="0" name="_xlnm._FilterDatabase">Expenses!$A$1:$M$3756</definedName>
    <definedName hidden="1" localSheetId="4" name="_xlnm._FilterDatabase">Menu!$A$1:$AK$94</definedName>
    <definedName hidden="1" localSheetId="5" name="_xlnm._FilterDatabase">Income!$A$1:$N$479</definedName>
    <definedName hidden="1" localSheetId="6" name="_xlnm._FilterDatabase">MenuUpdater!$A$1:$Y$154</definedName>
    <definedName hidden="1" localSheetId="15" name="_xlnm._FilterDatabase">'Pizza Costing New'!$A$2:$AA$68</definedName>
    <definedName hidden="1" localSheetId="16" name="_xlnm._FilterDatabase">SwiggyInvoiceAnnexture!$A$2:$AY$485</definedName>
    <definedName hidden="1" localSheetId="17" name="_xlnm._FilterDatabase">'Swiggy Orders'!$A$1:$AK$522</definedName>
    <definedName hidden="1" localSheetId="18" name="_xlnm._FilterDatabase">Sheet15!$A$1:$AN$433</definedName>
    <definedName hidden="1" localSheetId="18" name="Z_68FC7C0B_F1D6_4F65_BA61_6363D5BEF4FA_.wvu.FilterData">Sheet15!$A$1:$AN$433</definedName>
  </definedNames>
  <calcPr/>
  <customWorkbookViews>
    <customWorkbookView activeSheetId="0" maximized="1" windowHeight="0" windowWidth="0" guid="{68FC7C0B-F1D6-4F65-BA61-6363D5BEF4FA}" name="Orders per Swiggy Payment Report"/>
  </customWorkbookViews>
  <pivotCaches>
    <pivotCache cacheId="0" r:id="rId24"/>
    <pivotCache cacheId="1" r:id="rId25"/>
    <pivotCache cacheId="2" r:id="rId2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tc={f7d63c94-1788-4077-ba34-f1ad1ebf6a38}</author>
  </authors>
  <commentList>
    <comment authorId="0" ref="R114">
      <text>
        <t xml:space="preserve">INR      3,182.57 Zomato
INR   34,057.12 Swiggy
INR 1,47,745.04</t>
      </text>
    </comment>
    <comment authorId="0" ref="Q127">
      <text>
        <t xml:space="preserve">INR 2,04,155.27</t>
      </text>
    </comment>
    <comment authorId="0" ref="R110">
      <text>
        <t xml:space="preserve">INR 3,65,069.66</t>
      </text>
    </comment>
    <comment authorId="0" ref="R93">
      <text>
        <t xml:space="preserve">A/C Balance: 1,71,645.88</t>
      </text>
    </comment>
    <comment authorId="0" ref="R109">
      <text>
        <t xml:space="preserve">3,52,878.54.</t>
      </text>
    </comment>
    <comment authorId="0" ref="R107">
      <text>
        <t xml:space="preserve">A/c Balance: 3,38,763.47</t>
      </text>
    </comment>
    <comment authorId="0" ref="Q121">
      <text>
        <t xml:space="preserve">INR 2,61,135.82</t>
      </text>
    </comment>
    <comment authorId="0" ref="Q120">
      <text>
        <t xml:space="preserve">INR 2,35,786.31</t>
      </text>
    </comment>
    <comment authorId="0" ref="Q117">
      <text>
        <t xml:space="preserve">INR 1,81,265.57</t>
      </text>
    </comment>
    <comment authorId="0" ref="R100">
      <text>
        <t xml:space="preserve">A/C Balance: 2,69,698.37</t>
      </text>
    </comment>
    <comment authorId="0" ref="R116">
      <text>
        <t xml:space="preserve">INR 1,61,760.50</t>
      </text>
    </comment>
    <comment authorId="1" xr:uid="{f7d63c94-1788-4077-ba34-f1ad1ebf6a38}" ref="C18">
      <text>
        <t xml:space="preserve">[Threaded comment]
 Your version of Excel allows you to read this threaded comment; however, any edits to it will get removed if the file is opened in a newer version of Excel. Learn more: https://go.microsoft.com/fwlink/?linkid=870924
Comment:
	Good Friday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Open the Swiggy Invoice Email. Eg: Swiggy Payments | 1076417 - Philos Delicacy | Kochi | 1st July 2025 to 5th July 2025
This sheet tracks the data from Excel Sheet attachement (Eg: invoice/Annexure_1076417_09072025_1752062755717.xlsx)
Open this file in Google Sheet.
Copy and paste the OrderList sheet info starting with the next empty cell in the Order ID column.
In the PaymentID column add numbers in sequential (1,2,3) etc and then select the entire range that has been copied along with the numbers in the PaymentiD.
From the Data menu, select the Sort Range and reverse sort (Z-&gt;A) on Column A. This is because the orders are listed in the reverse order on Swiggy's report.
Finally Add the Payment ID (3 letter Month code followed by the day of the report received). 
Once this is done, proceed to the Swiggy Orders sheet and follow the instructions there.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sheet tracks the data from Swiggy Web App's past orders. 
Open Swiggy's Web App (https://partner.swiggy.com/orders/past/restaurant/1076417)
Place your mouse over the Orders icon (right under the Swiggy icon on the leftside top) and select Past Orders option.
Select the date range matching to the latest invoice from Swiggy (tracked in SwiggyInvoiceAnnexture sheet)
Export the transactions and provide the email address (philosdelicacy@gmail.com)
Open your email and open the email received (eg: Swiggy order history - 1076417 - 01-07-2025 to 05-07-2025)
Click on the link to download the transactions list. 
Open the downloaded file and copy and paste the transactions (Starts from line 7) at the bottom of this sheet, by selecting the next free cell in the OrderID column.
Look for any Missing Orders in the PaymentID column. This column is set to fill up the PaymentID automatically from the SwiggyInvoiceAnnexture and thus allows us to do a cross verification if the entries are matching in both reports.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sheet was created in an excel sheet by combining the SwiggyInvoiceAnnexture and SwiggyOrders Table. 
The key column on this table is the Difference Column (Col K). It shows the amount shown by Swiggy and the actual payment.
Swiggy charges us some unknown amounts (could be discounts, or promo charges)</t>
      </text>
    </comment>
  </commentList>
</comments>
</file>

<file path=xl/sharedStrings.xml><?xml version="1.0" encoding="utf-8"?>
<sst xmlns="http://schemas.openxmlformats.org/spreadsheetml/2006/main" count="30952" uniqueCount="2262">
  <si>
    <t>Year</t>
  </si>
  <si>
    <t>Month</t>
  </si>
  <si>
    <t>ID</t>
  </si>
  <si>
    <t>Date</t>
  </si>
  <si>
    <t>Category</t>
  </si>
  <si>
    <t>Description</t>
  </si>
  <si>
    <t>Amount</t>
  </si>
  <si>
    <t>Paid?</t>
  </si>
  <si>
    <t>Mode</t>
  </si>
  <si>
    <t>Payment Date</t>
  </si>
  <si>
    <t>Rating</t>
  </si>
  <si>
    <t>Vendor Category</t>
  </si>
  <si>
    <t>Remarks</t>
  </si>
  <si>
    <t>LOCAL PURCHASE</t>
  </si>
  <si>
    <t>Temprature controller</t>
  </si>
  <si>
    <t>Cash</t>
  </si>
  <si>
    <t>MARKETING</t>
  </si>
  <si>
    <t>FOOD HUNTER SABU</t>
  </si>
  <si>
    <t>GREENZ VEGGIES</t>
  </si>
  <si>
    <t>veggies</t>
  </si>
  <si>
    <t>UPI</t>
  </si>
  <si>
    <t>T3 SPECIALITY</t>
  </si>
  <si>
    <t>prawns</t>
  </si>
  <si>
    <t>Bank</t>
  </si>
  <si>
    <t>TRIO MEATS KTM</t>
  </si>
  <si>
    <t>Oregano</t>
  </si>
  <si>
    <t>MATHA MEATS</t>
  </si>
  <si>
    <t>pork ribs</t>
  </si>
  <si>
    <t>Greenz Veggies</t>
  </si>
  <si>
    <t>Beef</t>
  </si>
  <si>
    <t>PULI WOOD CHINGAVANAM</t>
  </si>
  <si>
    <t>TEL PHONE</t>
  </si>
  <si>
    <t>AIRTEL PHILOS KAKKANAD</t>
  </si>
  <si>
    <t>TEX WORLD</t>
  </si>
  <si>
    <t xml:space="preserve">STAFF UNIFORMS </t>
  </si>
  <si>
    <t>STOCK STREAM ENTERPRISES</t>
  </si>
  <si>
    <t>Tuna</t>
  </si>
  <si>
    <t>fruit juice</t>
  </si>
  <si>
    <t>Pork</t>
  </si>
  <si>
    <t>POLAR ICE CUBES</t>
  </si>
  <si>
    <t>ice cube</t>
  </si>
  <si>
    <t xml:space="preserve">sticker (MADONA STICKER </t>
  </si>
  <si>
    <t>ANGADI SUPERMARKET</t>
  </si>
  <si>
    <t>lemon</t>
  </si>
  <si>
    <t>GROW GREENS</t>
  </si>
  <si>
    <t>Sunflower</t>
  </si>
  <si>
    <t>SHA ENTERPRISES</t>
  </si>
  <si>
    <t>FRY PAN</t>
  </si>
  <si>
    <t>eggs</t>
  </si>
  <si>
    <t>INVERTOR ******</t>
  </si>
  <si>
    <t>KOT PRINTER ******</t>
  </si>
  <si>
    <t>CHEESE</t>
  </si>
  <si>
    <t>MANGO JUICE</t>
  </si>
  <si>
    <t>LULU KOCHI</t>
  </si>
  <si>
    <t>salmon /avocado</t>
  </si>
  <si>
    <t>BEEF</t>
  </si>
  <si>
    <t>UNITED TRADERS KTM</t>
  </si>
  <si>
    <t xml:space="preserve">wheet flour </t>
  </si>
  <si>
    <t>floor brush</t>
  </si>
  <si>
    <t>ARACKAL BHARATH GAS</t>
  </si>
  <si>
    <t>GAS</t>
  </si>
  <si>
    <t>strawbery fruity</t>
  </si>
  <si>
    <t>Chicken</t>
  </si>
  <si>
    <t>soda</t>
  </si>
  <si>
    <t>STAFF SALARY</t>
  </si>
  <si>
    <t>SALARY MARCH (10 DAYS)</t>
  </si>
  <si>
    <t>peperoni</t>
  </si>
  <si>
    <t>bufflo cut</t>
  </si>
  <si>
    <t>KSEB</t>
  </si>
  <si>
    <t>kseb</t>
  </si>
  <si>
    <t>WATER SUPPLY</t>
  </si>
  <si>
    <t>2000L</t>
  </si>
  <si>
    <t>LERA COCA COLA</t>
  </si>
  <si>
    <t>sprite</t>
  </si>
  <si>
    <t>fruty mango</t>
  </si>
  <si>
    <t>french fries</t>
  </si>
  <si>
    <t>RIGHT SOLUTION PAPER TISSUE</t>
  </si>
  <si>
    <t>Tissue</t>
  </si>
  <si>
    <t>PETPOOJA</t>
  </si>
  <si>
    <t>software</t>
  </si>
  <si>
    <t>torttila</t>
  </si>
  <si>
    <t>DIAMOND</t>
  </si>
  <si>
    <t>Floor cleaner</t>
  </si>
  <si>
    <t>Local purchase</t>
  </si>
  <si>
    <t>Oil &amp; curd canteen (jinu purchased)</t>
  </si>
  <si>
    <t>chicken</t>
  </si>
  <si>
    <t>juice shaker</t>
  </si>
  <si>
    <t>Amazon</t>
  </si>
  <si>
    <t>gloves</t>
  </si>
  <si>
    <t>chicken full</t>
  </si>
  <si>
    <t>tomato ketup</t>
  </si>
  <si>
    <t>CAREVELLO (PIZZA BOX)</t>
  </si>
  <si>
    <t>pizza boxes</t>
  </si>
  <si>
    <t>AMAZON</t>
  </si>
  <si>
    <t>FLY CATCHER *******</t>
  </si>
  <si>
    <t>PERIYAR WATER SUPPLY</t>
  </si>
  <si>
    <t>whole chicken</t>
  </si>
  <si>
    <t>JUICES/PEPPERONI</t>
  </si>
  <si>
    <t>olives</t>
  </si>
  <si>
    <t>AIRTEL PRE PAID (PHILO)</t>
  </si>
  <si>
    <t>wrap paper</t>
  </si>
  <si>
    <t>pepperoni</t>
  </si>
  <si>
    <t>brocoli</t>
  </si>
  <si>
    <t>Diamond</t>
  </si>
  <si>
    <t xml:space="preserve">food wraping paper, </t>
  </si>
  <si>
    <t>Mushroom</t>
  </si>
  <si>
    <t>STAFF ACCOMODATION</t>
  </si>
  <si>
    <t>ANITHA JAYACHANDRAN</t>
  </si>
  <si>
    <t>SELF TRANSFER</t>
  </si>
  <si>
    <t>CHITTY (POST OFFFICE)</t>
  </si>
  <si>
    <t>Buffalo</t>
  </si>
  <si>
    <t>HYGIENE FRESH</t>
  </si>
  <si>
    <t>cap</t>
  </si>
  <si>
    <t>BEEF CURRY CUT</t>
  </si>
  <si>
    <t>Chilly powder, Oil</t>
  </si>
  <si>
    <t>Matha meats</t>
  </si>
  <si>
    <t>Zepto</t>
  </si>
  <si>
    <t>Oil &amp; milkymist zepto(Alby)</t>
  </si>
  <si>
    <t>Oil</t>
  </si>
  <si>
    <t xml:space="preserve">SELF </t>
  </si>
  <si>
    <t>2025</t>
  </si>
  <si>
    <t>04-Apr</t>
  </si>
  <si>
    <t>JUICE</t>
  </si>
  <si>
    <t>spegatti</t>
  </si>
  <si>
    <t>MENU PRINTING</t>
  </si>
  <si>
    <t>Jeans (MANJU FASHIONS)</t>
  </si>
  <si>
    <t>micro greens</t>
  </si>
  <si>
    <t>PASTA</t>
  </si>
  <si>
    <t>pork cuts</t>
  </si>
  <si>
    <t>soda,sprite</t>
  </si>
  <si>
    <t>EMMES AGENCIES (GREEN VALLEY WATER)</t>
  </si>
  <si>
    <t>BOTTLE WATER &amp; 20LTR CAN</t>
  </si>
  <si>
    <t>05-May</t>
  </si>
  <si>
    <t>LAND RENT</t>
  </si>
  <si>
    <t>CHINNAMMA PAUL</t>
  </si>
  <si>
    <t>SYRUP</t>
  </si>
  <si>
    <t>KERALA CHICKEN</t>
  </si>
  <si>
    <t>CHICKEN (KIZHAKKAMBALAM)</t>
  </si>
  <si>
    <t xml:space="preserve">SIGN BOARD </t>
  </si>
  <si>
    <t>PANEER</t>
  </si>
  <si>
    <t>JAPANESE ITEMS</t>
  </si>
  <si>
    <t xml:space="preserve">SALARY APRIL </t>
  </si>
  <si>
    <t>RELIANCE (SMART BAZAR)</t>
  </si>
  <si>
    <t>GOOD LIFE OIL</t>
  </si>
  <si>
    <t>TAMARIND FIREWOOD  PIRAVOM</t>
  </si>
  <si>
    <t>FIREWOOD (PIULI THADI)</t>
  </si>
  <si>
    <t>AGROSHIELD</t>
  </si>
  <si>
    <t>VEGGIES</t>
  </si>
  <si>
    <t>sausage, pepperoni</t>
  </si>
  <si>
    <t>PORK RIBS</t>
  </si>
  <si>
    <t>EURO INDIA KOCHI</t>
  </si>
  <si>
    <t>IMPORTED CHEESE</t>
  </si>
  <si>
    <t>imported cheese</t>
  </si>
  <si>
    <t xml:space="preserve">gas </t>
  </si>
  <si>
    <t>MAYO, FRUIT PULP...ETC</t>
  </si>
  <si>
    <t>MATTAKKANDAM MANARCAD</t>
  </si>
  <si>
    <t>STAFF CANTEEN</t>
  </si>
  <si>
    <t>Polar Ice Cubes</t>
  </si>
  <si>
    <t>ICE CUBES</t>
  </si>
  <si>
    <t>THE FOOD CART</t>
  </si>
  <si>
    <t xml:space="preserve">TENDERLOIN </t>
  </si>
  <si>
    <t>OLIVE OIL</t>
  </si>
  <si>
    <t>PRAWNS, BUTTER, SAUSAGE</t>
  </si>
  <si>
    <t>Grow greens</t>
  </si>
  <si>
    <t>MICRO GREENS</t>
  </si>
  <si>
    <t>skillet, ice bucket</t>
  </si>
  <si>
    <t>COCONUT SHELL (BIBIN BORMA)</t>
  </si>
  <si>
    <t>sprite &amp; soda</t>
  </si>
  <si>
    <t>CANTEEN</t>
  </si>
  <si>
    <t>Arackal bharath gas</t>
  </si>
  <si>
    <t>cheese</t>
  </si>
  <si>
    <t>CHARITY</t>
  </si>
  <si>
    <t>AASHRITHA CHARITY TRUST</t>
  </si>
  <si>
    <t>SWIGGY</t>
  </si>
  <si>
    <t>UMBERLLA</t>
  </si>
  <si>
    <t>gas</t>
  </si>
  <si>
    <t>real alphonso mango juice</t>
  </si>
  <si>
    <t>ice cubes</t>
  </si>
  <si>
    <t>passion fruit</t>
  </si>
  <si>
    <t>PRAWNS</t>
  </si>
  <si>
    <t>MIXI, COOKER, PLATE</t>
  </si>
  <si>
    <t>Royal Kottayam</t>
  </si>
  <si>
    <t>PLASTIC CONTAINERS</t>
  </si>
  <si>
    <t>flour, sugar</t>
  </si>
  <si>
    <t>spices &amp; syrups</t>
  </si>
  <si>
    <t>06-Jun</t>
  </si>
  <si>
    <t>SALARY MAY</t>
  </si>
  <si>
    <t>Right solution Tissue paper</t>
  </si>
  <si>
    <t>PORK RIBS &amp; PORK MEAT</t>
  </si>
  <si>
    <t>TENDERLOIN, CHICKEN THIGH</t>
  </si>
  <si>
    <t>ALUMINIUM FOIL</t>
  </si>
  <si>
    <t>maida</t>
  </si>
  <si>
    <t>PIZZA BOX (12INCH 1000NOS)</t>
  </si>
  <si>
    <t>9APRIL-9JUNE (2MONTHS)</t>
  </si>
  <si>
    <t xml:space="preserve">spices </t>
  </si>
  <si>
    <t>fire wood (3940kg x 30= 27580</t>
  </si>
  <si>
    <t>chicken wings &amp; supreme</t>
  </si>
  <si>
    <t>municipality water authority</t>
  </si>
  <si>
    <t>water authority</t>
  </si>
  <si>
    <t>kitchen utensial</t>
  </si>
  <si>
    <t>butter, susage, pepperoni etc</t>
  </si>
  <si>
    <t>canteen puchase</t>
  </si>
  <si>
    <t>pepperoni, sausage</t>
  </si>
  <si>
    <t>spices</t>
  </si>
  <si>
    <t>Hygiene fresh</t>
  </si>
  <si>
    <t>ROOM FRESHNER</t>
  </si>
  <si>
    <t>Staff accommodation - May</t>
  </si>
  <si>
    <t>plastic shop kottayam</t>
  </si>
  <si>
    <t>plastc containers</t>
  </si>
  <si>
    <t>platic crates</t>
  </si>
  <si>
    <t xml:space="preserve">chicken thigh </t>
  </si>
  <si>
    <t>rava</t>
  </si>
  <si>
    <t>cheese, spices</t>
  </si>
  <si>
    <t>amaze trading (cheese)</t>
  </si>
  <si>
    <t>dinamight cheese</t>
  </si>
  <si>
    <t>food wraping paper, water glass</t>
  </si>
  <si>
    <t>SPRITE</t>
  </si>
  <si>
    <t>cheese, pepperoni, syrups</t>
  </si>
  <si>
    <t>canteen fish</t>
  </si>
  <si>
    <t>SUNFLOWER OIL</t>
  </si>
  <si>
    <t xml:space="preserve">FISH CANTEEN </t>
  </si>
  <si>
    <t xml:space="preserve">CANTEEN </t>
  </si>
  <si>
    <t>minaral water bottles &amp; can</t>
  </si>
  <si>
    <t>07-Jul</t>
  </si>
  <si>
    <t>JINU (ADV 1000) -JUNE</t>
  </si>
  <si>
    <t>bbq sauce, tomato sauce</t>
  </si>
  <si>
    <t>truffle oil</t>
  </si>
  <si>
    <t>TOMATO PUREE</t>
  </si>
  <si>
    <t>EDAMAME</t>
  </si>
  <si>
    <t>SALMON/AVOCADO</t>
  </si>
  <si>
    <t>Boney (adv 1500)-JUNE</t>
  </si>
  <si>
    <t>ACHU (aswin)-JUNE</t>
  </si>
  <si>
    <t>ALBY-JUNE</t>
  </si>
  <si>
    <t>ATHUL-JUNE</t>
  </si>
  <si>
    <t>SARATH-JUNE</t>
  </si>
  <si>
    <t>TENDERLOIN &amp; CHICKEN THIGH</t>
  </si>
  <si>
    <t>CHEESE &amp; SPICES</t>
  </si>
  <si>
    <t>MANISH (ADVANCE 6000)-JUNE</t>
  </si>
  <si>
    <t>maida, sugar</t>
  </si>
  <si>
    <t>cheese, yeast, tortilla</t>
  </si>
  <si>
    <t>NEHMIAH (STIPEND)-JUNE</t>
  </si>
  <si>
    <t>pork ribs &amp; meats</t>
  </si>
  <si>
    <t>cling wrap</t>
  </si>
  <si>
    <t>CANTEEN ITEMS</t>
  </si>
  <si>
    <t>PEPPERONI &amp; SAUSAGE</t>
  </si>
  <si>
    <t>TISSUE PAPPER</t>
  </si>
  <si>
    <t>pork rib &amp; pork meat</t>
  </si>
  <si>
    <t>beef tenderloin</t>
  </si>
  <si>
    <t>mushrooms</t>
  </si>
  <si>
    <t>Tortilla</t>
  </si>
  <si>
    <t>BED MATRESS</t>
  </si>
  <si>
    <t>icecubes</t>
  </si>
  <si>
    <t>pork meat</t>
  </si>
  <si>
    <t>juices</t>
  </si>
  <si>
    <t>utensils</t>
  </si>
  <si>
    <t>SPRITE &amp; SODA</t>
  </si>
  <si>
    <t>KMN VEGGIES KTM</t>
  </si>
  <si>
    <t>CRATES FOR KITCHEN</t>
  </si>
  <si>
    <t>MAIDA, DAL, SUGAR ETC..</t>
  </si>
  <si>
    <t xml:space="preserve">RENT </t>
  </si>
  <si>
    <t>SPICES, TENDERLOIN, PRAWNS</t>
  </si>
  <si>
    <t>BEEF CURRY CUT, CHICKEN THIGH</t>
  </si>
  <si>
    <t>CHEESE &amp; JUICES</t>
  </si>
  <si>
    <t>TORTILLA</t>
  </si>
  <si>
    <t>cheese, tenderloin</t>
  </si>
  <si>
    <t>Water supply</t>
  </si>
  <si>
    <t>periyar water</t>
  </si>
  <si>
    <t>TRAVEL EXPENCE</t>
  </si>
  <si>
    <t>PETROL</t>
  </si>
  <si>
    <t>PEPPERONI, PANEER, TOMATO PUREE</t>
  </si>
  <si>
    <t>MAIDA, RICE</t>
  </si>
  <si>
    <t xml:space="preserve">PULIWOOD </t>
  </si>
  <si>
    <t>JUICES &amp; PASTA ETC</t>
  </si>
  <si>
    <t>CHEESE, CREAM</t>
  </si>
  <si>
    <t>MAYO</t>
  </si>
  <si>
    <t>08-Aug</t>
  </si>
  <si>
    <t>JINU-JULY</t>
  </si>
  <si>
    <t>AUG</t>
  </si>
  <si>
    <t>tenderloin &amp; prawns</t>
  </si>
  <si>
    <t>PEPPERONI, SAUSAGE</t>
  </si>
  <si>
    <t xml:space="preserve">STAFF SPL FOOD </t>
  </si>
  <si>
    <t>PERiyar water</t>
  </si>
  <si>
    <t>PRAWNS &amp; TENDERLOIN</t>
  </si>
  <si>
    <t>ROYAL KTM</t>
  </si>
  <si>
    <t>CONTAINERS</t>
  </si>
  <si>
    <t>DIESEL</t>
  </si>
  <si>
    <t>SPICES &amp; PEPPERONI</t>
  </si>
  <si>
    <t>PEPPERONI, FRENCH FRIES</t>
  </si>
  <si>
    <t>KPF CHICKEN KOTTAYAM</t>
  </si>
  <si>
    <t xml:space="preserve">CHICKEN THIGH </t>
  </si>
  <si>
    <t>TENDERLOIN, BUTTER</t>
  </si>
  <si>
    <t>maida, canteen items</t>
  </si>
  <si>
    <t>canteen</t>
  </si>
  <si>
    <t>CCTV</t>
  </si>
  <si>
    <t>MONITOR</t>
  </si>
  <si>
    <t>CHICKEN WINGS</t>
  </si>
  <si>
    <t>CCTV INSTAL*********</t>
  </si>
  <si>
    <t>8'BOX 1034 NOS</t>
  </si>
  <si>
    <t>FRUIT CRUSH</t>
  </si>
  <si>
    <t>BONEY-JULY</t>
  </si>
  <si>
    <t>ACHU-JULY</t>
  </si>
  <si>
    <t>ALBY-JULY</t>
  </si>
  <si>
    <t>ATHUL-JULY</t>
  </si>
  <si>
    <t>SATRATH-JULY</t>
  </si>
  <si>
    <t>MANISH-JULY</t>
  </si>
  <si>
    <t>SPRITE 600ML</t>
  </si>
  <si>
    <t>SPRITE/SODA</t>
  </si>
  <si>
    <t>Lettuce &amp; Sprouts</t>
  </si>
  <si>
    <t>RICH CREAM</t>
  </si>
  <si>
    <t>CHEESE &amp; BUTTER</t>
  </si>
  <si>
    <t>ELETRCITY BILL MONTH OF (19-08/11-09)</t>
  </si>
  <si>
    <t>CHEESE, ETC</t>
  </si>
  <si>
    <t>sprite 400ml</t>
  </si>
  <si>
    <t>cheese &amp; spices</t>
  </si>
  <si>
    <t>diesel</t>
  </si>
  <si>
    <t>fish</t>
  </si>
  <si>
    <t>ANNA TRADERS KOTYTAYAM</t>
  </si>
  <si>
    <t>DRY FRUITS</t>
  </si>
  <si>
    <t>TENDERLOIN</t>
  </si>
  <si>
    <t>WHEAT FLOUR&amp; SUGAR</t>
  </si>
  <si>
    <t>MAIDA,DAL ETC</t>
  </si>
  <si>
    <t>OLIVES</t>
  </si>
  <si>
    <t>APRON</t>
  </si>
  <si>
    <t>SPRITE 400ML</t>
  </si>
  <si>
    <t>juice</t>
  </si>
  <si>
    <t>SPICES</t>
  </si>
  <si>
    <t>PLATES &amp; KETTLE</t>
  </si>
  <si>
    <t>UNIFORM (SARATH)</t>
  </si>
  <si>
    <t>BIG BASKET</t>
  </si>
  <si>
    <t>CREAM CHEESE (400+400) GM</t>
  </si>
  <si>
    <t>TISSUE PAPER</t>
  </si>
  <si>
    <t>MUNICIPALITY WATER SUPPLY</t>
  </si>
  <si>
    <t>MUNICIPALITY WATER</t>
  </si>
  <si>
    <t>tenderloin</t>
  </si>
  <si>
    <t>prawns &amp; butter</t>
  </si>
  <si>
    <t>CARRY BAG</t>
  </si>
  <si>
    <t xml:space="preserve">CANTEEN + KITCHEN </t>
  </si>
  <si>
    <t xml:space="preserve">MAIDA, SUGAR ETC </t>
  </si>
  <si>
    <t>tenderloin &amp; beef curry cut</t>
  </si>
  <si>
    <t xml:space="preserve">PANEER </t>
  </si>
  <si>
    <t>PEPPERONI, CREAM, BUTTER</t>
  </si>
  <si>
    <t>PASTA, CREAM ETC</t>
  </si>
  <si>
    <t>GAS 1</t>
  </si>
  <si>
    <t>PANEER, BUTTER</t>
  </si>
  <si>
    <t>FRENCH FRIES, BUTTER ETC</t>
  </si>
  <si>
    <t>AIR FRESHNER</t>
  </si>
  <si>
    <t>CHEEESE, JUICE ETC</t>
  </si>
  <si>
    <t>PSM KOTTAYAM</t>
  </si>
  <si>
    <t>TOMATO ,LEEKS</t>
  </si>
  <si>
    <t>VEG KOTTAYAM (LOCAL)</t>
  </si>
  <si>
    <t>BNI SOVEREIGNS</t>
  </si>
  <si>
    <t>YEARLY FEE</t>
  </si>
  <si>
    <t>COCONUT MILK</t>
  </si>
  <si>
    <t>TORTILA, MARIMBULLA, SLICED CHEESE</t>
  </si>
  <si>
    <t>french fries, juice</t>
  </si>
  <si>
    <t>minaral water cans &amp; BOTTLES</t>
  </si>
  <si>
    <t>09-Sep</t>
  </si>
  <si>
    <t>tenderloin, chicken thigh, beef curry cuts</t>
  </si>
  <si>
    <t>pasta, sausage, spices etc</t>
  </si>
  <si>
    <t>JINU (AUG)</t>
  </si>
  <si>
    <t>INNOVA DIESEL</t>
  </si>
  <si>
    <t>SEP 25</t>
  </si>
  <si>
    <t>maida, sugar etc...</t>
  </si>
  <si>
    <t>sugar</t>
  </si>
  <si>
    <t>olives, parmesan</t>
  </si>
  <si>
    <t>cheese, pepperoni, spices etc</t>
  </si>
  <si>
    <t>clean wrap, foil</t>
  </si>
  <si>
    <t>tv cable</t>
  </si>
  <si>
    <t>thyme</t>
  </si>
  <si>
    <t>fire wood</t>
  </si>
  <si>
    <t>ACHU (SEP) (10000 CASH)</t>
  </si>
  <si>
    <t>ALBY (AUG)</t>
  </si>
  <si>
    <t>BONY (AUG)</t>
  </si>
  <si>
    <t>ATHUL (AUG)</t>
  </si>
  <si>
    <t>SARATH MADHU (AUG)</t>
  </si>
  <si>
    <t>SARATH KUMAR (AUG)</t>
  </si>
  <si>
    <t>MANISH (AUG)</t>
  </si>
  <si>
    <t>ACHU (AUG)</t>
  </si>
  <si>
    <t>yeast, jamaican powder</t>
  </si>
  <si>
    <t>PEPPERONOI, CTREAM, BUTTER</t>
  </si>
  <si>
    <t>maida, rawa etc</t>
  </si>
  <si>
    <t>foil, containers, clean wrap etc</t>
  </si>
  <si>
    <t>PUREE</t>
  </si>
  <si>
    <t>JUICES</t>
  </si>
  <si>
    <t>SODA,SPRITE</t>
  </si>
  <si>
    <t>CHICKEN THIGH, TENDERLOIN,WINGS</t>
  </si>
  <si>
    <t>CHEESE, CREAM,FF,PRAWNS</t>
  </si>
  <si>
    <t>EXTENTION BOARD</t>
  </si>
  <si>
    <t>CHEESE, JUICE, PUREE ETC</t>
  </si>
  <si>
    <t>12" pizza boxes (1016 nos)</t>
  </si>
  <si>
    <t>pepperoni, cream, etc</t>
  </si>
  <si>
    <t>sprite, soda</t>
  </si>
  <si>
    <t>cheese, tortilla, spices etc</t>
  </si>
  <si>
    <t>STAINES KOCHI</t>
  </si>
  <si>
    <t>dry fruits</t>
  </si>
  <si>
    <t>HOST VYTILA</t>
  </si>
  <si>
    <t>RAMEN NOODLES</t>
  </si>
  <si>
    <t xml:space="preserve">TENDERLOIN, CHICKEN THIGH </t>
  </si>
  <si>
    <t>MUSHROOMS</t>
  </si>
  <si>
    <t>OREGANO</t>
  </si>
  <si>
    <t>GREENS ANGADI</t>
  </si>
  <si>
    <t>LETTUCE, TOMATO</t>
  </si>
  <si>
    <t>OMNI</t>
  </si>
  <si>
    <t>RENT</t>
  </si>
  <si>
    <t>beef curry cut</t>
  </si>
  <si>
    <t>10" pizza boxes</t>
  </si>
  <si>
    <t xml:space="preserve">CLEAN WRAP </t>
  </si>
  <si>
    <t>MAIDA, SUGAR</t>
  </si>
  <si>
    <t>PASTA,CREAM</t>
  </si>
  <si>
    <t>CM MARGIN FREE</t>
  </si>
  <si>
    <t>tomato puree</t>
  </si>
  <si>
    <t>OLIVES,  IMP CHEESE</t>
  </si>
  <si>
    <t>JOE M (VEG)</t>
  </si>
  <si>
    <t>sprite 4 case</t>
  </si>
  <si>
    <t>MSP TRAINING</t>
  </si>
  <si>
    <t>PETROL, OMNI</t>
  </si>
  <si>
    <t>SHUKKOOR CHICKEN</t>
  </si>
  <si>
    <t>sunflower oil</t>
  </si>
  <si>
    <t>juice, syrup, pepperoni etc</t>
  </si>
  <si>
    <t>NEW RANA (VEGGIES)</t>
  </si>
  <si>
    <t>PLASTIC CONTAINERS, aluminium foil</t>
  </si>
  <si>
    <t>maida, sugar, dal etc</t>
  </si>
  <si>
    <t>PRECISE SAFETY SOLUTIONS</t>
  </si>
  <si>
    <t>FIRE EXTINGUISHER</t>
  </si>
  <si>
    <t>CREAM , BBQ SAUCE</t>
  </si>
  <si>
    <t>MAINTANENCE</t>
  </si>
  <si>
    <t>PADANILATHU</t>
  </si>
  <si>
    <t>MINARAL WATER CAN &amp; BOTTLE</t>
  </si>
  <si>
    <t>10-Oct</t>
  </si>
  <si>
    <t>MARKET STUDY</t>
  </si>
  <si>
    <t>SMOCK CULTURE BY STEVE</t>
  </si>
  <si>
    <t>JINU (SEP)</t>
  </si>
  <si>
    <t>OCT</t>
  </si>
  <si>
    <t>PIZZA SAVER DELHI</t>
  </si>
  <si>
    <t>PIZZA SAVER</t>
  </si>
  <si>
    <t>OIL (24PKT) EGGS</t>
  </si>
  <si>
    <t>CHOCOLATE (CYRIAC NJAVALLY)</t>
  </si>
  <si>
    <t>MONTHLY MEETING FEE</t>
  </si>
  <si>
    <t>CHICKEN</t>
  </si>
  <si>
    <t>TENDERLOIN, CHICKEN THIGH, WINGS</t>
  </si>
  <si>
    <t>BREAD CRUMBS &amp; PUREE</t>
  </si>
  <si>
    <t>CREAM CHEESE</t>
  </si>
  <si>
    <t>CREAM, OREGANO ETC</t>
  </si>
  <si>
    <t>BUTTER, PENNE</t>
  </si>
  <si>
    <t>CHEESE, FRENCH FRIES, KETCHUP</t>
  </si>
  <si>
    <t>SODA &amp; SPRITE</t>
  </si>
  <si>
    <t>MAIDA, CANTEEN RICE, SPICES</t>
  </si>
  <si>
    <t>MUSHROOM, TOMATO PUREE</t>
  </si>
  <si>
    <t>NOURISH (JIKKU)</t>
  </si>
  <si>
    <t>ROSEMARY, BASIL, THYME, MUSHRROM</t>
  </si>
  <si>
    <t>DIESEL INNOVA</t>
  </si>
  <si>
    <t>LINIYA SOAP SOLUTIONS</t>
  </si>
  <si>
    <t>SOAP LIQUIDS</t>
  </si>
  <si>
    <t>ALBY (SEP)</t>
  </si>
  <si>
    <t>BONY (SEP)</t>
  </si>
  <si>
    <t>ATHUL (SEP)</t>
  </si>
  <si>
    <t>SARATH MADHU (SEP)</t>
  </si>
  <si>
    <t>SARATH KUMAR (SEP)</t>
  </si>
  <si>
    <t>MANISH (SEP)</t>
  </si>
  <si>
    <t>PEPPERONI, SPAGHETTI, BUTTER</t>
  </si>
  <si>
    <t>AIRTEL (KAKKANAD)</t>
  </si>
  <si>
    <t>AUG9TH TO OCT9TH</t>
  </si>
  <si>
    <t>SALMON, AVOCADO, HERBS</t>
  </si>
  <si>
    <t>TRUFFLE OIL 3BTL</t>
  </si>
  <si>
    <t>FRUIT CRUSH, JUICE, PORK SAUSAGE</t>
  </si>
  <si>
    <t>PAPER TISSUE</t>
  </si>
  <si>
    <t>CHEESE, PANEER, RICH CREAM, MANGO JUICE</t>
  </si>
  <si>
    <t xml:space="preserve">BUTTER </t>
  </si>
  <si>
    <t>SPRITE 3CASE</t>
  </si>
  <si>
    <t>SUNFLOWER OIL (24PKT)</t>
  </si>
  <si>
    <t>PORK RIBS (15KG)</t>
  </si>
  <si>
    <t>SPICES, CREAM, PEPPERONI, CRUMBS</t>
  </si>
  <si>
    <t>CHEESE, KETCHUP, BUTTER</t>
  </si>
  <si>
    <t>PARMESAN CHEESE, OLIVES</t>
  </si>
  <si>
    <t>CHICKEN COKTAIL SAUSAGE</t>
  </si>
  <si>
    <t>CLEAN WRAP, HAIR NET</t>
  </si>
  <si>
    <t>BLACK PEPPER</t>
  </si>
  <si>
    <t>MAIDA, RAWA, SUGAR</t>
  </si>
  <si>
    <t>CHICKEN THIGH, TENDERLOIN</t>
  </si>
  <si>
    <t>MUNICIPALITY WATER 2MONTHS</t>
  </si>
  <si>
    <t>ONION</t>
  </si>
  <si>
    <t>PIZZA BOX (8X8)1000NOS</t>
  </si>
  <si>
    <t>CHEESE, FRYS, BUTTER, WEDGES, PRAWNS</t>
  </si>
  <si>
    <t xml:space="preserve">WINGS, TENDERLLOIN, CHICKEN THIGH </t>
  </si>
  <si>
    <t>PULI WOOD</t>
  </si>
  <si>
    <t>NON STICK PAN (PRESTIGE PAMPADY)</t>
  </si>
  <si>
    <t>CHEESE, SPICES</t>
  </si>
  <si>
    <t>FISH (FAIZAL)</t>
  </si>
  <si>
    <t>SAUCES &amp; NOODLES</t>
  </si>
  <si>
    <t>TOMATO PUREE, CHEESE, SPICES</t>
  </si>
  <si>
    <t>SOY, GOCHUJANG, COUS COUS</t>
  </si>
  <si>
    <t>TAZA MILK</t>
  </si>
  <si>
    <t>MONTH OF OCT 25</t>
  </si>
  <si>
    <t>TORTILLA, PINEAPPLE JUICE</t>
  </si>
  <si>
    <t>CHICKEN THIGH, TENDERLOIN, CURRY CUT</t>
  </si>
  <si>
    <t>SUNFLOWER OIL (12PKT)</t>
  </si>
  <si>
    <t>SALMON, AVOCADO, PEAS</t>
  </si>
  <si>
    <t>butter, wedges, fries, cream</t>
  </si>
  <si>
    <t>LETTUCE</t>
  </si>
  <si>
    <t>BLINKIT</t>
  </si>
  <si>
    <t>MILK, CURD</t>
  </si>
  <si>
    <t>SPRING ONION</t>
  </si>
  <si>
    <t>EGGS (90NOS)</t>
  </si>
  <si>
    <t>EGGS</t>
  </si>
  <si>
    <t>PENNE, SPICES, SAUCES</t>
  </si>
  <si>
    <t>CHICKEN (2NOS)</t>
  </si>
  <si>
    <t>RED CHEDDAR (4KG)</t>
  </si>
  <si>
    <t>OLIVES, PEPPERONI</t>
  </si>
  <si>
    <t>AMUL FRESH CREAM</t>
  </si>
  <si>
    <t>ZEPTO</t>
  </si>
  <si>
    <t>SPRITE (4CASE) SODA (3CASE)</t>
  </si>
  <si>
    <t>CURD</t>
  </si>
  <si>
    <t>DELIVERY BAG</t>
  </si>
  <si>
    <t>11-Nov</t>
  </si>
  <si>
    <t>PORK MEAT 20KG</t>
  </si>
  <si>
    <t>PLASTIC CONTAIINERS, CLEAN WRAP, SILVER FOIL</t>
  </si>
  <si>
    <t xml:space="preserve">SPICES </t>
  </si>
  <si>
    <t xml:space="preserve">MAIDA </t>
  </si>
  <si>
    <t>NOV</t>
  </si>
  <si>
    <t>CHEESE, PASTA, JUICE</t>
  </si>
  <si>
    <t>PEANUT, KISMISS</t>
  </si>
  <si>
    <t>FRIES, IRISH CREAM, BUTTER</t>
  </si>
  <si>
    <t>SPRITE (5CASE)</t>
  </si>
  <si>
    <t>SALMON, AVOCADO</t>
  </si>
  <si>
    <t>NANDHILATH MACHINES KOT PRINTER ROLL</t>
  </si>
  <si>
    <t>KOT PRINTER ROLL</t>
  </si>
  <si>
    <t>SALARY MONTH OF OCT</t>
  </si>
  <si>
    <t>PETROL OMNI</t>
  </si>
  <si>
    <t>SAUSAGE, PEPPERONI ETC</t>
  </si>
  <si>
    <t>TISSUE</t>
  </si>
  <si>
    <t>CHOP STICK</t>
  </si>
  <si>
    <t>TOMATO PUREE, MUSHROOM</t>
  </si>
  <si>
    <t>REAL PINEAPPLE JUICE</t>
  </si>
  <si>
    <t>PANEER, GOCHUJANG</t>
  </si>
  <si>
    <t>SPRITE 4CASE</t>
  </si>
  <si>
    <t xml:space="preserve">PETROL OMNI </t>
  </si>
  <si>
    <t>BEEF CURRY CUT &amp; FAT</t>
  </si>
  <si>
    <t>ALPHONSO MAGO JUICE</t>
  </si>
  <si>
    <t>CHEESE, SPICES, BUTTER</t>
  </si>
  <si>
    <t>SPRITE 6CASE</t>
  </si>
  <si>
    <t>CREAM, YEAST, HONEY</t>
  </si>
  <si>
    <t>RICH CREAM, KETCHUP, CREAM</t>
  </si>
  <si>
    <t>SUN FLOWER OIL</t>
  </si>
  <si>
    <t>CHICKEN THIGH BONELESS</t>
  </si>
  <si>
    <t>CREAM</t>
  </si>
  <si>
    <t>CHRISTMAS DECOR</t>
  </si>
  <si>
    <t xml:space="preserve">CHEESE, FF, </t>
  </si>
  <si>
    <t>ON THE WAY</t>
  </si>
  <si>
    <t>OLIOVE OIL</t>
  </si>
  <si>
    <t>BEEF CURRY CUT, FAT</t>
  </si>
  <si>
    <t>CREAM, MARIMBULA</t>
  </si>
  <si>
    <t>JUICES, CREAM, MUSHROOM, OLIVES, BUTTER</t>
  </si>
  <si>
    <t>LETTUCE &amp; TOMATO</t>
  </si>
  <si>
    <t>COCONUT CRAM</t>
  </si>
  <si>
    <t>MAIDA</t>
  </si>
  <si>
    <t>MUSHROOMS, HERBS</t>
  </si>
  <si>
    <t>MAIDA, SUGAR, SPICES</t>
  </si>
  <si>
    <t>PARMESAN CHEESER, OLIVES</t>
  </si>
  <si>
    <t>CHEESE, SAUSAGE</t>
  </si>
  <si>
    <t>SODA</t>
  </si>
  <si>
    <t>OONI OVEN (DELHI)</t>
  </si>
  <si>
    <t>PORK RIBS 20KG</t>
  </si>
  <si>
    <t>BUTTER, WEDGES, FRIES SPICES</t>
  </si>
  <si>
    <t xml:space="preserve">SREEHARI </t>
  </si>
  <si>
    <t>12-Dec</t>
  </si>
  <si>
    <t>CHEESE, SACHET, TORTILLA</t>
  </si>
  <si>
    <t>PULI WOOD 4270X7</t>
  </si>
  <si>
    <t>TENDERLOIN, WINGS, THIGH BONELESS</t>
  </si>
  <si>
    <t>BLUETOOTH ADAPTER</t>
  </si>
  <si>
    <t>DEC</t>
  </si>
  <si>
    <t>CONTAINERS, CLEAN WRAP, FOIL</t>
  </si>
  <si>
    <t>CHICKEN PEPPERONI</t>
  </si>
  <si>
    <t>SOAP</t>
  </si>
  <si>
    <t>KITCHEN EQPMT</t>
  </si>
  <si>
    <t>TABLE CLEANER</t>
  </si>
  <si>
    <t>BUTTER, CHEESE</t>
  </si>
  <si>
    <t>FISH CANTEEN</t>
  </si>
  <si>
    <t>CHEESE 12KG</t>
  </si>
  <si>
    <t>SPAGHETTI, KETCHUP, OREGANO</t>
  </si>
  <si>
    <t>SALARY MONTH OF NOV</t>
  </si>
  <si>
    <t>CHILLI FLAKES</t>
  </si>
  <si>
    <t>BUTTER</t>
  </si>
  <si>
    <t>SPRITE 120NOS</t>
  </si>
  <si>
    <t>MAIDA, SUGAR, RAVA, COFFEE POWDER</t>
  </si>
  <si>
    <t>CHEESE, PANEER, MUSHROOM, PUREE ETC</t>
  </si>
  <si>
    <t>SALMON, AVOCADO, CUCUMBER ETC</t>
  </si>
  <si>
    <t>PETROL BULLET</t>
  </si>
  <si>
    <t>CHICKEN THIGH, TENDERLOIN, CHICKEN WIGNS</t>
  </si>
  <si>
    <t>T SHIRT</t>
  </si>
  <si>
    <t>SODA 48NOS</t>
  </si>
  <si>
    <t>NOV-DEC</t>
  </si>
  <si>
    <t>NEW 5KG GAS +DEPOSIT 1300</t>
  </si>
  <si>
    <t>BUTTER, CHEESE ETC</t>
  </si>
  <si>
    <t>12INCH PIZZA BOX</t>
  </si>
  <si>
    <t>CHEESE, PEPPERONI, SAUCES, PASTA</t>
  </si>
  <si>
    <t>WATER</t>
  </si>
  <si>
    <t>MAIDA, CANTEEN ITEMS</t>
  </si>
  <si>
    <t>GAS RANGE</t>
  </si>
  <si>
    <t>WIRING ITEMS</t>
  </si>
  <si>
    <t>LIGHTS FOR FRONT ENTRANCE</t>
  </si>
  <si>
    <t>LIGHT MAINTANENCE</t>
  </si>
  <si>
    <t>NUTS</t>
  </si>
  <si>
    <t>JUICE, SAUCE ETC</t>
  </si>
  <si>
    <t>HERBS</t>
  </si>
  <si>
    <t xml:space="preserve">OLIVES, IMP CHEESE </t>
  </si>
  <si>
    <t xml:space="preserve"> CANTEEN (FISH)</t>
  </si>
  <si>
    <t>KITCHEN DOOR WHEEL</t>
  </si>
  <si>
    <t>CHEESE, CRUSH, FRIES ETC</t>
  </si>
  <si>
    <t>CUCUMBER</t>
  </si>
  <si>
    <t>BEEF CURRY CUTS</t>
  </si>
  <si>
    <t>GOCHUJANG Sauce (2BOX)</t>
  </si>
  <si>
    <t>J.MAYO, GOCHUJANG, SOY, CRAB MEAT</t>
  </si>
  <si>
    <t>SPRITE (120)SODA (72)</t>
  </si>
  <si>
    <t>CHICKEN THIGH , TENDERLOIN</t>
  </si>
  <si>
    <t>LETTUCE, AVOCADO</t>
  </si>
  <si>
    <t>PRAWNS, PANEER, WEDGES ETC</t>
  </si>
  <si>
    <t xml:space="preserve">BACON,  BUTTER, TRIYAKI, </t>
  </si>
  <si>
    <t>PASSION FRIUT, CHEESE, CREAM</t>
  </si>
  <si>
    <t>PEPPERONI, PANEER,IRISH CREAM</t>
  </si>
  <si>
    <t>CANTEEN ITEMS, MAIDA</t>
  </si>
  <si>
    <t>STAFF SPL FOOD</t>
  </si>
  <si>
    <t>STAFF XMAS FOOD</t>
  </si>
  <si>
    <t>DRY CHILLY</t>
  </si>
  <si>
    <t>PEPPERONI, SAUSAGE, PRAWNS</t>
  </si>
  <si>
    <t>JASMIN RICE, OLIVES, SAUCES</t>
  </si>
  <si>
    <t>CHEESE, PRAWNS, SAUSAGE ETC</t>
  </si>
  <si>
    <t>FRIES, BUTTER</t>
  </si>
  <si>
    <t>TISSUE PAPER (2BUNDLE)</t>
  </si>
  <si>
    <t>SPRITE 72NOS</t>
  </si>
  <si>
    <t>PEPPERONI, TORTILA, ETC</t>
  </si>
  <si>
    <t>SUGAR, COFFEE POWDER</t>
  </si>
  <si>
    <t>MAYO, MUSHROOM, BUTTER</t>
  </si>
  <si>
    <t>2026</t>
  </si>
  <si>
    <t>01-Jan</t>
  </si>
  <si>
    <t>BEEF TENDERLOIN</t>
  </si>
  <si>
    <t>PRAWNS, CRUMBS</t>
  </si>
  <si>
    <t>BONUS JINU</t>
  </si>
  <si>
    <t>BONUS ALBY</t>
  </si>
  <si>
    <t>BONUS BONEY</t>
  </si>
  <si>
    <t>BONUS ATHUL</t>
  </si>
  <si>
    <t>BONUS SARATH</t>
  </si>
  <si>
    <t xml:space="preserve">JAN </t>
  </si>
  <si>
    <t>ELMY PAUL CHICKEN</t>
  </si>
  <si>
    <t>MONTHLY MEETING</t>
  </si>
  <si>
    <t>BULLET PETROL</t>
  </si>
  <si>
    <t>PEPPERONI, SAUSAGE, FRIES</t>
  </si>
  <si>
    <t>JINU</t>
  </si>
  <si>
    <t>BONEY</t>
  </si>
  <si>
    <t>ALBY</t>
  </si>
  <si>
    <t>ATHUL</t>
  </si>
  <si>
    <t>SARATH</t>
  </si>
  <si>
    <t>NITHYADAS</t>
  </si>
  <si>
    <t>ATHUL NEW</t>
  </si>
  <si>
    <t>MANISH</t>
  </si>
  <si>
    <t>SLICED MUSHROOM</t>
  </si>
  <si>
    <t>SLICED MUSHROOM, YEAST, PANEER</t>
  </si>
  <si>
    <t>FRIES, JALAPENO</t>
  </si>
  <si>
    <t>SPRITE 48NOS</t>
  </si>
  <si>
    <t xml:space="preserve">OLIVES </t>
  </si>
  <si>
    <t>BUTTER, TERIYAKI SAUCE, BBQ SAUCE</t>
  </si>
  <si>
    <t>OMNI PETROL</t>
  </si>
  <si>
    <t xml:space="preserve">EGGS </t>
  </si>
  <si>
    <t>PEPPERONI, PRAWNS</t>
  </si>
  <si>
    <t>FRESH CREAM</t>
  </si>
  <si>
    <t>AMUL CREAM</t>
  </si>
  <si>
    <t>PULI WOOD (4155X7=29,085)</t>
  </si>
  <si>
    <t>SPRITE, SODA</t>
  </si>
  <si>
    <t>CHEEESE, CRUMBS, PRAWNS</t>
  </si>
  <si>
    <t>4155X7 =29058 (STARTED USING 20JAN)</t>
  </si>
  <si>
    <t>SQUEEZE BOTTLES, PIPING BAGS</t>
  </si>
  <si>
    <t>OREGANO, CHILLY FLAKES, BUTTER</t>
  </si>
  <si>
    <t>JASMINE RICE, BUTTER, KIWI CRUSH</t>
  </si>
  <si>
    <t>PORK MEAT(10KG)</t>
  </si>
  <si>
    <t>8" PIZZA BOX</t>
  </si>
  <si>
    <t>SPICES, JUICES</t>
  </si>
  <si>
    <t>WRONG BILL</t>
  </si>
  <si>
    <t>GLOBAL ACCESS CO.</t>
  </si>
  <si>
    <t>AMUL (CREAM &amp; CHEESE)</t>
  </si>
  <si>
    <t>PUREE &amp; PANEER</t>
  </si>
  <si>
    <t>WINGS, THIGH, TENDERLOIN, CURRY CUT</t>
  </si>
  <si>
    <t>AVOCADO</t>
  </si>
  <si>
    <t>BOREWELL (GEOLOGY DEPT)</t>
  </si>
  <si>
    <t>SALMONS KOCHI</t>
  </si>
  <si>
    <t xml:space="preserve">SALMON </t>
  </si>
  <si>
    <t>RAMEN, TUNA SAKU</t>
  </si>
  <si>
    <t>BOREWELL (DRIVER BATA)</t>
  </si>
  <si>
    <t>PORK MEAT(15KG)</t>
  </si>
  <si>
    <t>FRIES,WEDGES</t>
  </si>
  <si>
    <t>BOREWELL (DRILLING)</t>
  </si>
  <si>
    <t>BOREWLL (PLUMBLING LOCAL)</t>
  </si>
  <si>
    <t>BOREWELL PUMP AND ASSESSERIES</t>
  </si>
  <si>
    <t xml:space="preserve">BOREWELL PIPE TRENCHING (SANTHOSH) </t>
  </si>
  <si>
    <t>AMUL CHEESE</t>
  </si>
  <si>
    <t>OLIVES, CHEDDAR, PARMESAN</t>
  </si>
  <si>
    <t>IRISH, PANDAN ETC</t>
  </si>
  <si>
    <t>MISO PASTE</t>
  </si>
  <si>
    <t>SPRITES (112NOS)</t>
  </si>
  <si>
    <t>3SET ROOM FRESHNER</t>
  </si>
  <si>
    <t>BOREWELL (PLUMBING)</t>
  </si>
  <si>
    <t>SAUSAGE, BUTTER, SPAGHETTI</t>
  </si>
  <si>
    <t xml:space="preserve">KITCHEN APRON </t>
  </si>
  <si>
    <t>BOREWELL PLUMBING (SANTHOSH)</t>
  </si>
  <si>
    <t>BOREWELL WATER TESTING</t>
  </si>
  <si>
    <t>PRAWNS &amp; WEDGES</t>
  </si>
  <si>
    <t>JUICES &amp; SPICES</t>
  </si>
  <si>
    <t>MINAREL WATER CANS</t>
  </si>
  <si>
    <t>02-Feb</t>
  </si>
  <si>
    <t>LAND RENT MONTH OF JAN 26</t>
  </si>
  <si>
    <t>TRUFFLE OIL</t>
  </si>
  <si>
    <t>MUSHROOM, JUICE, SOY</t>
  </si>
  <si>
    <t>OREGANO, WATERMELON</t>
  </si>
  <si>
    <t>PIZZA STOOL</t>
  </si>
  <si>
    <t>SOAP LIQUID (HAND WASH)</t>
  </si>
  <si>
    <t>AMUL CHEESE &amp; CREAM</t>
  </si>
  <si>
    <t>SAUSAGE, FRIES, BUTTER, KETCHUP</t>
  </si>
  <si>
    <t>TORTILLA, STRAWBERRY, KIWI</t>
  </si>
  <si>
    <t>PIZZA BOX 10"</t>
  </si>
  <si>
    <t>CANTEEN (FISH)</t>
  </si>
  <si>
    <t>AMUL CREAM AND CHEESE</t>
  </si>
  <si>
    <t>TENDERLOIN, WINGS, THIGH</t>
  </si>
  <si>
    <t>MAYO, SOY, SESAME OIL</t>
  </si>
  <si>
    <t>CHEESE, PEPPERONI</t>
  </si>
  <si>
    <t>CHEESE, AMUL CREAM</t>
  </si>
  <si>
    <t>SLICED CHEESE, PASTA</t>
  </si>
  <si>
    <t>SALMON, AVOCADO, ROSEMARY</t>
  </si>
  <si>
    <t>PETROL BULLET (TO ALBY)</t>
  </si>
  <si>
    <t>11-DEC-25 TO 10-FEB-26</t>
  </si>
  <si>
    <t>PASTA, PRAWNS, CORN FLOUR</t>
  </si>
  <si>
    <t>TOILET CLEANERS</t>
  </si>
  <si>
    <t xml:space="preserve">JUICE </t>
  </si>
  <si>
    <t>FRENCH FRIES</t>
  </si>
  <si>
    <t>TORTILLA, BUTTER, YEAST ETC</t>
  </si>
  <si>
    <t>FOOD CONTAINERS, CAPS, GLOVES ETC</t>
  </si>
  <si>
    <t>17DEC2025-TO-13FEB 2026</t>
  </si>
  <si>
    <t>DR. AMBEDKAR, CHARITY</t>
  </si>
  <si>
    <t>BEEF CURRY CUT, PORK RIBS, FAT</t>
  </si>
  <si>
    <t>TENDERLOIN, CURRY CUT</t>
  </si>
  <si>
    <t>MIXED BEANS, BUTTER</t>
  </si>
  <si>
    <t>TISSUE 2 BUNDLE</t>
  </si>
  <si>
    <t>OREGANO, JAMAICAN, PEPPERONI ETC</t>
  </si>
  <si>
    <t>RAVA</t>
  </si>
  <si>
    <t>GREENZ WORLD</t>
  </si>
  <si>
    <t>AMUL CHEESE OREGANO, HONEY</t>
  </si>
  <si>
    <t>PEPPERONI, SAUSAGE, BUTTER</t>
  </si>
  <si>
    <t>PUREE, MUSHROOMS, CRUMBS</t>
  </si>
  <si>
    <t xml:space="preserve">BOREWELL COVER </t>
  </si>
  <si>
    <t>CHEESE 24PKT</t>
  </si>
  <si>
    <t>FRIES, BBQ SAUCE ETC</t>
  </si>
  <si>
    <t>FLY CATCHER</t>
  </si>
  <si>
    <t>PULI WOOD (4155X7=29,050) (started using 28/2)</t>
  </si>
  <si>
    <t>PINEAPPLE JUICE</t>
  </si>
  <si>
    <t>PORK MEAT (15KG)</t>
  </si>
  <si>
    <t>CHICKEN THIGH, WINGS</t>
  </si>
  <si>
    <t>SPICES, JUICE, PRAWNS ETC</t>
  </si>
  <si>
    <t>SPAGHETTI</t>
  </si>
  <si>
    <t>TOGARASHI CHILLY</t>
  </si>
  <si>
    <t>GAS (PENDING)</t>
  </si>
  <si>
    <t>PASTA, TERIYAKI, BUTTER, CAJUN</t>
  </si>
  <si>
    <t>SAUSAGE, CAJUN</t>
  </si>
  <si>
    <t>03-Mar</t>
  </si>
  <si>
    <t>CHEESE (24) AMUL CREAM (1CASE)</t>
  </si>
  <si>
    <t>PUREE, PANEER, SHITAKE</t>
  </si>
  <si>
    <t>WEDGES, TORTILLA, SPICES ETC</t>
  </si>
  <si>
    <t>JUICE, SYRUP ETC</t>
  </si>
  <si>
    <t xml:space="preserve">SALMON, AVOCADO </t>
  </si>
  <si>
    <t>SOAP LIQUID</t>
  </si>
  <si>
    <t>CARRY BAG BIO</t>
  </si>
  <si>
    <t>LAND RENT MONTH OF FEB 26</t>
  </si>
  <si>
    <t>SLARY MONTH OF FEB</t>
  </si>
  <si>
    <t>FLIPKART</t>
  </si>
  <si>
    <t>PAPER FOIL</t>
  </si>
  <si>
    <t>BBQ SAUCE, PASTA</t>
  </si>
  <si>
    <t>OIL</t>
  </si>
  <si>
    <t>SAUCE</t>
  </si>
  <si>
    <t>SPICES, SAUCES</t>
  </si>
  <si>
    <t>SPRITE 5CASE</t>
  </si>
  <si>
    <t>BEANS. CAPSICUM, CORIANDER</t>
  </si>
  <si>
    <t>NORI SHEET</t>
  </si>
  <si>
    <t>COCONUT MIK</t>
  </si>
  <si>
    <t>GLOVES</t>
  </si>
  <si>
    <t>PUREE, MUSHROOMS, PANEER, FRIES</t>
  </si>
  <si>
    <t xml:space="preserve">FRIES </t>
  </si>
  <si>
    <t>CURD, BAJI MULAK</t>
  </si>
  <si>
    <t>STAFF FOOD (DUE TO GAS)</t>
  </si>
  <si>
    <t>CRUMBS, PRAWNS</t>
  </si>
  <si>
    <t>RESTAURANT LIGHT WIRING  MAINTANENCE (800+300)</t>
  </si>
  <si>
    <t>LT &amp; MC MEET @ LE MERIDIAN</t>
  </si>
  <si>
    <t>PORK RIBS (5KG)</t>
  </si>
  <si>
    <t>CREAM, KIWI, BUTTER, SPICES</t>
  </si>
  <si>
    <t>TOMATO PUREE, CRAB STICK</t>
  </si>
  <si>
    <t>CHEESE, OLIVES</t>
  </si>
  <si>
    <t>TOILET CLEANING CHEMICALS</t>
  </si>
  <si>
    <t>SPICES, PEPPERONI</t>
  </si>
  <si>
    <t>CM MALL</t>
  </si>
  <si>
    <t>RIBS</t>
  </si>
  <si>
    <t xml:space="preserve">CREAM CHEESE, </t>
  </si>
  <si>
    <t>TERIYAKI, BBQ SAUCE</t>
  </si>
  <si>
    <t>PANEER, KETCHUP</t>
  </si>
  <si>
    <t>SUSHI RICE</t>
  </si>
  <si>
    <t>TOMATO PUREE, SUSHI RICE</t>
  </si>
  <si>
    <t>PAPER ROLL</t>
  </si>
  <si>
    <t>CELLO TAPE</t>
  </si>
  <si>
    <t xml:space="preserve">CHEESE, CHILLY SACHET, </t>
  </si>
  <si>
    <t>DICED CHEESE</t>
  </si>
  <si>
    <t>BUTTER, TENDERLOIN</t>
  </si>
  <si>
    <t>PUREE, PANEER, BACON ETC</t>
  </si>
  <si>
    <t>TORTILLA, PORK SAUSAGE</t>
  </si>
  <si>
    <t>WEDGES, PEPPERONI, SAUSAGE</t>
  </si>
  <si>
    <t xml:space="preserve">WINGS, THIGH </t>
  </si>
  <si>
    <t>JUICES, OREGANO, CHILLI</t>
  </si>
  <si>
    <t>AASHRITHA CHARITABLE TRUST</t>
  </si>
  <si>
    <t>C M MARGIN FREE</t>
  </si>
  <si>
    <t>SRITE (5CASE) SODA (1CASE)</t>
  </si>
  <si>
    <t>RENT MONTH OF FEB 26</t>
  </si>
  <si>
    <t>PEPPERONI, JUICE, BUTTER</t>
  </si>
  <si>
    <t>PIZZA BOXES (12'-10"-8') 1000 EACH</t>
  </si>
  <si>
    <t>DEMI GLAZE, POTATO WEDGES</t>
  </si>
  <si>
    <t>TENDERLOIN, WINGS</t>
  </si>
  <si>
    <t>PANEER, SAUSAGE</t>
  </si>
  <si>
    <t>DRINKING WATER CANS</t>
  </si>
  <si>
    <t>MONTH OF MARCH 26</t>
  </si>
  <si>
    <t>ANNUAL FEE</t>
  </si>
  <si>
    <t>STAFF UNIFORM</t>
  </si>
  <si>
    <t>SOAP OIL</t>
  </si>
  <si>
    <t>PANEER, BUTTER ETC</t>
  </si>
  <si>
    <t>KIZHAKKAMBALAM</t>
  </si>
  <si>
    <t>TORTILLA, WEDGES</t>
  </si>
  <si>
    <t>TORTILLA, SPICES, JUICES</t>
  </si>
  <si>
    <t>SUSHI GINGER, TOMATO PUTREE</t>
  </si>
  <si>
    <t>FRIES, PEPPERONI</t>
  </si>
  <si>
    <t>3470X7= 24290</t>
  </si>
  <si>
    <t>ELETRICITY BILL (10/02 TO 09/04)</t>
  </si>
  <si>
    <t>WINGS, TENDERLOIN,CURRY CUT</t>
  </si>
  <si>
    <t>PEPSI</t>
  </si>
  <si>
    <t>OLIVES, CHEDDAR CHEESE</t>
  </si>
  <si>
    <t>PARCEL CONTAINERS</t>
  </si>
  <si>
    <t xml:space="preserve">PEPPERONI, </t>
  </si>
  <si>
    <t>BBQ SAUCE, SPAGHETTI</t>
  </si>
  <si>
    <t>TENDERLOIN, THIGH</t>
  </si>
  <si>
    <t>SUSHI RICE, KETCHUP</t>
  </si>
  <si>
    <t>VEGGIES (BAD QUALITY)</t>
  </si>
  <si>
    <t>PORK B/L</t>
  </si>
  <si>
    <t>PRAWNS, BUTTER, CREAM ETC</t>
  </si>
  <si>
    <t>SALMON, AVOCADO, BASIL</t>
  </si>
  <si>
    <t>PANEER, TERIYAKI SAUCE</t>
  </si>
  <si>
    <t>PERIOD OF 13-02 TO 22-04-26</t>
  </si>
  <si>
    <t>AMUL DICED CHEESE</t>
  </si>
  <si>
    <t xml:space="preserve">VEGGIES </t>
  </si>
  <si>
    <t>BUTTER, KETCHUP, CRUMBS</t>
  </si>
  <si>
    <t>MONTH OF APRIL 26</t>
  </si>
  <si>
    <t>PEPPERONI, TENDERLOIN, PRAWNS</t>
  </si>
  <si>
    <t>PEANUT, CHOCOLATE</t>
  </si>
  <si>
    <t xml:space="preserve">ESCB </t>
  </si>
  <si>
    <t>PEPPERONI, TOMATO SACHET, DEMI GLACE</t>
  </si>
  <si>
    <t>CHICKEN THIGH , BEEF CURRY CUT</t>
  </si>
  <si>
    <t>VEGG</t>
  </si>
  <si>
    <t xml:space="preserve">SYRUP, </t>
  </si>
  <si>
    <t>PUREE, SPEGHATTI, KETCHUP</t>
  </si>
  <si>
    <t>TUNA SAKU</t>
  </si>
  <si>
    <t>FIXED ASSET</t>
  </si>
  <si>
    <t>FREEZER 527L</t>
  </si>
  <si>
    <t>TENDERLOIN, THIGH, WINGS</t>
  </si>
  <si>
    <t>MARIMBULA, NUTDELIGHT</t>
  </si>
  <si>
    <t>TORTILLA, JAMAICAN, SYRUP</t>
  </si>
  <si>
    <t>MISO PASTE, RAMEN, PUREE</t>
  </si>
  <si>
    <t>SODA, SPRITE</t>
  </si>
  <si>
    <t>PEPPERONI</t>
  </si>
  <si>
    <t xml:space="preserve">PRAWNS </t>
  </si>
  <si>
    <t>OLIVES, OLIVE OIL</t>
  </si>
  <si>
    <t>BBQ SAUCE, CRUMBS, OLIVES</t>
  </si>
  <si>
    <t>BUTTER, FRIES, OLIVES</t>
  </si>
  <si>
    <t xml:space="preserve">AMUL CHEESE </t>
  </si>
  <si>
    <t>CLEAN WRAP, FOIL</t>
  </si>
  <si>
    <t>FOIL, CONTAINERS</t>
  </si>
  <si>
    <t>PEPPERONI, SAUSAGE, TORTILLA ETC</t>
  </si>
  <si>
    <t xml:space="preserve">MUSHROOM, CRAB STICS </t>
  </si>
  <si>
    <t>SOUTHERN STORE  (PLASTICS) KTM</t>
  </si>
  <si>
    <t>PLASTIC CONTAINERS, WIPER</t>
  </si>
  <si>
    <t>CHALK BOARD</t>
  </si>
  <si>
    <t>SALARY MONMTH OF APRIL 26</t>
  </si>
  <si>
    <t>GST</t>
  </si>
  <si>
    <t xml:space="preserve">SUSHI RICE </t>
  </si>
  <si>
    <t>SALMON,AVOCADO</t>
  </si>
  <si>
    <t>PORTAR DELIVERY</t>
  </si>
  <si>
    <t>VEGETABLES</t>
  </si>
  <si>
    <t>UNIFORM</t>
  </si>
  <si>
    <t>BUTTER, SAUSAGE, PRAWNS, PINEAPPLE JUICE</t>
  </si>
  <si>
    <t>PIZZA BOX 8INCH</t>
  </si>
  <si>
    <t>MICRO GREENS 3BOX</t>
  </si>
  <si>
    <t>TENDERLOIN, THIGH BONELESS</t>
  </si>
  <si>
    <t>HONEYDEW MELON, WEDGES, EXTRA HOT, TERIYAKI SAUCE</t>
  </si>
  <si>
    <t>RIBS &amp; MEAT</t>
  </si>
  <si>
    <t>PEPPERONI, AMUL, JAMAICAN</t>
  </si>
  <si>
    <t>GOCHUJANG, SUSHI RICE</t>
  </si>
  <si>
    <t>PORK MEAT</t>
  </si>
  <si>
    <t xml:space="preserve">COOKER WASHER, MIXY JAR </t>
  </si>
  <si>
    <t>PANEER, JAMAICAN, TOMATO SACHET</t>
  </si>
  <si>
    <t>CERAMIC BOWL FOR SACHET</t>
  </si>
  <si>
    <t>STEEL CONTAINERS, SPATCHULA</t>
  </si>
  <si>
    <t>SUSHI RICE, TUNA</t>
  </si>
  <si>
    <t>MUSHROOM, SUSHI RICE</t>
  </si>
  <si>
    <t>FRENCH FRIES, PRAWNS ETC...</t>
  </si>
  <si>
    <t>SPRITE 8 CASE</t>
  </si>
  <si>
    <t>MICRO GREENS 2BOX</t>
  </si>
  <si>
    <t>SALMON, AVOCADO, CUCUMBER</t>
  </si>
  <si>
    <t>MAYO, AVOCADO</t>
  </si>
  <si>
    <t>SPAGHETTI, BBQ SAUCE, CHILLY FLAKES</t>
  </si>
  <si>
    <t>WINGS</t>
  </si>
  <si>
    <t>WEDGES, PANEER</t>
  </si>
  <si>
    <t>PINEAPPLE JUICE, FRUIT CRUSH, OREGANO</t>
  </si>
  <si>
    <t>SPICY GRILL MARINADE, OREGANO</t>
  </si>
  <si>
    <t>TOMATO PUREE, FRENCH FRIES</t>
  </si>
  <si>
    <t xml:space="preserve">NUTDELIGHT </t>
  </si>
  <si>
    <t>COCONUT CREAM</t>
  </si>
  <si>
    <t>PANDAN, OREGANO, SAUSAGE</t>
  </si>
  <si>
    <t>PEPPERONI, PANEER, PRAWNS</t>
  </si>
  <si>
    <t>PIZZA BOX (12"+8")</t>
  </si>
  <si>
    <t>BUTTER NUTDELIGHT, WEDGES</t>
  </si>
  <si>
    <t>SAUSAGE, CAJUN, OLIVES</t>
  </si>
  <si>
    <t>FRIES, TORTILLA, PEPPERONI, PASTA</t>
  </si>
  <si>
    <t>WATER CANS</t>
  </si>
  <si>
    <t>PRAWNS, MARINADE</t>
  </si>
  <si>
    <t>JAMAICAN, MUSHROOM</t>
  </si>
  <si>
    <t>TOMATO PUREE, CREAM, MUSHROOM</t>
  </si>
  <si>
    <t>POTATO WEDGES, BUTTER</t>
  </si>
  <si>
    <t>JALAPENO, KETCHUP</t>
  </si>
  <si>
    <t>SYRUP, CREAM, YEAST</t>
  </si>
  <si>
    <t>PASTA, PRAWNS, DEMI GLAZE</t>
  </si>
  <si>
    <t>CHEESE SAMPLE</t>
  </si>
  <si>
    <t>CHICKEN THIGH, BASA FISH</t>
  </si>
  <si>
    <t>PORK RIB</t>
  </si>
  <si>
    <t>WAKAME</t>
  </si>
  <si>
    <t>SUSHI RICE, JAPANESE MAYO</t>
  </si>
  <si>
    <t>EKOS PACK</t>
  </si>
  <si>
    <t xml:space="preserve">PLASTIC CONTAINER, FOIL, </t>
  </si>
  <si>
    <t>BUTTER, PANEER, BREAD CRUMBS</t>
  </si>
  <si>
    <t>TAMARIND WOOD</t>
  </si>
  <si>
    <t xml:space="preserve">BREAD CRUMBS, </t>
  </si>
  <si>
    <t>PIRI PIRI, OREGANO</t>
  </si>
  <si>
    <t>BILL MONTH PERIOD (9-APRIL TO 9-JUNE)</t>
  </si>
  <si>
    <t>CHICKEN THIGH</t>
  </si>
  <si>
    <t>BUTTER, OREGANO, KETCHUP</t>
  </si>
  <si>
    <t>CHEDDAR CHEESE</t>
  </si>
  <si>
    <t>PORK PEPPERONI, FRIES, TERIYAKI</t>
  </si>
  <si>
    <t>PORK MEAT B/L</t>
  </si>
  <si>
    <t>CHEESE, MOZZARELLA</t>
  </si>
  <si>
    <t>8INCH PIZZA BOXES</t>
  </si>
  <si>
    <t>MONTH OF FEB 13TH TO JUNE 16TH</t>
  </si>
  <si>
    <t>PRAWNS, TORTILLA, BUTTER</t>
  </si>
  <si>
    <t>SHIRACHA, CREAM, JUICE</t>
  </si>
  <si>
    <t>TIKKA, FRIES, WEDGES, CREAM</t>
  </si>
  <si>
    <t>AIRTEL PHONE RECHARGE</t>
  </si>
  <si>
    <t>UNIFORM-VYSHAKH, ATHUL,JINU, PACHI</t>
  </si>
  <si>
    <t>CM MARGINE FREE</t>
  </si>
  <si>
    <t>CURD, CAPSICUM</t>
  </si>
  <si>
    <t/>
  </si>
  <si>
    <t>CONTAINER &amp; FOIL</t>
  </si>
  <si>
    <t>SUM of Amount</t>
  </si>
  <si>
    <t>Grand Total</t>
  </si>
  <si>
    <t>Week</t>
  </si>
  <si>
    <t>Income</t>
  </si>
  <si>
    <t>Expense</t>
  </si>
  <si>
    <t>T3 Speciality</t>
  </si>
  <si>
    <t>Trio meats Kottayam</t>
  </si>
  <si>
    <t>Manju Fashions</t>
  </si>
  <si>
    <t>Angadi supermarket</t>
  </si>
  <si>
    <t>Usha Agencies</t>
  </si>
  <si>
    <t>Lera coca-cola</t>
  </si>
  <si>
    <t xml:space="preserve">Bestocare Traders </t>
  </si>
  <si>
    <t>Madona</t>
  </si>
  <si>
    <t>AL SHAH ENTERPRISES</t>
  </si>
  <si>
    <t>United traders Kottayam</t>
  </si>
  <si>
    <t>South Stores</t>
  </si>
  <si>
    <t>EandE agencies</t>
  </si>
  <si>
    <t>Petpooja</t>
  </si>
  <si>
    <t>RELIANCE</t>
  </si>
  <si>
    <t>Kakkanad Income</t>
  </si>
  <si>
    <t>PetPooja</t>
  </si>
  <si>
    <t>Swiggy</t>
  </si>
  <si>
    <t>Zomato</t>
  </si>
  <si>
    <t>Philos Kakkanad Swiggy Trasaction Tracker</t>
  </si>
  <si>
    <t>PaymentID</t>
  </si>
  <si>
    <t>No. of Ord.</t>
  </si>
  <si>
    <t>Menu Price</t>
  </si>
  <si>
    <t>Discounts</t>
  </si>
  <si>
    <t>Packaging</t>
  </si>
  <si>
    <t>[A]
Net Bill Value</t>
  </si>
  <si>
    <t>Swiggy Commission 
(6)</t>
  </si>
  <si>
    <t>LongDist Chrg 
(7)</t>
  </si>
  <si>
    <t>LongDist Disc 
(8)</t>
  </si>
  <si>
    <t>PocketHero 
(9)</t>
  </si>
  <si>
    <t>SwiggyOne 
(10)</t>
  </si>
  <si>
    <t>Pymnt Gateway 
(11)</t>
  </si>
  <si>
    <t>Cancellation 
(12)</t>
  </si>
  <si>
    <t>Call Center 
(13)</t>
  </si>
  <si>
    <t>Delivery
(14)</t>
  </si>
  <si>
    <t>Bolt
(15)</t>
  </si>
  <si>
    <t>GST on Swiggy
(16)</t>
  </si>
  <si>
    <t>[B]
Swiggy Fees
[6+7+8-9+10+11+12+13+14+15+16]</t>
  </si>
  <si>
    <t>[C]
Cust. 
Cancel</t>
  </si>
  <si>
    <t>[C]
Cust. 
Complaints</t>
  </si>
  <si>
    <t>[D]
GST</t>
  </si>
  <si>
    <t>[D]
TCS</t>
  </si>
  <si>
    <t>[D]
TDS</t>
  </si>
  <si>
    <t>Net Payout
[A-B-C-D]</t>
  </si>
  <si>
    <t>Actual Payment
(from Swiggy Stmnt)</t>
  </si>
  <si>
    <t>Difference</t>
  </si>
  <si>
    <t>Swiggy %</t>
  </si>
  <si>
    <t>Philos %</t>
  </si>
  <si>
    <t>[B]
Swiggy Fee</t>
  </si>
  <si>
    <t>[C]
Cancellation</t>
  </si>
  <si>
    <t>[D]
Taxes</t>
  </si>
  <si>
    <t>Actual Pay</t>
  </si>
  <si>
    <t>AOV</t>
  </si>
  <si>
    <t>Name</t>
  </si>
  <si>
    <t>Online_Name</t>
  </si>
  <si>
    <t>Short_Code</t>
  </si>
  <si>
    <t>Short_Code_2</t>
  </si>
  <si>
    <t>Sap_Code</t>
  </si>
  <si>
    <t>HSN_Code</t>
  </si>
  <si>
    <t>Parent_Category</t>
  </si>
  <si>
    <t>Category_online_display</t>
  </si>
  <si>
    <t>Price</t>
  </si>
  <si>
    <t>Attributes</t>
  </si>
  <si>
    <t>Goods_Services</t>
  </si>
  <si>
    <t>Unit</t>
  </si>
  <si>
    <t>is_Self_Item_Recipe</t>
  </si>
  <si>
    <t>minimum_stock_level</t>
  </si>
  <si>
    <t>at_par_stock_level</t>
  </si>
  <si>
    <t>Rank</t>
  </si>
  <si>
    <t>Packing_Charges</t>
  </si>
  <si>
    <t>Allow_Decimal_Qty</t>
  </si>
  <si>
    <t>Addon_Group_Name</t>
  </si>
  <si>
    <t>Addon_Group_Selection</t>
  </si>
  <si>
    <t>Addon_Group_Min</t>
  </si>
  <si>
    <t>Addon_Group_Max</t>
  </si>
  <si>
    <t>Variation_group_name</t>
  </si>
  <si>
    <t>Variation</t>
  </si>
  <si>
    <t>Variation_Price</t>
  </si>
  <si>
    <t>Variation_Sap_Code</t>
  </si>
  <si>
    <t>Variation_Packing_Charges</t>
  </si>
  <si>
    <t>Variation 2</t>
  </si>
  <si>
    <t>Variation_Price 2</t>
  </si>
  <si>
    <t>Variation_Sap_Code 2</t>
  </si>
  <si>
    <t>Variation_Packing_Charges 2</t>
  </si>
  <si>
    <t>Variation 3</t>
  </si>
  <si>
    <t>Variation_Price 3</t>
  </si>
  <si>
    <t>Variation_Sap_Code 3</t>
  </si>
  <si>
    <t>Variation_Packing_Charges 3</t>
  </si>
  <si>
    <t>Cajun Fried Prawns</t>
  </si>
  <si>
    <t>Western</t>
  </si>
  <si>
    <t>non-veg</t>
  </si>
  <si>
    <t>Yes</t>
  </si>
  <si>
    <t>Moroccan Meat Balls</t>
  </si>
  <si>
    <t>Jamaican Chicken Skewer</t>
  </si>
  <si>
    <t>Spicy Corn &amp; Cheese Balls</t>
  </si>
  <si>
    <t>veg</t>
  </si>
  <si>
    <t>Nachos With Confit Tomato Salsa</t>
  </si>
  <si>
    <t>Pasta Arabiata</t>
  </si>
  <si>
    <t>Pastas</t>
  </si>
  <si>
    <t>Classic Pasta</t>
  </si>
  <si>
    <t>Mexican Tostadas</t>
  </si>
  <si>
    <t>Wraps/Burger</t>
  </si>
  <si>
    <t>Chicken Quesadilla</t>
  </si>
  <si>
    <t>Stuffed Chicken Roulade</t>
  </si>
  <si>
    <t>stuffed chicken roul</t>
  </si>
  <si>
    <t>Mains</t>
  </si>
  <si>
    <t>Grilled Beef Tenderloin</t>
  </si>
  <si>
    <t>grilled beef tenderl</t>
  </si>
  <si>
    <t>Asian Bbq Pork Ribs</t>
  </si>
  <si>
    <t>Asian</t>
  </si>
  <si>
    <t>Shepherds Pie</t>
  </si>
  <si>
    <t>shepherds pie</t>
  </si>
  <si>
    <t>Korean Pork Rice</t>
  </si>
  <si>
    <t>korean pork rice</t>
  </si>
  <si>
    <t>Loaded Fries</t>
  </si>
  <si>
    <t>Sides</t>
  </si>
  <si>
    <t>Chilly Cheese Toast</t>
  </si>
  <si>
    <t>Potato Wedges</t>
  </si>
  <si>
    <t>French Fries</t>
  </si>
  <si>
    <t>Garlic Bread</t>
  </si>
  <si>
    <t>Prawn Tempura</t>
  </si>
  <si>
    <t>Thai Chicken Satay</t>
  </si>
  <si>
    <t>thai chicken satay</t>
  </si>
  <si>
    <t>Chicken Karaage</t>
  </si>
  <si>
    <t>Teriyaki Sliced Beef Tenderloin</t>
  </si>
  <si>
    <t>Thai Paneer Satay</t>
  </si>
  <si>
    <t>Pork Tonkotsu Ramen</t>
  </si>
  <si>
    <t>Ramen Bowls</t>
  </si>
  <si>
    <t>Korean Pulled Chicken Ramen</t>
  </si>
  <si>
    <t>Classic Maki</t>
  </si>
  <si>
    <t>Authentic Japanese Sushi</t>
  </si>
  <si>
    <t>Salmon Tartar Maki</t>
  </si>
  <si>
    <t>Spicy Crunchy Tuna Roll</t>
  </si>
  <si>
    <t>Crispy Salmon Tempura Roll</t>
  </si>
  <si>
    <t>Classic California Roll</t>
  </si>
  <si>
    <t>Tuna Akami Roll</t>
  </si>
  <si>
    <t>Futo Maki</t>
  </si>
  <si>
    <t>Crunchy Caprese Roll</t>
  </si>
  <si>
    <t>Wild Mushroom</t>
  </si>
  <si>
    <t>Veg Pizzas</t>
  </si>
  <si>
    <t>Quantity</t>
  </si>
  <si>
    <t>8 Inch</t>
  </si>
  <si>
    <t>10 Inch</t>
  </si>
  <si>
    <t>12 Inch</t>
  </si>
  <si>
    <t>Melanzane</t>
  </si>
  <si>
    <t>Premavera</t>
  </si>
  <si>
    <t>Grilled Paneer</t>
  </si>
  <si>
    <t>Margherita</t>
  </si>
  <si>
    <t>Quattro Formaggi</t>
  </si>
  <si>
    <t>Italian Salsiccia</t>
  </si>
  <si>
    <t>Non Veg Pizzas</t>
  </si>
  <si>
    <t>Capricciosa</t>
  </si>
  <si>
    <t>Pepperoni</t>
  </si>
  <si>
    <t>Bbq Chicken Pizza</t>
  </si>
  <si>
    <t>Jamaican Jerk Pizza</t>
  </si>
  <si>
    <t>Lebanese Chicken Pizza</t>
  </si>
  <si>
    <t>Diavola</t>
  </si>
  <si>
    <t>Chicken Tikka Pizza</t>
  </si>
  <si>
    <t>Signature Bolognese Pizza</t>
  </si>
  <si>
    <t>Turkish Meat Pizza</t>
  </si>
  <si>
    <t>Porchetta</t>
  </si>
  <si>
    <t>Classic Pork</t>
  </si>
  <si>
    <t>Chef Special Pizza</t>
  </si>
  <si>
    <t>Gamberetti</t>
  </si>
  <si>
    <t>Meat Lovers Pizza</t>
  </si>
  <si>
    <t>Make Your Own Pizza</t>
  </si>
  <si>
    <t>Chefs Signature Spaghetti Bolognese</t>
  </si>
  <si>
    <t>Citys Best Melted Burger</t>
  </si>
  <si>
    <t>King Alphonso</t>
  </si>
  <si>
    <t>KA</t>
  </si>
  <si>
    <t>BEVERAGES</t>
  </si>
  <si>
    <t>Blue Lagoon</t>
  </si>
  <si>
    <t>BL</t>
  </si>
  <si>
    <t>Jack Rose</t>
  </si>
  <si>
    <t>JR</t>
  </si>
  <si>
    <t>Mango Basil Blossom</t>
  </si>
  <si>
    <t>MBB</t>
  </si>
  <si>
    <t>Pina Colada</t>
  </si>
  <si>
    <t>PC</t>
  </si>
  <si>
    <t>Passionfruit Spritzer</t>
  </si>
  <si>
    <t>PS</t>
  </si>
  <si>
    <t>Strawberry Colada</t>
  </si>
  <si>
    <t>SC</t>
  </si>
  <si>
    <t>Virgin Mojito</t>
  </si>
  <si>
    <t>VM</t>
  </si>
  <si>
    <t>Iced Tea</t>
  </si>
  <si>
    <t>IT</t>
  </si>
  <si>
    <t>Fresh Lime</t>
  </si>
  <si>
    <t>FL</t>
  </si>
  <si>
    <t>Bottle Water</t>
  </si>
  <si>
    <t>BW</t>
  </si>
  <si>
    <t>Double Cheese</t>
  </si>
  <si>
    <t>double cheese</t>
  </si>
  <si>
    <t>Add ons</t>
  </si>
  <si>
    <t>services</t>
  </si>
  <si>
    <t>Truffle Fries</t>
  </si>
  <si>
    <t>TF</t>
  </si>
  <si>
    <t>Pepperoni Pork/chicken</t>
  </si>
  <si>
    <t>pepp</t>
  </si>
  <si>
    <t>Broccoli</t>
  </si>
  <si>
    <t>BI</t>
  </si>
  <si>
    <t>MM</t>
  </si>
  <si>
    <t>Olives</t>
  </si>
  <si>
    <t>OL</t>
  </si>
  <si>
    <t>CK</t>
  </si>
  <si>
    <t>BF</t>
  </si>
  <si>
    <t>Sprite</t>
  </si>
  <si>
    <t>sp</t>
  </si>
  <si>
    <t>Irish Coffee Delight</t>
  </si>
  <si>
    <t>IC</t>
  </si>
  <si>
    <t>Sausage Chicken/pork</t>
  </si>
  <si>
    <t>sausage chicken/pork</t>
  </si>
  <si>
    <t>Veg Soup</t>
  </si>
  <si>
    <t>VG</t>
  </si>
  <si>
    <t>Cajun Fried Prawns (1/2)</t>
  </si>
  <si>
    <t>cajun fried prawns 1/2</t>
  </si>
  <si>
    <t>cajun fried</t>
  </si>
  <si>
    <t>Mexican Nachos (1/2)</t>
  </si>
  <si>
    <t>mexican nachos (1/2)</t>
  </si>
  <si>
    <t>Chilly Cheese Toast (1/2)</t>
  </si>
  <si>
    <t>chilly cheese toast (1/2)</t>
  </si>
  <si>
    <t>chilly cheese toast</t>
  </si>
  <si>
    <t>Quattro Formaggi/ Chefspecial</t>
  </si>
  <si>
    <t>fc</t>
  </si>
  <si>
    <t>Sweet Corn</t>
  </si>
  <si>
    <t>sweet corn</t>
  </si>
  <si>
    <t>Dynamite Crispy Shrimp</t>
  </si>
  <si>
    <t>dynamite crispy shrimp</t>
  </si>
  <si>
    <t>dynamite crispy shri</t>
  </si>
  <si>
    <t>Jalepino</t>
  </si>
  <si>
    <t>jpl</t>
  </si>
  <si>
    <t>Korean Prawns Rice</t>
  </si>
  <si>
    <t>KP</t>
  </si>
  <si>
    <t>Chefs/jamican</t>
  </si>
  <si>
    <t>cj</t>
  </si>
  <si>
    <t>Garlic Bread (half)</t>
  </si>
  <si>
    <t>gb1/2</t>
  </si>
  <si>
    <t>Chicken (small)</t>
  </si>
  <si>
    <t>Cs</t>
  </si>
  <si>
    <t>Masala Omelet</t>
  </si>
  <si>
    <t>MO</t>
  </si>
  <si>
    <t>egg</t>
  </si>
  <si>
    <t>Sl</t>
  </si>
  <si>
    <t>Day</t>
  </si>
  <si>
    <t>Week Number</t>
  </si>
  <si>
    <t>Petpooja Actual</t>
  </si>
  <si>
    <t>GST 5%</t>
  </si>
  <si>
    <t>Swiggy Payout</t>
  </si>
  <si>
    <t>Paper Bill</t>
  </si>
  <si>
    <t>Zomato Payout</t>
  </si>
  <si>
    <t>Total</t>
  </si>
  <si>
    <t>FED BANK</t>
  </si>
  <si>
    <t>YES BANK</t>
  </si>
  <si>
    <t>SWIGGY1</t>
  </si>
  <si>
    <t>Alerts</t>
  </si>
  <si>
    <t>1103 saray salary</t>
  </si>
  <si>
    <t>transasia</t>
  </si>
  <si>
    <t>Swiggy ad campaign started</t>
  </si>
  <si>
    <t>Swiggy deducts 25%</t>
  </si>
  <si>
    <t>Bharat Bandh: Minimal Restaruant operations</t>
  </si>
  <si>
    <t>Combo Offer</t>
  </si>
  <si>
    <t>Rs. 450 refund</t>
  </si>
  <si>
    <t>Swiggy credit of 41,700.00 to YES Bank</t>
  </si>
  <si>
    <t>INR 2,50,000 paid to Sumit</t>
  </si>
  <si>
    <t>sun</t>
  </si>
  <si>
    <t>.........................................................................................................................................................................................................................................................................................................................................................................................................................................................................................................................................................................................................................................................................................................................................................................................................................................................................................................................................................................................................................................................................................................................................................................................................................................................................................................................................................................................................................................................................................................................................................................................................................................................................................................................................................................................................................................................................................................................................................................................................................................................................................................................................................................................................................................................................................................................................................................................................................................................................................................................................................................................................................................................................................................................................................................................................................................................................................................................................................................................................................................................................................................................................</t>
  </si>
  <si>
    <t>1,69,799</t>
  </si>
  <si>
    <t>2,00,487</t>
  </si>
  <si>
    <t>1,72,146</t>
  </si>
  <si>
    <t>10,23,325</t>
  </si>
  <si>
    <t>Sl.</t>
  </si>
  <si>
    <t>Item ID</t>
  </si>
  <si>
    <t>Item Name</t>
  </si>
  <si>
    <t>Online Display Name</t>
  </si>
  <si>
    <t>Item Type</t>
  </si>
  <si>
    <t>SwiggyPrice</t>
  </si>
  <si>
    <t>SwiggyIncome</t>
  </si>
  <si>
    <t>Dietary</t>
  </si>
  <si>
    <t>Short Code</t>
  </si>
  <si>
    <t>Sap Code</t>
  </si>
  <si>
    <t>HSN Code</t>
  </si>
  <si>
    <t>Weight</t>
  </si>
  <si>
    <t>Weight Unit</t>
  </si>
  <si>
    <t>Packing Charges</t>
  </si>
  <si>
    <t>Expose in Captain</t>
  </si>
  <si>
    <t>Goods/Services</t>
  </si>
  <si>
    <t>Short Code Two</t>
  </si>
  <si>
    <t>Allow Decimal Qty</t>
  </si>
  <si>
    <t>Manufacturing Date (DD-MM-YYYY)</t>
  </si>
  <si>
    <t>Expiry Date (DD-MM-YYYY)</t>
  </si>
  <si>
    <t>item</t>
  </si>
  <si>
    <t>~1</t>
  </si>
  <si>
    <t xml:space="preserve"> </t>
  </si>
  <si>
    <t>~2</t>
  </si>
  <si>
    <t>~3</t>
  </si>
  <si>
    <t>~4</t>
  </si>
  <si>
    <t>~5</t>
  </si>
  <si>
    <t>~6</t>
  </si>
  <si>
    <t>~8</t>
  </si>
  <si>
    <t>~9</t>
  </si>
  <si>
    <t>~10</t>
  </si>
  <si>
    <t>~14</t>
  </si>
  <si>
    <t>~17</t>
  </si>
  <si>
    <t>~18</t>
  </si>
  <si>
    <t>~19</t>
  </si>
  <si>
    <t>~20</t>
  </si>
  <si>
    <t>~21</t>
  </si>
  <si>
    <t>~22</t>
  </si>
  <si>
    <t>~24</t>
  </si>
  <si>
    <t>~25</t>
  </si>
  <si>
    <t>~26</t>
  </si>
  <si>
    <t>~27</t>
  </si>
  <si>
    <t>~28</t>
  </si>
  <si>
    <t>~29</t>
  </si>
  <si>
    <t>~30</t>
  </si>
  <si>
    <t>~31</t>
  </si>
  <si>
    <t>~32</t>
  </si>
  <si>
    <t>~33</t>
  </si>
  <si>
    <t>~34</t>
  </si>
  <si>
    <t>~35</t>
  </si>
  <si>
    <t>~36</t>
  </si>
  <si>
    <t>~37</t>
  </si>
  <si>
    <t>Wild Mushroom (8 Inch)</t>
  </si>
  <si>
    <t>variation</t>
  </si>
  <si>
    <t>Wild Mushroom (10 Inch)</t>
  </si>
  <si>
    <t>Wild Mushroom (12 Inch)</t>
  </si>
  <si>
    <t>~38</t>
  </si>
  <si>
    <t>Melanzane (8 Inch)</t>
  </si>
  <si>
    <t>Melanzane (10 Inch)</t>
  </si>
  <si>
    <t>Melanzane (12 Inch)</t>
  </si>
  <si>
    <t>~39</t>
  </si>
  <si>
    <t>Premavera (8 Inch)</t>
  </si>
  <si>
    <t>Premavera (10 Inch)</t>
  </si>
  <si>
    <t>Premavera (12 Inch)</t>
  </si>
  <si>
    <t>~40</t>
  </si>
  <si>
    <t>Grilled Paneer (8 Inch)</t>
  </si>
  <si>
    <t>Grilled Paneer (10 Inch)</t>
  </si>
  <si>
    <t>Grilled Paneer (12 Inch)</t>
  </si>
  <si>
    <t>~41</t>
  </si>
  <si>
    <t>Margherita (8 Inch)</t>
  </si>
  <si>
    <t>Margherita (10 Inch)</t>
  </si>
  <si>
    <t>Margherita (12 Inch)</t>
  </si>
  <si>
    <t>~42</t>
  </si>
  <si>
    <t>Quattro Formaggi (8 Inch)</t>
  </si>
  <si>
    <t>Quattro Formaggi (10 Inch)</t>
  </si>
  <si>
    <t>Quattro Formaggi (12 Inch)</t>
  </si>
  <si>
    <t>~43</t>
  </si>
  <si>
    <t>Italian Salsiccia (8 Inch)</t>
  </si>
  <si>
    <t>Italian Salsiccia (10 Inch)</t>
  </si>
  <si>
    <t>Italian Salsiccia (12 Inch)</t>
  </si>
  <si>
    <t>~44</t>
  </si>
  <si>
    <t>Capricciosa (8 Inch)</t>
  </si>
  <si>
    <t>Capricciosa (10 Inch)</t>
  </si>
  <si>
    <t>Capricciosa (12 Inch)</t>
  </si>
  <si>
    <t>~45</t>
  </si>
  <si>
    <t>Pepperoni (8 Inch)</t>
  </si>
  <si>
    <t>Pepperoni (10 Inch)</t>
  </si>
  <si>
    <t>Pepperoni (12 Inch)</t>
  </si>
  <si>
    <t>~46</t>
  </si>
  <si>
    <t>Bbq Chicken Pizza (8 Inch)</t>
  </si>
  <si>
    <t>Bbq Chicken Pizza (10 Inch)</t>
  </si>
  <si>
    <t>Bbq Chicken Pizza (12 Inch)</t>
  </si>
  <si>
    <t>~47</t>
  </si>
  <si>
    <t>Jamaican Jerk Pizza (8 Inch)</t>
  </si>
  <si>
    <t>Jamaican Jerk Pizza (10 Inch)</t>
  </si>
  <si>
    <t>Jamaican Jerk Pizza (12 Inch)</t>
  </si>
  <si>
    <t>~48</t>
  </si>
  <si>
    <t>Lebanese Chicken Pizza (8 Inch)</t>
  </si>
  <si>
    <t>Lebanese Chicken Pizza (10 Inch)</t>
  </si>
  <si>
    <t>Lebanese Chicken Pizza (12 Inch)</t>
  </si>
  <si>
    <t>~49</t>
  </si>
  <si>
    <t>Diavola (8 Inch)</t>
  </si>
  <si>
    <t>Diavola (10 Inch)</t>
  </si>
  <si>
    <t>Diavola (12 Inch)</t>
  </si>
  <si>
    <t>~50</t>
  </si>
  <si>
    <t>Chicken Tikka Pizza (8 Inch)</t>
  </si>
  <si>
    <t>Chicken Tikka Pizza (10 Inch)</t>
  </si>
  <si>
    <t>Chicken Tikka Pizza (12 Inch)</t>
  </si>
  <si>
    <t>~51</t>
  </si>
  <si>
    <t>Signature Bolognese Pizza (8 Inch)</t>
  </si>
  <si>
    <t>Signature Bolognese Pizza (10 Inch)</t>
  </si>
  <si>
    <t>Signature Bolognese Pizza (12 Inch)</t>
  </si>
  <si>
    <t>~52</t>
  </si>
  <si>
    <t>Turkish Meat Pizza (8 Inch)</t>
  </si>
  <si>
    <t>Turkish Meat Pizza (10 Inch)</t>
  </si>
  <si>
    <t>Turkish Meat Pizza (12 Inch)</t>
  </si>
  <si>
    <t>~53</t>
  </si>
  <si>
    <t>Porchetta (8 Inch)</t>
  </si>
  <si>
    <t>Porchetta (10 Inch)</t>
  </si>
  <si>
    <t>Porchetta (12 Inch)</t>
  </si>
  <si>
    <t>~54</t>
  </si>
  <si>
    <t>Classic Pork (8 Inch)</t>
  </si>
  <si>
    <t>Classic Pork (10 Inch)</t>
  </si>
  <si>
    <t>Classic Pork (12 Inch)</t>
  </si>
  <si>
    <t>~55</t>
  </si>
  <si>
    <t>Chef Special Pizza (8 Inch)</t>
  </si>
  <si>
    <t>Chef Special Pizza (10 Inch)</t>
  </si>
  <si>
    <t>Chef Special Pizza (12 Inch)</t>
  </si>
  <si>
    <t>~56</t>
  </si>
  <si>
    <t>Gamberetti (8 Inch)</t>
  </si>
  <si>
    <t>Gamberetti (10 Inch)</t>
  </si>
  <si>
    <t>Gamberetti (12 Inch)</t>
  </si>
  <si>
    <t>~57</t>
  </si>
  <si>
    <t>Meat Lovers Pizza (8 Inch)</t>
  </si>
  <si>
    <t>Meat Lovers Pizza (10 Inch)</t>
  </si>
  <si>
    <t>Meat Lovers Pizza (12 Inch)</t>
  </si>
  <si>
    <t>~58</t>
  </si>
  <si>
    <t>~7</t>
  </si>
  <si>
    <t>~11</t>
  </si>
  <si>
    <t>Start Date</t>
  </si>
  <si>
    <t>End Date</t>
  </si>
  <si>
    <t>No. of Orders</t>
  </si>
  <si>
    <t>Total Sales</t>
  </si>
  <si>
    <t>Sw_Order</t>
  </si>
  <si>
    <t>Sw_Total</t>
  </si>
  <si>
    <t>Sw_ServiceFee</t>
  </si>
  <si>
    <t>Sw_Other</t>
  </si>
  <si>
    <t>Sw_TCS</t>
  </si>
  <si>
    <t>SW_Payable</t>
  </si>
  <si>
    <t>SW_Differnce</t>
  </si>
  <si>
    <t>ActualDifference</t>
  </si>
  <si>
    <t>Swiggy%</t>
  </si>
  <si>
    <t>APR16</t>
  </si>
  <si>
    <t>APR23</t>
  </si>
  <si>
    <t>APR30</t>
  </si>
  <si>
    <t>MAY5</t>
  </si>
  <si>
    <t>MAY7</t>
  </si>
  <si>
    <t>MAY14</t>
  </si>
  <si>
    <t>MAY21</t>
  </si>
  <si>
    <t>MAY28</t>
  </si>
  <si>
    <t>JUN4</t>
  </si>
  <si>
    <t>JUN11</t>
  </si>
  <si>
    <t>JUN18</t>
  </si>
  <si>
    <t>JUN25</t>
  </si>
  <si>
    <t>JUL4</t>
  </si>
  <si>
    <t>JUL9</t>
  </si>
  <si>
    <t>JUL17</t>
  </si>
  <si>
    <t>Philos Delicacy, Kakkanad</t>
  </si>
  <si>
    <t>P/L Report</t>
  </si>
  <si>
    <t>Direct</t>
  </si>
  <si>
    <t>Expenses</t>
  </si>
  <si>
    <t>Pizza</t>
  </si>
  <si>
    <t>Combo Price</t>
  </si>
  <si>
    <t>Paid Bills</t>
  </si>
  <si>
    <t>8"</t>
  </si>
  <si>
    <t>Unpaid Bills</t>
  </si>
  <si>
    <t>Loan Repay (Sumit)</t>
  </si>
  <si>
    <t>Petty Cash</t>
  </si>
  <si>
    <t>Balance</t>
  </si>
  <si>
    <t>Initial Investment</t>
  </si>
  <si>
    <t>Yrly Interest (8%)</t>
  </si>
  <si>
    <t>Mnthly Interest</t>
  </si>
  <si>
    <t>Vendors</t>
  </si>
  <si>
    <t>Sendry Creditors</t>
  </si>
  <si>
    <t>Sendry Debtors</t>
  </si>
  <si>
    <t>Raw Materias</t>
  </si>
  <si>
    <t>Direct Expenses</t>
  </si>
  <si>
    <t>PLASTIC SHOP KTM</t>
  </si>
  <si>
    <t>BAKERS KOCHI</t>
  </si>
  <si>
    <t>LETTUCE &amp; SPROUTS</t>
  </si>
  <si>
    <t>ISTAMART</t>
  </si>
  <si>
    <t>PaperBill</t>
  </si>
  <si>
    <t>Profit/Loss</t>
  </si>
  <si>
    <t>YES Bank</t>
  </si>
  <si>
    <t>Ben</t>
  </si>
  <si>
    <t>FDRL Bank</t>
  </si>
  <si>
    <t>Philo</t>
  </si>
  <si>
    <t>School Fee</t>
  </si>
  <si>
    <t>Tithe</t>
  </si>
  <si>
    <t>Deopsit (Leena)</t>
  </si>
  <si>
    <t>Saved amount</t>
  </si>
  <si>
    <t>Running Total</t>
  </si>
  <si>
    <t>Utensils</t>
  </si>
  <si>
    <t xml:space="preserve">tomato </t>
  </si>
  <si>
    <t>Glow Green</t>
  </si>
  <si>
    <t xml:space="preserve">LERA </t>
  </si>
  <si>
    <t>sticker</t>
  </si>
  <si>
    <t>Jeans</t>
  </si>
  <si>
    <t xml:space="preserve">bEEF </t>
  </si>
  <si>
    <t>Meat &amp; Seafood</t>
  </si>
  <si>
    <t>Vegetables</t>
  </si>
  <si>
    <t>Beverages &amp; Ice</t>
  </si>
  <si>
    <t>Green valley water</t>
  </si>
  <si>
    <t>Salaries</t>
  </si>
  <si>
    <t>Other</t>
  </si>
  <si>
    <t>Chicken Factory</t>
  </si>
  <si>
    <t>Best Fish</t>
  </si>
  <si>
    <t>Fruits and Vegetables</t>
  </si>
  <si>
    <t>Elite foods</t>
  </si>
  <si>
    <t>Bismi water</t>
  </si>
  <si>
    <t>Royal Bakers</t>
  </si>
  <si>
    <t>Chungath Poultry Mart</t>
  </si>
  <si>
    <t>Haritha Vegetables</t>
  </si>
  <si>
    <t>Thejaswi fish stall</t>
  </si>
  <si>
    <t>Cochin Frozen Foods</t>
  </si>
  <si>
    <t>Nandanam Vegetables</t>
  </si>
  <si>
    <t>Apsara Ice Cream</t>
  </si>
  <si>
    <t>C.A.Poultry Farm</t>
  </si>
  <si>
    <t>Santhosh Vegetables</t>
  </si>
  <si>
    <t>KKR Traders</t>
  </si>
  <si>
    <t>Jebin Fruits</t>
  </si>
  <si>
    <t>Soorya Chicken Centre</t>
  </si>
  <si>
    <t>Aswathy Vegetables</t>
  </si>
  <si>
    <t>Shalom Fruits</t>
  </si>
  <si>
    <t>Thushara Fruits</t>
  </si>
  <si>
    <t>Akshara Vegetables</t>
  </si>
  <si>
    <t>Mini Fruits</t>
  </si>
  <si>
    <t>Freej Ice Cream</t>
  </si>
  <si>
    <t>Malavika Vegetables</t>
  </si>
  <si>
    <t>Navya Vegetables</t>
  </si>
  <si>
    <t>Annapoorna Vegetables</t>
  </si>
  <si>
    <t>Kripa Vegetables</t>
  </si>
  <si>
    <t>Sowparnika</t>
  </si>
  <si>
    <t>BBQ</t>
  </si>
  <si>
    <t>Chef Spl</t>
  </si>
  <si>
    <t>Chef Spl (8")</t>
  </si>
  <si>
    <t>Cheese</t>
  </si>
  <si>
    <t>C. Pepperoni</t>
  </si>
  <si>
    <t>Imp. Cheese</t>
  </si>
  <si>
    <t>Bacon</t>
  </si>
  <si>
    <t>Veggies</t>
  </si>
  <si>
    <t>P. Pepperoni</t>
  </si>
  <si>
    <t>Dough</t>
  </si>
  <si>
    <t>Origano</t>
  </si>
  <si>
    <t>Sauce</t>
  </si>
  <si>
    <t>Olive Oil</t>
  </si>
  <si>
    <t>Toppings</t>
  </si>
  <si>
    <t>Tomato Confit</t>
  </si>
  <si>
    <t>PIZZA</t>
  </si>
  <si>
    <t>Size</t>
  </si>
  <si>
    <t>Column 25</t>
  </si>
  <si>
    <t>Column 24</t>
  </si>
  <si>
    <t>Column 26</t>
  </si>
  <si>
    <t>Column 27</t>
  </si>
  <si>
    <t>BBQ SAUCE</t>
  </si>
  <si>
    <t>CHIMICHURRI</t>
  </si>
  <si>
    <t>Column 4</t>
  </si>
  <si>
    <t>Column 5</t>
  </si>
  <si>
    <t>Small</t>
  </si>
  <si>
    <t>Medium</t>
  </si>
  <si>
    <t>Large</t>
  </si>
  <si>
    <t>Item</t>
  </si>
  <si>
    <t>S</t>
  </si>
  <si>
    <t>GB</t>
  </si>
  <si>
    <t>3a</t>
  </si>
  <si>
    <t>3b</t>
  </si>
  <si>
    <t>5a</t>
  </si>
  <si>
    <t>5b</t>
  </si>
  <si>
    <t>A</t>
  </si>
  <si>
    <t>B</t>
  </si>
  <si>
    <t>C</t>
  </si>
  <si>
    <t>D</t>
  </si>
  <si>
    <t>Order ID</t>
  </si>
  <si>
    <t>Parent Order ID</t>
  </si>
  <si>
    <t>Order Date</t>
  </si>
  <si>
    <t>Order Status</t>
  </si>
  <si>
    <t>Order Category</t>
  </si>
  <si>
    <t>Order Payment Type</t>
  </si>
  <si>
    <t>Cancelled By?</t>
  </si>
  <si>
    <t>Coupon type applied by customer</t>
  </si>
  <si>
    <t>Item Total</t>
  </si>
  <si>
    <t>Packaging Charges</t>
  </si>
  <si>
    <t>Restaurant Discounts (Promo, Freebies, Flat Off, etc.)</t>
  </si>
  <si>
    <t>Swiggy One 
Exclusive Offer Discount</t>
  </si>
  <si>
    <t>Restaurant Discount Share [3a+3b]</t>
  </si>
  <si>
    <t>Net Bill Value (before taxes) [1+2-3]</t>
  </si>
  <si>
    <t>GST Collected</t>
  </si>
  <si>
    <t>Total Customer Paid [4+5]</t>
  </si>
  <si>
    <t>Commission charged on</t>
  </si>
  <si>
    <t>Service Fees %</t>
  </si>
  <si>
    <t>Commission</t>
  </si>
  <si>
    <t>Long Distance Charges</t>
  </si>
  <si>
    <t>Discount on Long Distance Fee</t>
  </si>
  <si>
    <t>Pocket Hero Fees</t>
  </si>
  <si>
    <t>Swiggy One Fees</t>
  </si>
  <si>
    <t>Payment Collection Charges</t>
  </si>
  <si>
    <t>Restaurant Cancellation Charges</t>
  </si>
  <si>
    <t>Call Center Charges</t>
  </si>
  <si>
    <t>Delivery Fee sponsored by Restaurant (w/o tax)</t>
  </si>
  <si>
    <t>Bolt Fees</t>
  </si>
  <si>
    <t>GST on Service Fee @18%</t>
  </si>
  <si>
    <t>Total Swiggy Fees
[6+7+8-9+10+11+12+13+14+15+16]</t>
  </si>
  <si>
    <t>Customer Cancellations</t>
  </si>
  <si>
    <t>Customer Complaints</t>
  </si>
  <si>
    <t>Complaint &amp; Cancellation Charges
[17+18]</t>
  </si>
  <si>
    <t>GST Deduction</t>
  </si>
  <si>
    <t>TCS</t>
  </si>
  <si>
    <t>TDS</t>
  </si>
  <si>
    <t>Total Taxes
[19+20+21]</t>
  </si>
  <si>
    <t>Net Payout for Order (after taxes)
[A-B-C-D]</t>
  </si>
  <si>
    <t>Long Distance Order</t>
  </si>
  <si>
    <t>Last Mile (in km)</t>
  </si>
  <si>
    <t>MFR Accurate?</t>
  </si>
  <si>
    <t>MFR Pressed?</t>
  </si>
  <si>
    <t>Coupon Code Sourced</t>
  </si>
  <si>
    <t>Discount Campaign ID</t>
  </si>
  <si>
    <t>Replicated Order</t>
  </si>
  <si>
    <t>Base order ID</t>
  </si>
  <si>
    <t>Cancellation time</t>
  </si>
  <si>
    <t>Pick Up Status</t>
  </si>
  <si>
    <t>Swiggy One Customer?</t>
  </si>
  <si>
    <t>Pocket Hero Order?</t>
  </si>
  <si>
    <t>delivered</t>
  </si>
  <si>
    <t>regular</t>
  </si>
  <si>
    <t>No</t>
  </si>
  <si>
    <t>02fe73c8-087b-4f40-b26e-536d6bfecc24</t>
  </si>
  <si>
    <t>SWIGGYUPI25</t>
  </si>
  <si>
    <t>db2ebb10-8c7f-40f4-a0e3-4179ee1fb8e7</t>
  </si>
  <si>
    <t>10632ce9-1bdc-421b-a9b9-65a5a0edf08f</t>
  </si>
  <si>
    <t>e83de7e4-6e68-4026-aad6-78b7ee68900d</t>
  </si>
  <si>
    <t>99e14625-b48f-4bd8-866a-17aa4cb76d44</t>
  </si>
  <si>
    <t>ad5bc6b6-9d4c-4c85-8d0d-6c378b2cbe44</t>
  </si>
  <si>
    <t>e96dbff1-0260-46a2-b2ce-f7352dbfd416</t>
  </si>
  <si>
    <t>8a15f9cc-a3fa-4192-8f37-bcb6cb209e45</t>
  </si>
  <si>
    <t>e87ec607-e87f-4200-b3c6-f8498907a2fc</t>
  </si>
  <si>
    <t>89ea4797-9174-4a12-9f83-446aba7d390e</t>
  </si>
  <si>
    <t>TRYNEW</t>
  </si>
  <si>
    <t>6f4d7725-dab3-4496-8081-432387f8de29,5862cbfe-0ccd-4058-9b01-929069317251,6f4d7725-dab3-4496-8081-432387f8de29,5862cbfe-0ccd-4058-9b01-929069317251</t>
  </si>
  <si>
    <t>2742d5bf-d25b-4ce0-a5c8-0b965a455541,2742d5bf-d25b-4ce0-a5c8-0b965a455541</t>
  </si>
  <si>
    <t>fa46f67b-3f5e-42e6-8cf9-5a5f53bb4f32,e08f0c64-50e7-4bb2-bd4f-4fd6697f5908,fa46f67b-3f5e-42e6-8cf9-5a5f53bb4f32,e08f0c64-50e7-4bb2-bd4f-4fd6697f5908</t>
  </si>
  <si>
    <t>35e81f58-2cb3-4f23-8f84-37e8baa01223</t>
  </si>
  <si>
    <t>TOPUPOFFER</t>
  </si>
  <si>
    <t>63a17ebb-dc25-49b0-80fe-70f5d9dc24cc,dd81fa81-54ee-4d25-a10a-f177fb52d3c5,63a17ebb-dc25-49b0-80fe-70f5d9dc24cc,dd81fa81-54ee-4d25-a10a-f177fb52d3c5</t>
  </si>
  <si>
    <t>d6e050f4-eca0-4818-8d37-5f77515a7742,534bdf7e-0aca-4236-8889-d0ab7f3859ce,d6e050f4-eca0-4818-8d37-5f77515a7742,534bdf7e-0aca-4236-8889-d0ab7f3859ce</t>
  </si>
  <si>
    <t>SWIGGYIT</t>
  </si>
  <si>
    <t>db2ebb10-8c7f-40f4-a0e3-4179ee1fb8e7,db2ebb10-8c7f-40f4-a0e3-4179ee1fb8e7</t>
  </si>
  <si>
    <t>5245b39a-cfa2-43cb-9a94-31ab9d88140a,785d7880-dd52-4886-84fa-96561a025dfd</t>
  </si>
  <si>
    <t>AXIS200</t>
  </si>
  <si>
    <t>cancelled</t>
  </si>
  <si>
    <t>cash</t>
  </si>
  <si>
    <t>CUSTOMER</t>
  </si>
  <si>
    <t>16f4c31c-55dd-4039-b271-c0e3333c4b2f,b3e9bb18-0a53-40a1-a9ed-29020681a1c2</t>
  </si>
  <si>
    <t>picked up</t>
  </si>
  <si>
    <t>16f4c31c-55dd-4039-b271-c0e3333c4b2f</t>
  </si>
  <si>
    <t>ON-TIME-PROMISE</t>
  </si>
  <si>
    <t>711fc754-4304-4178-a84a-19e7d53c8509</t>
  </si>
  <si>
    <t>fbb9e879-f026-4f66-a87a-6c22f7cd320b</t>
  </si>
  <si>
    <t>cca1fb70-4e2f-4a28-ab2b-0216e01e6571</t>
  </si>
  <si>
    <t>FEDERALCC150</t>
  </si>
  <si>
    <t>ed87e74c-eeb9-4f96-a60f-38c1c94e0a64</t>
  </si>
  <si>
    <t>96f74bff-5e8e-4571-9afb-f1fc59d437ff</t>
  </si>
  <si>
    <t>2487d21e-a744-4219-b261-ca894617d49f</t>
  </si>
  <si>
    <t>4499333e-583b-4762-9901-688a3746fa7e</t>
  </si>
  <si>
    <t>541de567-a020-484d-b77c-bad51ae0cfa9</t>
  </si>
  <si>
    <t>fc926566-88f0-4dd4-b383-00ae35801ddb</t>
  </si>
  <si>
    <t>AXIS120</t>
  </si>
  <si>
    <t>63a17ebb-dc25-49b0-80fe-70f5d9dc24cc,dd81fa81-54ee-4d25-a10a-f177fb52d3c5</t>
  </si>
  <si>
    <t>118ef14f-05aa-4010-a2f6-a008746384db</t>
  </si>
  <si>
    <t>f8fe01e5-662e-4644-baf6-92c03a6f52f2</t>
  </si>
  <si>
    <t>APAYFEST</t>
  </si>
  <si>
    <t>6f4d7725-dab3-4496-8081-432387f8de29,5862cbfe-0ccd-4058-9b01-929069317251</t>
  </si>
  <si>
    <t>3fc2d95a-588c-42b6-8b4f-20d1b3a8b343</t>
  </si>
  <si>
    <t>c0ed4dc5-d96a-452a-a03d-3f63c70ec49b</t>
  </si>
  <si>
    <t>d8755106-c594-42af-83b3-d3aaa1f30811,78104d7c-7d71-4546-bda1-11b8faca7eb4</t>
  </si>
  <si>
    <t>5e6c7a57-1da9-4c4a-aa6e-68f670d2fb8f</t>
  </si>
  <si>
    <t>78ea451d-4d30-4600-bfa9-eca1021eec94</t>
  </si>
  <si>
    <t>98f8927b-40ae-4309-8dab-302fe487c277</t>
  </si>
  <si>
    <t>5a28bb56-e22c-4d5f-912f-7e9be887a8fb</t>
  </si>
  <si>
    <t>bcf8ddf2-0dd7-45f6-bb00-e654c5beba7d</t>
  </si>
  <si>
    <t>PNBCC125</t>
  </si>
  <si>
    <t>e8644b64-cddb-402d-9a4c-ed66b27edbe0</t>
  </si>
  <si>
    <t>aa41814f-78bf-4174-b095-60cecb61c908</t>
  </si>
  <si>
    <t>58da1cb1-f081-4a98-867b-11cf1f3ced04</t>
  </si>
  <si>
    <t>2852fd70-a715-4a3a-b53e-78b01b071e82</t>
  </si>
  <si>
    <t>afbd0f65-b503-4eb2-b645-6708b0ebf4b3,a0eadc79-7a6b-4925-b5dc-70f264a12a52</t>
  </si>
  <si>
    <t>844fcc6d-a59f-4ce5-846b-d635b49ffdb4,d2677200-233f-4bf2-bed2-6b0b174cd8bc</t>
  </si>
  <si>
    <t>60be9fdd-ee4b-4899-8769-18142ddc7f6e</t>
  </si>
  <si>
    <t>8dfdd3ba-1ab7-4cee-b82b-bf896ce35bad</t>
  </si>
  <si>
    <t>528a5933-8df9-40c0-99a7-e331c5929152</t>
  </si>
  <si>
    <t>5e74bcf6-36df-43e9-9a0d-a4d22ea7b7cb</t>
  </si>
  <si>
    <t>a288f834-77d9-4c40-8115-54c6559224b0</t>
  </si>
  <si>
    <t>AMEX150</t>
  </si>
  <si>
    <t>e923bca6-dac7-4489-99cd-1b60ca87157d</t>
  </si>
  <si>
    <t>16ba7efa-5742-43de-b8b5-fb89beb98004</t>
  </si>
  <si>
    <t>6c73bb8f-72f8-48ff-bda9-5808e793919a</t>
  </si>
  <si>
    <t>200b14f4-5d71-4315-804e-05d4590e00d2</t>
  </si>
  <si>
    <t>7793b017-3e64-42ec-ac40-b296f751eb1b</t>
  </si>
  <si>
    <t>4e51ece0-d129-4df3-8e9f-9e73cd241e3f,19aed996-6048-4b10-90d9-3abd207c014f</t>
  </si>
  <si>
    <t>48fee9d4-386f-4a34-be78-d1a2b29b2651</t>
  </si>
  <si>
    <t>41862eed-5bf7-42fb-a358-3ca68ffb0761</t>
  </si>
  <si>
    <t>ff9fbdab-3f9d-414d-82e8-b0551e8d2061</t>
  </si>
  <si>
    <t>cb847266-a56f-4c4c-83a6-cf74f33d8a1c</t>
  </si>
  <si>
    <t>639465c1-9b88-42a2-8860-12f1f56fa2c3</t>
  </si>
  <si>
    <t>320d299d-cd09-4ee6-8c85-547d617ebd5f,b0917622-678d-4294-b191-93716506a457</t>
  </si>
  <si>
    <t>16ba7efa-5742-43de-b8b5-fb89beb98004,d1457f99-aa9a-4015-b838-2a8abb25f5b9</t>
  </si>
  <si>
    <t>16ba7efa-5742-43de-b8b5-fb89beb98004,9e917396-79ab-45be-b9ee-13aac831ea1d,66cbf698-a359-4d45-96f7-bc8d574e7259</t>
  </si>
  <si>
    <t>0f64519c-add4-4cb0-82b3-95dfcbcfad32,07349f77-8eba-4079-8646-35c49d7821a8,9e917396-79ab-45be-b9ee-13aac831ea1d</t>
  </si>
  <si>
    <t>FEDERALDC100</t>
  </si>
  <si>
    <t>ac54b38a-d0d7-4680-953b-3455dc5f93aa,9e917396-79ab-45be-b9ee-13aac831ea1d</t>
  </si>
  <si>
    <t>49b1806c-e732-43d9-baf3-0a1423835d75,9e917396-79ab-45be-b9ee-13aac831ea1d</t>
  </si>
  <si>
    <t>80a963f4-9cf4-4813-82a3-02454ba6448e</t>
  </si>
  <si>
    <t>6669497a-6083-48b3-91bf-a7c1f600baf9,9e917396-79ab-45be-b9ee-13aac831ea1d</t>
  </si>
  <si>
    <t>711fc754-4304-4178-a84a-19e7d53c8509,9e917396-79ab-45be-b9ee-13aac831ea1d,a91c3f9b-3aa1-4bba-aef7-368ea77fba8b</t>
  </si>
  <si>
    <t>7fb208f6-a135-44fd-b863-2740b25ac0b0,9e917396-79ab-45be-b9ee-13aac831ea1d</t>
  </si>
  <si>
    <t>db2ebb10-8c7f-40f4-a0e3-4179ee1fb8e7,9e917396-79ab-45be-b9ee-13aac831ea1d</t>
  </si>
  <si>
    <t>db065b68-3d70-4a9f-8ac4-504a65b0603d,9e917396-79ab-45be-b9ee-13aac831ea1d</t>
  </si>
  <si>
    <t>11dfe9cf-d3e3-47fe-b387-27bf1c0a8126,9e917396-79ab-45be-b9ee-13aac831ea1d</t>
  </si>
  <si>
    <t>prepaid</t>
  </si>
  <si>
    <t>MERCHANT</t>
  </si>
  <si>
    <t>878c7815-4bc7-4876-b761-3e0df1c45c5d,9e917396-79ab-45be-b9ee-13aac831ea1d</t>
  </si>
  <si>
    <t>not picked up</t>
  </si>
  <si>
    <t>16a0d161-b463-443f-a99b-f6b8f2a95c4a,9e917396-79ab-45be-b9ee-13aac831ea1d</t>
  </si>
  <si>
    <t>711fc754-4304-4178-a84a-19e7d53c8509,9e917396-79ab-45be-b9ee-13aac831ea1d</t>
  </si>
  <si>
    <t>6a12d0c6-4ce5-4cd9-b21b-3206876e3a8e,9e917396-79ab-45be-b9ee-13aac831ea1d</t>
  </si>
  <si>
    <t>a1a5208b-374e-4b58-9162-69b91b671f7f</t>
  </si>
  <si>
    <t>16ba7efa-5742-43de-b8b5-fb89beb98004,9e917396-79ab-45be-b9ee-13aac831ea1d,d4b1372f-c12f-4bb5-a2d9-7ad08692b731</t>
  </si>
  <si>
    <t>1379f400-1d72-4edc-a7ef-b6fdc4028481,95f76aac-3dbd-4414-976e-33a878b6bf9e,9e917396-79ab-45be-b9ee-13aac831ea1d</t>
  </si>
  <si>
    <t>7c21d3c5-6e27-4f30-b72f-a38832948af4,6d18536b-7f89-41b4-a071-b1f30ecde39d,9e917396-79ab-45be-b9ee-13aac831ea1d</t>
  </si>
  <si>
    <t>0d85a416-0727-4e1d-96c9-0b5c835cba52,9e917396-79ab-45be-b9ee-13aac831ea1d,0d85a416-0727-4e1d-96c9-0b5c835cba52,9e917396-79ab-45be-b9ee-13aac831ea1d</t>
  </si>
  <si>
    <t>299e50fa-124f-4dfd-9fac-e95fab86b978,9e917396-79ab-45be-b9ee-13aac831ea1d,299e50fa-124f-4dfd-9fac-e95fab86b978,9e917396-79ab-45be-b9ee-13aac831ea1d</t>
  </si>
  <si>
    <t>4e150e4e-7116-4c3c-acff-ffe48eb5cb60,9e917396-79ab-45be-b9ee-13aac831ea1d,4e150e4e-7116-4c3c-acff-ffe48eb5cb60,9e917396-79ab-45be-b9ee-13aac831ea1d</t>
  </si>
  <si>
    <t>b48a65d4-2739-424f-bade-46c6e66a0916,9e917396-79ab-45be-b9ee-13aac831ea1d,b48a65d4-2739-424f-bade-46c6e66a0916,9e917396-79ab-45be-b9ee-13aac831ea1d</t>
  </si>
  <si>
    <t>60be9fdd-ee4b-4899-8769-18142ddc7f6e,9e917396-79ab-45be-b9ee-13aac831ea1d,60be9fdd-ee4b-4899-8769-18142ddc7f6e,9e917396-79ab-45be-b9ee-13aac831ea1d</t>
  </si>
  <si>
    <t>171a1651-7df0-416a-a687-6ab3271cef02,9e917396-79ab-45be-b9ee-13aac831ea1d,171a1651-7df0-416a-a687-6ab3271cef02,9e917396-79ab-45be-b9ee-13aac831ea1d</t>
  </si>
  <si>
    <t>16ba7efa-5742-43de-b8b5-fb89beb98004,9e917396-79ab-45be-b9ee-13aac831ea1d,270fc15b-264c-490b-b1af-a3c4724c11a6</t>
  </si>
  <si>
    <t>f07564ab-db06-4203-88c5-98a0499c5dfb,9e917396-79ab-45be-b9ee-13aac831ea1d,f07564ab-db06-4203-88c5-98a0499c5dfb,9e917396-79ab-45be-b9ee-13aac831ea1d</t>
  </si>
  <si>
    <t>e4c64908-f4c3-43ef-8676-3b6559c83f7f,9e917396-79ab-45be-b9ee-13aac831ea1d,e4c64908-f4c3-43ef-8676-3b6559c83f7f,9e917396-79ab-45be-b9ee-13aac831ea1d</t>
  </si>
  <si>
    <t>dd37006a-192c-4c54-8614-6be73b366c53,9e917396-79ab-45be-b9ee-13aac831ea1d</t>
  </si>
  <si>
    <t>ed87e74c-eeb9-4f96-a60f-38c1c94e0a64,9e917396-79ab-45be-b9ee-13aac831ea1d</t>
  </si>
  <si>
    <t>41904127-239f-4c65-a8d0-ca61ca8a7082,9e917396-79ab-45be-b9ee-13aac831ea1d</t>
  </si>
  <si>
    <t>dc1ecce5-5af6-4a5c-a2ba-03ad60a44202,9e917396-79ab-45be-b9ee-13aac831ea1d</t>
  </si>
  <si>
    <t>eb591cd6-b5f1-452c-835d-657db3398926,9e917396-79ab-45be-b9ee-13aac831ea1d</t>
  </si>
  <si>
    <t>b5422c91-e483-47e9-b525-5370a7a48d88,9e917396-79ab-45be-b9ee-13aac831ea1d</t>
  </si>
  <si>
    <t>ONEBLCK75</t>
  </si>
  <si>
    <t>b4ab7ade-2b82-4038-8008-0806717db8b7,9e917396-79ab-45be-b9ee-13aac831ea1d</t>
  </si>
  <si>
    <t>SUPERCARD</t>
  </si>
  <si>
    <t>15df6be7-34ce-49cd-92a9-9ad39747f40a</t>
  </si>
  <si>
    <t>AXIS30</t>
  </si>
  <si>
    <t>fcd047fc-e67e-40da-8fc9-ae4883918df6,9e917396-79ab-45be-b9ee-13aac831ea1d</t>
  </si>
  <si>
    <t>970d3347-751f-43bb-a265-d41ec9137a1b,9e917396-79ab-45be-b9ee-13aac831ea1d</t>
  </si>
  <si>
    <t>2eca8aa6-e159-4871-92ab-55c8e7c2747f,9e917396-79ab-45be-b9ee-13aac831ea1d</t>
  </si>
  <si>
    <t>0d30af59-24f5-4998-9759-ba47d21b16c1,9e917396-79ab-45be-b9ee-13aac831ea1d</t>
  </si>
  <si>
    <t>51479584-4d48-4eeb-a07f-69146c81b09c</t>
  </si>
  <si>
    <t>645f840c-99dd-4714-b6c8-cd89741f991a,9e917396-79ab-45be-b9ee-13aac831ea1d</t>
  </si>
  <si>
    <t>6a83b3c5-4624-443f-897b-e481b9a63648</t>
  </si>
  <si>
    <t>08324455-f89f-4cfb-91f6-62ffc915c966,9e917396-79ab-45be-b9ee-13aac831ea1d,ceeee6b1-fd31-4a5d-a664-aa8a17e7ffdb</t>
  </si>
  <si>
    <t>ad0ac0a5-48c6-44d7-97cd-bef3e84083ac,9e917396-79ab-45be-b9ee-13aac831ea1d</t>
  </si>
  <si>
    <t>8a7fa085-98e9-4366-bb5f-4010b672c238</t>
  </si>
  <si>
    <t>9e917396-79ab-45be-b9ee-13aac831ea1d</t>
  </si>
  <si>
    <t>b30d6208-10a6-4c7e-8aa4-aac95579ced6,9e917396-79ab-45be-b9ee-13aac831ea1d</t>
  </si>
  <si>
    <t>CREDPAYFEST</t>
  </si>
  <si>
    <t>c8597a09-dc10-4bff-8fbf-51ea3a39967a</t>
  </si>
  <si>
    <t>49c81535-4419-42f5-b102-fb7f87ceb9ac,9e917396-79ab-45be-b9ee-13aac831ea1d</t>
  </si>
  <si>
    <t>b77b87e9-e516-4b68-b521-103935489df3</t>
  </si>
  <si>
    <t>6e16283b-2a0e-4a2a-a6d9-c30175a65353,e39ac527-9411-4159-9d8b-5151722b8315,9e917396-79ab-45be-b9ee-13aac831ea1d</t>
  </si>
  <si>
    <t>7793b017-3e64-42ec-ac40-b296f751eb1b,9e917396-79ab-45be-b9ee-13aac831ea1d</t>
  </si>
  <si>
    <t>734ec494-8445-440c-bb4f-304a5c14348b,9e917396-79ab-45be-b9ee-13aac831ea1d</t>
  </si>
  <si>
    <t>CREDPAY100</t>
  </si>
  <si>
    <t>711fc754-4304-4178-a84a-19e7d53c8509,9e917396-79ab-45be-b9ee-13aac831ea1d,ab183a7b-dc03-4891-b51c-52ce43280122</t>
  </si>
  <si>
    <t>58d8d38d-745f-46ab-8e9d-f8e838fa9570</t>
  </si>
  <si>
    <t>eee3e844-a80b-4fd4-af6a-598a3a7f40c9,9e917396-79ab-45be-b9ee-13aac831ea1d</t>
  </si>
  <si>
    <t>7bc5ffad-c12e-4456-adf3-0bca7dbb4188,9e917396-79ab-45be-b9ee-13aac831ea1d</t>
  </si>
  <si>
    <t>08324455-f89f-4cfb-91f6-62ffc915c966,9e917396-79ab-45be-b9ee-13aac831ea1d,4ba335d8-2861-4f6b-b666-c42a1b4379de</t>
  </si>
  <si>
    <t>2692b5aa-b091-454e-b8f1-6c33aff83b34,9e917396-79ab-45be-b9ee-13aac831ea1d</t>
  </si>
  <si>
    <t>5bffcee7-672e-4e7d-a2ef-c69a75a50fdd,9e917396-79ab-45be-b9ee-13aac831ea1d</t>
  </si>
  <si>
    <t>a10c9f21-baa8-4d2c-82eb-b2be552ebf16,9e917396-79ab-45be-b9ee-13aac831ea1d</t>
  </si>
  <si>
    <t>89a2bbe1-3b87-45f3-a738-49cb1050e79d,9e917396-79ab-45be-b9ee-13aac831ea1d</t>
  </si>
  <si>
    <t>35e81f58-2cb3-4f23-8f84-37e8baa01223,9e917396-79ab-45be-b9ee-13aac831ea1d</t>
  </si>
  <si>
    <t>62dd1cba-2114-4eac-9d77-b9f9f379534f,9e917396-79ab-45be-b9ee-13aac831ea1d</t>
  </si>
  <si>
    <t>7cd464aa-943e-4258-ac2c-ddc3a729caca,9e917396-79ab-45be-b9ee-13aac831ea1d</t>
  </si>
  <si>
    <t>078b3831-eccb-480a-ad62-7f265a71f79d,9e917396-79ab-45be-b9ee-13aac831ea1d</t>
  </si>
  <si>
    <t>9b547de8-4ea1-4c46-a8d4-47fe25a31436,9a476115-d934-4a71-a60b-8661f23aa106</t>
  </si>
  <si>
    <t>a8912c41-63e1-4bd8-a43d-c69f011d36ae,9e917396-79ab-45be-b9ee-13aac831ea1d</t>
  </si>
  <si>
    <t>efaecce6-88d9-4fc9-8999-261a5a9f2af7,9e917396-79ab-45be-b9ee-13aac831ea1d</t>
  </si>
  <si>
    <t>08324455-f89f-4cfb-91f6-62ffc915c966,9e917396-79ab-45be-b9ee-13aac831ea1d</t>
  </si>
  <si>
    <t>01fc52bc-4f0f-4545-926d-0da549b252b3,9e917396-79ab-45be-b9ee-13aac831ea1d</t>
  </si>
  <si>
    <t>0b4d5bc7-5118-44a7-9b53-17182c18975a,9e917396-79ab-45be-b9ee-13aac831ea1d</t>
  </si>
  <si>
    <t>220d37ed-b07b-452b-979c-7b657d6037f6,9e917396-79ab-45be-b9ee-13aac831ea1d</t>
  </si>
  <si>
    <t>4c707d2b-0a3b-4671-8a77-c10d8190b887,9e917396-79ab-45be-b9ee-13aac831ea1d</t>
  </si>
  <si>
    <t>9de80048-12e3-48df-85d5-804f38552242,9e917396-79ab-45be-b9ee-13aac831ea1d</t>
  </si>
  <si>
    <t>a40bcfd9-abb8-43ff-ac4c-92065ca34be3,9e917396-79ab-45be-b9ee-13aac831ea1d</t>
  </si>
  <si>
    <t>592af3d1-4a0b-46b7-8963-4b3d1df215d2,9e917396-79ab-45be-b9ee-13aac831ea1d</t>
  </si>
  <si>
    <t>c91e80ad-7d99-4dc3-91e4-2e5f5d51cf49,9e917396-79ab-45be-b9ee-13aac831ea1d</t>
  </si>
  <si>
    <t>09717235-d734-458d-852e-b16c910aa08f,9e917396-79ab-45be-b9ee-13aac831ea1d</t>
  </si>
  <si>
    <t>CREDSWIGUPI</t>
  </si>
  <si>
    <t>711fc754-4304-4178-a84a-19e7d53c8509,9e917396-79ab-45be-b9ee-13aac831ea1d,305aeb8d-cf6a-43e7-a0d6-e0557df53e1c</t>
  </si>
  <si>
    <t>522a7f19-eb74-41dd-a3e5-b866d0d4bdc0,9e917396-79ab-45be-b9ee-13aac831ea1d</t>
  </si>
  <si>
    <t>006bd189-3fe8-4651-b55a-8690ecd3a69b</t>
  </si>
  <si>
    <t>cc8adf3c-4d03-4ceb-9c5a-70774a33a792,edf9bafe-c056-4162-8e2f-1324ff0af1ab,9e917396-79ab-45be-b9ee-13aac831ea1d</t>
  </si>
  <si>
    <t>adf45602-89a9-414c-ae1b-503cf053385a,9e917396-79ab-45be-b9ee-13aac831ea1d</t>
  </si>
  <si>
    <t>SWGCRD125</t>
  </si>
  <si>
    <t>1cf73915-0cff-4284-8bcb-883b7d29fa67,9e917396-79ab-45be-b9ee-13aac831ea1d</t>
  </si>
  <si>
    <t>d2980f26-57be-4f4b-be01-56a23a2b8df3,9e917396-79ab-45be-b9ee-13aac831ea1d</t>
  </si>
  <si>
    <t>3883403f-80b0-492f-a058-18f246e0e156,9e917396-79ab-45be-b9ee-13aac831ea1d</t>
  </si>
  <si>
    <t>06b9f0b8-4d34-406b-9444-291c6237f23d,9e917396-79ab-45be-b9ee-13aac831ea1d</t>
  </si>
  <si>
    <t>4d38a0f0-b3be-4318-98ce-b0da84def714,9e917396-79ab-45be-b9ee-13aac831ea1d</t>
  </si>
  <si>
    <t>44b94380-c604-46f2-b9e8-430aff303c0b,9e917396-79ab-45be-b9ee-13aac831ea1d,df768cf6-e41b-4396-953b-af8afbb46550</t>
  </si>
  <si>
    <t>49c81535-4419-42f5-b102-fb7f87ceb9ac</t>
  </si>
  <si>
    <t>99e14625-b48f-4bd8-866a-17aa4cb76d44,9e917396-79ab-45be-b9ee-13aac831ea1d</t>
  </si>
  <si>
    <t>828f8da3-b324-47e3-b4ce-07e30e7e96a4,9e917396-79ab-45be-b9ee-13aac831ea1d</t>
  </si>
  <si>
    <t>862ac56e-b542-46e7-a755-a31e423607a5</t>
  </si>
  <si>
    <t>SWIGGYUPICRED</t>
  </si>
  <si>
    <t>6c73bb8f-72f8-48ff-bda9-5808e793919a,9e917396-79ab-45be-b9ee-13aac831ea1d</t>
  </si>
  <si>
    <t>a424b4be-b839-4b48-922b-39c6ed22f01e</t>
  </si>
  <si>
    <t>d8f2472b-8c18-41e2-b262-ac1a4be69c84,9e917396-79ab-45be-b9ee-13aac831ea1d</t>
  </si>
  <si>
    <t>bc65c7eb-b984-44b4-812d-54a708d88633</t>
  </si>
  <si>
    <t>53c65797-4e5e-4641-b6e5-50aad4a35080,9e917396-79ab-45be-b9ee-13aac831ea1d</t>
  </si>
  <si>
    <t>0827f6da-152f-4ace-912e-11530c9b5cf6,9e917396-79ab-45be-b9ee-13aac831ea1d</t>
  </si>
  <si>
    <t>99d10696-4198-4e65-967b-2739415bf78e,9e917396-79ab-45be-b9ee-13aac831ea1d</t>
  </si>
  <si>
    <t>08324455-f89f-4cfb-91f6-62ffc915c966,9e917396-79ab-45be-b9ee-13aac831ea1d,c6296675-e1a1-409d-9b50-34aac4ffd13c</t>
  </si>
  <si>
    <t>a493c129-b5a1-478e-8724-2688774a5f62,9e917396-79ab-45be-b9ee-13aac831ea1d</t>
  </si>
  <si>
    <t>54a6f046-8e68-43ed-8bc1-6cb596cd33e8,9e917396-79ab-45be-b9ee-13aac831ea1d</t>
  </si>
  <si>
    <t>40940784-a3a4-4865-bc78-bfb4e5cc976f,9e917396-79ab-45be-b9ee-13aac831ea1d</t>
  </si>
  <si>
    <t>f16739ed-4d85-435f-828e-8025e75d3b81,9e917396-79ab-45be-b9ee-13aac831ea1d</t>
  </si>
  <si>
    <t>a6a9c973-ab2f-4d82-ba12-fd017187d8d9,9e917396-79ab-45be-b9ee-13aac831ea1d</t>
  </si>
  <si>
    <t>c476a06e-106f-483b-8d7c-6558938a4919,9e917396-79ab-45be-b9ee-13aac831ea1d</t>
  </si>
  <si>
    <t>2aa70c06-43f9-437d-bd2b-b21cfd4e22b6,9e917396-79ab-45be-b9ee-13aac831ea1d</t>
  </si>
  <si>
    <t>a424b4be-b839-4b48-922b-39c6ed22f01e,9e917396-79ab-45be-b9ee-13aac831ea1d</t>
  </si>
  <si>
    <t>08324455-f89f-4cfb-91f6-62ffc915c966,9e917396-79ab-45be-b9ee-13aac831ea1d,90522859-d9df-4123-a226-40b519aabec0</t>
  </si>
  <si>
    <t>43d410cd-42b8-47ab-8103-a41f70ff6848,9e917396-79ab-45be-b9ee-13aac831ea1d</t>
  </si>
  <si>
    <t>9786a152-8f4f-46c7-a782-3d4799b1149a,9e917396-79ab-45be-b9ee-13aac831ea1d</t>
  </si>
  <si>
    <t>2536cf3e-4ec8-4b94-ab89-2a0abdf03d4f,9e917396-79ab-45be-b9ee-13aac831ea1d</t>
  </si>
  <si>
    <t>06b7ebe6-c100-4cfe-a54b-2407bfe9c30e</t>
  </si>
  <si>
    <t>80ec8015-2092-447e-99cf-e9c048c660c5,9e917396-79ab-45be-b9ee-13aac831ea1d</t>
  </si>
  <si>
    <t>aa8f0e3e-efcf-4c5e-a8f4-695143ddd8e0,9e917396-79ab-45be-b9ee-13aac831ea1d</t>
  </si>
  <si>
    <t>08324455-f89f-4cfb-91f6-62ffc915c966</t>
  </si>
  <si>
    <t>b9b34f35-4b7a-41c7-b487-3a97e00525c5,9e917396-79ab-45be-b9ee-13aac831ea1d</t>
  </si>
  <si>
    <t>ONECARD</t>
  </si>
  <si>
    <t>58a4ee48-77f1-4886-9dc0-4037ce658497,9e917396-79ab-45be-b9ee-13aac831ea1d</t>
  </si>
  <si>
    <t>36d3f1f4-5ce1-49e9-8e5b-e6a23e574360,9e917396-79ab-45be-b9ee-13aac831ea1d</t>
  </si>
  <si>
    <t>762daf09-87a7-4a13-a803-5bc64d83095c,703e6d2c-cd28-41a4-95db-ffbc08182389</t>
  </si>
  <si>
    <t>1a4773d4-48dc-45f8-86f7-8e1d9e71ca18,9e917396-79ab-45be-b9ee-13aac831ea1d</t>
  </si>
  <si>
    <t>57676b85-7fa0-480f-acd6-1a9fe28996f0,9e917396-79ab-45be-b9ee-13aac831ea1d</t>
  </si>
  <si>
    <t>8af4f1fb-15b6-4d95-85a1-5a1c903646a1,9e917396-79ab-45be-b9ee-13aac831ea1d,8af4f1fb-15b6-4d95-85a1-5a1c903646a1,9e917396-79ab-45be-b9ee-13aac831ea1d</t>
  </si>
  <si>
    <t>SNACKSTREAT</t>
  </si>
  <si>
    <t>711fc754-4304-4178-a84a-19e7d53c8509,9e917396-79ab-45be-b9ee-13aac831ea1d,711fc754-4304-4178-a84a-19e7d53c8509,9e917396-79ab-45be-b9ee-13aac831ea1d</t>
  </si>
  <si>
    <t>0a94176f-3f25-4d22-8efa-30fb9e1e809b,9e917396-79ab-45be-b9ee-13aac831ea1d</t>
  </si>
  <si>
    <t>1966d65b-88ef-4844-96c9-bf4c70efc2e0,1966d65b-88ef-4844-96c9-bf4c70efc2e0</t>
  </si>
  <si>
    <t>b616f57a-52f7-4a27-92eb-2de046d4535a,9e917396-79ab-45be-b9ee-13aac831ea1d,b616f57a-52f7-4a27-92eb-2de046d4535a,9e917396-79ab-45be-b9ee-13aac831ea1d</t>
  </si>
  <si>
    <t>b30d6208-10a6-4c7e-8aa4-aac95579ced6,9e917396-79ab-45be-b9ee-13aac831ea1d,b30d6208-10a6-4c7e-8aa4-aac95579ced6,9e917396-79ab-45be-b9ee-13aac831ea1d</t>
  </si>
  <si>
    <t>DINNERTREAT</t>
  </si>
  <si>
    <t>a248b3aa-b054-4f60-b3d1-4b1725c14f2f,9e917396-79ab-45be-b9ee-13aac831ea1d,a248b3aa-b054-4f60-b3d1-4b1725c14f2f,9e917396-79ab-45be-b9ee-13aac831ea1d</t>
  </si>
  <si>
    <t>f3edd6dc-7c50-4f83-9c4b-7bbdf8ac0f21,aceaadd6-a862-40a1-a72a-813cbdd64886,9e917396-79ab-45be-b9ee-13aac831ea1d,f3edd6dc-7c50-4f83-9c4b-7bbdf8ac0f21,aceaadd6-a862-40a1-a72a-813cbdd64886,9e917396-79ab-45be-b9ee-13aac831ea1d</t>
  </si>
  <si>
    <t>5644efb2-5419-45b6-a141-b54e5cd22c50,9e917396-79ab-45be-b9ee-13aac831ea1d,5644efb2-5419-45b6-a141-b54e5cd22c50,9e917396-79ab-45be-b9ee-13aac831ea1d</t>
  </si>
  <si>
    <t>4e7c1f3a-1b90-4f43-99d3-822d2279188c,9e917396-79ab-45be-b9ee-13aac831ea1d,4e7c1f3a-1b90-4f43-99d3-822d2279188c,9e917396-79ab-45be-b9ee-13aac831ea1d</t>
  </si>
  <si>
    <t>d8f2472b-8c18-41e2-b262-ac1a4be69c84,9e917396-79ab-45be-b9ee-13aac831ea1d,d8f2472b-8c18-41e2-b262-ac1a4be69c84,9e917396-79ab-45be-b9ee-13aac831ea1d</t>
  </si>
  <si>
    <t>159b4629-c946-4fae-8c56-ee45ce6867c8</t>
  </si>
  <si>
    <t>98d0dbf7-2c8f-4809-b325-2d6334db77d0</t>
  </si>
  <si>
    <t>d1229698-0565-4d0b-9a68-6da9a5e511e4</t>
  </si>
  <si>
    <t>b616f57a-52f7-4a27-92eb-2de046d4535a</t>
  </si>
  <si>
    <t>502676c0-096d-451e-87c3-dcbe7f936f12</t>
  </si>
  <si>
    <t>711fc754-4304-4178-a84a-19e7d53c8509,847145fb-c841-41ba-a7b6-55466dae5462</t>
  </si>
  <si>
    <t>2279b35c-3496-4993-b06d-aa33d0ed7075</t>
  </si>
  <si>
    <t>b0c70a7b-620f-45e5-928e-101a53580bf2</t>
  </si>
  <si>
    <t>2536cf3e-4ec8-4b94-ab89-2a0abdf03d4f</t>
  </si>
  <si>
    <t>ef7c8b93-0075-4f08-b94f-3cc2a73f9965</t>
  </si>
  <si>
    <t>f93419da-a43a-43b3-a566-712b345bace6</t>
  </si>
  <si>
    <t>5eef51df-e87e-406d-afb4-8c48c027b4bc</t>
  </si>
  <si>
    <t>2173c97b-1e08-4e05-acb4-fe30bc9a453b,90e1c92d-c7fa-43fa-82de-551eccb8f50e</t>
  </si>
  <si>
    <t>08324455-f89f-4cfb-91f6-62ffc915c966,ee5f7fa8-4512-4d63-9456-0a5960d79262</t>
  </si>
  <si>
    <t>SWIGGYLOVE-LIBSPQ</t>
  </si>
  <si>
    <t>0dd3381c-57d6-4fcb-9295-c3dea869059e</t>
  </si>
  <si>
    <t>fe78ecd6-d654-4115-914a-1690ea54bf1a</t>
  </si>
  <si>
    <t>8dd74e2f-7488-4865-921e-742f237a3bd3,90e1c92d-c7fa-43fa-82de-551eccb8f50e</t>
  </si>
  <si>
    <t>08324455-f89f-4cfb-91f6-62ffc915c966,4b54d9ea-f5ab-497e-a638-9fd5814871e9</t>
  </si>
  <si>
    <t>de1ed7a3-3d2a-4bdc-a4b9-ee2b0de15a46,4b54d9ea-f5ab-497e-a638-9fd5814871e9</t>
  </si>
  <si>
    <t>PARTY</t>
  </si>
  <si>
    <t>0d8a0190-2d80-4dcf-bac2-69809ce948ff,0a8a1765-3e1c-4364-8ec3-54d9941a47a3,0d8a0190-2d80-4dcf-bac2-69809ce948ff,0a8a1765-3e1c-4364-8ec3-54d9941a47a3</t>
  </si>
  <si>
    <t>57803222-f6de-4742-9e44-d4c43243704d,0a8a1765-3e1c-4364-8ec3-54d9941a47a3,57803222-f6de-4742-9e44-d4c43243704d,0a8a1765-3e1c-4364-8ec3-54d9941a47a3</t>
  </si>
  <si>
    <t>f66f000a-9fd0-4d16-8b67-7430f3fd6980,0a8a1765-3e1c-4364-8ec3-54d9941a47a3,f66f000a-9fd0-4d16-8b67-7430f3fd6980,0a8a1765-3e1c-4364-8ec3-54d9941a47a3</t>
  </si>
  <si>
    <t>STEALDEAL</t>
  </si>
  <si>
    <t>711fc754-4304-4178-a84a-19e7d53c8509,0a8a1765-3e1c-4364-8ec3-54d9941a47a3</t>
  </si>
  <si>
    <t>0a8a1765-3e1c-4364-8ec3-54d9941a47a3</t>
  </si>
  <si>
    <t>d3429ea0-6735-4e4f-a58c-bfe256b6d434,8dd74e2f-7488-4865-921e-742f237a3bd3,44b5db36-0f32-4997-a3fe-2a6fa38e3843,0a8a1765-3e1c-4364-8ec3-54d9941a47a3,d3429ea0-6735-4e4f-a58c-bfe256b6d434,8dd74e2f-7488-4865-921e-742f237a3bd3,44b5db36-0f32-4997-a3fe-2a6fa38e3843,0a8a1765-3e1c-4364-8ec3-54d9941a47a3</t>
  </si>
  <si>
    <t>08324455-f89f-4cfb-91f6-62ffc915c966,0a8a1765-3e1c-4364-8ec3-54d9941a47a3</t>
  </si>
  <si>
    <t>SPECIALS</t>
  </si>
  <si>
    <t>8dd74e2f-7488-4865-921e-742f237a3bd3,2f7e7ed7-7433-49e6-b79c-ef672ea4772a,79a97a3c-c564-4f40-8cd1-8773fefee4b9,8dd74e2f-7488-4865-921e-742f237a3bd3,2f7e7ed7-7433-49e6-b79c-ef672ea4772a,79a97a3c-c564-4f40-8cd1-8773fefee4b9</t>
  </si>
  <si>
    <t>FLATDEAL</t>
  </si>
  <si>
    <t>5a567eea-3bec-4cab-a427-259e1a521239,79a97a3c-c564-4f40-8cd1-8773fefee4b9,5a567eea-3bec-4cab-a427-259e1a521239,79a97a3c-c564-4f40-8cd1-8773fefee4b9</t>
  </si>
  <si>
    <t>914b1539-f417-4e10-9b50-357a6b410c9c,ea9c9a00-3183-47d4-ad89-c79e10087214</t>
  </si>
  <si>
    <t>df43b911-b862-420b-9d6e-4612e3e1e5e0,ea9c9a00-3183-47d4-ad89-c79e10087214</t>
  </si>
  <si>
    <t>a470d11c-33db-4933-a700-dbde34e05037,ea9c9a00-3183-47d4-ad89-c79e10087214,a470d11c-33db-4933-a700-dbde34e05037,ea9c9a00-3183-47d4-ad89-c79e10087214</t>
  </si>
  <si>
    <t>1f45a01b-1c2e-44b7-b370-33516191674e,ea9c9a00-3183-47d4-ad89-c79e10087214,1f45a01b-1c2e-44b7-b370-33516191674e,ea9c9a00-3183-47d4-ad89-c79e10087214</t>
  </si>
  <si>
    <t>f5e4b4ef-ab9a-4656-8804-87c70433f3c0,ea9c9a00-3183-47d4-ad89-c79e10087214</t>
  </si>
  <si>
    <t>53113add-c965-4a7e-ac6a-76bf68c2d95a,53113add-c965-4a7e-ac6a-76bf68c2d95a</t>
  </si>
  <si>
    <t>08324455-f89f-4cfb-91f6-62ffc915c966,08324455-f89f-4cfb-91f6-62ffc915c966</t>
  </si>
  <si>
    <t>1cf73915-0cff-4284-8bcb-883b7d29fa67,1cf73915-0cff-4284-8bcb-883b7d29fa67</t>
  </si>
  <si>
    <t>f66f000a-9fd0-4d16-8b67-7430f3fd6980</t>
  </si>
  <si>
    <t>1cf73915-0cff-4284-8bcb-883b7d29fa67</t>
  </si>
  <si>
    <t>8dd74e2f-7488-4865-921e-742f237a3bd3,44b5db36-0f32-4997-a3fe-2a6fa38e3843,8dd74e2f-7488-4865-921e-742f237a3bd3,44b5db36-0f32-4997-a3fe-2a6fa38e3843</t>
  </si>
  <si>
    <t>8885aa9f-073b-4794-9141-662f41e33382,fc40b997-aa9f-44d9-a507-c64cbca9e133,8885aa9f-073b-4794-9141-662f41e33382,fc40b997-aa9f-44d9-a507-c64cbca9e133</t>
  </si>
  <si>
    <t>0d84950a-1d6a-4c28-b7e7-ef4ffa0ec9af</t>
  </si>
  <si>
    <t>98d8e0ff-7ce3-4b5a-b83b-a5a9a65afd31,98d8e0ff-7ce3-4b5a-b83b-a5a9a65afd31</t>
  </si>
  <si>
    <t>77786773-b6c0-4ee1-883f-6e389529704f</t>
  </si>
  <si>
    <t>777af04e-fa27-4905-9684-7d79884d58a4,777af04e-fa27-4905-9684-7d79884d58a4</t>
  </si>
  <si>
    <t>5440e1c7-7066-40c3-baab-a80c082e5fd4</t>
  </si>
  <si>
    <t>c1856735-bbc5-4338-8f73-bea040006705,c1856735-bbc5-4338-8f73-bea040006705</t>
  </si>
  <si>
    <t>200b3e8d-ffa8-4c62-b70a-a3d93590fa0e,200b3e8d-ffa8-4c62-b70a-a3d93590fa0e</t>
  </si>
  <si>
    <t>d8f2472b-8c18-41e2-b262-ac1a4be69c84,d8f2472b-8c18-41e2-b262-ac1a4be69c84</t>
  </si>
  <si>
    <t>a5de5172-861f-4c4a-b550-7e5552a84f41,a5de5172-861f-4c4a-b550-7e5552a84f41</t>
  </si>
  <si>
    <t>2ff518fe-ef62-47cf-93b0-0f0035b8ae85,2ff518fe-ef62-47cf-93b0-0f0035b8ae85</t>
  </si>
  <si>
    <t>64a35cf0-0999-4916-93a1-96aadf277eb9</t>
  </si>
  <si>
    <t>d2980f26-57be-4f4b-be01-56a23a2b8df3</t>
  </si>
  <si>
    <t>2aa70c06-43f9-437d-bd2b-b21cfd4e22b6,2aa70c06-43f9-437d-bd2b-b21cfd4e22b6</t>
  </si>
  <si>
    <t>3df49bb5-7dfe-4718-aa2f-cdd73618d513,3df49bb5-7dfe-4718-aa2f-cdd73618d513</t>
  </si>
  <si>
    <t>db2d6411-1b73-4186-8841-36a3323a492f,db2d6411-1b73-4186-8841-36a3323a492f</t>
  </si>
  <si>
    <t>6d1defa8-2e5c-4a23-a141-bb81bfff6563,6d1defa8-2e5c-4a23-a141-bb81bfff6563</t>
  </si>
  <si>
    <t>5bffcee7-672e-4e7d-a2ef-c69a75a50fdd,d47a91d9-b31a-4675-b75b-1b1890cad8ef,5bffcee7-672e-4e7d-a2ef-c69a75a50fdd,d47a91d9-b31a-4675-b75b-1b1890cad8ef</t>
  </si>
  <si>
    <t>522a7f19-eb74-41dd-a3e5-b866d0d4bdc0,caedb4a5-f5d9-4e97-b531-a80a28a804a7,522a7f19-eb74-41dd-a3e5-b866d0d4bdc0,caedb4a5-f5d9-4e97-b531-a80a28a804a7</t>
  </si>
  <si>
    <t>220d37ed-b07b-452b-979c-7b657d6037f6</t>
  </si>
  <si>
    <t>faa235c9-88f9-4d9b-9bc8-af3b03bc0310,faa235c9-88f9-4d9b-9bc8-af3b03bc0310</t>
  </si>
  <si>
    <t>ac4cf943-b31b-419e-9112-8db1cc7cfe70,ac4cf943-b31b-419e-9112-8db1cc7cfe70</t>
  </si>
  <si>
    <t>40289b73-4a48-40e4-b117-a0ae4749f738,40289b73-4a48-40e4-b117-a0ae4749f738</t>
  </si>
  <si>
    <t>6f0caf68-8a77-49a1-b090-cb60302ff871,847145fb-c841-41ba-a7b6-55466dae5462,6f0caf68-8a77-49a1-b090-cb60302ff871,847145fb-c841-41ba-a7b6-55466dae5462</t>
  </si>
  <si>
    <t>9bed484c-4efa-4083-b251-70415af9bd20,9bed484c-4efa-4083-b251-70415af9bd20</t>
  </si>
  <si>
    <t>f66f000a-9fd0-4d16-8b67-7430f3fd6980,f66f000a-9fd0-4d16-8b67-7430f3fd6980</t>
  </si>
  <si>
    <t>5aad1186-77a6-4426-a096-815979e399a1,5aad1186-77a6-4426-a096-815979e399a1</t>
  </si>
  <si>
    <t>341362c6-d3ac-4ccc-936b-88a792a26bbb,341362c6-d3ac-4ccc-936b-88a792a26bbb</t>
  </si>
  <si>
    <t>dac86271-052a-416c-8176-a430744f89e9,dac86271-052a-416c-8176-a430744f89e9</t>
  </si>
  <si>
    <t>0a07838d-ca17-4c44-be02-82c72b2e63b4,0a07838d-ca17-4c44-be02-82c72b2e63b4</t>
  </si>
  <si>
    <t>7c453e41-4f50-4600-82fd-a27c2865fff2</t>
  </si>
  <si>
    <t>b1e32c78-8654-4e64-a670-269457172dba,b1e32c78-8654-4e64-a670-269457172dba</t>
  </si>
  <si>
    <t>605d3b40-5133-4972-9f2e-8cb1f9df1ecd,605d3b40-5133-4972-9f2e-8cb1f9df1ecd</t>
  </si>
  <si>
    <t>57e2cd54-5ac9-47a0-a52b-1d12c5cfb32a,29917266-5774-44e8-af87-46234bd126b9,57e2cd54-5ac9-47a0-a52b-1d12c5cfb32a,29917266-5774-44e8-af87-46234bd126b9</t>
  </si>
  <si>
    <t>1c7a2fa5-86e3-42e0-b07c-005479c09af6,1c7a2fa5-86e3-42e0-b07c-005479c09af6</t>
  </si>
  <si>
    <t>711fc754-4304-4178-a84a-19e7d53c8509,711fc754-4304-4178-a84a-19e7d53c8509</t>
  </si>
  <si>
    <t>8dd74e2f-7488-4865-921e-742f237a3bd3,e88c0955-ca67-43f2-91a9-fbde782dfaaf,8dd74e2f-7488-4865-921e-742f237a3bd3,e88c0955-ca67-43f2-91a9-fbde782dfaaf</t>
  </si>
  <si>
    <t>e1a9fa9e-2288-4611-ae7f-37fc6f2d10f8,e1a9fa9e-2288-4611-ae7f-37fc6f2d10f8</t>
  </si>
  <si>
    <t>5d507886-1448-4b00-be7d-7fb1ea81015b,5d507886-1448-4b00-be7d-7fb1ea81015b</t>
  </si>
  <si>
    <t>08324455-f89f-4cfb-91f6-62ffc915c966,c2f6f2f0-8b16-4fe6-8fb7-a1bf9921b70e,08324455-f89f-4cfb-91f6-62ffc915c966,c2f6f2f0-8b16-4fe6-8fb7-a1bf9921b70e</t>
  </si>
  <si>
    <t>f092bf05-8778-4ffe-ad33-2d659cc09b4c,f092bf05-8778-4ffe-ad33-2d659cc09b4c</t>
  </si>
  <si>
    <t>33a6e78e-1c28-41d2-87fc-898ce17439b2</t>
  </si>
  <si>
    <t>c41e1618-e049-47f4-b7fe-f3091c243050</t>
  </si>
  <si>
    <t>SWIGGYLOVE-AJABEK</t>
  </si>
  <si>
    <t>92b3b042-6e44-47ed-8a34-b29881bcc5c2,a1a13dcd-0e72-4500-baee-a574c76bb47c</t>
  </si>
  <si>
    <t>FEDSAVVIDYACC</t>
  </si>
  <si>
    <t>914b1539-f417-4e10-9b50-357a6b410c9c</t>
  </si>
  <si>
    <t>6b7054f7-189a-4e2d-a2c0-13f4fd11b5ba</t>
  </si>
  <si>
    <t>9266b6b4-a248-4939-8946-33fa5edb31bd</t>
  </si>
  <si>
    <t>AXISREWARDS</t>
  </si>
  <si>
    <t>8dd74e2f-7488-4865-921e-742f237a3bd3,81396135-e6e5-4678-a43d-b460750f3825</t>
  </si>
  <si>
    <t>cfb5522b-7462-4526-a16f-6ad787690518</t>
  </si>
  <si>
    <t>278a2023-a22d-469a-95af-f9aa809c5edd</t>
  </si>
  <si>
    <t>d6661e97-6fec-492e-8c5c-46384db028a5</t>
  </si>
  <si>
    <t>9caee405-0fdb-4efe-a75d-8e54b98cd337,acc0451d-ffb6-42a5-bba7-8c4e25c3e853</t>
  </si>
  <si>
    <t>3f06a18e-0654-449c-a341-a686761b44f2</t>
  </si>
  <si>
    <t>73ee7f2d-981c-49bd-acb6-5f3502ac9625</t>
  </si>
  <si>
    <t>08324455-f89f-4cfb-91f6-62ffc915c966,58308a94-d68d-42e9-a4db-1fd0c620735f</t>
  </si>
  <si>
    <t>79ff35b8-feb4-4088-b5ac-4b2ecbea6364,58308a94-d68d-42e9-a4db-1fd0c620735f</t>
  </si>
  <si>
    <t>05948423-8e82-4595-8051-c48f57e92af9,58308a94-d68d-42e9-a4db-1fd0c620735f</t>
  </si>
  <si>
    <t>7bc070ce-6554-49d4-95a5-620a9155d2aa,58308a94-d68d-42e9-a4db-1fd0c620735f</t>
  </si>
  <si>
    <t>83e7fc54-4a89-486a-b368-e4121d3b3fd8,58308a94-d68d-42e9-a4db-1fd0c620735f</t>
  </si>
  <si>
    <t>1448c335-9846-472a-9558-c90e28cfea69,1448c335-9846-472a-9558-c90e28cfea69</t>
  </si>
  <si>
    <t>d0a70b2b-c787-4f17-96b7-2cf0021df245</t>
  </si>
  <si>
    <t>405728cc-99c7-491c-9cc8-d14b3cb7c316</t>
  </si>
  <si>
    <t>cb0f57f0-7542-4457-8a08-16e7b64f1773,cb0f57f0-7542-4457-8a08-16e7b64f1773</t>
  </si>
  <si>
    <t>1379f400-1d72-4edc-a7ef-b6fdc4028481,95f76aac-3dbd-4414-976e-33a878b6bf9e</t>
  </si>
  <si>
    <t>43dd830a-c76e-47be-a9d2-c64e49392591</t>
  </si>
  <si>
    <t>XL order</t>
  </si>
  <si>
    <t>8c929044-5724-403f-97ee-7215e637a721,8c929044-5724-403f-97ee-7215e637a721</t>
  </si>
  <si>
    <t>PPEWALLET</t>
  </si>
  <si>
    <t>a54f5bcc-fa26-4004-8237-9c7a655a0273</t>
  </si>
  <si>
    <t>7854f0a2-8372-4d0c-8862-fe6085bcbe98,9885efab-2bb6-48f5-ace7-6e175dec5643,7854f0a2-8372-4d0c-8862-fe6085bcbe98,9885efab-2bb6-48f5-ace7-6e175dec5643</t>
  </si>
  <si>
    <t>914b1539-f417-4e10-9b50-357a6b410c9c,914b1539-f417-4e10-9b50-357a6b410c9c</t>
  </si>
  <si>
    <t>bc5dd8ee-64b9-466b-8834-3bbbdbc11ce5,bc5dd8ee-64b9-466b-8834-3bbbdbc11ce5</t>
  </si>
  <si>
    <t>3293398a-c593-4132-8088-58260ed20e9b</t>
  </si>
  <si>
    <t>be98dd93-3d13-445c-b4b4-7ca036217f12,be98dd93-3d13-445c-b4b4-7ca036217f12</t>
  </si>
  <si>
    <t>ecfe00ec-ab80-4f51-a95d-1f2731ce973f</t>
  </si>
  <si>
    <t>c0ea0c03-12d4-4e08-a9dd-7acc187cb161,5fef960d-abf5-4860-a524-b3858f2a5f84</t>
  </si>
  <si>
    <t>fc0300af-6969-4a04-911f-42726334bbf7,ecfe00ec-ab80-4f51-a95d-1f2731ce973f</t>
  </si>
  <si>
    <t>01012180-9270-47aa-8c33-68177d06e743</t>
  </si>
  <si>
    <t>3181ea66-8892-40cf-bc9c-75760d651be5,3181ea66-8892-40cf-bc9c-75760d651be5</t>
  </si>
  <si>
    <t>8dd74e2f-7488-4865-921e-742f237a3bd3,69187870-759f-4183-afdc-8e089bf35836,8dd74e2f-7488-4865-921e-742f237a3bd3,69187870-759f-4183-afdc-8e089bf35836</t>
  </si>
  <si>
    <t>11d16517-52ba-4959-9bbf-0c5174ebf10d,11d16517-52ba-4959-9bbf-0c5174ebf10d</t>
  </si>
  <si>
    <t>2367fd3e-9786-4a0b-89fd-326cb3a80da7,2367fd3e-9786-4a0b-89fd-326cb3a80da7</t>
  </si>
  <si>
    <t>6110fa3e-f40e-4ccb-a5f6-08da1f6ec325,3181ea66-8892-40cf-bc9c-75760d651be5,6110fa3e-f40e-4ccb-a5f6-08da1f6ec325,3181ea66-8892-40cf-bc9c-75760d651be5</t>
  </si>
  <si>
    <t>e64b1565-0a40-487f-b569-734a2b72c636,ecfe00ec-ab80-4f51-a95d-1f2731ce973f</t>
  </si>
  <si>
    <t>6110fa3e-f40e-4ccb-a5f6-08da1f6ec325,3181ea66-8892-40cf-bc9c-75760d651be5</t>
  </si>
  <si>
    <t>3005cc9b-a3da-422c-ab5e-3ae6b17e0d09,3005cc9b-a3da-422c-ab5e-3ae6b17e0d09</t>
  </si>
  <si>
    <t>08324455-f89f-4cfb-91f6-62ffc915c966,a844fcca-87ac-4c39-a1d1-3555f05174cf,08324455-f89f-4cfb-91f6-62ffc915c966,a844fcca-87ac-4c39-a1d1-3555f05174cf</t>
  </si>
  <si>
    <t>711fc754-4304-4178-a84a-19e7d53c8509,ecfe00ec-ab80-4f51-a95d-1f2731ce973f,1617df86-f8fd-4121-9ed7-912cbf00da51</t>
  </si>
  <si>
    <t>073af652-87de-42ca-8830-83a1ed3a912e,073af652-87de-42ca-8830-83a1ed3a912e</t>
  </si>
  <si>
    <t>Order-status</t>
  </si>
  <si>
    <t>Order Place Time</t>
  </si>
  <si>
    <t>Order Acceptance Time</t>
  </si>
  <si>
    <t>Order Delivery Time</t>
  </si>
  <si>
    <t>Total Bill Amount</t>
  </si>
  <si>
    <t>Tax Restaurant</t>
  </si>
  <si>
    <t>Item-SGST</t>
  </si>
  <si>
    <t>Item-CGST</t>
  </si>
  <si>
    <t>Item-IGST</t>
  </si>
  <si>
    <t>PackagingCharge-SGST</t>
  </si>
  <si>
    <t>PackagingCharge-CGST</t>
  </si>
  <si>
    <t>PackagingCharge-IGST</t>
  </si>
  <si>
    <t>ServiceCharge-SGST</t>
  </si>
  <si>
    <t>ServiceCharge-CGST</t>
  </si>
  <si>
    <t>ServiceCharge-IGST</t>
  </si>
  <si>
    <t>Item-GST-Inclusive</t>
  </si>
  <si>
    <t>Packaging_GST_Inclusive</t>
  </si>
  <si>
    <t>ServiceCharge-GST-inclusive</t>
  </si>
  <si>
    <t>Restaurant Trade Discount</t>
  </si>
  <si>
    <t>Restaurant Coupon Discount Share</t>
  </si>
  <si>
    <t>Packing-charge</t>
  </si>
  <si>
    <t>Cancelled reason</t>
  </si>
  <si>
    <t>Food-prepared &lt;Yes/No&gt;</t>
  </si>
  <si>
    <t>Order-Cancellation-time</t>
  </si>
  <si>
    <t>Edited-status</t>
  </si>
  <si>
    <t>Item-count</t>
  </si>
  <si>
    <t>MOU type</t>
  </si>
  <si>
    <t>Cancellation-responsible-entity</t>
  </si>
  <si>
    <t>Restaurant-bear</t>
  </si>
  <si>
    <t>Item1</t>
  </si>
  <si>
    <t>Item2</t>
  </si>
  <si>
    <t>Item3</t>
  </si>
  <si>
    <t>Item4</t>
  </si>
  <si>
    <t>Item5</t>
  </si>
  <si>
    <t>unedited</t>
  </si>
  <si>
    <t>NEW_MOU</t>
  </si>
  <si>
    <t>Grilled Paneer, Spicy Grilled Paneer, Olives, Caramalized Onion_NA_1_400+8 inches</t>
  </si>
  <si>
    <t>Chicken Tikka Pizza_NA_1_760+12 inches</t>
  </si>
  <si>
    <t>Meat Lovers Pizza_NA_1_1250+12 inches</t>
  </si>
  <si>
    <t>Signature Truffled Bolognese Pizza, _NA_1_535+8 inches</t>
  </si>
  <si>
    <t>Oriental Bbq Pork With Chilly Honey_NA_1_380</t>
  </si>
  <si>
    <t>Chef Special Pizza_NA_1_735+10 inches</t>
  </si>
  <si>
    <t>Chef Special Pizza_NA_1_585+8 inches</t>
  </si>
  <si>
    <t>Garlic Bread_NA_1_110</t>
  </si>
  <si>
    <t>Quattro Formaggi, 4varieties Of Double Cheese With Fresh Basil_NA_1_500+8 inches+Olives</t>
  </si>
  <si>
    <t>Meat Lovers Pizza_NA_1_1050+10 inches+Double Cheese</t>
  </si>
  <si>
    <t>Loaded Fries_NA_1_240</t>
  </si>
  <si>
    <t>Cajun Fried Prawns Thyme Infuced Panko Dusted Fried Prawns Chilli Tomato Aioli_NA_2_780</t>
  </si>
  <si>
    <t>Moroccan Meat Balls Harissa Sauce_NA_1_380</t>
  </si>
  <si>
    <t>Crispy Salmon Tempura Roll, Acocado, Philadelphia Cream Chese, Truffle Mayo_NA_1_750</t>
  </si>
  <si>
    <t>Chilly Cheese Toast_NA_1_190</t>
  </si>
  <si>
    <t>Pepperoni (Chicken Or Pork)_NA_1_760+12 inches</t>
  </si>
  <si>
    <t>Turkish Meal Pizza_NA_1_535+8 inches</t>
  </si>
  <si>
    <t>Potato Wedges_NA_1_160</t>
  </si>
  <si>
    <t>Jamaican Jerk Pizza_NA_1_485+8 inches</t>
  </si>
  <si>
    <t>Lebanese Chicken Pizza_NA_1_780+12 inches</t>
  </si>
  <si>
    <t>Diavola_NA_1_650+10 inches</t>
  </si>
  <si>
    <t>Meat Lovers Pizza_NA_1_725+8 inches+Double Cheese</t>
  </si>
  <si>
    <t>edited</t>
  </si>
  <si>
    <t>Chefs Signature Spaghetti Bolognese, Slow Cooked Minced Beef, Tomato and Basil_NA_1_460</t>
  </si>
  <si>
    <t>Meat Lovers Pizza_NA_1_725+8 inches</t>
  </si>
  <si>
    <t>Meat Lovers Pizza_NA_1_1050+10 inches</t>
  </si>
  <si>
    <t>Chicken Tikka Pizza_NA_1_485+8 inches</t>
  </si>
  <si>
    <t>Grilled Paneer, Spicy Grilled Paneer, Olives, Caramalized Onion_NA_1_525+10 inches+Double Cheese</t>
  </si>
  <si>
    <t>Cajun Fried Prawns Thyme Infuced Panko Dusted Fried Prawns Chilli Tomato Aioli_NA_1_390</t>
  </si>
  <si>
    <t>Signature Truffled Bolognese Pizza, _NA_1_685+10 inches</t>
  </si>
  <si>
    <t>Chicken Tikka Pizza_NA_1_635+10 inches</t>
  </si>
  <si>
    <t>Pepperoni (Chicken Or Pork)_NA_1_485+8 inches</t>
  </si>
  <si>
    <t>Premavera, Assorted Selection Of Veggies, Paneer and Mushrooms_NA_1_400+8 inches</t>
  </si>
  <si>
    <t>Bbq Chicken Pizza_NA_1_485+8 inches</t>
  </si>
  <si>
    <t>Chef Special Pizza_NA_1_855+10 inches+Double Cheese Pepperoni (Chicken Or Pork)</t>
  </si>
  <si>
    <t>Jamaican Jerk Pizza_NA_1_755+10 inches+Pepperoni (Chicken Or Pork)</t>
  </si>
  <si>
    <t>Lebanese Chicken Pizza_NA_1_505+8 inches</t>
  </si>
  <si>
    <t>Signature Truffled Bolognese Pizza, _NA_1_810+12 inches+Double Cheese</t>
  </si>
  <si>
    <t>Diavola_NA_1_775+12 inches+Double Cheese</t>
  </si>
  <si>
    <t>Chef Special Pizza_NA_1_585+8 inches+Double Cheese</t>
  </si>
  <si>
    <t>Chicken Quesadilla, Cajun Marinated Chicken, Crispy Tortilla Sour Cream_NA_1_390</t>
  </si>
  <si>
    <t>Classic Pork_NA_1_855+10 inches+Sausage (Chicken Or Pork)</t>
  </si>
  <si>
    <t>Jamaican Jerk Pizza_NA_1_485+8 inches+Double Cheese</t>
  </si>
  <si>
    <t>Pepperoni (Chicken Or Pork)_NA_1_605+8 inches+Pepperoni (Chicken Or Pork)</t>
  </si>
  <si>
    <t>Diavola_NA_1_500+8 inches</t>
  </si>
  <si>
    <t>Jamaican Jerk Pizza_NA_1_635+10 inches</t>
  </si>
  <si>
    <t>Chef Special Pizza_NA_1_785+10 inches+Double Cheese Mushrooms</t>
  </si>
  <si>
    <t>Chef Special Pizza_NA_1_635+8 inches+Mushrooms</t>
  </si>
  <si>
    <t>Margheritta, A Classic Italian Margharitta With Double Cheese, Oregano_NA_1_350+8 inches+Double Cheese</t>
  </si>
  <si>
    <t>Garlic Bread_NA_1_120</t>
  </si>
  <si>
    <t>Jamaican Jerk Pizza_NA_1_635+10 inches+Double Cheese</t>
  </si>
  <si>
    <t>Chef Special Pizza_NA_1_860+12 inches</t>
  </si>
  <si>
    <t>Chef Special Pizza_NA_1_860+12 inches+Double Cheese</t>
  </si>
  <si>
    <t>Jamaican Jerk Pizza_NA_1_760+12 inches</t>
  </si>
  <si>
    <t>Salmon Tartar Maki, Salmon, Avocado, Sesame and Cream Cheese_NA_1_750</t>
  </si>
  <si>
    <t>Pepperoni (Chicken Or Pork)_NA_2_1370+10 inches+Mushrooms Double Cheese</t>
  </si>
  <si>
    <t>Chicken Quesadilla, Cajun Marinated Chicken, Crispy Tortilla Sour Cream_NA_1_430</t>
  </si>
  <si>
    <t>Lebanese Chicken Pizza_NA_1_655+10 inches</t>
  </si>
  <si>
    <t>Lebanese Chicken Pizza_NA_1_780+12 inches+Double Cheese</t>
  </si>
  <si>
    <t>Porchetta_NA_1_860+12 inches+Double Cheese</t>
  </si>
  <si>
    <t>Potato Wedges_NA_1_180</t>
  </si>
  <si>
    <t>Chef Special Pizza_NA_1_735+10 inches+Double Cheese</t>
  </si>
  <si>
    <t>Bbq Chicken Pizza_NA_1_485+8 inches+Double Cheese</t>
  </si>
  <si>
    <t>Porchetta_NA_1_735+10 inches</t>
  </si>
  <si>
    <t>Classic Pork_NA_1_735+10 inches</t>
  </si>
  <si>
    <t>Nachos With Confit Tomato Salsa_NA_1_290</t>
  </si>
  <si>
    <t>Classic Pork_NA_1_585+8 inches</t>
  </si>
  <si>
    <t>Margheritta, A Classic Italian Margharitta With Double Cheese, Oregano_NA_1_350+8 inches</t>
  </si>
  <si>
    <t>Capricciosa_NA_1_760+12 inches</t>
  </si>
  <si>
    <t>Chef Special Pizza_NA_5_2925+8 inches+Double Cheese</t>
  </si>
  <si>
    <t>Jamaican Jerk Pizza_NA_1_685+10 inches+Broccoli Double Cheese</t>
  </si>
  <si>
    <t>Diavola_NA_1_500+8 inches+Double Cheese</t>
  </si>
  <si>
    <t>Futo Maki, Golden Fried Prawns, Salmon Confit, Saku Tuna, Crab Meat, Takuan_NA_1_750</t>
  </si>
  <si>
    <t>Classic Pasta, Prawns, Sundried Tomato, Truffle Cream_NA_1_480</t>
  </si>
  <si>
    <t>Grilled Paneer, Spicy Grilled Paneer, Olives, Caramalized Onion_NA_1_525+10 inches</t>
  </si>
  <si>
    <t>Crunchy Caprese Roll, Tomato and Cheam Cheese_NA_1_450</t>
  </si>
  <si>
    <t>Margheritta, A Classic Italian Margharitta With Double Cheese, Oregano_NA_1_600+12 inches</t>
  </si>
  <si>
    <t>Bbq Chicken Pizza_NA_1_760+12 inches</t>
  </si>
  <si>
    <t>Porchetta_NA_1_585+8 inches</t>
  </si>
  <si>
    <t>Pepperoni (Chicken Or Pork)_NA_1_635+10 inches</t>
  </si>
  <si>
    <t>Pepperoni (Chicken Or Pork)_NA_1_760+12 inches+Double Cheese</t>
  </si>
  <si>
    <t>Italian Salsiccia_NA_1_760+12 inches+Double Cheese</t>
  </si>
  <si>
    <t>Classic Pork_NA_1_860+12 inches</t>
  </si>
  <si>
    <t>Porchetta_NA_1_860+12 inches</t>
  </si>
  <si>
    <t>Diavola_NA_1_775+12 inches</t>
  </si>
  <si>
    <t>as the ordered item(s) are now out of stock at the restaurant. This happens rarely and we apologise for the inconvenience. Please visit the Swiggy app to order from a different restaurant</t>
  </si>
  <si>
    <t>RESTAURANT</t>
  </si>
  <si>
    <t>Italian Salsiccia_NA_1_485+8 inches</t>
  </si>
  <si>
    <t>French Fries_NA_1_160</t>
  </si>
  <si>
    <t>Premavera, Assorted Selection Of Veggies, Paneer and Mushrooms_NA_1_450+8 inches+Olives Double Cheese</t>
  </si>
  <si>
    <t>Chicken Tikka Pizza_NA_1_635+10 inches+Double Cheese</t>
  </si>
  <si>
    <t>Bbq Chicken Pizza_NA_1_635+10 inches</t>
  </si>
  <si>
    <t>Quattro Formaggi, 4varieties Of Double Cheese With Fresh Basil_NA_1_700+12 inches</t>
  </si>
  <si>
    <t>Chicken Tikka Pizza_NA_1_485+8 inches+Double Cheese</t>
  </si>
  <si>
    <t>Porchetta_NA_1_585+8 inches+Double Cheese</t>
  </si>
  <si>
    <t>Italian Salsiccia_NA_1_535+8 inches+Olives Double Cheese</t>
  </si>
  <si>
    <t>because your order was running late. We apologise for the inconvenience</t>
  </si>
  <si>
    <t>Pasta Arabiata , Fresh Basil, Cherry Tomato, Parsley (Penne/spaghetti)_NA_1_370</t>
  </si>
  <si>
    <t>Bbq Chicken Pizza_NA_1_755+10 inches+Pepperoni (Chicken Or Pork)</t>
  </si>
  <si>
    <t>Chicken Tikka Pizza_NA_1_755+10 inches+Pepperoni (Chicken Or Pork)</t>
  </si>
  <si>
    <t>Bbq Chicken Pizza_NA_1_930+12 inches+Double Cheese Chicken Or Beef Mushrooms</t>
  </si>
  <si>
    <t>Premavera, Assorted Selection Of Veggies, Paneer and Mushrooms_NA_1_525+10 inches</t>
  </si>
  <si>
    <t>Capricciosa_NA_1_485+8 inches</t>
  </si>
  <si>
    <t>Pepperoni (Chicken Or Pork)_NA_1_485+8 inches+Double Cheese</t>
  </si>
  <si>
    <t>Chef Special Pizza_NA_1_980+12 inches+Sausage (Chicken Or Pork)</t>
  </si>
  <si>
    <t>Margheritta, A Classic Italian Margharitta With Double Cheese, Oregano_NA_1_470+8 inches+Chicken Or Beef</t>
  </si>
  <si>
    <t>Diavola_NA_1_700+10 inches+Mushrooms</t>
  </si>
  <si>
    <t>Diavola_NA_1_550+8 inches+Mushrooms</t>
  </si>
  <si>
    <t>Margheritta, A Classic Italian Margharitta With Double Cheese, Oregano_NA_1_475+10 inches</t>
  </si>
  <si>
    <t>Jamaican Jerk Pizza_NA_1_760+12 inches+Double Cheese</t>
  </si>
  <si>
    <t>Turkish Meal Pizza_NA_1_685+10 inches</t>
  </si>
  <si>
    <t>Lebanese Chicken Pizza_NA_1_655+10 inches+Double Cheese</t>
  </si>
  <si>
    <t>Chicken Tikka Pizza_NA_1_760+12 inches+Double Cheese</t>
  </si>
  <si>
    <t>Porchetta_NA_1_635+8 inches+Broccoli</t>
  </si>
  <si>
    <t>Margheritta, A Classic Italian Margharitta With Double Cheese, Oregano_NA_1_400+8 inches+Broccoli</t>
  </si>
  <si>
    <t>Bbq Chicken Pizza_NA_1_760+12 inches+Double Cheese</t>
  </si>
  <si>
    <t>Bbq Chicken Pizza_NA_1_635+10 inches+Double Cheese</t>
  </si>
  <si>
    <t>Margheritta, A Classic Italian Margharitta With Double Cheese, Oregano_NA_2_700+8 inches</t>
  </si>
  <si>
    <t>Chef Special Pizza_NA_1_1030+12 inches+Mushrooms Double Cheese Chicken Or Beef</t>
  </si>
  <si>
    <t>Grilled Paneer, Spicy Grilled Paneer, Olives, Caramalized Onion_NA_1_700+12 inches+Double Cheese Mushrooms</t>
  </si>
  <si>
    <t>Classic Maki (Salmon Or Tuna), Gari, Wasabi, Soy Sauce_NA_1_650</t>
  </si>
  <si>
    <t>Margheritta, A Classic Italian Margharitta With Double Cheese, Oregano_NA_1_450+8 inches+Olives Broccoli</t>
  </si>
  <si>
    <t>Chef Special Pizza_NA_1_910+12 inches+Mushrooms Double Cheese</t>
  </si>
  <si>
    <t>Diavola_NA_1_650+10 inches+Double Cheese</t>
  </si>
  <si>
    <t>Bbq Chicken Pizza_NA_1_685+10 inches+Olives</t>
  </si>
  <si>
    <t>Margheritta, A Classic Italian Margharitta With Double Cheese, Oregano_NA_1_450+8 inches+Broccoli Double Cheese Mushrooms</t>
  </si>
  <si>
    <t>Lebanese Chicken Pizza_NA_1_705+10 inches+Mushrooms</t>
  </si>
  <si>
    <t>Pepperoni (Chicken Or Pork)_NA_1_635+10 inches+Double Cheese</t>
  </si>
  <si>
    <t>Margheritta, A Classic Italian Margharitta With Double Cheese, Oregano_NA_1_475+10 inches+Double Cheese</t>
  </si>
  <si>
    <t>Margheritta, A Classic Italian Margharitta With Double Cheese, Oregano_NA_1_525+10 inches+Mushrooms Double Cheese</t>
  </si>
  <si>
    <t>Jamaican Jerk Pizza_NA_1_860+12 inches+Broccoli Mushrooms Double Cheese</t>
  </si>
  <si>
    <t>Garlic Bread_NA_2_240</t>
  </si>
  <si>
    <t>Tuna Akami Roll, Crispy Prawn, Cream Cheese and Takuan_NA_1_750</t>
  </si>
  <si>
    <t>Meat Lovers Pizza_NA_1_825+8 inches+Mushrooms Broccoli</t>
  </si>
  <si>
    <t>Spicy Crunchy Tuna Roll, Spicy Tuna, Tobiko Mayo and Crispy Flakes_NA_1_750</t>
  </si>
  <si>
    <t>Meat Lovers Pizza_NA_1_1250+12 inches+Double Cheese</t>
  </si>
  <si>
    <t>Porchetta_NA_1_735+10 inches+Double Cheese</t>
  </si>
  <si>
    <t>Chefs Signature Spaghetti Bolognese, Slow Cooked Minced Beef, Tomato And Basil_NA_1_490</t>
  </si>
  <si>
    <t>French Fries_NA_1_180</t>
  </si>
  <si>
    <t>Classic Margherita, _NA_1_405+8 inches+Double Cheese</t>
  </si>
  <si>
    <t>Signature Truffled Bolognese Pizza, _NA_1_810+12 inches</t>
  </si>
  <si>
    <t>Crispy Salmon Tempura Roll, Acocado, Philadelphia Cream Chese, Truffle Mayo_NA_2_1580</t>
  </si>
  <si>
    <t>Chefs Signature Spaghetti Bolognese, Slow Cooked Minced Beef, Tomato And Basil_NA_2_980</t>
  </si>
  <si>
    <t>Classic Pasta, Prawns, Sundried Tomato, Truffle Cream_NA_1_520</t>
  </si>
  <si>
    <t>Chef Special Pizza_NA_1_720+8 inches</t>
  </si>
  <si>
    <t>Classic Margherita, _NA_1_495+8 inches</t>
  </si>
  <si>
    <t>Chicken Quesadilla, Cajun Marinated Chicken, Crispy Tortilla Sour Cream_NA_1_600</t>
  </si>
  <si>
    <t>Chef Special Pizza_NA_1_1115+12 inches+Double Cheese Chicken Or Beef</t>
  </si>
  <si>
    <t>Meat Lovers Pizza_NA_1_1185+10 inches</t>
  </si>
  <si>
    <t>Classic Margherita, _NA_1_745+12 inches</t>
  </si>
  <si>
    <t>Jamaican Jerk Pizza_NA_1_935+12 inches</t>
  </si>
  <si>
    <t>Diavola_NA_1_955+12 inches</t>
  </si>
  <si>
    <t>Diavola_NA_1_680+8 inches</t>
  </si>
  <si>
    <t>Gamberetti_NA_1_720+8 inches</t>
  </si>
  <si>
    <t>Chefs Signature Spaghetti Bolognese, Slow Cooked Minced Beef, Tomato And Basil_NA_1_660</t>
  </si>
  <si>
    <t>Crispy Salmon Tempura Roll, Acocado, Philadelphia Cream Chese, Truffle Mayo_NA_1_890</t>
  </si>
  <si>
    <t>Jamaican Jerk Pizza_NA_1_660+8 inches</t>
  </si>
  <si>
    <t>Porchetta_NA_1_720+8 inches+Double Cheese</t>
  </si>
  <si>
    <t>Pepperoni (Chicken Or Pork)_NA_1_660+8 inches+Double Cheese</t>
  </si>
  <si>
    <t>Chef Special Pizza_NA_1_995+12 inches+Double Cheese</t>
  </si>
  <si>
    <t>Chef Special Pizza_NA_1_720+8 inches+Double Cheese</t>
  </si>
  <si>
    <t>Chicken Tikka Pizza_NA_1_935+12 inches+Double Cheese</t>
  </si>
  <si>
    <t>Classic Pasta, Prawns, Sundried Tomato, Truffle Cream_NA_1_680</t>
  </si>
  <si>
    <t>Moroccan Meal Balls Harissa Sauce_NA_1_550</t>
  </si>
  <si>
    <t>Chicken Tikka Pizza_NA_1_780+8 inches+Double Cheese Chicken Or Beef</t>
  </si>
  <si>
    <t>Chef Special Pizza_NA_1_870+10 inches</t>
  </si>
  <si>
    <t>Lebanese Chicken Pizza_NA_1_810+10 inches</t>
  </si>
  <si>
    <t>Chicken Kara-Age_NA_1_550</t>
  </si>
  <si>
    <t>Classic Margherita, _NA_1_435+8 inches</t>
  </si>
  <si>
    <t>Chef Special Pizza_NA_1_1040+12 inches+Double Cheese</t>
  </si>
  <si>
    <t>Chicken Tikka Pizza_NA_1_940+12 inches+Double Cheese</t>
  </si>
  <si>
    <t>Turkish Meal Pizza_NA_1_600+8 inches</t>
  </si>
  <si>
    <t>Bbq Chicken Pizza_NA_1_740+10 inches</t>
  </si>
  <si>
    <t>Chef Special Pizza_NA_1_690+8 inches</t>
  </si>
  <si>
    <t>Signature Truffled Bolognese Pizza, _NA_1_650+8 inches+Broccoli</t>
  </si>
  <si>
    <t>Diavola_NA_1_590+8 inches</t>
  </si>
  <si>
    <t>Chef Special Pizza_NA_1_690+8 inches+Double Cheese</t>
  </si>
  <si>
    <t>Pepperoni (Chicken Or Pork)_NA_1_540+8 inches+Double Cheese</t>
  </si>
  <si>
    <t>Pepperoni (Chicken Or Pork)_NA_1_740+10 inches</t>
  </si>
  <si>
    <t>Signature Truffled Bolognese Pizza, _NA_1_800+10 inches</t>
  </si>
  <si>
    <t>Jamaican Jerk Pizza_NA_1_840+12 inches</t>
  </si>
  <si>
    <t>Chef Special Pizza_NA_1_1040+12 inches</t>
  </si>
  <si>
    <t>Classic Pork_NA_1_890+10 inches+Double Cheese</t>
  </si>
  <si>
    <t>GRILLED PANEER PIZZA _NA_1_505+8 inches</t>
  </si>
  <si>
    <t>Lebanese Chicken Pizza_NA_1_570+8 inches</t>
  </si>
  <si>
    <t>Pepperoni (Chicken Or Pork)_NA_1_740+10 inches+Double Cheese</t>
  </si>
  <si>
    <t>Oven Roasted Chicken Roulade_NA_1_770</t>
  </si>
  <si>
    <t>Bbq Chicken Pizza_NA_1_540+8 inches</t>
  </si>
  <si>
    <t>Moroccan Meal Balls Harissa Sauce_NA_1_490</t>
  </si>
  <si>
    <t>Garlic Bread_NA_1_220</t>
  </si>
  <si>
    <t>Chef Special Pizza_NA_1_890+10 inches+Double Cheese</t>
  </si>
  <si>
    <t>Oriental Bbq Pork Fish Chilli Honey_NA_1_490</t>
  </si>
  <si>
    <t>Diavola_NA_1_790+10 inches+Double Cheese</t>
  </si>
  <si>
    <t>Classic Pasta, Prawns, Sundried Tomato, Truffle Cream_NA_1_570</t>
  </si>
  <si>
    <t>Cajun Fried Prawns_NA_1_480</t>
  </si>
  <si>
    <t>Classic Margherita, _NA_1_485+8 inches+Broccoli</t>
  </si>
  <si>
    <t>Chef Special Pizza_NA_2_1780+10 inches</t>
  </si>
  <si>
    <t>Chicken Quesadilla, Cajun Marinated Chicken, Crispy Tortilla Sour Cream_NA_1_500</t>
  </si>
  <si>
    <t>Oriental Bbq Pork Ribs,  Chilli Honey_NA_1_490</t>
  </si>
  <si>
    <t>Nachos With Confit Tomato Salsa_NA_1_330</t>
  </si>
  <si>
    <t>Chefs Signature Spaghetti Bolognese, Slow Cooked Minced Beef, Tomato And Basil_NA_1_570</t>
  </si>
  <si>
    <t>Garlic Bread_NA_2_440</t>
  </si>
  <si>
    <t>Premavera,_NA_1_905+12 inches+Double Cheese</t>
  </si>
  <si>
    <t>Diavola_NA_1_940+12 inches+Double Cheese</t>
  </si>
  <si>
    <t>Signature Truffled Bolognese Pizza, _NA_1_600+8 inches</t>
  </si>
  <si>
    <t>Crispy Salmon Tempura Roll, Acocado, Philadelphia Cream Chese, Truffle Mayo_NA_2_1780</t>
  </si>
  <si>
    <t>Chicken Tikka Pizza_NA_1_590+8 inches</t>
  </si>
  <si>
    <t>Pepperoni (Chicken Or Pork)_NA_1_540+8 inches</t>
  </si>
  <si>
    <t>Chicken Tikka Pizza_NA_1_940+12 inches</t>
  </si>
  <si>
    <t>Potato Wedges_NA_1_290</t>
  </si>
  <si>
    <t>Pepperoni (Chicken Or Pork)_NA_1_1010+12 inches+Chicken Or Beef</t>
  </si>
  <si>
    <t>Chef Special Pizza_NA_1_890+10 inches</t>
  </si>
  <si>
    <t>Signature Truffled Bolognese Pizza, _NA_1_900+12 inches</t>
  </si>
  <si>
    <t>Diavola_NA_1_790+10 inches</t>
  </si>
  <si>
    <t>Classic Pork_NA_1_890+10 inches</t>
  </si>
  <si>
    <t>Chef Special Pizza_NA_1_740+8 inches+Double Cheese Olives</t>
  </si>
  <si>
    <t>Chicken Tikka Pizza_NA_1_590+8 inches+Double Cheese</t>
  </si>
  <si>
    <t>Jamaican Jerk Pizza_NA_1_570+8 inches</t>
  </si>
  <si>
    <t>Classic Maki (Salmon Or Tuna), Gari, Wasabi, Soy Sauce_NA_1_740</t>
  </si>
  <si>
    <t>Salmon Tartar Maki, Salmon, Avocado, Sesame And Cream Cheese_NA_1_890</t>
  </si>
  <si>
    <t>Lebanese Chicken Pizza_NA_1_770+10 inches+Double Cheese</t>
  </si>
  <si>
    <t>Chilly Cheese Toast_NA_1_290</t>
  </si>
  <si>
    <t>GRILLED PANEER PIZZA _NA_1_705+10 inches</t>
  </si>
  <si>
    <t>French Fries_NA_1_260</t>
  </si>
  <si>
    <t>Porchetta_NA_1_880+10 inches</t>
  </si>
  <si>
    <t>Lebanese Chicken Pizza_NA_1_1190+12 inches+Mushrooms Olives Chicken Or Beef Double Cheese Broccoli</t>
  </si>
  <si>
    <t>Jamaican Jerk Pizza_NA_1_570+8 inches+Double Cheese</t>
  </si>
  <si>
    <t>Jamaican Jerk Pizza_NA_1_770+10 inches</t>
  </si>
  <si>
    <t>Classic Pork_NA_1_690+8 inches</t>
  </si>
  <si>
    <t>Meat Lovers Pizza_NA_1_860+8 inches</t>
  </si>
  <si>
    <t>Jamaican Jerk Pizza_NA_1_870+12 inches+Double Cheese</t>
  </si>
  <si>
    <t>Pepperoni (Chicken Or Pork)_NA_1_890+12 inches</t>
  </si>
  <si>
    <t>Bbq Chicken Pizza_NA_1_890+12 inches</t>
  </si>
  <si>
    <t>Diavola_NA_1_590+8 inches+Double Cheese</t>
  </si>
  <si>
    <t>French Fries_NA_2_520</t>
  </si>
  <si>
    <t>Chef Special Pizza_NA_1_1010+10 inches+Chicken Or Beef</t>
  </si>
  <si>
    <t>Lebanese Chicken Pizza_NA_1_570+8 inches+Double Cheese</t>
  </si>
  <si>
    <t>Loaded Fries_NA_1_290</t>
  </si>
  <si>
    <t>Chicken Kara-Age_NA_1_480</t>
  </si>
  <si>
    <t>Pepperoni (Chicken Or Pork)_NA_1_885+12 inches</t>
  </si>
  <si>
    <t>Chef Special Pizza_NA_1_810+10 inches</t>
  </si>
  <si>
    <t>Chef Special Pizza_NA_1_610+8 inches</t>
  </si>
  <si>
    <t>Bbq Chicken Pizza_NA_1_700+10 inches</t>
  </si>
  <si>
    <t>Potato Wedges_NA_1_210</t>
  </si>
  <si>
    <t>Meat Lovers Pizza_NA_1_800+8 inches+Broccoli</t>
  </si>
  <si>
    <t>Pepperoni (Chicken Or Pork)_NA_1_714+10 inches</t>
  </si>
  <si>
    <t>Diavola_NA_1_764+10 inches</t>
  </si>
  <si>
    <t>Chicken Quesadilla (Small)_NA_1_270</t>
  </si>
  <si>
    <t>Bbq Chicken Pizza_NA_1_714+10 inches</t>
  </si>
  <si>
    <t>Garlic Bread_NA_1_190</t>
  </si>
  <si>
    <t>Chilly Cheese Toast_NA_1_260</t>
  </si>
  <si>
    <t>Lebanese Chicken Pizza_NA_1_564+8 inches</t>
  </si>
  <si>
    <t>Pasta Arabiata , Fresh Basil, Cherry Tomato, Parsley (Penne/spaghetti)_NA_1_420</t>
  </si>
  <si>
    <t>Chef Special Pizza_NA_1_644+8 inches</t>
  </si>
  <si>
    <t>Bbq Chicken Pizza_NA_1_514+8 inches</t>
  </si>
  <si>
    <t>Pepperoni (Chicken Or Pork)_NA_1_514+8 inches</t>
  </si>
  <si>
    <t>Pepperoni (Chicken Or Pork)_NA_1_514+8 inches+Double Cheese</t>
  </si>
  <si>
    <t>Cajun Fried Prawns_NA_1_430</t>
  </si>
  <si>
    <t>Meat Lovers Pizza_NA_1_764+8 inches</t>
  </si>
  <si>
    <t>Chefs Signature Spaghetti Bolognese, Slow Cooked Minced Beef, Tomato And Basil_NA_1_500</t>
  </si>
  <si>
    <t>Bbq Chicken Pizza_NA_1_514+8 inches+Double Cheese</t>
  </si>
  <si>
    <t>Lebanese Chicken Pizza_NA_1_564+8 inches+Double Cheese</t>
  </si>
  <si>
    <t>Quattro Formaggi_NA_1_764+12 inches</t>
  </si>
  <si>
    <t>Diavola_NA_2_1828+12 inches</t>
  </si>
  <si>
    <t>processing</t>
  </si>
  <si>
    <t>Quattro Formaggi_NA_2_1528+12 inches</t>
  </si>
  <si>
    <t>Diavola_NA_4_3656+12 inches</t>
  </si>
  <si>
    <t>Classic Margherita, _NA_1_564+8 inches+Double Cheese Mushrooms Broccoli Olives</t>
  </si>
  <si>
    <t>Chef Special Pizza_NA_1_844+10 inches+Double Cheese</t>
  </si>
  <si>
    <t>Signature Truffled Bolognese Pizza, _NA_1_814+10 inches</t>
  </si>
  <si>
    <t>Chef Special Pizza_NA_1_844+10 inches</t>
  </si>
  <si>
    <t>Classic Margherita, _NA_1_664+10 inches+Olives</t>
  </si>
  <si>
    <t>Meat Lovers Pizza_NA_1_1314+12 inches</t>
  </si>
  <si>
    <t>Bbq Chicken Pizza + Sprite + Garlic Bread_NA_1_724</t>
  </si>
  <si>
    <t>Meat Lovers Pizza + Sprite + Garlic Bread_NA_1_974</t>
  </si>
  <si>
    <t>Chicken Tikka Pizza_NA_1_764+10 inches</t>
  </si>
  <si>
    <t>Premavera + Sprite + Garlic Bread_NA_1_674</t>
  </si>
  <si>
    <t>Chef Special Pizza_NA_1_1114+12 inches+Chicken Or Beef</t>
  </si>
  <si>
    <t>Loaded Fries_NA_1_260</t>
  </si>
  <si>
    <t>French Fries_NA_1_210</t>
  </si>
  <si>
    <t>GRILLED PANEER PIZZA_NA_1_464+8 inches</t>
  </si>
  <si>
    <t>Premavera_NA_1_464+8 inches</t>
  </si>
  <si>
    <t>Classic Pork_NA_1_644+8 inches</t>
  </si>
  <si>
    <t>Lebanese Chicken Pizza_NA_1_764+10 inches+Double Cheese</t>
  </si>
  <si>
    <t>Futo Maki, Golden Fried Prawns, Salmon Confit, Saku Tuna, Crab Meat, Takuan_NA_1_870</t>
  </si>
  <si>
    <t>Jamaican Jerk Pizza + Sprite + Garlic Bread_NA_1_724</t>
  </si>
  <si>
    <t>Chef Special Pizza + Sprite + Garlic Bread_NA_1_854</t>
  </si>
  <si>
    <t>Lebanese Chicken Pizza_NA_1_764+10 inches</t>
  </si>
  <si>
    <t>Jamaican Jerk Pizza_NA_1_864+12 inches</t>
  </si>
  <si>
    <t>Signature Truffled Bolognese Pizza, _NA_1_614+8 inches</t>
  </si>
  <si>
    <t>Order Week</t>
  </si>
  <si>
    <t>SwiggyPaidAmnt</t>
  </si>
  <si>
    <t>Oriental Bbq Pork Ribs, Chilli Honey_NA_1_490</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</si>
</sst>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000"/>
    <numFmt numFmtId="165" formatCode="d&quot;-&quot;mmm&quot;-&quot;yyyy"/>
    <numFmt numFmtId="166" formatCode="[$₹]#,##0.00"/>
    <numFmt numFmtId="167" formatCode="mmmd"/>
    <numFmt numFmtId="168" formatCode="yyyy-mm-dd h:mm:ss"/>
    <numFmt numFmtId="169" formatCode="d&quot;-&quot;mmm"/>
    <numFmt numFmtId="170" formatCode="mmm&quot;-&quot;d"/>
    <numFmt numFmtId="171" formatCode="yyyy-mm-dd"/>
    <numFmt numFmtId="172" formatCode="dmmm"/>
    <numFmt numFmtId="173" formatCode="M/d/yyyy H:mm:ss"/>
    <numFmt numFmtId="174" formatCode="mmm-d"/>
    <numFmt numFmtId="175" formatCode="m/d/yyyy h:mm:ss"/>
    <numFmt numFmtId="176" formatCode="mmmm-dd"/>
    <numFmt numFmtId="177" formatCode="mmmm-d"/>
    <numFmt numFmtId="178" formatCode="mmm-dd"/>
  </numFmts>
  <fonts count="39">
    <font>
      <sz val="10.0"/>
      <color rgb="FF000000"/>
      <name val="Arial"/>
      <scheme val="minor"/>
    </font>
    <font>
      <color theme="1"/>
      <name val="Arial"/>
      <scheme val="minor"/>
    </font>
    <font>
      <u/>
      <color rgb="FF0000FF"/>
      <name val="Roboto"/>
    </font>
    <font>
      <u/>
      <color rgb="FF0000FF"/>
      <name val="Roboto"/>
    </font>
    <font>
      <sz val="11.0"/>
      <color rgb="FF434343"/>
      <name val="Roboto"/>
    </font>
    <font>
      <u/>
      <color rgb="FF0000FF"/>
      <name val="Roboto"/>
    </font>
    <font>
      <u/>
      <color rgb="FF434343"/>
      <name val="Roboto"/>
    </font>
    <font>
      <u/>
      <color rgb="FF434343"/>
      <name val="Roboto"/>
    </font>
    <font>
      <u/>
      <color rgb="FF0000FF"/>
      <name val="Roboto"/>
    </font>
    <font>
      <u/>
      <color rgb="FF0000FF"/>
      <name val="Roboto"/>
    </font>
    <font>
      <color theme="1"/>
      <name val="Caveat"/>
    </font>
    <font>
      <color rgb="FF434343"/>
      <name val="Roboto"/>
    </font>
    <font>
      <sz val="20.0"/>
      <color rgb="FFFFFFFF"/>
      <name val="Arial"/>
      <scheme val="minor"/>
    </font>
    <font>
      <color theme="0"/>
      <name val="Arial"/>
      <scheme val="minor"/>
    </font>
    <font>
      <b/>
      <color rgb="FFFFFFFF"/>
      <name val="Arial"/>
      <scheme val="minor"/>
    </font>
    <font>
      <b/>
      <sz val="13.0"/>
      <color theme="1"/>
      <name val="Arial"/>
      <scheme val="minor"/>
    </font>
    <font>
      <b/>
      <sz val="14.0"/>
      <color theme="1"/>
      <name val="Arial"/>
      <scheme val="minor"/>
    </font>
    <font>
      <color rgb="FFFF9900"/>
      <name val="Arial"/>
      <scheme val="minor"/>
    </font>
    <font>
      <b/>
      <sz val="15.0"/>
      <color theme="1"/>
      <name val="Arial"/>
      <scheme val="minor"/>
    </font>
    <font>
      <color rgb="FF1F1F1F"/>
      <name val="&quot;Google Sans&quot;"/>
    </font>
    <font>
      <color theme="1"/>
      <name val="&quot;Google Sans Mono&quot;"/>
    </font>
    <font>
      <u/>
      <color rgb="FF0000FF"/>
      <name val="Roboto"/>
    </font>
    <font/>
    <font>
      <b/>
      <sz val="10.0"/>
      <color theme="1"/>
      <name val="Arial"/>
      <scheme val="minor"/>
    </font>
    <font>
      <b/>
      <color theme="1"/>
      <name val="Arial"/>
      <scheme val="minor"/>
    </font>
    <font>
      <u/>
      <color rgb="FF0000FF"/>
    </font>
    <font>
      <b/>
      <sz val="11.0"/>
      <color theme="1"/>
      <name val="Arial"/>
      <scheme val="minor"/>
    </font>
    <font>
      <color rgb="FFFFFFFF"/>
      <name val="Arial"/>
      <scheme val="minor"/>
    </font>
    <font>
      <color rgb="FF222222"/>
      <name val="Arial"/>
    </font>
    <font>
      <u/>
      <color rgb="FF0000FF"/>
    </font>
    <font>
      <u/>
      <color rgb="FF0000FF"/>
    </font>
    <font>
      <color theme="1"/>
      <name val="Arial"/>
    </font>
    <font>
      <color rgb="FFCC4125"/>
      <name val="Arial"/>
      <scheme val="minor"/>
    </font>
    <font>
      <color rgb="FF6AA84F"/>
      <name val="Arial"/>
      <scheme val="minor"/>
    </font>
    <font>
      <color rgb="FF3C78D8"/>
      <name val="Arial"/>
      <scheme val="minor"/>
    </font>
    <font>
      <color rgb="FF000000"/>
      <name val="&quot;Proxima Nova&quot;"/>
    </font>
    <font>
      <b/>
      <color rgb="FF000000"/>
      <name val="&quot;Proxima Nova&quot;"/>
    </font>
    <font>
      <sz val="11.0"/>
      <color theme="1"/>
      <name val="&quot;Aptos Narrow&quot;"/>
    </font>
    <font>
      <sz val="11.0"/>
      <color rgb="FF000000"/>
      <name val="&quot;Aptos Narrow&quot;"/>
    </font>
  </fonts>
  <fills count="19">
    <fill>
      <patternFill patternType="none"/>
    </fill>
    <fill>
      <patternFill patternType="lightGray"/>
    </fill>
    <fill>
      <patternFill patternType="solid">
        <fgColor rgb="FFFFFF00"/>
        <bgColor rgb="FFFFFF00"/>
      </patternFill>
    </fill>
    <fill>
      <patternFill patternType="solid">
        <fgColor rgb="FFF6F8F9"/>
        <bgColor rgb="FFF6F8F9"/>
      </patternFill>
    </fill>
    <fill>
      <patternFill patternType="solid">
        <fgColor rgb="FFFFFFFF"/>
        <bgColor rgb="FFFFFFFF"/>
      </patternFill>
    </fill>
    <fill>
      <patternFill patternType="solid">
        <fgColor rgb="FF000000"/>
        <bgColor rgb="FF000000"/>
      </patternFill>
    </fill>
    <fill>
      <patternFill patternType="solid">
        <fgColor rgb="FF8093B3"/>
        <bgColor rgb="FF8093B3"/>
      </patternFill>
    </fill>
    <fill>
      <patternFill patternType="solid">
        <fgColor rgb="FF666666"/>
        <bgColor rgb="FF666666"/>
      </patternFill>
    </fill>
    <fill>
      <patternFill patternType="solid">
        <fgColor rgb="FFDFE4EC"/>
        <bgColor rgb="FFDFE4EC"/>
      </patternFill>
    </fill>
    <fill>
      <patternFill patternType="solid">
        <fgColor rgb="FF134F5C"/>
        <bgColor rgb="FF134F5C"/>
      </patternFill>
    </fill>
    <fill>
      <patternFill patternType="solid">
        <fgColor rgb="FFF0F4F9"/>
        <bgColor rgb="FFF0F4F9"/>
      </patternFill>
    </fill>
    <fill>
      <patternFill patternType="solid">
        <fgColor rgb="FFFFE599"/>
        <bgColor rgb="FFFFE599"/>
      </patternFill>
    </fill>
    <fill>
      <patternFill patternType="solid">
        <fgColor rgb="FFD9EAD3"/>
        <bgColor rgb="FFD9EAD3"/>
      </patternFill>
    </fill>
    <fill>
      <patternFill patternType="solid">
        <fgColor rgb="FFB6D7A8"/>
        <bgColor rgb="FFB6D7A8"/>
      </patternFill>
    </fill>
    <fill>
      <patternFill patternType="solid">
        <fgColor rgb="FFA4C2F4"/>
        <bgColor rgb="FFA4C2F4"/>
      </patternFill>
    </fill>
    <fill>
      <patternFill patternType="solid">
        <fgColor rgb="FFFCE5CD"/>
        <bgColor rgb="FFFCE5CD"/>
      </patternFill>
    </fill>
    <fill>
      <patternFill patternType="solid">
        <fgColor rgb="FFD0E0E3"/>
        <bgColor rgb="FFD0E0E3"/>
      </patternFill>
    </fill>
    <fill>
      <patternFill patternType="solid">
        <fgColor rgb="FFB7B7B7"/>
        <bgColor rgb="FFB7B7B7"/>
      </patternFill>
    </fill>
    <fill>
      <patternFill patternType="solid">
        <fgColor rgb="FFCCCCCC"/>
        <bgColor rgb="FFCCCCCC"/>
      </patternFill>
    </fill>
  </fills>
  <borders count="20">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
      <top style="double">
        <color rgb="FF000000"/>
      </top>
    </border>
    <border>
      <top style="thin">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ck">
        <color rgb="FF8093B3"/>
      </bottom>
    </border>
  </borders>
  <cellStyleXfs count="1">
    <xf borderId="0" fillId="0" fontId="0" numFmtId="0" applyAlignment="1" applyFont="1"/>
  </cellStyleXfs>
  <cellXfs count="260">
    <xf borderId="0" fillId="0" fontId="0" numFmtId="0" xfId="0" applyAlignment="1" applyFont="1">
      <alignment readingOrder="0" shrinkToFit="0" vertical="bottom" wrapText="0"/>
    </xf>
    <xf borderId="0" fillId="0" fontId="1" numFmtId="170"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166" xfId="0" applyAlignment="1" applyFont="1" applyNumberFormat="1">
      <alignment horizontal="left" readingOrder="0" shrinkToFit="0" vertical="center" wrapText="0"/>
    </xf>
    <xf borderId="0" fillId="0" fontId="1" numFmtId="166" xfId="0" applyAlignment="1" applyFont="1" applyNumberFormat="1">
      <alignment horizontal="righ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2"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164" xfId="0" applyAlignment="1" applyFont="1" applyNumberFormat="1">
      <alignment shrinkToFit="0" vertical="center" wrapText="0"/>
    </xf>
    <xf borderId="0" fillId="2" fontId="1" numFmtId="164" xfId="0" applyAlignment="1" applyFill="1" applyFont="1" applyNumberFormat="1">
      <alignment readingOrder="0" shrinkToFit="0" vertical="center" wrapText="0"/>
    </xf>
    <xf borderId="0" fillId="0" fontId="1" numFmtId="164" xfId="0" applyAlignment="1" applyFont="1" applyNumberFormat="1">
      <alignment readingOrder="0" shrinkToFit="0" vertical="center" wrapText="0"/>
    </xf>
    <xf borderId="0" fillId="2" fontId="3"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3" fontId="4" numFmtId="166" xfId="0" applyAlignment="1" applyFill="1" applyFont="1" applyNumberFormat="1">
      <alignment horizontal="righ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left" shrinkToFit="0" vertical="center" wrapText="0"/>
    </xf>
    <xf borderId="0" fillId="0" fontId="1" numFmtId="0" xfId="0" applyAlignment="1" applyFont="1">
      <alignment shrinkToFit="0" vertical="center" wrapText="0"/>
    </xf>
    <xf borderId="0" fillId="2" fontId="1" numFmtId="164"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4" fontId="5" numFmtId="164" xfId="0" applyAlignment="1" applyFill="1" applyFont="1" applyNumberFormat="1">
      <alignment readingOrder="0" shrinkToFit="0" vertical="center" wrapText="0"/>
    </xf>
    <xf borderId="0" fillId="0" fontId="6" numFmtId="164" xfId="0" applyAlignment="1" applyFont="1" applyNumberFormat="1">
      <alignment readingOrder="0" shrinkToFit="0" vertical="center" wrapText="0"/>
    </xf>
    <xf borderId="0" fillId="4" fontId="1" numFmtId="164" xfId="0" applyAlignment="1" applyFont="1" applyNumberFormat="1">
      <alignment readingOrder="0" shrinkToFit="0" vertical="center" wrapText="0"/>
    </xf>
    <xf borderId="0" fillId="4" fontId="4" numFmtId="166" xfId="0" applyAlignment="1" applyFont="1" applyNumberFormat="1">
      <alignment horizontal="right" shrinkToFit="0" vertical="center" wrapText="0"/>
    </xf>
    <xf borderId="0" fillId="0" fontId="1" numFmtId="0" xfId="0" applyAlignment="1" applyFont="1">
      <alignment horizontal="left" shrinkToFit="0" vertical="center" wrapText="0"/>
    </xf>
    <xf borderId="0" fillId="0" fontId="1" numFmtId="0" xfId="0" applyAlignment="1" applyFont="1">
      <alignment shrinkToFit="0" vertical="center" wrapText="0"/>
    </xf>
    <xf borderId="0" fillId="3" fontId="4" numFmtId="166" xfId="0" applyAlignment="1" applyFont="1" applyNumberFormat="1">
      <alignment horizontal="right" shrinkToFit="0" vertical="center" wrapText="0"/>
    </xf>
    <xf borderId="0" fillId="2" fontId="1" numFmtId="164" xfId="0" applyAlignment="1" applyFont="1" applyNumberFormat="1">
      <alignment readingOrder="0" shrinkToFit="0" vertical="center" wrapText="0"/>
    </xf>
    <xf borderId="1" fillId="0" fontId="1" numFmtId="166" xfId="0" applyAlignment="1" applyBorder="1" applyFont="1" applyNumberFormat="1">
      <alignment readingOrder="0" shrinkToFit="0" vertical="center" wrapText="0"/>
    </xf>
    <xf borderId="2" fillId="4" fontId="4" numFmtId="166" xfId="0" applyAlignment="1" applyBorder="1" applyFont="1" applyNumberFormat="1">
      <alignment horizontal="right" shrinkToFit="0" vertical="center" wrapText="0"/>
    </xf>
    <xf borderId="2" fillId="0" fontId="1" numFmtId="166" xfId="0" applyAlignment="1" applyBorder="1" applyFont="1" applyNumberFormat="1">
      <alignment readingOrder="0" shrinkToFit="0" vertical="center" wrapText="0"/>
    </xf>
    <xf borderId="2" fillId="3" fontId="4" numFmtId="166" xfId="0" applyAlignment="1" applyBorder="1" applyFont="1" applyNumberFormat="1">
      <alignment horizontal="right" shrinkToFit="0" vertical="center" wrapText="0"/>
    </xf>
    <xf borderId="1" fillId="3" fontId="4" numFmtId="166" xfId="0" applyAlignment="1" applyBorder="1" applyFont="1" applyNumberFormat="1">
      <alignment horizontal="right" shrinkToFit="0" vertical="center" wrapText="0"/>
    </xf>
    <xf borderId="1" fillId="4" fontId="4" numFmtId="166" xfId="0" applyAlignment="1" applyBorder="1" applyFont="1" applyNumberFormat="1">
      <alignment horizontal="right" shrinkToFit="0" vertical="center" wrapText="0"/>
    </xf>
    <xf borderId="2" fillId="0" fontId="1" numFmtId="166" xfId="0" applyAlignment="1" applyBorder="1" applyFont="1" applyNumberFormat="1">
      <alignment readingOrder="0" shrinkToFit="0" vertical="center" wrapText="0"/>
    </xf>
    <xf borderId="2" fillId="3" fontId="4" numFmtId="166" xfId="0" applyAlignment="1" applyBorder="1" applyFont="1" applyNumberFormat="1">
      <alignment horizontal="right" readingOrder="0" shrinkToFit="0" vertical="center" wrapText="0"/>
    </xf>
    <xf borderId="0" fillId="0" fontId="1" numFmtId="166" xfId="0" applyAlignment="1" applyFont="1" applyNumberFormat="1">
      <alignment readingOrder="0" shrinkToFit="0" vertical="center" wrapText="0"/>
    </xf>
    <xf borderId="0" fillId="2" fontId="7" numFmtId="164" xfId="0" applyAlignment="1" applyFont="1" applyNumberFormat="1">
      <alignment readingOrder="0" shrinkToFit="0" vertical="center" wrapText="0"/>
    </xf>
    <xf borderId="0" fillId="0" fontId="1" numFmtId="0" xfId="0" applyAlignment="1" applyFont="1">
      <alignment horizontal="left" readingOrder="0" shrinkToFit="0" vertical="center" wrapText="0"/>
    </xf>
    <xf borderId="0" fillId="0" fontId="8" numFmtId="165" xfId="0" applyAlignment="1" applyFont="1" applyNumberFormat="1">
      <alignment readingOrder="0" shrinkToFit="0" vertical="center" wrapText="0"/>
    </xf>
    <xf borderId="0" fillId="0" fontId="9" numFmtId="0" xfId="0" applyAlignment="1" applyFont="1">
      <alignment readingOrder="0" shrinkToFit="0" vertical="center" wrapText="0"/>
    </xf>
    <xf borderId="0" fillId="0" fontId="1" numFmtId="0" xfId="0" applyAlignment="1" applyFont="1">
      <alignment readingOrder="0" shrinkToFit="0" vertical="center" wrapText="0"/>
    </xf>
    <xf borderId="0" fillId="0" fontId="10" numFmtId="0" xfId="0" applyAlignment="1" applyFont="1">
      <alignment readingOrder="0" shrinkToFit="0" vertical="center" wrapText="0"/>
    </xf>
    <xf borderId="0" fillId="0" fontId="1" numFmtId="49" xfId="0" applyAlignment="1" applyFont="1" applyNumberFormat="1">
      <alignment shrinkToFit="0" vertical="center" wrapText="0"/>
    </xf>
    <xf borderId="0" fillId="0" fontId="1" numFmtId="0" xfId="0" applyFont="1"/>
    <xf borderId="0" fillId="0" fontId="1" numFmtId="166" xfId="0" applyFont="1" applyNumberFormat="1"/>
    <xf borderId="0" fillId="0" fontId="1" numFmtId="164" xfId="0" applyAlignment="1" applyFont="1" applyNumberFormat="1">
      <alignment horizontal="left" readingOrder="0" shrinkToFit="0" vertical="center" wrapText="0"/>
    </xf>
    <xf borderId="0" fillId="0" fontId="1" numFmtId="165" xfId="0" applyAlignment="1" applyFont="1" applyNumberFormat="1">
      <alignment shrinkToFit="0" vertical="center" wrapText="0"/>
    </xf>
    <xf borderId="0" fillId="0" fontId="1" numFmtId="0" xfId="0" applyAlignment="1" applyFont="1">
      <alignment shrinkToFit="0" vertical="center" wrapText="0"/>
    </xf>
    <xf borderId="0" fillId="0" fontId="1" numFmtId="166" xfId="0" applyAlignment="1" applyFont="1" applyNumberFormat="1">
      <alignment shrinkToFit="0" vertical="center" wrapText="0"/>
    </xf>
    <xf borderId="0" fillId="0" fontId="1" numFmtId="169" xfId="0" applyAlignment="1" applyFont="1" applyNumberFormat="1">
      <alignment shrinkToFit="0" vertical="center" wrapText="0"/>
    </xf>
    <xf borderId="0" fillId="0" fontId="1" numFmtId="0" xfId="0" applyAlignment="1" applyFont="1">
      <alignment readingOrder="0" shrinkToFit="0" vertical="center" wrapText="0"/>
    </xf>
    <xf borderId="2" fillId="3" fontId="11" numFmtId="169" xfId="0" applyAlignment="1" applyBorder="1" applyFont="1" applyNumberFormat="1">
      <alignment shrinkToFit="0" vertical="center" wrapText="0"/>
    </xf>
    <xf borderId="2" fillId="3" fontId="11" numFmtId="169" xfId="0" applyAlignment="1" applyBorder="1" applyFont="1" applyNumberFormat="1">
      <alignment horizontal="right" shrinkToFit="0" vertical="center" wrapText="0"/>
    </xf>
    <xf borderId="0" fillId="0" fontId="1" numFmtId="166" xfId="0" applyAlignment="1" applyFont="1" applyNumberFormat="1">
      <alignment shrinkToFit="0" vertical="center" wrapText="0"/>
    </xf>
    <xf borderId="1" fillId="4" fontId="11" numFmtId="169" xfId="0" applyAlignment="1" applyBorder="1" applyFont="1" applyNumberFormat="1">
      <alignment shrinkToFit="0" vertical="center" wrapText="0"/>
    </xf>
    <xf borderId="1" fillId="4" fontId="11" numFmtId="169" xfId="0" applyAlignment="1" applyBorder="1" applyFont="1" applyNumberFormat="1">
      <alignment horizontal="right" shrinkToFit="0" vertical="center" wrapText="0"/>
    </xf>
    <xf borderId="3" fillId="4" fontId="11" numFmtId="169" xfId="0" applyAlignment="1" applyBorder="1" applyFont="1" applyNumberFormat="1">
      <alignment shrinkToFit="0" vertical="center" wrapText="0"/>
    </xf>
    <xf borderId="3" fillId="4" fontId="11" numFmtId="169" xfId="0" applyAlignment="1" applyBorder="1" applyFont="1" applyNumberFormat="1">
      <alignment horizontal="right" shrinkToFit="0" vertical="center" wrapText="0"/>
    </xf>
    <xf borderId="0" fillId="4" fontId="11" numFmtId="164" xfId="0" applyAlignment="1" applyFont="1" applyNumberFormat="1">
      <alignment readingOrder="0" shrinkToFit="0" vertical="center" wrapText="0"/>
    </xf>
    <xf borderId="0" fillId="4" fontId="11" numFmtId="165" xfId="0" applyAlignment="1" applyFont="1" applyNumberFormat="1">
      <alignment horizontal="right" readingOrder="0" shrinkToFit="0" vertical="center" wrapText="0"/>
    </xf>
    <xf borderId="0" fillId="5" fontId="12" numFmtId="0" xfId="0" applyAlignment="1" applyFill="1" applyFont="1">
      <alignment horizontal="center" readingOrder="0" vertical="center"/>
    </xf>
    <xf borderId="0" fillId="0" fontId="1" numFmtId="0" xfId="0" applyFont="1"/>
    <xf borderId="0" fillId="0" fontId="1" numFmtId="0" xfId="0" applyAlignment="1" applyFont="1">
      <alignment horizontal="center"/>
    </xf>
    <xf borderId="0" fillId="6" fontId="13" numFmtId="0" xfId="0" applyAlignment="1" applyFill="1" applyFont="1">
      <alignment horizontal="center"/>
    </xf>
    <xf borderId="0" fillId="7" fontId="14" numFmtId="0" xfId="0" applyAlignment="1" applyFill="1" applyFont="1">
      <alignment horizontal="center" vertical="center"/>
    </xf>
    <xf borderId="0" fillId="7" fontId="14" numFmtId="0" xfId="0" applyAlignment="1" applyFont="1">
      <alignment horizontal="center" readingOrder="0" vertical="center"/>
    </xf>
    <xf borderId="0" fillId="0" fontId="1" numFmtId="167" xfId="0" applyFont="1" applyNumberFormat="1"/>
    <xf borderId="0" fillId="0" fontId="1" numFmtId="166" xfId="0" applyFont="1" applyNumberFormat="1"/>
    <xf borderId="0" fillId="0" fontId="1" numFmtId="10" xfId="0" applyFont="1" applyNumberFormat="1"/>
    <xf borderId="0" fillId="0" fontId="1" numFmtId="166" xfId="0" applyAlignment="1" applyFont="1" applyNumberFormat="1">
      <alignment readingOrder="0"/>
    </xf>
    <xf borderId="4" fillId="8" fontId="1" numFmtId="166" xfId="0" applyBorder="1" applyFill="1" applyFont="1" applyNumberFormat="1"/>
    <xf borderId="4" fillId="8" fontId="1" numFmtId="10" xfId="0" applyBorder="1" applyFont="1" applyNumberFormat="1"/>
    <xf borderId="5" fillId="0" fontId="1" numFmtId="167" xfId="0" applyBorder="1" applyFont="1" applyNumberFormat="1"/>
    <xf borderId="5" fillId="0" fontId="1" numFmtId="3" xfId="0" applyBorder="1" applyFont="1" applyNumberFormat="1"/>
    <xf borderId="5" fillId="0" fontId="1" numFmtId="166" xfId="0" applyBorder="1" applyFont="1" applyNumberFormat="1"/>
    <xf borderId="5" fillId="0" fontId="1" numFmtId="10" xfId="0" applyBorder="1" applyFont="1" applyNumberFormat="1"/>
    <xf borderId="0" fillId="0" fontId="1" numFmtId="0" xfId="0" applyAlignment="1" applyFont="1">
      <alignment horizontal="right" readingOrder="0"/>
    </xf>
    <xf borderId="0" fillId="0" fontId="1" numFmtId="0" xfId="0" applyAlignment="1" applyFont="1">
      <alignment horizontal="left" readingOrder="0" shrinkToFit="0" vertical="center" wrapText="0"/>
    </xf>
    <xf borderId="0" fillId="9" fontId="1" numFmtId="0" xfId="0" applyFill="1" applyFont="1"/>
    <xf borderId="0" fillId="0" fontId="1" numFmtId="0" xfId="0" applyAlignment="1" applyFont="1">
      <alignment horizontal="center" readingOrder="0"/>
    </xf>
    <xf borderId="0" fillId="0" fontId="1" numFmtId="164" xfId="0" applyAlignment="1" applyFont="1" applyNumberFormat="1">
      <alignment readingOrder="0" shrinkToFit="0" vertical="center" wrapText="0"/>
    </xf>
    <xf borderId="0" fillId="0" fontId="1" numFmtId="169" xfId="0" applyAlignment="1" applyFont="1" applyNumberFormat="1">
      <alignment readingOrder="0" shrinkToFit="0" vertical="center" wrapText="0"/>
    </xf>
    <xf borderId="6" fillId="0" fontId="1" numFmtId="166" xfId="0" applyAlignment="1" applyBorder="1" applyFont="1" applyNumberFormat="1">
      <alignment shrinkToFit="0" vertical="center" wrapText="0"/>
    </xf>
    <xf borderId="7" fillId="0" fontId="1" numFmtId="166" xfId="0" applyAlignment="1" applyBorder="1" applyFont="1" applyNumberFormat="1">
      <alignment shrinkToFit="0" vertical="center" wrapText="0"/>
    </xf>
    <xf borderId="8" fillId="0" fontId="1" numFmtId="166" xfId="0" applyAlignment="1" applyBorder="1" applyFont="1" applyNumberFormat="1">
      <alignment shrinkToFit="0" vertical="center" wrapText="0"/>
    </xf>
    <xf borderId="0" fillId="0" fontId="1" numFmtId="164" xfId="0" applyAlignment="1" applyFont="1" applyNumberFormat="1">
      <alignment readingOrder="0" shrinkToFit="0" vertical="center" wrapText="0"/>
    </xf>
    <xf borderId="0" fillId="0" fontId="1" numFmtId="169" xfId="0" applyAlignment="1" applyFont="1" applyNumberFormat="1">
      <alignment readingOrder="0" shrinkToFit="0" vertical="center" wrapText="0"/>
    </xf>
    <xf borderId="9" fillId="0" fontId="1" numFmtId="166" xfId="0" applyAlignment="1" applyBorder="1" applyFont="1" applyNumberFormat="1">
      <alignment shrinkToFit="0" vertical="center" wrapText="0"/>
    </xf>
    <xf borderId="10" fillId="0" fontId="1" numFmtId="166" xfId="0" applyAlignment="1" applyBorder="1" applyFont="1" applyNumberFormat="1">
      <alignment shrinkToFit="0" vertical="center" wrapText="0"/>
    </xf>
    <xf borderId="9" fillId="0" fontId="1" numFmtId="166" xfId="0" applyAlignment="1" applyBorder="1" applyFont="1" applyNumberFormat="1">
      <alignment readingOrder="0" shrinkToFit="0" vertical="center" wrapText="0"/>
    </xf>
    <xf borderId="9" fillId="0" fontId="15" numFmtId="166" xfId="0" applyAlignment="1" applyBorder="1" applyFont="1" applyNumberFormat="1">
      <alignment readingOrder="0" shrinkToFit="0" vertical="center" wrapText="0"/>
    </xf>
    <xf borderId="9" fillId="0" fontId="16" numFmtId="166" xfId="0" applyAlignment="1" applyBorder="1" applyFont="1" applyNumberFormat="1">
      <alignment readingOrder="0" shrinkToFit="0" vertical="center" wrapText="0"/>
    </xf>
    <xf borderId="0" fillId="0" fontId="17" numFmtId="166" xfId="0" applyAlignment="1" applyFont="1" applyNumberFormat="1">
      <alignment readingOrder="0" shrinkToFit="0" vertical="center" wrapText="0"/>
    </xf>
    <xf borderId="0" fillId="0" fontId="1" numFmtId="0" xfId="0" applyAlignment="1" applyFont="1">
      <alignment readingOrder="0"/>
    </xf>
    <xf borderId="0" fillId="0" fontId="16" numFmtId="0" xfId="0" applyAlignment="1" applyFont="1">
      <alignment readingOrder="0"/>
    </xf>
    <xf borderId="0" fillId="0" fontId="18" numFmtId="3" xfId="0" applyAlignment="1" applyFont="1" applyNumberFormat="1">
      <alignment readingOrder="0"/>
    </xf>
    <xf borderId="0" fillId="0" fontId="1" numFmtId="3" xfId="0" applyAlignment="1" applyFont="1" applyNumberFormat="1">
      <alignment readingOrder="0"/>
    </xf>
    <xf borderId="11" fillId="0" fontId="1" numFmtId="164" xfId="0" applyAlignment="1" applyBorder="1" applyFont="1" applyNumberFormat="1">
      <alignment readingOrder="0" shrinkToFit="0" vertical="center" wrapText="0"/>
    </xf>
    <xf borderId="11" fillId="0" fontId="1" numFmtId="169" xfId="0" applyAlignment="1" applyBorder="1" applyFont="1" applyNumberFormat="1">
      <alignment readingOrder="0" shrinkToFit="0" vertical="center" wrapText="0"/>
    </xf>
    <xf borderId="11" fillId="0" fontId="1" numFmtId="49"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166" xfId="0" applyAlignment="1" applyBorder="1" applyFont="1" applyNumberFormat="1">
      <alignment readingOrder="0" shrinkToFit="0" vertical="center" wrapText="0"/>
    </xf>
    <xf borderId="11" fillId="0" fontId="1" numFmtId="166" xfId="0" applyAlignment="1" applyBorder="1" applyFont="1" applyNumberFormat="1">
      <alignment readingOrder="0" shrinkToFit="0" vertical="center" wrapText="0"/>
    </xf>
    <xf borderId="11" fillId="0" fontId="1" numFmtId="166" xfId="0" applyAlignment="1" applyBorder="1" applyFont="1" applyNumberFormat="1">
      <alignment shrinkToFit="0" vertical="center" wrapText="0"/>
    </xf>
    <xf borderId="0" fillId="0" fontId="18" numFmtId="0" xfId="0" applyAlignment="1" applyFont="1">
      <alignment horizontal="center" readingOrder="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4" fontId="19" numFmtId="49" xfId="0" applyAlignment="1" applyFont="1" applyNumberFormat="1">
      <alignment readingOrder="0" shrinkToFit="0" vertical="center" wrapText="0"/>
    </xf>
    <xf borderId="0" fillId="4" fontId="19" numFmtId="171" xfId="0" applyAlignment="1" applyFont="1" applyNumberFormat="1">
      <alignment readingOrder="0" shrinkToFit="0" vertical="center" wrapText="0"/>
    </xf>
    <xf borderId="0" fillId="10" fontId="20" numFmtId="0" xfId="0" applyAlignment="1" applyFill="1" applyFont="1">
      <alignment shrinkToFit="0" vertical="center" wrapText="0"/>
    </xf>
    <xf borderId="0" fillId="10" fontId="20" numFmtId="166" xfId="0" applyAlignment="1" applyFont="1" applyNumberFormat="1">
      <alignment shrinkToFit="0" vertical="center" wrapText="0"/>
    </xf>
    <xf borderId="0" fillId="0" fontId="21" numFmtId="0" xfId="0" applyAlignment="1" applyFont="1">
      <alignment readingOrder="0" shrinkToFit="0" vertical="center" wrapText="0"/>
    </xf>
    <xf borderId="0" fillId="0" fontId="1" numFmtId="10" xfId="0" applyAlignment="1" applyFont="1" applyNumberFormat="1">
      <alignment shrinkToFit="0" vertical="center" wrapText="0"/>
    </xf>
    <xf borderId="0" fillId="10" fontId="20" numFmtId="166" xfId="0" applyAlignment="1" applyFont="1" applyNumberFormat="1">
      <alignment shrinkToFit="0" vertical="center" wrapText="0"/>
    </xf>
    <xf borderId="0" fillId="4" fontId="19" numFmtId="49" xfId="0" applyAlignment="1" applyFont="1" applyNumberFormat="1">
      <alignment readingOrder="0" shrinkToFit="0" vertical="center" wrapText="0"/>
    </xf>
    <xf borderId="12" fillId="11" fontId="15" numFmtId="0" xfId="0" applyAlignment="1" applyBorder="1" applyFill="1" applyFont="1">
      <alignment horizontal="center" readingOrder="0"/>
    </xf>
    <xf borderId="13" fillId="0" fontId="22" numFmtId="0" xfId="0" applyBorder="1" applyFont="1"/>
    <xf borderId="14" fillId="0" fontId="22" numFmtId="0" xfId="0" applyBorder="1" applyFont="1"/>
    <xf borderId="0" fillId="0" fontId="1" numFmtId="172" xfId="0" applyAlignment="1" applyFont="1" applyNumberFormat="1">
      <alignment readingOrder="0"/>
    </xf>
    <xf borderId="12" fillId="0" fontId="23" numFmtId="0" xfId="0" applyAlignment="1" applyBorder="1" applyFont="1">
      <alignment horizontal="center" readingOrder="0"/>
    </xf>
    <xf borderId="15" fillId="0" fontId="1" numFmtId="0" xfId="0" applyAlignment="1" applyBorder="1" applyFont="1">
      <alignment readingOrder="0" vertical="top"/>
    </xf>
    <xf borderId="12" fillId="0" fontId="1" numFmtId="166" xfId="0" applyBorder="1" applyFont="1" applyNumberFormat="1"/>
    <xf borderId="16" fillId="0" fontId="22" numFmtId="0" xfId="0" applyBorder="1" applyFont="1"/>
    <xf borderId="17" fillId="0" fontId="1" numFmtId="0" xfId="0" applyAlignment="1" applyBorder="1" applyFont="1">
      <alignment readingOrder="0"/>
    </xf>
    <xf borderId="17" fillId="0" fontId="1" numFmtId="166" xfId="0" applyBorder="1" applyFont="1" applyNumberFormat="1"/>
    <xf borderId="17" fillId="0" fontId="1" numFmtId="0" xfId="0" applyBorder="1" applyFont="1"/>
    <xf borderId="18" fillId="0" fontId="22" numFmtId="0" xfId="0" applyBorder="1" applyFont="1"/>
    <xf borderId="12" fillId="0" fontId="1" numFmtId="166" xfId="0" applyBorder="1" applyFont="1" applyNumberFormat="1"/>
    <xf borderId="17" fillId="0" fontId="1" numFmtId="166" xfId="0" applyBorder="1" applyFont="1" applyNumberFormat="1"/>
    <xf borderId="17" fillId="0" fontId="24" numFmtId="0" xfId="0" applyBorder="1" applyFont="1"/>
    <xf borderId="17" fillId="0" fontId="1" numFmtId="0" xfId="0" applyAlignment="1" applyBorder="1" applyFont="1">
      <alignment readingOrder="0"/>
    </xf>
    <xf borderId="17" fillId="0" fontId="1" numFmtId="166" xfId="0" applyAlignment="1" applyBorder="1" applyFont="1" applyNumberFormat="1">
      <alignment readingOrder="0"/>
    </xf>
    <xf borderId="17" fillId="0" fontId="25" numFmtId="0" xfId="0" applyAlignment="1" applyBorder="1" applyFont="1">
      <alignment readingOrder="0"/>
    </xf>
    <xf borderId="17" fillId="12" fontId="26" numFmtId="0" xfId="0" applyAlignment="1" applyBorder="1" applyFill="1" applyFont="1">
      <alignment readingOrder="0"/>
    </xf>
    <xf borderId="12" fillId="12" fontId="26" numFmtId="166" xfId="0" applyBorder="1" applyFont="1" applyNumberFormat="1"/>
    <xf borderId="0" fillId="0" fontId="24" numFmtId="0" xfId="0" applyAlignment="1" applyFont="1">
      <alignment horizontal="right" readingOrder="0"/>
    </xf>
    <xf borderId="0" fillId="0" fontId="1" numFmtId="170" xfId="0" applyAlignment="1" applyFont="1" applyNumberFormat="1">
      <alignment horizontal="right"/>
    </xf>
    <xf borderId="0" fillId="0" fontId="1" numFmtId="164" xfId="0" applyFont="1" applyNumberFormat="1"/>
    <xf borderId="0" fillId="0" fontId="1" numFmtId="49" xfId="0" applyFont="1" applyNumberFormat="1"/>
    <xf borderId="19" fillId="6" fontId="27" numFmtId="0" xfId="0" applyAlignment="1" applyBorder="1" applyFont="1">
      <alignment horizontal="center" readingOrder="0"/>
    </xf>
    <xf borderId="0" fillId="0" fontId="1" numFmtId="169" xfId="0" applyFont="1" applyNumberFormat="1"/>
    <xf borderId="0" fillId="0" fontId="1" numFmtId="166" xfId="0" applyAlignment="1" applyFont="1" applyNumberFormat="1">
      <alignment horizontal="right"/>
    </xf>
    <xf borderId="0" fillId="4" fontId="28" numFmtId="166" xfId="0" applyAlignment="1" applyFont="1" applyNumberFormat="1">
      <alignment readingOrder="0"/>
    </xf>
    <xf borderId="4" fillId="8" fontId="24" numFmtId="166" xfId="0" applyBorder="1" applyFont="1" applyNumberFormat="1"/>
    <xf borderId="0" fillId="0" fontId="1" numFmtId="169" xfId="0" applyAlignment="1" applyFont="1" applyNumberFormat="1">
      <alignment readingOrder="0"/>
    </xf>
    <xf borderId="0" fillId="0" fontId="1" numFmtId="49" xfId="0" applyAlignment="1" applyFont="1" applyNumberFormat="1">
      <alignment readingOrder="0"/>
    </xf>
    <xf borderId="0" fillId="0" fontId="1" numFmtId="164" xfId="0" applyAlignment="1" applyFont="1" applyNumberFormat="1">
      <alignment readingOrder="0"/>
    </xf>
    <xf borderId="0" fillId="0" fontId="29"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readingOrder="0"/>
    </xf>
    <xf borderId="0" fillId="0" fontId="1" numFmtId="0" xfId="0" applyFont="1"/>
    <xf borderId="0" fillId="2" fontId="1" numFmtId="164" xfId="0" applyFont="1" applyNumberFormat="1"/>
    <xf borderId="0" fillId="2" fontId="30" numFmtId="164" xfId="0" applyAlignment="1" applyFont="1" applyNumberFormat="1">
      <alignment readingOrder="0"/>
    </xf>
    <xf borderId="0" fillId="2" fontId="1" numFmtId="165" xfId="0" applyAlignment="1" applyFont="1" applyNumberFormat="1">
      <alignment readingOrder="0"/>
    </xf>
    <xf borderId="0" fillId="2" fontId="1" numFmtId="0" xfId="0" applyAlignment="1" applyFont="1">
      <alignment readingOrder="0"/>
    </xf>
    <xf borderId="0" fillId="2" fontId="1" numFmtId="49" xfId="0" applyAlignment="1" applyFont="1" applyNumberFormat="1">
      <alignment readingOrder="0"/>
    </xf>
    <xf borderId="0" fillId="2" fontId="1" numFmtId="166" xfId="0" applyAlignment="1" applyFont="1" applyNumberFormat="1">
      <alignment readingOrder="0"/>
    </xf>
    <xf borderId="0" fillId="2" fontId="1" numFmtId="0" xfId="0" applyFont="1"/>
    <xf borderId="0" fillId="2" fontId="1"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11" fontId="1" numFmtId="0" xfId="0" applyAlignment="1" applyFont="1">
      <alignment readingOrder="0"/>
    </xf>
    <xf borderId="0" fillId="13" fontId="1" numFmtId="0" xfId="0" applyAlignment="1" applyFill="1" applyFont="1">
      <alignment readingOrder="0"/>
    </xf>
    <xf borderId="0" fillId="14" fontId="1" numFmtId="0" xfId="0" applyAlignment="1" applyFill="1" applyFont="1">
      <alignment readingOrder="0"/>
    </xf>
    <xf borderId="0" fillId="15" fontId="1" numFmtId="0" xfId="0" applyFill="1" applyFont="1"/>
    <xf borderId="0" fillId="16" fontId="1" numFmtId="0" xfId="0" applyFill="1" applyFont="1"/>
    <xf borderId="0" fillId="11" fontId="1" numFmtId="166" xfId="0" applyFont="1" applyNumberFormat="1"/>
    <xf borderId="0" fillId="13" fontId="1" numFmtId="166" xfId="0" applyAlignment="1" applyFont="1" applyNumberFormat="1">
      <alignment readingOrder="0"/>
    </xf>
    <xf borderId="0" fillId="14" fontId="1" numFmtId="166" xfId="0" applyFont="1" applyNumberFormat="1"/>
    <xf borderId="0" fillId="15" fontId="1" numFmtId="166" xfId="0" applyFont="1" applyNumberFormat="1"/>
    <xf borderId="0" fillId="16" fontId="1" numFmtId="166" xfId="0" applyFont="1" applyNumberFormat="1"/>
    <xf borderId="0" fillId="14" fontId="1" numFmtId="166" xfId="0" applyAlignment="1" applyFont="1" applyNumberFormat="1">
      <alignment readingOrder="0"/>
    </xf>
    <xf borderId="0" fillId="11" fontId="1" numFmtId="166" xfId="0" applyAlignment="1" applyFont="1" applyNumberFormat="1">
      <alignment readingOrder="0"/>
    </xf>
    <xf borderId="0" fillId="16" fontId="1" numFmtId="166" xfId="0" applyAlignment="1" applyFont="1" applyNumberFormat="1">
      <alignment readingOrder="0"/>
    </xf>
    <xf borderId="0" fillId="15" fontId="1" numFmtId="166" xfId="0" applyAlignment="1" applyFont="1" applyNumberFormat="1">
      <alignment readingOrder="0"/>
    </xf>
    <xf borderId="0" fillId="13" fontId="1" numFmtId="166" xfId="0" applyFont="1" applyNumberFormat="1"/>
    <xf borderId="0" fillId="11" fontId="1" numFmtId="0" xfId="0" applyFont="1"/>
    <xf borderId="0" fillId="13" fontId="1" numFmtId="0" xfId="0" applyFont="1"/>
    <xf borderId="0" fillId="14" fontId="1" numFmtId="0" xfId="0" applyFont="1"/>
    <xf borderId="0" fillId="0" fontId="1" numFmtId="0" xfId="0" applyAlignment="1" applyFont="1">
      <alignment textRotation="45"/>
    </xf>
    <xf borderId="17" fillId="0" fontId="1" numFmtId="0" xfId="0" applyAlignment="1" applyBorder="1" applyFont="1">
      <alignment textRotation="45"/>
    </xf>
    <xf borderId="0" fillId="0" fontId="1" numFmtId="0" xfId="0" applyAlignment="1" applyFont="1">
      <alignment horizontal="center" readingOrder="0" shrinkToFit="0" textRotation="90" vertical="top" wrapText="1"/>
    </xf>
    <xf borderId="0" fillId="0" fontId="1" numFmtId="0" xfId="0" applyAlignment="1" applyFont="1">
      <alignment horizontal="left" readingOrder="0" shrinkToFit="0" textRotation="90" vertical="center" wrapText="0"/>
    </xf>
    <xf borderId="0" fillId="0" fontId="1" numFmtId="49" xfId="0" applyAlignment="1" applyFont="1" applyNumberFormat="1">
      <alignment horizontal="left" readingOrder="0" shrinkToFit="0" textRotation="90" vertical="center" wrapText="0"/>
    </xf>
    <xf borderId="0" fillId="0" fontId="1" numFmtId="0" xfId="0" applyAlignment="1" applyFont="1">
      <alignment horizontal="left" readingOrder="0" shrinkToFit="0" textRotation="90" vertical="center" wrapText="0"/>
    </xf>
    <xf borderId="17" fillId="17" fontId="1" numFmtId="0" xfId="0" applyAlignment="1" applyBorder="1" applyFill="1" applyFont="1">
      <alignment horizontal="left" readingOrder="0" shrinkToFit="0" vertical="top" wrapText="1"/>
    </xf>
    <xf borderId="0" fillId="0" fontId="1" numFmtId="0" xfId="0" applyAlignment="1" applyFont="1">
      <alignment shrinkToFit="0" textRotation="0" vertical="center" wrapText="0"/>
    </xf>
    <xf borderId="0" fillId="0" fontId="1" numFmtId="0" xfId="0" applyAlignment="1" applyFont="1">
      <alignment readingOrder="0" shrinkToFit="0" textRotation="0" vertical="center" wrapText="0"/>
    </xf>
    <xf borderId="0" fillId="17" fontId="1" numFmtId="0" xfId="0" applyAlignment="1" applyFont="1">
      <alignment horizontal="left" readingOrder="0" shrinkToFit="0" vertical="top" wrapText="1"/>
    </xf>
    <xf borderId="0" fillId="0" fontId="1" numFmtId="0" xfId="0" applyAlignment="1" applyFont="1">
      <alignment shrinkToFit="0" textRotation="45" vertical="center" wrapText="0"/>
    </xf>
    <xf borderId="0" fillId="0" fontId="1" numFmtId="0" xfId="0" applyAlignment="1" applyFont="1">
      <alignment horizontal="left" readingOrder="0" shrinkToFit="0" vertical="top" wrapText="1"/>
    </xf>
    <xf borderId="0" fillId="0" fontId="31" numFmtId="0" xfId="0" applyAlignment="1" applyFont="1">
      <alignment shrinkToFit="0" vertical="bottom" wrapText="0"/>
    </xf>
    <xf borderId="0" fillId="18" fontId="1" numFmtId="0" xfId="0" applyAlignment="1" applyFill="1" applyFont="1">
      <alignment horizontal="left" readingOrder="0" shrinkToFit="0" vertical="top" wrapText="1"/>
    </xf>
    <xf borderId="0" fillId="0" fontId="1" numFmtId="0" xfId="0" applyAlignment="1" applyFont="1">
      <alignment readingOrder="0" shrinkToFit="0" textRotation="45" vertical="center" wrapText="0"/>
    </xf>
    <xf borderId="15" fillId="0" fontId="1" numFmtId="0" xfId="0" applyAlignment="1" applyBorder="1" applyFont="1">
      <alignment textRotation="45"/>
    </xf>
    <xf borderId="0" fillId="0" fontId="1" numFmtId="0" xfId="0" applyAlignment="1" applyFont="1">
      <alignment textRotation="0"/>
    </xf>
    <xf borderId="0" fillId="0" fontId="1" numFmtId="0" xfId="0" applyAlignment="1" applyFont="1">
      <alignment readingOrder="0" textRotation="45"/>
    </xf>
    <xf borderId="0" fillId="0" fontId="32" numFmtId="0" xfId="0" applyAlignment="1" applyFont="1">
      <alignment readingOrder="0" textRotation="45"/>
    </xf>
    <xf borderId="0" fillId="0" fontId="33" numFmtId="0" xfId="0" applyAlignment="1" applyFont="1">
      <alignment readingOrder="0" textRotation="45"/>
    </xf>
    <xf borderId="0" fillId="0" fontId="34" numFmtId="0" xfId="0" applyAlignment="1" applyFont="1">
      <alignment readingOrder="0" textRotation="45"/>
    </xf>
    <xf borderId="0" fillId="0" fontId="1" numFmtId="0" xfId="0" applyAlignment="1" applyFont="1">
      <alignment readingOrder="0" textRotation="0"/>
    </xf>
    <xf borderId="0" fillId="0" fontId="32" numFmtId="0" xfId="0" applyAlignment="1" applyFont="1">
      <alignment readingOrder="0" textRotation="0"/>
    </xf>
    <xf borderId="0" fillId="0" fontId="33" numFmtId="0" xfId="0" applyAlignment="1" applyFont="1">
      <alignment readingOrder="0" textRotation="0"/>
    </xf>
    <xf borderId="0" fillId="0" fontId="34" numFmtId="0" xfId="0" applyAlignment="1" applyFont="1">
      <alignment readingOrder="0" textRotation="0"/>
    </xf>
    <xf borderId="0" fillId="0" fontId="32" numFmtId="0" xfId="0" applyFont="1"/>
    <xf borderId="0" fillId="0" fontId="33" numFmtId="0" xfId="0" applyFont="1"/>
    <xf borderId="0" fillId="0" fontId="34" numFmtId="0" xfId="0" applyFont="1"/>
    <xf borderId="0" fillId="0" fontId="32" numFmtId="0" xfId="0" applyAlignment="1" applyFont="1">
      <alignment readingOrder="0"/>
    </xf>
    <xf borderId="0" fillId="0" fontId="33" numFmtId="0" xfId="0" applyAlignment="1" applyFont="1">
      <alignment readingOrder="0"/>
    </xf>
    <xf borderId="0" fillId="0" fontId="34" numFmtId="0" xfId="0" applyAlignment="1" applyFont="1">
      <alignment readingOrder="0"/>
    </xf>
    <xf borderId="0" fillId="17" fontId="1" numFmtId="0" xfId="0" applyAlignment="1" applyFont="1">
      <alignment readingOrder="0" textRotation="0"/>
    </xf>
    <xf borderId="0" fillId="0" fontId="24" numFmtId="0" xfId="0" applyAlignment="1" applyFont="1">
      <alignment horizontal="left" readingOrder="0" shrinkToFit="0" vertical="center" wrapText="0"/>
    </xf>
    <xf borderId="0" fillId="0" fontId="1" numFmtId="167" xfId="0" applyAlignment="1" applyFont="1" applyNumberFormat="1">
      <alignment readingOrder="0" shrinkToFit="0" vertical="center" wrapText="0"/>
    </xf>
    <xf borderId="0" fillId="0" fontId="1" numFmtId="168"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0" fontId="1" numFmtId="10"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35" numFmtId="0" xfId="0" applyAlignment="1" applyFont="1">
      <alignment readingOrder="0" shrinkToFit="0" vertical="bottom" wrapText="0"/>
    </xf>
    <xf borderId="0" fillId="0" fontId="35" numFmtId="0" xfId="0" applyAlignment="1" applyFont="1">
      <alignment shrinkToFit="0" vertical="bottom" wrapText="0"/>
    </xf>
    <xf borderId="0" fillId="0" fontId="35" numFmtId="168" xfId="0" applyAlignment="1" applyFont="1" applyNumberFormat="1">
      <alignment readingOrder="0" shrinkToFit="0" vertical="bottom" wrapText="0"/>
    </xf>
    <xf borderId="0" fillId="4" fontId="35" numFmtId="0" xfId="0" applyAlignment="1" applyFont="1">
      <alignment horizontal="left" shrinkToFit="0" vertical="bottom" wrapText="0"/>
    </xf>
    <xf borderId="0" fillId="0" fontId="35" numFmtId="166" xfId="0" applyAlignment="1" applyFont="1" applyNumberFormat="1">
      <alignment readingOrder="0" shrinkToFit="0" vertical="bottom" wrapText="0"/>
    </xf>
    <xf borderId="0" fillId="0" fontId="36" numFmtId="0" xfId="0" applyAlignment="1" applyFont="1">
      <alignment readingOrder="0" shrinkToFit="0" vertical="bottom" wrapText="0"/>
    </xf>
    <xf borderId="0" fillId="0" fontId="35" numFmtId="10" xfId="0" applyAlignment="1" applyFont="1" applyNumberFormat="1">
      <alignment readingOrder="0" shrinkToFit="0" vertical="bottom" wrapText="0"/>
    </xf>
    <xf borderId="0" fillId="4" fontId="35" numFmtId="0" xfId="0" applyAlignment="1" applyFont="1">
      <alignment horizontal="left" readingOrder="0" shrinkToFit="0" vertical="bottom" wrapText="0"/>
    </xf>
    <xf borderId="0" fillId="4" fontId="35" numFmtId="0" xfId="0" applyAlignment="1" applyFont="1">
      <alignment readingOrder="0" shrinkToFit="0" vertical="bottom" wrapText="0"/>
    </xf>
    <xf borderId="0" fillId="0" fontId="35" numFmtId="0" xfId="0" applyAlignment="1" applyFont="1">
      <alignment shrinkToFit="0" vertical="bottom" wrapText="0"/>
    </xf>
    <xf borderId="0" fillId="0" fontId="35" numFmtId="0" xfId="0" applyAlignment="1" applyFont="1">
      <alignment readingOrder="0" shrinkToFit="0" vertical="bottom" wrapText="0"/>
    </xf>
    <xf borderId="0" fillId="0" fontId="35" numFmtId="0" xfId="0" applyAlignment="1" applyFont="1">
      <alignment shrinkToFit="0" vertical="bottom" wrapText="0"/>
    </xf>
    <xf borderId="0" fillId="0" fontId="35" numFmtId="168" xfId="0" applyAlignment="1" applyFont="1" applyNumberFormat="1">
      <alignment readingOrder="0" shrinkToFit="0" vertical="bottom" wrapText="0"/>
    </xf>
    <xf borderId="0" fillId="4" fontId="35" numFmtId="0" xfId="0" applyAlignment="1" applyFont="1">
      <alignment horizontal="left" shrinkToFit="0" vertical="bottom" wrapText="0"/>
    </xf>
    <xf borderId="0" fillId="0" fontId="35" numFmtId="166" xfId="0" applyAlignment="1" applyFont="1" applyNumberFormat="1">
      <alignment readingOrder="0" shrinkToFit="0" vertical="bottom" wrapText="0"/>
    </xf>
    <xf borderId="0" fillId="0" fontId="36" numFmtId="0" xfId="0" applyAlignment="1" applyFont="1">
      <alignment readingOrder="0" shrinkToFit="0" vertical="bottom" wrapText="0"/>
    </xf>
    <xf borderId="0" fillId="0" fontId="35" numFmtId="10" xfId="0" applyAlignment="1" applyFont="1" applyNumberFormat="1">
      <alignment readingOrder="0" shrinkToFit="0" vertical="bottom" wrapText="0"/>
    </xf>
    <xf borderId="0" fillId="4" fontId="35" numFmtId="0" xfId="0" applyAlignment="1" applyFont="1">
      <alignment horizontal="left" readingOrder="0" shrinkToFit="0" vertical="bottom" wrapText="0"/>
    </xf>
    <xf borderId="0" fillId="4" fontId="35" numFmtId="0" xfId="0" applyAlignment="1" applyFont="1">
      <alignment readingOrder="0" shrinkToFit="0" vertical="bottom" wrapText="0"/>
    </xf>
    <xf borderId="0" fillId="0" fontId="35" numFmtId="0" xfId="0" applyAlignment="1" applyFont="1">
      <alignment shrinkToFit="0" vertical="bottom" wrapText="0"/>
    </xf>
    <xf borderId="0" fillId="0" fontId="1" numFmtId="173" xfId="0" applyAlignment="1" applyFont="1" applyNumberFormat="1">
      <alignment readingOrder="0" shrinkToFit="0" vertical="center" wrapText="0"/>
    </xf>
    <xf borderId="0" fillId="0" fontId="1" numFmtId="168" xfId="0" applyAlignment="1" applyFont="1" applyNumberFormat="1">
      <alignment readingOrder="0" shrinkToFit="0" vertical="center" wrapText="0"/>
    </xf>
    <xf borderId="0" fillId="0" fontId="1" numFmtId="173" xfId="0" applyAlignment="1" applyFont="1" applyNumberFormat="1">
      <alignment readingOrder="0" shrinkToFit="0" vertical="center" wrapText="0"/>
    </xf>
    <xf borderId="0" fillId="0" fontId="1" numFmtId="4" xfId="0" applyAlignment="1" applyFont="1" applyNumberFormat="1">
      <alignment horizontal="left" readingOrder="0" shrinkToFit="0" vertical="center" wrapText="0"/>
    </xf>
    <xf borderId="0" fillId="0" fontId="37" numFmtId="174" xfId="0" applyAlignment="1" applyFont="1" applyNumberFormat="1">
      <alignment horizontal="right" readingOrder="0" shrinkToFit="0" vertical="bottom" wrapText="0"/>
    </xf>
    <xf borderId="0" fillId="0" fontId="38" numFmtId="0" xfId="0" applyAlignment="1" applyFont="1">
      <alignment readingOrder="0" shrinkToFit="0" vertical="bottom" wrapText="0"/>
    </xf>
    <xf borderId="0" fillId="0" fontId="1" numFmtId="166" xfId="0" applyAlignment="1" applyFont="1" applyNumberFormat="1">
      <alignment shrinkToFit="0" vertical="center" wrapText="0"/>
    </xf>
    <xf borderId="0" fillId="0" fontId="1" numFmtId="175" xfId="0" applyAlignment="1" applyFont="1" applyNumberFormat="1">
      <alignment readingOrder="0" shrinkToFit="0" vertical="center" wrapText="0"/>
    </xf>
    <xf borderId="0" fillId="0" fontId="37" numFmtId="176" xfId="0" applyAlignment="1" applyFont="1" applyNumberFormat="1">
      <alignment horizontal="right" readingOrder="0" shrinkToFit="0" vertical="bottom" wrapText="0"/>
    </xf>
    <xf borderId="0" fillId="0" fontId="37" numFmtId="177" xfId="0" applyAlignment="1" applyFont="1" applyNumberFormat="1">
      <alignment horizontal="right" readingOrder="0" shrinkToFit="0" vertical="bottom" wrapText="0"/>
    </xf>
    <xf borderId="0" fillId="0" fontId="37" numFmtId="178" xfId="0" applyAlignment="1" applyFont="1" applyNumberFormat="1">
      <alignment horizontal="right" readingOrder="0" shrinkToFit="0" vertical="bottom" wrapText="0"/>
    </xf>
    <xf borderId="0" fillId="0" fontId="1" numFmtId="4" xfId="0" applyFont="1" applyNumberForma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14">
    <tableStyle count="4" pivot="0" name="Expenses-style">
      <tableStyleElement dxfId="1" type="headerRow"/>
      <tableStyleElement dxfId="2" type="firstRowStripe"/>
      <tableStyleElement dxfId="3" type="secondRowStripe"/>
      <tableStyleElement dxfId="4" size="0" type="wholeTable"/>
    </tableStyle>
    <tableStyle count="4" pivot="0" name="Daybook-style">
      <tableStyleElement dxfId="1" type="headerRow"/>
      <tableStyleElement dxfId="2" type="firstRowStripe"/>
      <tableStyleElement dxfId="3" type="secondRowStripe"/>
      <tableStyleElement dxfId="4" size="0" type="wholeTable"/>
    </tableStyle>
    <tableStyle count="4" pivot="0" name="Menu-style">
      <tableStyleElement dxfId="1" type="headerRow"/>
      <tableStyleElement dxfId="2" type="firstRowStripe"/>
      <tableStyleElement dxfId="3" type="secondRowStripe"/>
      <tableStyleElement dxfId="4" size="0" type="wholeTable"/>
    </tableStyle>
    <tableStyle count="4" pivot="0" name="Income-style">
      <tableStyleElement dxfId="1" type="headerRow"/>
      <tableStyleElement dxfId="2" type="firstRowStripe"/>
      <tableStyleElement dxfId="3" type="secondRowStripe"/>
      <tableStyleElement dxfId="4" size="0" type="wholeTable"/>
    </tableStyle>
    <tableStyle count="4" pivot="0" name="Income-style 2">
      <tableStyleElement dxfId="1" type="headerRow"/>
      <tableStyleElement dxfId="2" type="firstRowStripe"/>
      <tableStyleElement dxfId="3" type="secondRowStripe"/>
      <tableStyleElement dxfId="4" size="0" type="wholeTable"/>
    </tableStyle>
    <tableStyle count="4" pivot="0" name="MenuUpdater-style">
      <tableStyleElement dxfId="1" type="headerRow"/>
      <tableStyleElement dxfId="2" type="firstRowStripe"/>
      <tableStyleElement dxfId="3" type="secondRowStripe"/>
      <tableStyleElement dxfId="4" size="0" type="wholeTable"/>
    </tableStyle>
    <tableStyle count="4" pivot="0" name="Swiggy Order Summary-style">
      <tableStyleElement dxfId="1" type="headerRow"/>
      <tableStyleElement dxfId="2" type="firstRowStripe"/>
      <tableStyleElement dxfId="3" type="secondRowStripe"/>
      <tableStyleElement dxfId="4" size="0" type="wholeTable"/>
    </tableStyle>
    <tableStyle count="4" pivot="0" name="Masters-style">
      <tableStyleElement dxfId="1" type="headerRow"/>
      <tableStyleElement dxfId="2" type="firstRowStripe"/>
      <tableStyleElement dxfId="3" type="secondRowStripe"/>
      <tableStyleElement dxfId="4" size="0" type="wholeTable"/>
    </tableStyle>
    <tableStyle count="2" pivot="0" name="Sheet3-style">
      <tableStyleElement dxfId="2" type="firstRowStripe"/>
      <tableStyleElement dxfId="3" type="secondRowStripe"/>
    </tableStyle>
    <tableStyle count="4" pivot="0" name="Sheet4-style">
      <tableStyleElement dxfId="5" type="headerRow"/>
      <tableStyleElement dxfId="2" type="firstRowStripe"/>
      <tableStyleElement dxfId="3" type="secondRowStripe"/>
      <tableStyleElement dxfId="4" size="0" type="wholeTable"/>
    </tableStyle>
    <tableStyle count="4" pivot="0" name="Pizza Costing New-style">
      <tableStyleElement dxfId="1" type="headerRow"/>
      <tableStyleElement dxfId="2" type="firstRowStripe"/>
      <tableStyleElement dxfId="3" type="secondRowStripe"/>
      <tableStyleElement dxfId="4" size="0" type="wholeTable"/>
    </tableStyle>
    <tableStyle count="4" pivot="0" name="SwiggyInvoiceAnnexture-style">
      <tableStyleElement dxfId="1" type="headerRow"/>
      <tableStyleElement dxfId="2" type="firstRowStripe"/>
      <tableStyleElement dxfId="3" type="secondRowStripe"/>
      <tableStyleElement dxfId="4" size="0" type="wholeTable"/>
    </tableStyle>
    <tableStyle count="4" pivot="0" name="Swiggy Orders-style">
      <tableStyleElement dxfId="1" type="headerRow"/>
      <tableStyleElement dxfId="2" type="firstRowStripe"/>
      <tableStyleElement dxfId="3" type="secondRowStripe"/>
      <tableStyleElement dxfId="4" size="0" type="wholeTable"/>
    </tableStyle>
    <tableStyle count="4" pivot="0" name="Sheet1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pivotCacheDefinition" Target="pivotCache/pivotCacheDefinition1.xml"/><Relationship Id="rId23" Type="http://schemas.openxmlformats.org/officeDocument/2006/relationships/worksheet" Target="worksheets/sheet19.xml"/><Relationship Id="rId26" Type="http://schemas.openxmlformats.org/officeDocument/2006/relationships/pivotCacheDefinition" Target="pivotCache/pivotCacheDefinition3.xml"/><Relationship Id="rId25" Type="http://schemas.openxmlformats.org/officeDocument/2006/relationships/pivotCacheDefinition" Target="pivotCache/pivotCacheDefinition2.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_rels/drawing8.xml.rels><?xml version="1.0" encoding="UTF-8" standalone="yes"?><Relationships xmlns="http://schemas.openxmlformats.org/package/2006/relationships"><Relationship Id="rId11" Type="http://schemas.openxmlformats.org/officeDocument/2006/relationships/image" Target="../media/image5.png"/><Relationship Id="rId10" Type="http://schemas.openxmlformats.org/officeDocument/2006/relationships/image" Target="../media/image12.png"/><Relationship Id="rId13" Type="http://schemas.openxmlformats.org/officeDocument/2006/relationships/image" Target="../media/image3.png"/><Relationship Id="rId12" Type="http://schemas.openxmlformats.org/officeDocument/2006/relationships/image" Target="../media/image11.png"/><Relationship Id="rId1" Type="http://schemas.openxmlformats.org/officeDocument/2006/relationships/image" Target="../media/image10.png"/><Relationship Id="rId2" Type="http://schemas.openxmlformats.org/officeDocument/2006/relationships/image" Target="../media/image8.png"/><Relationship Id="rId3" Type="http://schemas.openxmlformats.org/officeDocument/2006/relationships/image" Target="../media/image2.png"/><Relationship Id="rId4" Type="http://schemas.openxmlformats.org/officeDocument/2006/relationships/image" Target="../media/image7.png"/><Relationship Id="rId9" Type="http://schemas.openxmlformats.org/officeDocument/2006/relationships/image" Target="../media/image1.png"/><Relationship Id="rId5" Type="http://schemas.openxmlformats.org/officeDocument/2006/relationships/image" Target="../media/image4.png"/><Relationship Id="rId6" Type="http://schemas.openxmlformats.org/officeDocument/2006/relationships/image" Target="../media/image6.png"/><Relationship Id="rId7" Type="http://schemas.openxmlformats.org/officeDocument/2006/relationships/image" Target="../media/image13.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133350</xdr:colOff>
      <xdr:row>15</xdr:row>
      <xdr:rowOff>257175</xdr:rowOff>
    </xdr:from>
    <xdr:ext cx="2876550" cy="157162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200025</xdr:colOff>
      <xdr:row>44</xdr:row>
      <xdr:rowOff>161925</xdr:rowOff>
    </xdr:from>
    <xdr:ext cx="3209925" cy="19145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895350</xdr:colOff>
      <xdr:row>35</xdr:row>
      <xdr:rowOff>66675</xdr:rowOff>
    </xdr:from>
    <xdr:ext cx="3000375" cy="18002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962025</xdr:colOff>
      <xdr:row>55</xdr:row>
      <xdr:rowOff>47625</xdr:rowOff>
    </xdr:from>
    <xdr:ext cx="3105150" cy="1866900"/>
    <xdr:pic>
      <xdr:nvPicPr>
        <xdr:cNvPr id="0" name="image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962025</xdr:colOff>
      <xdr:row>44</xdr:row>
      <xdr:rowOff>161925</xdr:rowOff>
    </xdr:from>
    <xdr:ext cx="2876550" cy="172402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18</xdr:col>
      <xdr:colOff>200025</xdr:colOff>
      <xdr:row>35</xdr:row>
      <xdr:rowOff>66675</xdr:rowOff>
    </xdr:from>
    <xdr:ext cx="2876550" cy="1724025"/>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895350</xdr:colOff>
      <xdr:row>25</xdr:row>
      <xdr:rowOff>38100</xdr:rowOff>
    </xdr:from>
    <xdr:ext cx="2819400" cy="1724025"/>
    <xdr:pic>
      <xdr:nvPicPr>
        <xdr:cNvPr id="0" name="image1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18</xdr:col>
      <xdr:colOff>114300</xdr:colOff>
      <xdr:row>25</xdr:row>
      <xdr:rowOff>85725</xdr:rowOff>
    </xdr:from>
    <xdr:ext cx="3000375" cy="1866900"/>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18</xdr:col>
      <xdr:colOff>133350</xdr:colOff>
      <xdr:row>9</xdr:row>
      <xdr:rowOff>95250</xdr:rowOff>
    </xdr:from>
    <xdr:ext cx="2876550" cy="186690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876300</xdr:colOff>
      <xdr:row>15</xdr:row>
      <xdr:rowOff>257175</xdr:rowOff>
    </xdr:from>
    <xdr:ext cx="3048000" cy="1914525"/>
    <xdr:pic>
      <xdr:nvPicPr>
        <xdr:cNvPr id="0" name="image1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14</xdr:col>
      <xdr:colOff>876300</xdr:colOff>
      <xdr:row>9</xdr:row>
      <xdr:rowOff>95250</xdr:rowOff>
    </xdr:from>
    <xdr:ext cx="3048000" cy="1866900"/>
    <xdr:pic>
      <xdr:nvPicPr>
        <xdr:cNvPr id="0" name="image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18</xdr:col>
      <xdr:colOff>133350</xdr:colOff>
      <xdr:row>2</xdr:row>
      <xdr:rowOff>228600</xdr:rowOff>
    </xdr:from>
    <xdr:ext cx="3000375" cy="1866900"/>
    <xdr:pic>
      <xdr:nvPicPr>
        <xdr:cNvPr id="0" name="image11.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895350</xdr:colOff>
      <xdr:row>2</xdr:row>
      <xdr:rowOff>266700</xdr:rowOff>
    </xdr:from>
    <xdr:ext cx="3000375" cy="1800225"/>
    <xdr:pic>
      <xdr:nvPicPr>
        <xdr:cNvPr id="0" name="image3.png" title="Image"/>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ilos Delicacy" id="{6787f049-f3b0-4d6f-9ec9-c56b01443a2a}"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3756" sheet="Expenses"/>
  </cacheSource>
  <cacheFields>
    <cacheField name="Year" numFmtId="0">
      <sharedItems containsBlank="1">
        <m/>
        <s v="2025"/>
        <s v="2026"/>
        <s v=""/>
      </sharedItems>
    </cacheField>
    <cacheField name="Month" numFmtId="0">
      <sharedItems containsBlank="1">
        <m/>
        <s v="04-Apr"/>
        <s v="05-May"/>
        <s v="06-Jun"/>
        <s v="07-Jul"/>
        <s v="08-Aug"/>
        <s v="09-Sep"/>
        <s v="10-Oct"/>
        <s v="11-Nov"/>
        <s v="12-Dec"/>
        <s v="01-Jan"/>
        <s v="02-Feb"/>
        <s v="03-Mar"/>
        <s v=""/>
      </sharedItems>
    </cacheField>
    <cacheField name="ID" numFmtId="164">
      <sharedItems containsString="0" containsBlank="1" containsNumber="1">
        <n v="47.0"/>
        <n v="228.0"/>
        <n v="143.0"/>
        <n v="50.0"/>
        <n v="51.0"/>
        <n v="64.0"/>
        <n v="144.0"/>
        <n v="53.0"/>
        <n v="145.0"/>
        <n v="146.0"/>
        <n v="334.0"/>
        <n v="708.0"/>
        <n v="23.0"/>
        <n v="52.0"/>
        <n v="54.0"/>
        <n v="150.0"/>
        <n v="55.0"/>
        <n v="149.0"/>
        <n v="56.0"/>
        <n v="57.0"/>
        <n v="45.0"/>
        <n v="58.0"/>
        <n v="59.0"/>
        <n v="60.0"/>
        <n v="7.0"/>
        <n v="21.0"/>
        <n v="22.0"/>
        <n v="61.0"/>
        <n v="62.0"/>
        <n v="148.0"/>
        <n v="254.0"/>
        <n v="63.0"/>
        <n v="65.0"/>
        <n v="66.0"/>
        <n v="8.0"/>
        <n v="67.0"/>
        <n v="68.0"/>
        <n v="69.0"/>
        <n v="70.0"/>
        <n v="71.0"/>
        <n v="72.0"/>
        <n v="225.0"/>
        <n v="255.0"/>
        <n v="73.0"/>
        <n v="74.0"/>
        <n v="147.0"/>
        <n v="75.0"/>
        <n v="76.0"/>
        <n v="77.0"/>
        <n v="78.0"/>
        <n v="79.0"/>
        <n v="80.0"/>
        <n v="81.0"/>
        <n v="152.0"/>
        <n v="12.0"/>
        <n v="83.0"/>
        <n v="84.0"/>
        <n v="85.0"/>
        <n v="86.0"/>
        <n v="87.0"/>
        <n v="151.0"/>
        <n v="25.0"/>
        <n v="88.0"/>
        <n v="90.0"/>
        <n v="89.0"/>
        <n v="127.0"/>
        <n v="153.0"/>
        <n v="258.0"/>
        <n v="11.0"/>
        <n v="168.0"/>
        <n v="91.0"/>
        <n v="92.0"/>
        <n v="93.0"/>
        <n v="10.0"/>
        <n v="94.0"/>
        <n v="155.0"/>
        <n v="202.0"/>
        <n v="335.0"/>
        <n v="27.0"/>
        <n v="15.0"/>
        <n v="28.0"/>
        <n v="29.0"/>
        <n v="30.0"/>
        <n v="156.0"/>
        <n v="158.0"/>
        <n v="82.0"/>
        <n v="14.0"/>
        <n v="36.0"/>
        <n v="38.0"/>
        <n v="37.0"/>
        <n v="240.0"/>
        <n v="710.0"/>
        <n v="32.0"/>
        <n v="33.0"/>
        <n v="34.0"/>
        <n v="100.0"/>
        <n v="98.0"/>
        <n v="259.0"/>
        <n v="320.0"/>
        <n v="35.0"/>
        <n v="39.0"/>
        <n v="223.0"/>
        <n v="333.0"/>
        <n v="9.0"/>
        <n v="40.0"/>
        <n v="41.0"/>
        <n v="46.0"/>
        <n v="111.0"/>
        <n v="241.0"/>
        <n v="261.0"/>
        <n v="707.0"/>
        <n v="42.0"/>
        <n v="44.0"/>
        <n v="242.0"/>
        <n v="262.0"/>
        <n v="263.0"/>
        <n v="95.0"/>
        <n v="96.0"/>
        <n v="243.0"/>
        <n v="332.0"/>
        <n v="1.0"/>
        <n v="13.0"/>
        <n v="16.0"/>
        <n v="19.0"/>
        <n v="97.0"/>
        <n v="244.0"/>
        <n v="260.0"/>
        <n v="4.0"/>
        <n v="5.0"/>
        <n v="20.0"/>
        <n v="43.0"/>
        <n v="2.0"/>
        <n v="3.0"/>
        <n v="6.0"/>
        <n v="17.0"/>
        <n v="18.0"/>
        <n v="245.0"/>
        <n v="26.0"/>
        <n v="120.0"/>
        <n v="24.0"/>
        <n v="31.0"/>
        <n v="49.0"/>
        <n v="239.0"/>
        <n v="116.0"/>
        <n v="119.0"/>
        <n v="121.0"/>
        <n v="221.0"/>
        <n v="246.0"/>
        <n v="114.0"/>
        <n v="118.0"/>
        <n v="269.0"/>
        <n v="113.0"/>
        <n v="115.0"/>
        <n v="117.0"/>
        <n v="103.0"/>
        <n v="109.0"/>
        <n v="112.0"/>
        <n v="140.0"/>
        <n v="180.0"/>
        <n v="226.0"/>
        <n v="264.0"/>
        <n v="270.0"/>
        <n v="104.0"/>
        <n v="107.0"/>
        <n v="108.0"/>
        <n v="110.0"/>
        <n v="201.0"/>
        <n v="271.0"/>
        <n v="106.0"/>
        <n v="256.0"/>
        <n v="101.0"/>
        <n v="102.0"/>
        <n v="105.0"/>
        <n v="123.0"/>
        <n v="272.0"/>
        <n v="129.0"/>
        <n v="138.0"/>
        <n v="265.0"/>
        <n v="317.0"/>
        <n v="124.0"/>
        <n v="125.0"/>
        <n v="273.0"/>
        <n v="126.0"/>
        <n v="130.0"/>
        <n v="247.0"/>
        <n v="128.0"/>
        <n v="137.0"/>
        <n v="139.0"/>
        <n v="185.0"/>
        <n v="132.0"/>
        <n v="133.0"/>
        <n v="136.0"/>
        <n v="255.2"/>
        <n v="122.0"/>
        <n v="131.0"/>
        <n v="134.0"/>
        <n v="206.0"/>
        <n v="274.0"/>
        <n v="336.0"/>
        <n v="135.0"/>
        <n v="142.0"/>
        <n v="182.0"/>
        <n v="196.0"/>
        <n v="266.0"/>
        <n v="174.0"/>
        <n v="141.0"/>
        <n v="179.0"/>
        <n v="199.0"/>
        <n v="275.0"/>
        <n v="706.0"/>
        <n v="195.0"/>
        <n v="248.0"/>
        <n v="189.0"/>
        <n v="203.0"/>
        <n v="249.0"/>
        <n v="160.0"/>
        <n v="165.0"/>
        <n v="205.0"/>
        <n v="224.0"/>
        <n v="267.0"/>
        <n v="276.0"/>
        <n v="319.0"/>
        <n v="159.0"/>
        <n v="164.0"/>
        <n v="166.0"/>
        <n v="178.0"/>
        <n v="237.0"/>
        <n v="254.4"/>
        <n v="163.0"/>
        <n v="175.0"/>
        <n v="181.0"/>
        <n v="183.0"/>
        <n v="236.0"/>
        <n v="277.0"/>
        <n v="1799.0"/>
        <n v="190.0"/>
        <n v="161.0"/>
        <n v="162.0"/>
        <n v="186.0"/>
        <n v="192.0"/>
        <n v="193.0"/>
        <n v="235.0"/>
        <n v="169.0"/>
        <n v="278.0"/>
        <n v="184.0"/>
        <n v="187.0"/>
        <n v="188.0"/>
        <n v="234.0"/>
        <n v="288.0"/>
        <n v="173.0"/>
        <n v="194.0"/>
        <n v="279.0"/>
        <n v="191.0"/>
        <n v="238.0"/>
        <n v="217.0"/>
        <n v="227.0"/>
        <n v="171.0"/>
        <n v="172.0"/>
        <n v="208.0"/>
        <n v="268.0"/>
        <n v="280.0"/>
        <n v="176.0"/>
        <n v="232.0"/>
        <n v="253.6"/>
        <n v="170.0"/>
        <n v="197.0"/>
        <n v="233.0"/>
        <n v="281.0"/>
        <n v="200.0"/>
        <n v="177.0"/>
        <n v="198.0"/>
        <n v="204.0"/>
        <n v="207.0"/>
        <n v="282.0"/>
        <n v="209.0"/>
        <n v="210.0"/>
        <n v="211.0"/>
        <n v="212.0"/>
        <n v="213.0"/>
        <n v="214.0"/>
        <n v="215.0"/>
        <n v="229.0"/>
        <n v="283.0"/>
        <n v="289.0"/>
        <n v="216.0"/>
        <n v="218.0"/>
        <n v="219.0"/>
        <n v="220.0"/>
        <n v="231.0"/>
        <n v="230.0"/>
        <n v="252.0"/>
        <n v="284.0"/>
        <n v="328.0"/>
        <n v="250.0"/>
        <n v="251.0"/>
        <n v="253.0"/>
        <n v="285.0"/>
        <n v="290.0"/>
        <n v="327.0"/>
        <n v="252.8"/>
        <n v="293.0"/>
        <n v="297.0"/>
        <n v="308.0"/>
        <n v="326.0"/>
        <n v="345.0"/>
        <n v="286.0"/>
        <n v="294.0"/>
        <n v="309.0"/>
        <n v="296.0"/>
        <n v="322.0"/>
        <n v="325.0"/>
        <n v="705.0"/>
        <n v="300.0"/>
        <n v="306.0"/>
        <n v="311.0"/>
        <n v="287.0"/>
        <n v="291.0"/>
        <n v="312.0"/>
        <n v="295.0"/>
        <n v="313.0"/>
        <n v="318.0"/>
        <n v="347.0"/>
        <n v="257.0"/>
        <n v="298.0"/>
        <n v="299.0"/>
        <n v="301.0"/>
        <n v="302.0"/>
        <n v="303.0"/>
        <n v="304.0"/>
        <n v="307.0"/>
        <n v="310.0"/>
        <n v="314.0"/>
        <n v="323.0"/>
        <n v="324.0"/>
        <n v="292.0"/>
        <n v="305.0"/>
        <n v="315.0"/>
        <n v="316.0"/>
        <n v="321.0"/>
        <n v="722.0"/>
        <n v="329.0"/>
        <n v="330.0"/>
        <n v="331.0"/>
        <n v="337.0"/>
        <n v="338.0"/>
        <n v="723.0"/>
        <n v="753.0"/>
        <n v="1600.0"/>
        <n v="340.0"/>
        <n v="341.0"/>
        <n v="342.0"/>
        <n v="343.0"/>
        <n v="344.0"/>
        <n v="346.0"/>
        <n v="354.0"/>
        <n v="339.0"/>
        <n v="348.0"/>
        <n v="349.0"/>
        <n v="350.0"/>
        <n v="351.0"/>
        <n v="352.0"/>
        <n v="353.0"/>
        <n v="724.0"/>
        <n v="1447.0"/>
        <n v="355.0"/>
        <n v="362.0"/>
        <n v="364.0"/>
        <n v="365.0"/>
        <n v="743.0"/>
        <n v="356.0"/>
        <n v="357.0"/>
        <n v="358.0"/>
        <n v="359.0"/>
        <n v="360.0"/>
        <n v="361.0"/>
        <n v="363.0"/>
        <n v="366.0"/>
        <n v="367.0"/>
        <n v="368.0"/>
        <n v="371.0"/>
        <n v="372.0"/>
        <n v="373.0"/>
        <n v="374.0"/>
        <n v="375.0"/>
        <n v="386.0"/>
        <n v="725.0"/>
        <n v="369.0"/>
        <n v="370.0"/>
        <n v="381.0"/>
        <n v="385.0"/>
        <n v="387.0"/>
        <n v="754.0"/>
        <n v="382.0"/>
        <n v="389.0"/>
        <n v="444.0"/>
        <n v="726.0"/>
        <n v="376.0"/>
        <n v="377.0"/>
        <n v="378.0"/>
        <n v="380.0"/>
        <n v="383.0"/>
        <n v="388.0"/>
        <n v="744.0"/>
        <n v="379.0"/>
        <n v="384.0"/>
        <n v="390.0"/>
        <n v="391.0"/>
        <n v="392.0"/>
        <n v="398.0"/>
        <n v="401.0"/>
        <n v="408.0"/>
        <n v="709.0"/>
        <n v="393.0"/>
        <n v="394.0"/>
        <n v="396.0"/>
        <n v="402.0"/>
        <n v="407.0"/>
        <n v="409.0"/>
        <n v="755.0"/>
        <n v="395.0"/>
        <n v="404.0"/>
        <n v="412.0"/>
        <n v="727.0"/>
        <n v="399.0"/>
        <n v="400.0"/>
        <n v="406.0"/>
        <n v="410.0"/>
        <n v="414.0"/>
        <n v="403.0"/>
        <n v="704.0"/>
        <n v="397.0"/>
        <n v="405.0"/>
        <n v="728.0"/>
        <n v="756.0"/>
        <n v="411.0"/>
        <n v="413.0"/>
        <n v="417.0"/>
        <n v="420.0"/>
        <n v="422.0"/>
        <n v="426.0"/>
        <n v="443.0"/>
        <n v="447.0"/>
        <n v="527.0"/>
        <n v="415.0"/>
        <n v="418.0"/>
        <n v="419.0"/>
        <n v="1639.0"/>
        <n v="416.0"/>
        <n v="421.0"/>
        <n v="424.0"/>
        <n v="729.0"/>
        <n v="425.0"/>
        <n v="757.0"/>
        <n v="423.0"/>
        <n v="427.0"/>
        <n v="428.0"/>
        <n v="449.0"/>
        <n v="432.0"/>
        <n v="448.0"/>
        <n v="745.0"/>
        <n v="464.0"/>
        <n v="433.0"/>
        <n v="451.0"/>
        <n v="730.0"/>
        <n v="758.0"/>
        <n v="429.0"/>
        <n v="430.0"/>
        <n v="431.0"/>
        <n v="434.0"/>
        <n v="441.0"/>
        <n v="445.0"/>
        <n v="446.0"/>
        <n v="450.0"/>
        <n v="435.0"/>
        <n v="436.0"/>
        <n v="437.0"/>
        <n v="439.0"/>
        <n v="440.0"/>
        <n v="438.0"/>
        <n v="452.0"/>
        <n v="456.0"/>
        <n v="509.0"/>
        <n v="731.0"/>
        <n v="759.0"/>
        <n v="1645.0"/>
        <n v="453.0"/>
        <n v="454.0"/>
        <n v="455.0"/>
        <n v="469.0"/>
        <n v="472.0"/>
        <n v="473.0"/>
        <n v="485.0"/>
        <n v="465.0"/>
        <n v="466.0"/>
        <n v="482.0"/>
        <n v="486.0"/>
        <n v="489.0"/>
        <n v="490.0"/>
        <n v="501.0"/>
        <n v="524.0"/>
        <n v="650.0"/>
        <n v="651.0"/>
        <n v="652.0"/>
        <n v="480.0"/>
        <n v="483.0"/>
        <n v="484.0"/>
        <n v="491.0"/>
        <n v="494.0"/>
        <n v="732.0"/>
        <n v="746.0"/>
        <n v="463.0"/>
        <n v="487.0"/>
        <n v="488.0"/>
        <n v="457.0"/>
        <n v="458.0"/>
        <n v="459.0"/>
        <n v="460.0"/>
        <n v="461.0"/>
        <n v="462.0"/>
        <n v="476.0"/>
        <n v="477.0"/>
        <n v="481.0"/>
        <n v="492.0"/>
        <n v="521.0"/>
        <n v="733.0"/>
        <n v="760.0"/>
        <n v="468.0"/>
        <n v="470.0"/>
        <n v="479.0"/>
        <n v="518.0"/>
        <n v="467.0"/>
        <n v="471.0"/>
        <n v="474.0"/>
        <n v="475.0"/>
        <n v="478.0"/>
        <n v="493.0"/>
        <n v="495.0"/>
        <n v="734.0"/>
        <n v="497.0"/>
        <n v="498.0"/>
        <n v="499.0"/>
        <n v="500.0"/>
        <n v="502.0"/>
        <n v="503.0"/>
        <n v="504.0"/>
        <n v="505.0"/>
        <n v="506.0"/>
        <n v="507.0"/>
        <n v="522.0"/>
        <n v="496.0"/>
        <n v="508.0"/>
        <n v="512.0"/>
        <n v="511.0"/>
        <n v="513.0"/>
        <n v="747.0"/>
        <n v="761.0"/>
        <n v="510.0"/>
        <n v="514.0"/>
        <n v="515.0"/>
        <n v="516.0"/>
        <n v="523.0"/>
        <n v="526.0"/>
        <n v="735.0"/>
        <n v="517.0"/>
        <n v="519.0"/>
        <n v="520.0"/>
        <n v="528.0"/>
        <n v="525.0"/>
        <n v="536.0"/>
        <n v="1227.0"/>
        <n v="530.0"/>
        <n v="532.0"/>
        <n v="535.0"/>
        <n v="537.0"/>
        <n v="538.0"/>
        <n v="555.0"/>
        <n v="556.0"/>
        <n v="559.0"/>
        <n v="560.0"/>
        <n v="736.0"/>
        <n v="531.0"/>
        <n v="533.0"/>
        <n v="534.0"/>
        <n v="554.0"/>
        <n v="529.0"/>
        <n v="544.0"/>
        <n v="566.0"/>
        <n v="553.0"/>
        <n v="539.0"/>
        <n v="543.0"/>
        <n v="548.0"/>
        <n v="551.0"/>
        <n v="565.0"/>
        <n v="737.0"/>
        <n v="542.0"/>
        <n v="561.0"/>
        <n v="591.0"/>
        <n v="540.0"/>
        <n v="541.0"/>
        <n v="546.0"/>
        <n v="549.0"/>
        <n v="563.0"/>
        <n v="571.0"/>
        <n v="547.0"/>
        <n v="552.0"/>
        <n v="738.0"/>
        <n v="545.0"/>
        <n v="550.0"/>
        <n v="557.0"/>
        <n v="558.0"/>
        <n v="564.0"/>
        <n v="569.0"/>
        <n v="570.0"/>
        <n v="562.0"/>
        <n v="567.0"/>
        <n v="568.0"/>
        <n v="574.0"/>
        <n v="585.0"/>
        <n v="596.0"/>
        <n v="739.0"/>
        <n v="748.0"/>
        <n v="597.0"/>
        <n v="578.0"/>
        <n v="581.0"/>
        <n v="582.0"/>
        <n v="583.0"/>
        <n v="595.0"/>
        <n v="740.0"/>
        <n v="790.0"/>
        <n v="1348.0"/>
        <n v="1646.0"/>
        <n v="580.0"/>
        <n v="572.0"/>
        <n v="573.0"/>
        <n v="576.0"/>
        <n v="577.0"/>
        <n v="579.0"/>
        <n v="584.0"/>
        <n v="589.0"/>
        <n v="594.0"/>
        <n v="603.0"/>
        <n v="606.0"/>
        <n v="575.0"/>
        <n v="586.0"/>
        <n v="593.0"/>
        <n v="602.0"/>
        <n v="587.0"/>
        <n v="588.0"/>
        <n v="785.0"/>
        <n v="791.0"/>
        <n v="792.0"/>
        <n v="793.0"/>
        <n v="794.0"/>
        <n v="795.0"/>
        <n v="796.0"/>
        <n v="797.0"/>
        <n v="599.0"/>
        <n v="590.0"/>
        <n v="592.0"/>
        <n v="598.0"/>
        <n v="600.0"/>
        <n v="601.0"/>
        <n v="605.0"/>
        <n v="604.0"/>
        <n v="611.0"/>
        <n v="612.0"/>
        <n v="620.0"/>
        <n v="621.0"/>
        <n v="608.0"/>
        <n v="617.0"/>
        <n v="749.0"/>
        <n v="607.0"/>
        <n v="610.0"/>
        <n v="609.0"/>
        <n v="616.0"/>
        <n v="619.0"/>
        <n v="741.0"/>
        <n v="762.0"/>
        <n v="613.0"/>
        <n v="627.0"/>
        <n v="614.0"/>
        <n v="615.0"/>
        <n v="618.0"/>
        <n v="622.0"/>
        <n v="623.0"/>
        <n v="624.0"/>
        <n v="625.0"/>
        <n v="626.0"/>
        <n v="635.0"/>
        <n v="742.0"/>
        <n v="629.0"/>
        <n v="631.0"/>
        <n v="634.0"/>
        <n v="658.0"/>
        <n v="628.0"/>
        <n v="630.0"/>
        <n v="633.0"/>
        <n v="637.0"/>
        <n v="632.0"/>
        <n v="636.0"/>
        <n v="640.0"/>
        <n v="638.0"/>
        <n v="639.0"/>
        <n v="641.0"/>
        <n v="642.0"/>
        <n v="643.0"/>
        <n v="644.0"/>
        <n v="657.0"/>
        <n v="647.0"/>
        <n v="653.0"/>
        <n v="655.0"/>
        <n v="676.0"/>
        <n v="903.0"/>
        <n v="1640.0"/>
        <n v="646.0"/>
        <n v="654.0"/>
        <n v="656.0"/>
        <n v="659.0"/>
        <n v="660.0"/>
        <n v="661.0"/>
        <n v="677.0"/>
        <n v="645.0"/>
        <n v="648.0"/>
        <n v="649.0"/>
        <n v="720.0"/>
        <n v="666.0"/>
        <n v="667.0"/>
        <n v="678.0"/>
        <n v="713.0"/>
        <n v="721.0"/>
        <n v="763.0"/>
        <n v="665.0"/>
        <n v="718.0"/>
        <n v="719.0"/>
        <n v="751.0"/>
        <n v="902.0"/>
        <n v="662.0"/>
        <n v="663.0"/>
        <n v="664.0"/>
        <n v="668.0"/>
        <n v="679.0"/>
        <n v="672.0"/>
        <n v="675.0"/>
        <n v="680.0"/>
        <n v="698.0"/>
        <n v="752.0"/>
        <n v="669.0"/>
        <n v="670.0"/>
        <n v="671.0"/>
        <n v="673.0"/>
        <n v="674.0"/>
        <n v="681.0"/>
        <n v="692.0"/>
        <n v="695.0"/>
        <n v="696.0"/>
        <n v="697.0"/>
        <n v="750.0"/>
        <n v="778.0"/>
        <n v="682.0"/>
        <n v="683.0"/>
        <n v="690.0"/>
        <n v="781.0"/>
        <n v="1647.0"/>
        <n v="685.0"/>
        <n v="686.0"/>
        <n v="687.0"/>
        <n v="688.0"/>
        <n v="689.0"/>
        <n v="693.0"/>
        <n v="694.0"/>
        <n v="699.0"/>
        <n v="701.0"/>
        <n v="702.0"/>
        <n v="714.0"/>
        <n v="770.0"/>
        <n v="808.0"/>
        <n v="842.0"/>
        <n v="684.0"/>
        <n v="700.0"/>
        <n v="703.0"/>
        <n v="716.0"/>
        <n v="717.0"/>
        <n v="916.0"/>
        <n v="711.0"/>
        <n v="712.0"/>
        <n v="715.0"/>
        <n v="773.0"/>
        <n v="774.0"/>
        <n v="777.0"/>
        <n v="779.0"/>
        <n v="766.0"/>
        <n v="767.0"/>
        <n v="768.0"/>
        <n v="769.0"/>
        <n v="771.0"/>
        <n v="775.0"/>
        <n v="776.0"/>
        <n v="782.0"/>
        <n v="783.0"/>
        <n v="784.0"/>
        <n v="786.0"/>
        <n v="787.0"/>
        <n v="788.0"/>
        <n v="764.0"/>
        <n v="765.0"/>
        <n v="772.0"/>
        <n v="780.0"/>
        <n v="803.0"/>
        <n v="809.0"/>
        <n v="789.0"/>
        <n v="798.0"/>
        <n v="799.0"/>
        <n v="800.0"/>
        <n v="801.0"/>
        <n v="802.0"/>
        <n v="804.0"/>
        <n v="805.0"/>
        <n v="806.0"/>
        <n v="807.0"/>
        <n v="810.0"/>
        <n v="811.0"/>
        <n v="812.0"/>
        <n v="813.0"/>
        <n v="814.0"/>
        <n v="838.0"/>
        <n v="917.0"/>
        <n v="824.0"/>
        <n v="825.0"/>
        <n v="826.0"/>
        <n v="827.0"/>
        <n v="828.0"/>
        <n v="829.0"/>
        <n v="830.0"/>
        <n v="831.0"/>
        <n v="815.0"/>
        <n v="823.0"/>
        <n v="834.0"/>
        <n v="837.0"/>
        <n v="817.0"/>
        <n v="818.0"/>
        <n v="819.0"/>
        <n v="816.0"/>
        <n v="820.0"/>
        <n v="821.0"/>
        <n v="822.0"/>
        <n v="835.0"/>
        <n v="836.0"/>
        <n v="849.0"/>
        <n v="1228.0"/>
        <n v="832.0"/>
        <n v="833.0"/>
        <n v="844.0"/>
        <n v="839.0"/>
        <n v="840.0"/>
        <n v="841.0"/>
        <n v="843.0"/>
        <n v="845.0"/>
        <n v="857.0"/>
        <n v="858.0"/>
        <n v="859.0"/>
        <n v="864.0"/>
        <n v="922.0"/>
        <n v="848.0"/>
        <n v="853.0"/>
        <n v="860.0"/>
        <n v="866.0"/>
        <n v="846.0"/>
        <n v="847.0"/>
        <n v="850.0"/>
        <n v="851.0"/>
        <n v="852.0"/>
        <n v="854.0"/>
        <n v="855.0"/>
        <n v="856.0"/>
        <n v="1641.0"/>
        <n v="861.0"/>
        <n v="862.0"/>
        <n v="863.0"/>
        <n v="865.0"/>
        <n v="869.0"/>
        <n v="870.0"/>
        <n v="874.0"/>
        <n v="867.0"/>
        <n v="868.0"/>
        <n v="871.0"/>
        <n v="872.0"/>
        <n v="873.0"/>
        <n v="875.0"/>
        <n v="876.0"/>
        <n v="918.0"/>
        <n v="877.0"/>
        <n v="878.0"/>
        <n v="879.0"/>
        <n v="880.0"/>
        <n v="881.0"/>
        <n v="882.0"/>
        <n v="901.0"/>
        <n v="897.0"/>
        <n v="900.0"/>
        <n v="913.0"/>
        <n v="1278.0"/>
        <n v="887.0"/>
        <n v="888.0"/>
        <n v="893.0"/>
        <n v="895.0"/>
        <n v="904.0"/>
        <n v="906.0"/>
        <n v="883.0"/>
        <n v="890.0"/>
        <n v="891.0"/>
        <n v="892.0"/>
        <n v="898.0"/>
        <n v="905.0"/>
        <n v="909.0"/>
        <n v="1446.0"/>
        <n v="884.0"/>
        <n v="885.0"/>
        <n v="886.0"/>
        <n v="889.0"/>
        <n v="894.0"/>
        <n v="896.0"/>
        <n v="899.0"/>
        <n v="907.0"/>
        <n v="908.0"/>
        <n v="910.0"/>
        <n v="915.0"/>
        <n v="911.0"/>
        <n v="912.0"/>
        <n v="914.0"/>
        <n v="921.0"/>
        <n v="948.0"/>
        <n v="919.0"/>
        <n v="920.0"/>
        <n v="923.0"/>
        <n v="924.0"/>
        <n v="925.0"/>
        <n v="926.0"/>
        <n v="950.0"/>
        <n v="971.0"/>
        <n v="1648.0"/>
        <n v="933.0"/>
        <n v="1067.0"/>
        <n v="928.0"/>
        <n v="951.0"/>
        <n v="927.0"/>
        <n v="929.0"/>
        <n v="930.0"/>
        <n v="932.0"/>
        <n v="935.0"/>
        <n v="938.0"/>
        <n v="941.0"/>
        <n v="1015.0"/>
        <n v="934.0"/>
        <n v="936.0"/>
        <n v="937.0"/>
        <n v="939.0"/>
        <n v="940.0"/>
        <n v="942.0"/>
        <n v="943.0"/>
        <n v="944.0"/>
        <n v="945.0"/>
        <n v="946.0"/>
        <n v="947.0"/>
        <n v="949.0"/>
        <n v="1545.0"/>
        <n v="931.0"/>
        <n v="962.0"/>
        <n v="975.0"/>
        <n v="983.0"/>
        <n v="1016.0"/>
        <n v="957.0"/>
        <n v="952.0"/>
        <n v="955.0"/>
        <n v="961.0"/>
        <n v="981.0"/>
        <n v="956.0"/>
        <n v="960.0"/>
        <n v="972.0"/>
        <n v="977.0"/>
        <n v="979.0"/>
        <n v="982.0"/>
        <n v="1003.0"/>
        <n v="1445.0"/>
        <n v="1017.0"/>
        <n v="954.0"/>
        <n v="963.0"/>
        <n v="974.0"/>
        <n v="976.0"/>
        <n v="985.0"/>
        <n v="987.0"/>
        <n v="1261.0"/>
        <n v="959.0"/>
        <n v="968.0"/>
        <n v="1005.0"/>
        <n v="953.0"/>
        <n v="964.0"/>
        <n v="969.0"/>
        <n v="970.0"/>
        <n v="986.0"/>
        <n v="988.0"/>
        <n v="1018.0"/>
        <n v="965.0"/>
        <n v="967.0"/>
        <n v="978.0"/>
        <n v="1007.0"/>
        <n v="958.0"/>
        <n v="966.0"/>
        <n v="973.0"/>
        <n v="980.0"/>
        <n v="984.0"/>
        <n v="1019.0"/>
        <n v="1028.0"/>
        <n v="989.0"/>
        <n v="1008.0"/>
        <n v="1027.0"/>
        <n v="991.0"/>
        <n v="993.0"/>
        <n v="990.0"/>
        <n v="992.0"/>
        <n v="1025.0"/>
        <n v="1026.0"/>
        <n v="998.0"/>
        <n v="1009.0"/>
        <n v="1024.0"/>
        <n v="1029.0"/>
        <n v="1030.0"/>
        <n v="1031.0"/>
        <n v="1642.0"/>
        <n v="997.0"/>
        <n v="1001.0"/>
        <n v="1002.0"/>
        <n v="1010.0"/>
        <n v="1020.0"/>
        <n v="1021.0"/>
        <n v="1022.0"/>
        <n v="1023.0"/>
        <n v="1046.0"/>
        <n v="994.0"/>
        <n v="995.0"/>
        <n v="996.0"/>
        <n v="999.0"/>
        <n v="1000.0"/>
        <n v="1004.0"/>
        <n v="1006.0"/>
        <n v="1011.0"/>
        <n v="1012.0"/>
        <n v="1013.0"/>
        <n v="1014.0"/>
        <n v="1045.0"/>
        <n v="1063.0"/>
        <n v="1050.0"/>
        <n v="1062.0"/>
        <n v="1037.0"/>
        <n v="1053.0"/>
        <n v="1054.0"/>
        <n v="1032.0"/>
        <n v="1038.0"/>
        <n v="1061.0"/>
        <n v="1070.0"/>
        <n v="1043.0"/>
        <n v="1047.0"/>
        <n v="1051.0"/>
        <n v="1052.0"/>
        <n v="1060.0"/>
        <n v="1144.0"/>
        <n v="1059.0"/>
        <n v="1039.0"/>
        <n v="1041.0"/>
        <n v="1042.0"/>
        <n v="1044.0"/>
        <n v="1048.0"/>
        <n v="1049.0"/>
        <n v="1055.0"/>
        <n v="1057.0"/>
        <n v="1058.0"/>
        <n v="1096.0"/>
        <n v="1100.0"/>
        <n v="1145.0"/>
        <n v="1649.0"/>
        <n v="1033.0"/>
        <n v="1034.0"/>
        <n v="1035.0"/>
        <n v="1036.0"/>
        <n v="1040.0"/>
        <n v="1056.0"/>
        <n v="1073.0"/>
        <n v="1214.0"/>
        <n v="1064.0"/>
        <n v="1065.0"/>
        <n v="1066.0"/>
        <n v="1068.0"/>
        <n v="1074.0"/>
        <n v="1075.0"/>
        <n v="1146.0"/>
        <n v="1413.0"/>
        <n v="1069.0"/>
        <n v="1071.0"/>
        <n v="1072.0"/>
        <n v="1077.0"/>
        <n v="1147.0"/>
        <n v="1601.0"/>
        <n v="1076.0"/>
        <n v="1089.0"/>
        <n v="1092.0"/>
        <n v="1093.0"/>
        <n v="1098.0"/>
        <n v="1110.0"/>
        <n v="1148.0"/>
        <n v="1240.0"/>
        <n v="1260.0"/>
        <n v="1086.0"/>
        <n v="1546.0"/>
        <n v="1078.0"/>
        <n v="1088.0"/>
        <n v="1090.0"/>
        <n v="1091.0"/>
        <n v="1079.0"/>
        <n v="1080.0"/>
        <n v="1081.0"/>
        <n v="1082.0"/>
        <n v="1083.0"/>
        <n v="1084.0"/>
        <n v="1085.0"/>
        <n v="1087.0"/>
        <n v="1111.0"/>
        <n v="1141.0"/>
        <n v="1094.0"/>
        <n v="1099.0"/>
        <n v="1095.0"/>
        <n v="1097.0"/>
        <n v="1101.0"/>
        <n v="1106.0"/>
        <n v="1107.0"/>
        <n v="1226.0"/>
        <n v="1102.0"/>
        <n v="1104.0"/>
        <n v="1108.0"/>
        <n v="1149.0"/>
        <n v="1180.0"/>
        <n v="1602.0"/>
        <n v="1103.0"/>
        <n v="1109.0"/>
        <n v="1112.0"/>
        <n v="1113.0"/>
        <n v="1119.0"/>
        <n v="1129.0"/>
        <n v="1130.0"/>
        <n v="1131.0"/>
        <n v="1132.0"/>
        <n v="1150.0"/>
        <n v="1116.0"/>
        <n v="1117.0"/>
        <n v="1118.0"/>
        <n v="1120.0"/>
        <n v="1121.0"/>
        <n v="1122.0"/>
        <n v="1123.0"/>
        <n v="1124.0"/>
        <n v="1125.0"/>
        <n v="1126.0"/>
        <n v="1127.0"/>
        <n v="1128.0"/>
        <n v="1229.0"/>
        <n v="1115.0"/>
        <n v="1133.0"/>
        <n v="1139.0"/>
        <n v="1154.0"/>
        <n v="1114.0"/>
        <n v="1134.0"/>
        <n v="1135.0"/>
        <n v="1136.0"/>
        <n v="1137.0"/>
        <n v="1138.0"/>
        <n v="1143.0"/>
        <n v="1151.0"/>
        <n v="1152.0"/>
        <n v="1153.0"/>
        <n v="1105.0"/>
        <n v="1140.0"/>
        <n v="1142.0"/>
        <n v="1158.0"/>
        <n v="1159.0"/>
        <n v="1207.0"/>
        <n v="1156.0"/>
        <n v="1162.0"/>
        <n v="1163.0"/>
        <n v="1263.0"/>
        <n v="1195.0"/>
        <n v="1157.0"/>
        <n v="1164.0"/>
        <n v="1165.0"/>
        <n v="1174.0"/>
        <n v="1176.0"/>
        <n v="1177.0"/>
        <n v="1187.0"/>
        <n v="1208.0"/>
        <n v="1221.0"/>
        <n v="1224.0"/>
        <n v="1643.0"/>
        <n v="1166.0"/>
        <n v="1167.0"/>
        <n v="1170.0"/>
        <n v="1172.0"/>
        <n v="1175.0"/>
        <n v="1179.0"/>
        <n v="1155.0"/>
        <n v="1168.0"/>
        <n v="1169.0"/>
        <n v="1171.0"/>
        <n v="1209.0"/>
        <n v="1220.0"/>
        <n v="1281.0"/>
        <n v="1173.0"/>
        <n v="1178.0"/>
        <n v="1188.0"/>
        <n v="1160.0"/>
        <n v="1161.0"/>
        <n v="1186.0"/>
        <n v="1189.0"/>
        <n v="1198.0"/>
        <n v="1200.0"/>
        <n v="1201.0"/>
        <n v="1202.0"/>
        <n v="1210.0"/>
        <n v="1223.0"/>
        <n v="1262.0"/>
        <n v="1191.0"/>
        <n v="1192.0"/>
        <n v="1204.0"/>
        <n v="1211.0"/>
        <n v="1219.0"/>
        <n v="1225.0"/>
        <n v="1241.0"/>
        <n v="1282.0"/>
        <n v="1194.0"/>
        <n v="1196.0"/>
        <n v="1259.0"/>
        <n v="1190.0"/>
        <n v="1203.0"/>
        <n v="1181.0"/>
        <n v="1182.0"/>
        <n v="1193.0"/>
        <n v="1197.0"/>
        <n v="1205.0"/>
        <n v="1212.0"/>
        <n v="1215.0"/>
        <n v="1183.0"/>
        <n v="1184.0"/>
        <n v="1185.0"/>
        <n v="1199.0"/>
        <n v="1213.0"/>
        <n v="1218.0"/>
        <n v="1283.0"/>
        <n v="1444.0"/>
        <n v="1206.0"/>
        <n v="1231.0"/>
        <n v="1232.0"/>
        <n v="1233.0"/>
        <n v="1234.0"/>
        <n v="1235.0"/>
        <n v="1243.0"/>
        <n v="1244.0"/>
        <n v="1245.0"/>
        <n v="1246.0"/>
        <n v="1247.0"/>
        <n v="1650.0"/>
        <n v="1216.0"/>
        <n v="1217.0"/>
        <n v="1222.0"/>
        <n v="1230.0"/>
        <n v="1236.0"/>
        <n v="1237.0"/>
        <n v="1238.0"/>
        <n v="1248.0"/>
        <n v="1249.0"/>
        <n v="1250.0"/>
        <n v="1251.0"/>
        <n v="1252.0"/>
        <n v="1253.0"/>
        <n v="1254.0"/>
        <n v="1255.0"/>
        <n v="1239.0"/>
        <n v="1242.0"/>
        <n v="1264.0"/>
        <n v="1258.0"/>
        <n v="1266.0"/>
        <n v="1270.0"/>
        <n v="1273.0"/>
        <n v="1275.0"/>
        <n v="1276.0"/>
        <n v="1277.0"/>
        <n v="1256.0"/>
        <n v="1269.0"/>
        <n v="1272.0"/>
        <n v="1274.0"/>
        <n v="1337.0"/>
        <n v="1257.0"/>
        <n v="1344.0"/>
        <n v="1345.0"/>
        <n v="1346.0"/>
        <n v="1267.0"/>
        <n v="1280.0"/>
        <n v="1372.0"/>
        <n v="1265.0"/>
        <n v="1268.0"/>
        <n v="1271.0"/>
        <n v="1279.0"/>
        <n v="1284.0"/>
        <n v="1285.0"/>
        <n v="1286.0"/>
        <n v="1287.0"/>
        <n v="1301.0"/>
        <n v="1320.0"/>
        <n v="1338.0"/>
        <n v="1373.0"/>
        <n v="1288.0"/>
        <n v="1290.0"/>
        <n v="1291.0"/>
        <n v="1292.0"/>
        <n v="1509.0"/>
        <n v="1289.0"/>
        <n v="1293.0"/>
        <n v="1294.0"/>
        <n v="1295.0"/>
        <n v="1296.0"/>
        <n v="1297.0"/>
        <n v="1298.0"/>
        <n v="1339.0"/>
        <n v="1300.0"/>
        <n v="1310.0"/>
        <n v="1311.0"/>
        <n v="1315.0"/>
        <n v="1374.0"/>
        <n v="1302.0"/>
        <n v="1309.0"/>
        <n v="1340.0"/>
        <n v="1303.0"/>
        <n v="1308.0"/>
        <n v="1349.0"/>
        <n v="1375.0"/>
        <n v="1603.0"/>
        <n v="1304.0"/>
        <n v="1307.0"/>
        <n v="1316.0"/>
        <n v="1306.0"/>
        <n v="1317.0"/>
        <n v="1341.0"/>
        <n v="1534.0"/>
        <n v="1342.0"/>
        <n v="1305.0"/>
        <n v="1312.0"/>
        <n v="1313.0"/>
        <n v="1314.0"/>
        <n v="1319.0"/>
        <n v="1329.0"/>
        <n v="1347.0"/>
        <n v="1350.0"/>
        <n v="1449.0"/>
        <n v="1299.0"/>
        <n v="1318.0"/>
        <n v="1321.0"/>
        <n v="1322.0"/>
        <n v="1324.0"/>
        <n v="1323.0"/>
        <n v="1325.0"/>
        <n v="1328.0"/>
        <n v="1330.0"/>
        <n v="1332.0"/>
        <n v="1326.0"/>
        <n v="1327.0"/>
        <n v="1331.0"/>
        <n v="1334.0"/>
        <n v="1335.0"/>
        <n v="1336.0"/>
        <n v="1343.0"/>
        <n v="1376.0"/>
        <n v="1394.0"/>
        <n v="1333.0"/>
        <n v="1354.0"/>
        <n v="1395.0"/>
        <n v="1357.0"/>
        <n v="1358.0"/>
        <n v="1362.0"/>
        <n v="1369.0"/>
        <n v="1377.0"/>
        <n v="1351.0"/>
        <n v="1352.0"/>
        <n v="1353.0"/>
        <n v="1355.0"/>
        <n v="1360.0"/>
        <n v="1361.0"/>
        <n v="1397.0"/>
        <n v="1356.0"/>
        <n v="1367.0"/>
        <n v="1368.0"/>
        <n v="1359.0"/>
        <n v="1363.0"/>
        <n v="1364.0"/>
        <n v="1365.0"/>
        <n v="1366.0"/>
        <n v="1370.0"/>
        <n v="1411.0"/>
        <n v="1412.0"/>
        <n v="1371.0"/>
        <n v="1378.0"/>
        <n v="1385.0"/>
        <n v="1388.0"/>
        <n v="1393.0"/>
        <n v="1409.0"/>
        <n v="1410.0"/>
        <n v="1604.0"/>
        <n v="1381.0"/>
        <n v="1392.0"/>
        <n v="1401.0"/>
        <n v="1424.0"/>
        <n v="1379.0"/>
        <n v="1398.0"/>
        <n v="1407.0"/>
        <n v="1380.0"/>
        <n v="1383.0"/>
        <n v="1386.0"/>
        <n v="1387.0"/>
        <n v="1389.0"/>
        <n v="1390.0"/>
        <n v="1391.0"/>
        <n v="1399.0"/>
        <n v="1402.0"/>
        <n v="1406.0"/>
        <n v="1384.0"/>
        <n v="1396.0"/>
        <n v="1400.0"/>
        <n v="1403.0"/>
        <n v="1404.0"/>
        <n v="1382.0"/>
        <n v="1405.0"/>
        <n v="1408.0"/>
        <n v="1414.0"/>
        <n v="1415.0"/>
        <n v="1416.0"/>
        <n v="1417.0"/>
        <n v="1418.0"/>
        <n v="1419.0"/>
        <n v="1420.0"/>
        <n v="1421.0"/>
        <n v="1422.0"/>
        <n v="1423.0"/>
        <n v="1425.0"/>
        <n v="1426.0"/>
        <n v="1427.0"/>
        <n v="1429.0"/>
        <n v="1440.0"/>
        <n v="1441.0"/>
        <n v="1442.0"/>
        <n v="1443.0"/>
        <n v="1498.0"/>
        <n v="1540.0"/>
        <n v="1428.0"/>
        <n v="1430.0"/>
        <n v="1431.0"/>
        <n v="1432.0"/>
        <n v="1435.0"/>
        <n v="1438.0"/>
        <n v="1433.0"/>
        <n v="1434.0"/>
        <n v="1436.0"/>
        <n v="1437.0"/>
        <n v="1439.0"/>
        <n v="1513.0"/>
        <n v="1539.0"/>
        <n v="1448.0"/>
        <n v="1450.0"/>
        <n v="1451.0"/>
        <n v="1452.0"/>
        <n v="1453.0"/>
        <n v="1454.0"/>
        <n v="1456.0"/>
        <n v="1457.0"/>
        <n v="1458.0"/>
        <n v="1459.0"/>
        <n v="1464.0"/>
        <n v="1497.0"/>
        <n v="1766.0"/>
        <n v="1455.0"/>
        <n v="1462.0"/>
        <n v="1499.0"/>
        <n v="1538.0"/>
        <n v="1829.0"/>
        <n v="1461.0"/>
        <n v="1465.0"/>
        <n v="1474.0"/>
        <n v="1535.0"/>
        <n v="1467.0"/>
        <n v="1473.0"/>
        <n v="1500.0"/>
        <n v="1460.0"/>
        <n v="1463.0"/>
        <n v="1466.0"/>
        <n v="1468.0"/>
        <n v="1469.0"/>
        <n v="1470.0"/>
        <n v="1471.0"/>
        <n v="1472.0"/>
        <n v="1479.0"/>
        <n v="1485.0"/>
        <n v="1475.0"/>
        <n v="1476.0"/>
        <n v="1480.0"/>
        <n v="1482.0"/>
        <n v="1501.0"/>
        <n v="1536.0"/>
        <n v="1477.0"/>
        <n v="1478.0"/>
        <n v="1481.0"/>
        <n v="1644.0"/>
        <n v="1483.0"/>
        <n v="1488.0"/>
        <n v="1490.0"/>
        <n v="1491.0"/>
        <n v="1492.0"/>
        <n v="1493.0"/>
        <n v="1494.0"/>
        <n v="1484.0"/>
        <n v="1486.0"/>
        <n v="1487.0"/>
        <n v="1489.0"/>
        <n v="1537.0"/>
        <n v="1688.0"/>
        <n v="1495.0"/>
        <n v="1496.0"/>
        <n v="1502.0"/>
        <n v="1503.0"/>
        <n v="1504.0"/>
        <n v="1505.0"/>
        <n v="1532.0"/>
        <n v="1533.0"/>
        <n v="1506.0"/>
        <n v="1507.0"/>
        <n v="1508.0"/>
        <n v="1510.0"/>
        <n v="1511.0"/>
        <n v="1531.0"/>
        <n v="1541.0"/>
        <n v="1519.0"/>
        <n v="1516.0"/>
        <n v="1524.0"/>
        <n v="1684.0"/>
        <n v="1522.0"/>
        <n v="1523.0"/>
        <n v="1512.0"/>
        <n v="1514.0"/>
        <n v="1515.0"/>
        <n v="1517.0"/>
        <n v="1518.0"/>
        <n v="1520.0"/>
        <n v="1521.0"/>
        <n v="1529.0"/>
        <n v="1525.0"/>
        <n v="1526.0"/>
        <n v="1527.0"/>
        <n v="1528.0"/>
        <n v="1530.0"/>
        <n v="1542.0"/>
        <n v="1544.0"/>
        <n v="1605.0"/>
        <n v="1543.0"/>
        <n v="1547.0"/>
        <n v="1548.0"/>
        <n v="1549.0"/>
        <n v="1550.0"/>
        <n v="1553.0"/>
        <n v="1554.0"/>
        <n v="1556.0"/>
        <n v="1557.0"/>
        <n v="1561.0"/>
        <n v="1562.0"/>
        <n v="1573.0"/>
        <n v="1574.0"/>
        <n v="1551.0"/>
        <n v="1555.0"/>
        <n v="1565.0"/>
        <n v="1566.0"/>
        <n v="1567.0"/>
        <n v="1558.0"/>
        <n v="1564.0"/>
        <n v="1568.0"/>
        <n v="1552.0"/>
        <n v="1559.0"/>
        <n v="1560.0"/>
        <n v="1563.0"/>
        <n v="1570.0"/>
        <n v="1571.0"/>
        <n v="1572.0"/>
        <n v="1607.0"/>
        <n v="1569.0"/>
        <n v="1576.0"/>
        <n v="1577.0"/>
        <n v="1578.0"/>
        <n v="1579.0"/>
        <n v="1584.0"/>
        <n v="1575.0"/>
        <n v="1580.0"/>
        <n v="1581.0"/>
        <n v="1582.0"/>
        <n v="1583.0"/>
        <n v="1637.0"/>
        <n v="1587.0"/>
        <n v="1588.0"/>
        <n v="1589.0"/>
        <n v="1590.0"/>
        <n v="1591.0"/>
        <n v="1592.0"/>
        <n v="1593.0"/>
        <n v="1608.0"/>
        <n v="1611.0"/>
        <n v="1585.0"/>
        <n v="1586.0"/>
        <n v="1599.0"/>
        <n v="1609.0"/>
        <n v="1610.0"/>
        <n v="1616.0"/>
        <n v="1594.0"/>
        <n v="1595.0"/>
        <n v="1596.0"/>
        <n v="1597.0"/>
        <n v="1598.0"/>
        <n v="1606.0"/>
        <n v="1615.0"/>
        <n v="1612.0"/>
        <n v="1613.0"/>
        <n v="1614.0"/>
        <n v="1619.0"/>
        <n v="1623.0"/>
        <n v="1620.0"/>
        <n v="1621.0"/>
        <n v="1636.0"/>
        <n v="1624.0"/>
        <n v="1625.0"/>
        <n v="1626.0"/>
        <n v="1627.0"/>
        <n v="1617.0"/>
        <n v="1630.0"/>
        <n v="1750.0"/>
        <n v="1618.0"/>
        <n v="1622.0"/>
        <n v="1628.0"/>
        <n v="1629.0"/>
        <n v="1631.0"/>
        <n v="1635.0"/>
        <n v="1654.0"/>
        <n v="1751.0"/>
        <n v="1632.0"/>
        <n v="1652.0"/>
        <n v="1633.0"/>
        <n v="1634.0"/>
        <n v="1752.0"/>
        <n v="1638.0"/>
        <n v="1651.0"/>
        <n v="1653.0"/>
        <n v="1655.0"/>
        <n v="1682.0"/>
        <n v="1657.0"/>
        <n v="1658.0"/>
        <n v="1659.0"/>
        <n v="1669.0"/>
        <n v="1753.0"/>
        <n v="1754.0"/>
        <n v="1666.0"/>
        <n v="1667.0"/>
        <n v="1670.0"/>
        <n v="1683.0"/>
        <n v="1656.0"/>
        <n v="1661.0"/>
        <n v="1662.0"/>
        <n v="1663.0"/>
        <n v="1664.0"/>
        <n v="1665.0"/>
        <n v="1660.0"/>
        <n v="1668.0"/>
        <n v="1671.0"/>
        <n v="1755.0"/>
        <n v="1672.0"/>
        <n v="1763.0"/>
        <n v="1831.0"/>
        <n v="1697.0"/>
        <n v="1673.0"/>
        <n v="1679.0"/>
        <n v="1685.0"/>
        <n v="1698.0"/>
        <n v="1705.0"/>
        <n v="1762.0"/>
        <n v="1674.0"/>
        <n v="1676.0"/>
        <n v="1677.0"/>
        <n v="1678.0"/>
        <n v="1680.0"/>
        <n v="1699.0"/>
        <n v="1675.0"/>
        <n v="1681.0"/>
        <n v="1686.0"/>
        <n v="1687.0"/>
        <n v="1689.0"/>
        <n v="1690.0"/>
        <n v="1691.0"/>
        <n v="1756.0"/>
        <n v="1693.0"/>
        <n v="1695.0"/>
        <n v="1692.0"/>
        <n v="1694.0"/>
        <n v="1696.0"/>
        <n v="1700.0"/>
        <n v="1701.0"/>
        <n v="1702.0"/>
        <n v="1703.0"/>
        <n v="1704.0"/>
        <n v="1706.0"/>
        <n v="1728.0"/>
        <n v="1708.0"/>
        <n v="1711.0"/>
        <n v="1712.0"/>
        <n v="1713.0"/>
        <n v="1721.0"/>
        <n v="1830.0"/>
        <n v="1707.0"/>
        <n v="1714.0"/>
        <n v="1715.0"/>
        <n v="1716.0"/>
        <n v="1717.0"/>
        <n v="1718.0"/>
        <n v="1719.0"/>
        <n v="1722.0"/>
        <n v="1757.0"/>
        <n v="1709.0"/>
        <n v="1710.0"/>
        <n v="1720.0"/>
        <n v="1723.0"/>
        <n v="1724.0"/>
        <n v="1725.0"/>
        <n v="1726.0"/>
        <n v="1758.0"/>
        <n v="1727.0"/>
        <n v="1729.0"/>
        <n v="1730.0"/>
        <n v="1731.0"/>
        <n v="1733.0"/>
        <n v="1759.0"/>
        <n v="1734.0"/>
        <n v="1746.0"/>
        <n v="1747.0"/>
        <n v="1735.0"/>
        <n v="1743.0"/>
        <n v="1745.0"/>
        <n v="1748.0"/>
        <n v="1760.0"/>
        <n v="1777.0"/>
        <n v="1737.0"/>
        <n v="1738.0"/>
        <n v="1742.0"/>
        <n v="1744.0"/>
        <n v="1732.0"/>
        <n v="1736.0"/>
        <n v="1739.0"/>
        <n v="1740.0"/>
        <n v="1741.0"/>
        <n v="1749.0"/>
        <n v="1761.0"/>
        <n v="1764.0"/>
        <n v="1765.0"/>
        <n v="1767.0"/>
        <n v="1836.0"/>
        <n v="1768.0"/>
        <n v="1769.0"/>
        <n v="1770.0"/>
        <n v="1771.0"/>
        <n v="1772.0"/>
        <n v="1773.0"/>
        <n v="1774.0"/>
        <n v="1775.0"/>
        <n v="1776.0"/>
        <n v="1800.0"/>
        <n v="1793.0"/>
        <n v="1778.0"/>
        <n v="1779.0"/>
        <n v="1781.0"/>
        <n v="1783.0"/>
        <n v="1784.0"/>
        <n v="1785.0"/>
        <n v="1791.0"/>
        <n v="1782.0"/>
        <n v="1786.0"/>
        <n v="1787.0"/>
        <n v="1780.0"/>
        <n v="1788.0"/>
        <n v="1789.0"/>
        <n v="1790.0"/>
        <n v="1792.0"/>
        <n v="1794.0"/>
        <n v="1795.0"/>
        <n v="1796.0"/>
        <n v="1797.0"/>
        <n v="1837.0"/>
        <n v="1798.0"/>
        <n v="1801.0"/>
        <n v="1803.0"/>
        <n v="1804.0"/>
        <n v="1805.0"/>
        <n v="1802.0"/>
        <n v="1814.0"/>
        <n v="1838.0"/>
        <n v="1817.0"/>
        <n v="1818.0"/>
        <n v="1822.0"/>
        <n v="1930.0"/>
        <n v="1807.0"/>
        <n v="1811.0"/>
        <n v="1815.0"/>
        <n v="1816.0"/>
        <n v="1848.0"/>
        <n v="1850.0"/>
        <n v="1809.0"/>
        <n v="1810.0"/>
        <n v="1812.0"/>
        <n v="1813.0"/>
        <n v="1819.0"/>
        <n v="1820.0"/>
        <n v="1821.0"/>
        <n v="1839.0"/>
        <n v="1806.0"/>
        <n v="1808.0"/>
        <n v="1823.0"/>
        <n v="1824.0"/>
        <n v="1825.0"/>
        <n v="1826.0"/>
        <n v="1827.0"/>
        <n v="1828.0"/>
        <n v="1832.0"/>
        <n v="1840.0"/>
        <n v="1856.0"/>
        <n v="1857.0"/>
        <n v="1833.0"/>
        <n v="1834.0"/>
        <n v="1835.0"/>
        <n v="1841.0"/>
        <n v="1842.0"/>
        <n v="1843.0"/>
        <n v="1844.0"/>
        <n v="1911.0"/>
        <n v="1865.0"/>
        <n v="1869.0"/>
        <n v="1912.0"/>
        <n v="1866.0"/>
        <n v="1867.0"/>
        <n v="1868.0"/>
        <n v="1870.0"/>
        <n v="1847.0"/>
        <n v="1849.0"/>
        <n v="1851.0"/>
        <n v="1853.0"/>
        <n v="1859.0"/>
        <n v="1863.0"/>
        <n v="1864.0"/>
        <n v="1913.0"/>
        <n v="1845.0"/>
        <n v="1852.0"/>
        <n v="1854.0"/>
        <n v="1855.0"/>
        <n v="1858.0"/>
        <n v="1860.0"/>
        <n v="1861.0"/>
        <n v="1862.0"/>
        <n v="1846.0"/>
        <n v="1871.0"/>
        <n v="1873.0"/>
        <n v="1874.0"/>
        <n v="1875.0"/>
        <n v="1914.0"/>
        <n v="1876.0"/>
        <n v="1877.0"/>
        <n v="1878.0"/>
        <n v="1879.0"/>
        <n v="1880.0"/>
        <n v="1881.0"/>
        <n v="1882.0"/>
        <n v="1883.0"/>
        <n v="1915.0"/>
        <n v="1889.0"/>
        <n v="1886.0"/>
        <n v="1888.0"/>
        <n v="1890.0"/>
        <n v="1891.0"/>
        <n v="1897.0"/>
        <n v="1885.0"/>
        <n v="1893.0"/>
        <n v="1916.0"/>
        <n v="1884.0"/>
        <n v="1887.0"/>
        <n v="1898.0"/>
        <n v="1899.0"/>
        <n v="1900.0"/>
        <n v="1895.0"/>
        <n v="1903.0"/>
        <n v="1904.0"/>
        <n v="1905.0"/>
        <n v="1906.0"/>
        <n v="1907.0"/>
        <n v="1908.0"/>
        <n v="1917.0"/>
        <n v="1961.0"/>
        <n v="1896.0"/>
        <n v="1902.0"/>
        <n v="1909.0"/>
        <n v="1910.0"/>
        <n v="1918.0"/>
        <n v="1926.0"/>
        <n v="1892.0"/>
        <n v="1922.0"/>
        <n v="1928.0"/>
        <n v="1929.0"/>
        <n v="1921.0"/>
        <n v="1932.0"/>
        <n v="1920.0"/>
        <n v="1923.0"/>
        <n v="1924.0"/>
        <n v="1925.0"/>
        <n v="1927.0"/>
        <n v="1931.0"/>
        <n v="1933.0"/>
        <n v="1934.0"/>
        <n v="1935.0"/>
        <n v="1936.0"/>
        <n v="1957.0"/>
        <n v="2028.0"/>
        <n v="1894.0"/>
        <n v="1919.0"/>
        <n v="1960.0"/>
        <n v="1958.0"/>
        <n v="1959.0"/>
        <n v="2029.0"/>
        <n v="1872.0"/>
        <n v="1938.0"/>
        <n v="1948.0"/>
        <n v="1954.0"/>
        <n v="1955.0"/>
        <n v="1956.0"/>
        <n v="1999.0"/>
        <n v="1939.0"/>
        <n v="1950.0"/>
        <n v="1940.0"/>
        <n v="1942.0"/>
        <n v="1949.0"/>
        <n v="1951.0"/>
        <n v="2030.0"/>
        <n v="1937.0"/>
        <n v="1941.0"/>
        <n v="1943.0"/>
        <n v="1944.0"/>
        <n v="1945.0"/>
        <n v="1946.0"/>
        <n v="1947.0"/>
        <n v="1952.0"/>
        <n v="1953.0"/>
        <n v="1962.0"/>
        <n v="2031.0"/>
        <n v="1963.0"/>
        <n v="1964.0"/>
        <n v="1965.0"/>
        <n v="1966.0"/>
        <n v="1967.0"/>
        <n v="1969.0"/>
        <n v="1971.0"/>
        <n v="1972.0"/>
        <n v="1973.0"/>
        <n v="1974.0"/>
        <n v="1982.0"/>
        <n v="2032.0"/>
        <n v="1970.0"/>
        <n v="1975.0"/>
        <n v="1977.0"/>
        <n v="1981.0"/>
        <n v="1984.0"/>
        <n v="1976.0"/>
        <n v="1978.0"/>
        <n v="2033.0"/>
        <n v="1968.0"/>
        <n v="1979.0"/>
        <n v="1980.0"/>
        <n v="1983.0"/>
        <n v="1985.0"/>
        <n v="1986.0"/>
        <n v="1987.0"/>
        <n v="1988.0"/>
        <n v="2034.0"/>
        <n v="1989.0"/>
        <n v="1990.0"/>
        <n v="1991.0"/>
        <n v="1992.0"/>
        <n v="1993.0"/>
        <n v="1994.0"/>
        <n v="1995.0"/>
        <n v="1996.0"/>
        <n v="1997.0"/>
        <n v="1998.0"/>
        <n v="2021.0"/>
        <n v="2035.0"/>
        <n v="2025.0"/>
        <n v="2001.0"/>
        <n v="2007.0"/>
        <n v="2008.0"/>
        <n v="2009.0"/>
        <n v="2015.0"/>
        <n v="2036.0"/>
        <n v="2002.0"/>
        <n v="2005.0"/>
        <n v="2000.0"/>
        <n v="2003.0"/>
        <n v="2006.0"/>
        <n v="2014.0"/>
        <n v="2020.0"/>
        <n v="2004.0"/>
        <n v="2010.0"/>
        <n v="2011.0"/>
        <n v="2012.0"/>
        <n v="2013.0"/>
        <n v="2037.0"/>
        <n v="2016.0"/>
        <n v="2017.0"/>
        <n v="2018.0"/>
        <n v="2019.0"/>
        <n v="2023.0"/>
        <n v="2024.0"/>
        <n v="2026.0"/>
        <n v="2022.0"/>
        <n v="2027.0"/>
        <n v="2038.0"/>
        <n v="2039.0"/>
        <n v="2040.0"/>
        <n v="691.0"/>
        <n v="1901.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m/>
      </sharedItems>
    </cacheField>
    <cacheField name="Date" numFmtId="165">
      <sharedItems containsDate="1" containsString="0" containsBlank="1">
        <d v="2025-03-06T00:00:00Z"/>
        <d v="2025-03-20T00:00:00Z"/>
        <d v="2025-03-22T00:00:00Z"/>
        <d v="2025-03-23T00:00:00Z"/>
        <d v="2025-03-25T00:00:00Z"/>
        <d v="2025-03-26T00:00:00Z"/>
        <d v="2025-03-27T00:00:00Z"/>
        <d v="2025-03-29T00:00:00Z"/>
        <d v="2025-03-30T00:00:00Z"/>
        <d v="2025-03-31T00:00:00Z"/>
        <d v="2025-04-01T00:00:00Z"/>
        <d v="2025-04-02T00:00:00Z"/>
        <d v="2025-04-03T00:00:00Z"/>
        <d v="2025-04-04T00:00:00Z"/>
        <d v="2025-04-05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6T00:00:00Z"/>
        <d v="2025-06-17T00:00:00Z"/>
        <d v="2025-06-18T00:00:00Z"/>
        <d v="2025-06-19T00:00:00Z"/>
        <d v="2025-06-20T00:00:00Z"/>
        <d v="2025-06-21T00:00:00Z"/>
        <d v="2025-06-22T00:00:00Z"/>
        <d v="2025-06-23T00:00:00Z"/>
        <d v="2025-06-24T00:00:00Z"/>
        <d v="2025-06-25T00:00:00Z"/>
        <d v="2025-06-26T00:00:00Z"/>
        <d v="2025-06-27T00:00:00Z"/>
        <d v="2025-06-28T00:00:00Z"/>
        <d v="2025-06-30T00:00:00Z"/>
        <d v="2025-07-01T00:00:00Z"/>
        <d v="2025-07-02T00:00:00Z"/>
        <d v="2025-07-04T00:00:00Z"/>
        <d v="2025-07-05T00:00:00Z"/>
        <d v="2025-07-07T00:00:00Z"/>
        <d v="2025-07-08T00:00:00Z"/>
        <d v="2025-07-10T00:00:00Z"/>
        <d v="2025-07-11T00:00:00Z"/>
        <d v="2025-07-12T00:00:00Z"/>
        <d v="2025-07-13T00:00:00Z"/>
        <d v="2025-07-14T00:00:00Z"/>
        <d v="2025-07-15T00:00:00Z"/>
        <d v="2025-07-16T00:00:00Z"/>
        <d v="2025-07-17T00:00:00Z"/>
        <d v="2025-07-18T00:00:00Z"/>
        <d v="2025-07-19T00:00:00Z"/>
        <d v="2025-07-21T00:00:00Z"/>
        <d v="2025-07-22T00:00:00Z"/>
        <d v="2025-07-23T00:00:00Z"/>
        <d v="2025-07-24T00:00:00Z"/>
        <d v="2025-07-25T00:00:00Z"/>
        <d v="2025-07-26T00:00:00Z"/>
        <d v="2025-07-27T00:00:00Z"/>
        <d v="2025-07-28T00:00:00Z"/>
        <d v="2025-07-29T00:00:00Z"/>
        <d v="2025-07-30T00:00:00Z"/>
        <d v="2025-07-31T00:00:00Z"/>
        <d v="2025-08-01T00:00:00Z"/>
        <d v="2025-08-02T00:00:00Z"/>
        <d v="2025-08-04T00:00:00Z"/>
        <d v="2025-08-05T00:00:00Z"/>
        <d v="2025-08-06T00:00:00Z"/>
        <d v="2025-08-07T00:00:00Z"/>
        <d v="2025-08-08T00:00:00Z"/>
        <d v="2025-08-09T00:00:00Z"/>
        <d v="2025-08-11T00:00:00Z"/>
        <d v="2025-08-12T00:00:00Z"/>
        <d v="2025-08-13T00:00:00Z"/>
        <d v="2025-08-14T00:00:00Z"/>
        <d v="2025-08-15T00:00:00Z"/>
        <d v="2025-08-16T00:00:00Z"/>
        <d v="2025-08-18T00:00:00Z"/>
        <d v="2025-08-19T00:00:00Z"/>
        <d v="2025-08-20T00:00:00Z"/>
        <d v="2025-08-21T00:00:00Z"/>
        <d v="2025-08-22T00:00:00Z"/>
        <d v="2025-08-23T00:00:00Z"/>
        <d v="2025-08-25T00:00:00Z"/>
        <d v="2025-08-26T00:00:00Z"/>
        <d v="2025-08-27T00:00:00Z"/>
        <d v="2025-08-28T00:00:00Z"/>
        <d v="2025-08-29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6T00:00:00Z"/>
        <d v="2025-10-07T00:00:00Z"/>
        <d v="2025-10-08T00:00:00Z"/>
        <d v="2025-10-09T00:00:00Z"/>
        <d v="2025-10-10T00:00:00Z"/>
        <d v="2025-10-11T00:00:00Z"/>
        <d v="2025-10-13T00:00:00Z"/>
        <d v="2025-10-14T00:00:00Z"/>
        <d v="2025-10-15T00:00:00Z"/>
        <d v="2025-10-16T00:00:00Z"/>
        <d v="2025-10-17T00:00:00Z"/>
        <d v="2025-10-18T00:00:00Z"/>
        <d v="2025-10-20T00:00:00Z"/>
        <d v="2025-10-21T00:00:00Z"/>
        <d v="2025-10-22T00:00:00Z"/>
        <d v="2025-10-23T00:00:00Z"/>
        <d v="2025-10-24T00:00:00Z"/>
        <d v="2025-10-25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7T00:00:00Z"/>
        <d v="2025-11-18T00:00:00Z"/>
        <d v="2025-11-19T00:00:00Z"/>
        <d v="2025-11-20T00:00:00Z"/>
        <d v="2025-11-21T00:00:00Z"/>
        <d v="2025-11-22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2T00:00:00Z"/>
        <d v="2026-01-13T00:00:00Z"/>
        <d v="2026-01-14T00:00:00Z"/>
        <d v="2026-01-15T00:00:00Z"/>
        <d v="2026-01-16T00:00:00Z"/>
        <d v="2026-01-17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9T00:00:00Z"/>
        <d v="2026-03-10T00:00:00Z"/>
        <d v="2026-03-11T00:00:00Z"/>
        <d v="2026-03-12T00:00:00Z"/>
        <d v="2026-03-13T00:00:00Z"/>
        <d v="2026-03-14T00:00:00Z"/>
        <d v="2026-03-16T00:00:00Z"/>
        <d v="2026-03-17T00:00:00Z"/>
        <d v="2026-03-18T00:00:00Z"/>
        <d v="2026-03-19T00:00:00Z"/>
        <d v="2026-03-20T00:00:00Z"/>
        <d v="2026-03-21T00:00:00Z"/>
        <d v="2026-03-23T00:00:00Z"/>
        <d v="2026-03-24T00:00:00Z"/>
        <d v="2026-03-25T00:00:00Z"/>
        <d v="2026-03-26T00:00:00Z"/>
        <d v="2026-03-27T00:00:00Z"/>
        <d v="2026-03-28T00:00:00Z"/>
        <d v="2026-03-30T00:00:00Z"/>
        <d v="2026-03-31T00:00:00Z"/>
        <d v="2026-04-01T00:00:00Z"/>
        <d v="2026-04-02T00:00:00Z"/>
        <d v="2026-04-03T00:00:00Z"/>
        <d v="2026-04-04T00:00:00Z"/>
        <d v="2026-04-06T00:00:00Z"/>
        <d v="2026-04-07T00:00:00Z"/>
        <d v="2026-04-08T00:00:00Z"/>
        <d v="2026-04-09T00:00:00Z"/>
        <d v="2026-04-10T00:00:00Z"/>
        <d v="2026-04-11T00:00:00Z"/>
        <d v="2026-04-13T00:00:00Z"/>
        <d v="2026-04-14T00:00:00Z"/>
        <d v="2026-04-15T00:00:00Z"/>
        <d v="2026-04-16T00:00:00Z"/>
        <d v="2026-04-17T00:00:00Z"/>
        <d v="2026-04-18T00:00:00Z"/>
        <d v="2026-04-20T00:00:00Z"/>
        <d v="2026-04-21T00:00:00Z"/>
        <d v="2026-04-22T00:00:00Z"/>
        <d v="2026-04-23T00:00:00Z"/>
        <d v="2026-04-24T00:00:00Z"/>
        <d v="2026-04-25T00:00:00Z"/>
        <d v="2026-04-26T00:00:00Z"/>
        <d v="2026-04-27T00:00:00Z"/>
        <d v="2026-04-28T00:00:00Z"/>
        <d v="2026-04-29T00:00:00Z"/>
        <d v="2026-04-30T00:00:00Z"/>
        <d v="2026-05-01T00:00:00Z"/>
        <d v="2026-05-02T00:00:00Z"/>
        <d v="2026-05-04T00:00:00Z"/>
        <d v="2026-05-05T00:00:00Z"/>
        <d v="2026-05-06T00:00:00Z"/>
        <d v="2026-05-07T00:00:00Z"/>
        <d v="2026-05-08T00:00:00Z"/>
        <d v="2026-05-09T00:00:00Z"/>
        <d v="2026-05-11T00:00:00Z"/>
        <d v="2026-05-12T00:00:00Z"/>
        <d v="2026-05-13T00:00:00Z"/>
        <d v="2026-05-14T00:00:00Z"/>
        <d v="2026-05-15T00:00:00Z"/>
        <d v="2026-05-16T00:00:00Z"/>
        <d v="2026-05-17T00:00:00Z"/>
        <d v="2026-05-18T00:00:00Z"/>
        <d v="2026-05-19T00:00:00Z"/>
        <d v="2026-05-20T00:00:00Z"/>
        <d v="2026-05-21T00:00:00Z"/>
        <d v="2026-05-22T00:00:00Z"/>
        <d v="2026-05-23T00:00:00Z"/>
        <d v="2026-05-24T00:00:00Z"/>
        <d v="2026-05-25T00:00:00Z"/>
        <d v="2026-05-26T00:00:00Z"/>
        <d v="2026-05-27T00:00:00Z"/>
        <d v="2026-05-28T00:00:00Z"/>
        <d v="2026-05-29T00:00:00Z"/>
        <d v="2026-05-30T00:00:00Z"/>
        <d v="2026-05-31T00:00:00Z"/>
        <d v="2026-06-01T00:00:00Z"/>
        <d v="2026-06-02T00:00:00Z"/>
        <d v="2026-06-03T00:00:00Z"/>
        <d v="2026-06-04T00:00:00Z"/>
        <d v="2026-06-05T00:00:00Z"/>
        <d v="2026-06-06T00:00:00Z"/>
        <d v="2026-06-08T00:00:00Z"/>
        <d v="2026-06-09T00:00:00Z"/>
        <d v="2026-06-10T00:00:00Z"/>
        <d v="2026-06-11T00:00:00Z"/>
        <d v="2026-06-12T00:00:00Z"/>
        <d v="2026-06-13T00:00:00Z"/>
        <d v="2026-06-14T00:00:00Z"/>
        <d v="2026-06-15T00:00:00Z"/>
        <d v="2026-06-16T00:00:00Z"/>
        <d v="2026-06-17T00:00:00Z"/>
        <d v="2026-06-18T00:00:00Z"/>
        <d v="2026-06-19T00:00:00Z"/>
        <d v="2026-06-20T00:00:00Z"/>
        <d v="2026-06-22T00:00:00Z"/>
        <m/>
      </sharedItems>
    </cacheField>
    <cacheField name="Category" numFmtId="0">
      <sharedItems containsBlank="1">
        <s v="LOCAL PURCHASE"/>
        <s v="MARKETING"/>
        <s v="GREENZ VEGGIES"/>
        <s v="T3 SPECIALITY"/>
        <s v="TRIO MEATS KTM"/>
        <s v="MATHA MEATS"/>
        <s v="PULI WOOD CHINGAVANAM"/>
        <s v="TEL PHONE"/>
        <s v="TEX WORLD"/>
        <s v="STOCK STREAM ENTERPRISES"/>
        <s v="POLAR ICE CUBES"/>
        <s v="ANGADI SUPERMARKET"/>
        <s v="GROW GREENS"/>
        <s v="SHA ENTERPRISES"/>
        <s v="LULU KOCHI"/>
        <s v="UNITED TRADERS KTM"/>
        <s v="ARACKAL BHARATH GAS"/>
        <s v="STAFF SALARY"/>
        <s v="KSEB"/>
        <s v="WATER SUPPLY"/>
        <s v="LERA COCA COLA"/>
        <s v="RIGHT SOLUTION PAPER TISSUE"/>
        <s v="PETPOOJA"/>
        <s v="DIAMOND"/>
        <s v="Amazon"/>
        <s v="CAREVELLO (PIZZA BOX)"/>
        <s v="STAFF ACCOMODATION"/>
        <s v="SELF TRANSFER"/>
        <s v="HYGIENE FRESH"/>
        <s v="Zepto"/>
        <s v="EMMES AGENCIES (GREEN VALLEY WATER)"/>
        <s v="LAND RENT"/>
        <s v="KERALA CHICKEN"/>
        <s v="MENU PRINTING"/>
        <s v="RELIANCE (SMART BAZAR)"/>
        <s v="TAMARIND FIREWOOD  PIRAVOM"/>
        <s v="AGROSHIELD"/>
        <s v="EURO INDIA KOCHI"/>
        <s v="MATTAKKANDAM MANARCAD"/>
        <s v="THE FOOD CART"/>
        <s v="CHARITY"/>
        <s v="SWIGGY"/>
        <s v="Royal Kottayam"/>
        <s v="Right solution Tissue paper"/>
        <s v="municipality water authority"/>
        <s v="plastic shop kottayam"/>
        <s v="amaze trading (cheese)"/>
        <s v="KMN VEGGIES KTM"/>
        <s v="TRAVEL EXPENCE"/>
        <s v="ROYAL KTM"/>
        <s v="KPF CHICKEN KOTTAYAM"/>
        <s v="CCTV"/>
        <s v="Lettuce &amp; Sprouts"/>
        <s v="ANNA TRADERS KOTYTAYAM"/>
        <s v="BIG BASKET"/>
        <s v="MUNICIPALITY WATER SUPPLY"/>
        <s v="PSM KOTTAYAM"/>
        <s v="VEG KOTTAYAM (LOCAL)"/>
        <s v="BNI SOVEREIGNS"/>
        <s v="STAINES KOCHI"/>
        <s v="HOST VYTILA"/>
        <s v="GREENS ANGADI"/>
        <s v="PRECISE SAFETY SOLUTIONS"/>
        <s v="MAINTANENCE"/>
        <s v="MARKET STUDY"/>
        <s v="PIZZA SAVER DELHI"/>
        <s v="NOURISH (JIKKU)"/>
        <s v="LINIYA SOAP SOLUTIONS"/>
        <s v="BLINKIT"/>
        <s v="NANDHILATH MACHINES KOT PRINTER ROLL"/>
        <s v="GLOBAL ACCESS CO."/>
        <s v="SALMONS KOCHI"/>
        <s v="GREENZ WORLD"/>
        <s v="FLIPKART"/>
        <s v="FIXED ASSET"/>
        <s v="SOUTHERN STORE  (PLASTICS) KTM"/>
        <s v="GST"/>
        <s v="PORTAR DELIVERY"/>
        <s v="EKOS PACK"/>
        <s v="CM MARGINE FREE"/>
        <m/>
      </sharedItems>
    </cacheField>
    <cacheField name="Description" numFmtId="49">
      <sharedItems containsBlank="1">
        <s v="Temprature controller"/>
        <s v="FOOD HUNTER SABU"/>
        <s v="veggies"/>
        <s v="prawns"/>
        <s v="Oregano"/>
        <s v="pork ribs"/>
        <s v="Beef"/>
        <s v="PULI WOOD CHINGAVANAM"/>
        <s v="AIRTEL PHILOS KAKKANAD"/>
        <s v="STAFF UNIFORMS "/>
        <s v="Tuna"/>
        <s v="fruit juice"/>
        <s v="Pork"/>
        <s v="ice cube"/>
        <s v="sticker (MADONA STICKER "/>
        <s v="lemon"/>
        <s v="Sunflower"/>
        <s v="FRY PAN"/>
        <s v="eggs"/>
        <s v="INVERTOR ******"/>
        <s v="KOT PRINTER ******"/>
        <s v="CHEESE"/>
        <s v="MANGO JUICE"/>
        <s v="salmon /avocado"/>
        <s v="wheet flour "/>
        <s v="floor brush"/>
        <s v="GAS"/>
        <s v="strawbery fruity"/>
        <s v="Chicken"/>
        <s v="soda"/>
        <s v="SALARY MARCH (10 DAYS)"/>
        <s v="peperoni"/>
        <s v="bufflo cut"/>
        <s v="kseb"/>
        <s v="2000L"/>
        <s v="sprite"/>
        <s v="fruty mango"/>
        <s v="french fries"/>
        <s v="Tissue"/>
        <s v="software"/>
        <s v="torttila"/>
        <s v="Floor cleaner"/>
        <s v="Oil &amp; curd canteen (jinu purchased)"/>
        <s v="juice shaker"/>
        <s v="gloves"/>
        <s v="chicken full"/>
        <s v="tomato ketup"/>
        <s v="pizza boxes"/>
        <s v="FLY CATCHER *******"/>
        <s v="PERIYAR WATER SUPPLY"/>
        <s v="whole chicken"/>
        <s v="JUICES/PEPPERONI"/>
        <s v="olives"/>
        <s v="AIRTEL PRE PAID (PHILO)"/>
        <s v="wrap paper"/>
        <s v="pepperoni"/>
        <s v="brocoli"/>
        <s v="food wraping paper, "/>
        <s v="Mushroom"/>
        <s v="ANITHA JAYACHANDRAN"/>
        <s v="CHITTY (POST OFFFICE)"/>
        <s v="Buffalo"/>
        <s v="cap"/>
        <s v="BEEF CURRY CUT"/>
        <s v="Chilly powder, Oil"/>
        <s v="Oil &amp; milkymist zepto(Alby)"/>
        <s v="Oil"/>
        <s v="SELF "/>
        <s v="JUICE"/>
        <s v="spegatti"/>
        <s v="MENU PRINTING"/>
        <s v="Jeans (MANJU FASHIONS)"/>
        <s v="micro greens"/>
        <s v="PASTA"/>
        <s v="pork cuts"/>
        <s v="soda,sprite"/>
        <s v="BOTTLE WATER &amp; 20LTR CAN"/>
        <s v="CHINNAMMA PAUL"/>
        <s v="SYRUP"/>
        <s v="CHICKEN (KIZHAKKAMBALAM)"/>
        <s v="SIGN BOARD "/>
        <s v="PANEER"/>
        <s v="JAPANESE ITEMS"/>
        <s v="SALARY APRIL "/>
        <s v="GOOD LIFE OIL"/>
        <s v="FIREWOOD (PIULI THADI)"/>
        <s v="sausage, pepperoni"/>
        <s v="IMPORTED CHEESE"/>
        <s v="gas "/>
        <s v="MAYO, FRUIT PULP...ETC"/>
        <s v="STAFF CANTEEN"/>
        <s v="ICE CUBES"/>
        <s v="TENDERLOIN "/>
        <s v="OLIVE OIL"/>
        <s v="PRAWNS, BUTTER, SAUSAGE"/>
        <s v="skillet, ice bucket"/>
        <s v="COCONUT SHELL (BIBIN BORMA)"/>
        <s v="sprite &amp; soda"/>
        <s v="CANTEEN"/>
        <s v="AASHRITHA CHARITY TRUST"/>
        <s v="UMBERLLA"/>
        <s v="real alphonso mango juice"/>
        <s v="passion fruit"/>
        <s v="MIXI, COOKER, PLATE"/>
        <s v="PLASTIC CONTAINERS"/>
        <s v="flour, sugar"/>
        <s v="spices &amp; syrups"/>
        <s v="SALARY MAY"/>
        <s v="PORK RIBS &amp; PORK MEAT"/>
        <s v="TENDERLOIN, CHICKEN THIGH"/>
        <s v="ALUMINIUM FOIL"/>
        <s v="maida"/>
        <s v="PIZZA BOX (12INCH 1000NOS)"/>
        <s v="9APRIL-9JUNE (2MONTHS)"/>
        <s v="spices "/>
        <s v="fire wood (3940kg x 30= 27580"/>
        <s v="chicken wings &amp; supreme"/>
        <s v="water authority"/>
        <s v="kitchen utensial"/>
        <s v="butter, susage, pepperoni etc"/>
        <s v="canteen puchase"/>
        <s v="pepperoni, sausage"/>
        <s v="spices"/>
        <s v="ROOM FRESHNER"/>
        <s v="Staff accommodation - May"/>
        <s v="plastc containers"/>
        <s v="platic crates"/>
        <s v="chicken thigh "/>
        <s v="rava"/>
        <s v="cheese, spices"/>
        <s v="dinamight cheese"/>
        <s v="food wraping paper, water glass"/>
        <s v="cheese, pepperoni, syrups"/>
        <s v="canteen fish"/>
        <s v="SUNFLOWER OIL"/>
        <s v="FISH CANTEEN "/>
        <s v="CANTEEN "/>
        <s v="minaral water bottles &amp; can"/>
        <s v="JINU (ADV 1000) -JUNE"/>
        <s v="bbq sauce, tomato sauce"/>
        <s v="truffle oil"/>
        <s v="TOMATO PUREE"/>
        <s v="EDAMAME"/>
        <s v="SALMON/AVOCADO"/>
        <s v="Boney (adv 1500)-JUNE"/>
        <s v="ACHU (aswin)-JUNE"/>
        <s v="ALBY-JUNE"/>
        <s v="ATHUL-JUNE"/>
        <s v="SARATH-JUNE"/>
        <s v="TENDERLOIN &amp; CHICKEN THIGH"/>
        <s v="CHEESE &amp; SPICES"/>
        <s v="MANISH (ADVANCE 6000)-JUNE"/>
        <s v="maida, sugar"/>
        <s v="cheese, yeast, tortilla"/>
        <s v="NEHMIAH (STIPEND)-JUNE"/>
        <s v="pork ribs &amp; meats"/>
        <s v="cling wrap"/>
        <s v="CANTEEN ITEMS"/>
        <s v="PEPPERONI &amp; SAUSAGE"/>
        <s v="TISSUE PAPPER"/>
        <s v="pork rib &amp; pork meat"/>
        <s v="beef tenderloin"/>
        <s v="mushrooms"/>
        <s v="Tortilla"/>
        <s v="BED MATRESS"/>
        <s v="icecubes"/>
        <s v="pork meat"/>
        <s v="juices"/>
        <m/>
        <s v="utensils"/>
        <s v="CRATES FOR KITCHEN"/>
        <s v="MAIDA, DAL, SUGAR ETC.."/>
        <s v="RENT "/>
        <s v="SPICES, TENDERLOIN, PRAWNS"/>
        <s v="BEEF CURRY CUT, CHICKEN THIGH"/>
        <s v="CHEESE &amp; JUICES"/>
        <s v="cheese, tenderloin"/>
        <s v="periyar water"/>
        <s v="PETROL"/>
        <s v="PEPPERONI, PANEER, TOMATO PUREE"/>
        <s v="MAIDA, RICE"/>
        <s v="PULIWOOD "/>
        <s v="JUICES &amp; PASTA ETC"/>
        <s v="CHEESE, CREAM"/>
        <s v="MAYO"/>
        <s v="JINU-JULY"/>
        <s v="AUG"/>
        <s v="tenderloin &amp; prawns"/>
        <s v="STAFF SPL FOOD "/>
        <s v="PRAWNS &amp; TENDERLOIN"/>
        <s v="CONTAINERS"/>
        <s v="DIESEL"/>
        <s v="SPICES &amp; PEPPERONI"/>
        <s v="PEPPERONI, FRENCH FRIES"/>
        <s v="TENDERLOIN, BUTTER"/>
        <s v="maida, canteen items"/>
        <s v="MONITOR"/>
        <s v="CHICKEN WINGS"/>
        <s v="CCTV INSTAL*********"/>
        <s v="8'BOX 1034 NOS"/>
        <s v="FRUIT CRUSH"/>
        <s v="BONEY-JULY"/>
        <s v="ACHU-JULY"/>
        <s v="ALBY-JULY"/>
        <s v="ATHUL-JULY"/>
        <s v="SATRATH-JULY"/>
        <s v="MANISH-JULY"/>
        <s v="SPRITE 600ML"/>
        <s v="SPRITE/SODA"/>
        <s v="RICH CREAM"/>
        <s v="CHEESE &amp; BUTTER"/>
        <s v="ELETRCITY BILL MONTH OF (19-08/11-09)"/>
        <s v="CHEESE, ETC"/>
        <s v="sprite 400ml"/>
        <s v="fish"/>
        <s v="DRY FRUITS"/>
        <s v="TENDERLOIN"/>
        <s v="WHEAT FLOUR&amp; SUGAR"/>
        <s v="MAIDA,DAL ETC"/>
        <s v="APRON"/>
        <s v="PLATES &amp; KETTLE"/>
        <s v="UNIFORM (SARATH)"/>
        <s v="CREAM CHEESE (400+400) GM"/>
        <s v="TISSUE PAPER"/>
        <s v="MUNICIPALITY WATER"/>
        <s v="prawns &amp; butter"/>
        <s v="CARRY BAG"/>
        <s v="CANTEEN + KITCHEN "/>
        <s v="MAIDA, SUGAR ETC "/>
        <s v="tenderloin &amp; beef curry cut"/>
        <s v="PANEER "/>
        <s v="PEPPERONI, CREAM, BUTTER"/>
        <s v="STAFF ACCOMODATION"/>
        <s v="PASTA, CREAM ETC"/>
        <s v="GAS 1"/>
        <s v="PANEER, BUTTER"/>
        <s v="FRENCH FRIES, BUTTER ETC"/>
        <s v="AIR FRESHNER"/>
        <s v="CHEEESE, JUICE ETC"/>
        <s v="TOMATO ,LEEKS"/>
        <s v="YEARLY FEE"/>
        <s v="COCONUT MILK"/>
        <s v="TORTILA, MARIMBULLA, SLICED CHEESE"/>
        <s v="french fries, juice"/>
        <s v="minaral water cans &amp; BOTTLES"/>
        <s v="tenderloin, chicken thigh, beef curry cuts"/>
        <s v="pasta, sausage, spices etc"/>
        <s v="JINU (AUG)"/>
        <s v="INNOVA DIESEL"/>
        <s v="SEP 25"/>
        <s v="maida, sugar etc..."/>
        <s v="sugar"/>
        <s v="olives, parmesan"/>
        <s v="cheese, pepperoni, spices etc"/>
        <s v="clean wrap, foil"/>
        <s v="tv cable"/>
        <s v="thyme"/>
        <s v="fire wood"/>
        <s v="ACHU (SEP) (10000 CASH)"/>
        <s v="ALBY (AUG)"/>
        <s v="BONY (AUG)"/>
        <s v="ATHUL (AUG)"/>
        <s v="SARATH MADHU (AUG)"/>
        <s v="SARATH KUMAR (AUG)"/>
        <s v="MANISH (AUG)"/>
        <s v="ACHU (AUG)"/>
        <s v="yeast, jamaican powder"/>
        <s v="PEPPERONOI, CTREAM, BUTTER"/>
        <s v="maida, rawa etc"/>
        <s v="foil, containers, clean wrap etc"/>
        <s v="PUREE"/>
        <s v="CHICKEN THIGH, TENDERLOIN,WINGS"/>
        <s v="CHEESE, CREAM,FF,PRAWNS"/>
        <s v="EXTENTION BOARD"/>
        <s v="CHEESE, JUICE, PUREE ETC"/>
        <s v="12&quot; pizza boxes (1016 nos)"/>
        <s v="pepperoni, cream, etc"/>
        <s v="sprite, soda"/>
        <s v="cheese, tortilla, spices etc"/>
        <s v="RAMEN NOODLES"/>
        <s v="TENDERLOIN, CHICKEN THIGH "/>
        <s v="LETTUCE, TOMATO"/>
        <s v="OMNI"/>
        <s v="RENT"/>
        <s v="10&quot; pizza boxes"/>
        <s v="CLEAN WRAP "/>
        <s v="PASTA,CREAM"/>
        <s v="CM MARGIN FREE"/>
        <s v="OLIVES,  IMP CHEESE"/>
        <s v="JOE M (VEG)"/>
        <s v="sprite 4 case"/>
        <s v="MSP TRAINING"/>
        <s v="PETROL, OMNI"/>
        <s v="SHUKKOOR CHICKEN"/>
        <s v="juice, syrup, pepperoni etc"/>
        <s v="NEW RANA (VEGGIES)"/>
        <s v="PLASTIC CONTAINERS, aluminium foil"/>
        <s v="maida, sugar, dal etc"/>
        <s v="FIRE EXTINGUISHER"/>
        <s v="CREAM , BBQ SAUCE"/>
        <s v="PADANILATHU"/>
        <s v="MINARAL WATER CAN &amp; BOTTLE"/>
        <s v="SMOCK CULTURE BY STEVE"/>
        <s v="JINU (SEP)"/>
        <s v="OCT"/>
        <s v="PIZZA SAVER"/>
        <s v="OIL (24PKT) EGGS"/>
        <s v="CHOCOLATE (CYRIAC NJAVALLY)"/>
        <s v="MONTHLY MEETING FEE"/>
        <s v="TENDERLOIN, CHICKEN THIGH, WINGS"/>
        <s v="BREAD CRUMBS &amp; PUREE"/>
        <s v="CREAM CHEESE"/>
        <s v="CREAM, OREGANO ETC"/>
        <s v="BUTTER, PENNE"/>
        <s v="CHEESE, FRENCH FRIES, KETCHUP"/>
        <s v="SODA &amp; SPRITE"/>
        <s v="MAIDA, CANTEEN RICE, SPICES"/>
        <s v="MUSHROOM, TOMATO PUREE"/>
        <s v="ROSEMARY, BASIL, THYME, MUSHRROM"/>
        <s v="DIESEL INNOVA"/>
        <s v="SOAP LIQUIDS"/>
        <s v="ALBY (SEP)"/>
        <s v="BONY (SEP)"/>
        <s v="ATHUL (SEP)"/>
        <s v="SARATH MADHU (SEP)"/>
        <s v="SARATH KUMAR (SEP)"/>
        <s v="MANISH (SEP)"/>
        <s v="PEPPERONI, SPAGHETTI, BUTTER"/>
        <s v="AIRTEL (KAKKANAD)"/>
        <s v="AUG9TH TO OCT9TH"/>
        <s v="SALMON, AVOCADO, HERBS"/>
        <s v="TRUFFLE OIL 3BTL"/>
        <s v="FRUIT CRUSH, JUICE, PORK SAUSAGE"/>
        <s v="PAPER TISSUE"/>
        <s v="CHEESE, PANEER, RICH CREAM, MANGO JUICE"/>
        <s v="BUTTER "/>
        <s v="SPRITE 3CASE"/>
        <s v="SUNFLOWER OIL (24PKT)"/>
        <s v="PORK RIBS (15KG)"/>
        <s v="SPICES, CREAM, PEPPERONI, CRUMBS"/>
        <s v="CHEESE, KETCHUP, BUTTER"/>
        <s v="PARMESAN CHEESE, OLIVES"/>
        <s v="CHICKEN COKTAIL SAUSAGE"/>
        <s v="CLEAN WRAP, HAIR NET"/>
        <s v="BLACK PEPPER"/>
        <s v="MAIDA, RAWA, SUGAR"/>
        <s v="CHICKEN THIGH, TENDERLOIN"/>
        <s v="MUNICIPALITY WATER 2MONTHS"/>
        <s v="ONION"/>
        <s v="PIZZA BOX (8X8)1000NOS"/>
        <s v="CHEESE, FRYS, BUTTER, WEDGES, PRAWNS"/>
        <s v="WINGS, TENDERLLOIN, CHICKEN THIGH "/>
        <s v="PULI WOOD"/>
        <s v="NON STICK PAN (PRESTIGE PAMPADY)"/>
        <s v="FISH (FAIZAL)"/>
        <s v="SAUCES &amp; NOODLES"/>
        <s v="TOMATO PUREE, CHEESE, SPICES"/>
        <s v="SOY, GOCHUJANG, COUS COUS"/>
        <s v="TAZA MILK"/>
        <s v="MONTH OF OCT 25"/>
        <s v="TORTILLA, PINEAPPLE JUICE"/>
        <s v="CHICKEN THIGH, TENDERLOIN, CURRY CUT"/>
        <s v="SUNFLOWER OIL (12PKT)"/>
        <s v="SALMON, AVOCADO, PEAS"/>
        <s v="butter, wedges, fries, cream"/>
        <s v="LETTUCE"/>
        <s v="MILK, CURD"/>
        <s v="SPRING ONION"/>
        <s v="EGGS (90NOS)"/>
        <s v="PENNE, SPICES, SAUCES"/>
        <s v="CHICKEN (2NOS)"/>
        <s v="RED CHEDDAR (4KG)"/>
        <s v="OLIVES, PEPPERONI"/>
        <s v="AMUL FRESH CREAM"/>
        <s v="SPRITE (4CASE) SODA (3CASE)"/>
        <s v="CURD"/>
        <s v="DELIVERY BAG"/>
        <s v="PORK MEAT 20KG"/>
        <s v="PLASTIC CONTAIINERS, CLEAN WRAP, SILVER FOIL"/>
        <s v="MAIDA "/>
        <s v="NOV"/>
        <s v="CHEESE, PASTA, JUICE"/>
        <s v="PEANUT, KISMISS"/>
        <s v="FRIES, IRISH CREAM, BUTTER"/>
        <s v="SPRITE (5CASE)"/>
        <s v="SALMON, AVOCADO"/>
        <s v="KOT PRINTER ROLL"/>
        <s v="SALARY MONTH OF OCT"/>
        <s v="PETROL OMNI"/>
        <s v="SAUSAGE, PEPPERONI ETC"/>
        <s v="CHOP STICK"/>
        <s v="TOMATO PUREE, MUSHROOM"/>
        <s v="REAL PINEAPPLE JUICE"/>
        <s v="PANEER, GOCHUJANG"/>
        <s v="SPRITE 4CASE"/>
        <s v="PETROL OMNI "/>
        <s v="BEEF CURRY CUT &amp; FAT"/>
        <s v="ALPHONSO MAGO JUICE"/>
        <s v="CHEESE, SPICES, BUTTER"/>
        <s v="SPRITE 6CASE"/>
        <s v="CREAM, YEAST, HONEY"/>
        <s v="RICH CREAM, KETCHUP, CREAM"/>
        <s v="SUN FLOWER OIL"/>
        <s v="CHICKEN THIGH BONELESS"/>
        <s v="CREAM"/>
        <s v="CHRISTMAS DECOR"/>
        <s v="CHEESE, FF, "/>
        <s v="OLIOVE OIL"/>
        <s v="BEEF CURRY CUT, FAT"/>
        <s v="CREAM, MARIMBULA"/>
        <s v="JUICES, CREAM, MUSHROOM, OLIVES, BUTTER"/>
        <s v="LETTUCE &amp; TOMATO"/>
        <s v="COCONUT CRAM"/>
        <s v="MUSHROOMS, HERBS"/>
        <s v="MAIDA, SUGAR, SPICES"/>
        <s v="PARMESAN CHEESER, OLIVES"/>
        <s v="CHEESE, SAUSAGE"/>
        <s v="OONI OVEN (DELHI)"/>
        <s v="PORK RIBS 20KG"/>
        <s v="BUTTER, WEDGES, FRIES SPICES"/>
        <s v="SREEHARI "/>
        <s v="CHEESE, SACHET, TORTILLA"/>
        <s v="PULI WOOD 4270X7"/>
        <s v="TENDERLOIN, WINGS, THIGH BONELESS"/>
        <s v="BLUETOOTH ADAPTER"/>
        <s v="DEC"/>
        <s v="CONTAINERS, CLEAN WRAP, FOIL"/>
        <s v="CHICKEN PEPPERONI"/>
        <s v="SOAP"/>
        <s v="KITCHEN EQPMT"/>
        <s v="TABLE CLEANER"/>
        <s v="BUTTER, CHEESE"/>
        <s v="FISH CANTEEN"/>
        <s v="CHEESE 12KG"/>
        <s v="SPAGHETTI, KETCHUP, OREGANO"/>
        <s v="SALARY MONTH OF NOV"/>
        <s v="CHILLI FLAKES"/>
        <s v="BUTTER"/>
        <s v="SPRITE 120NOS"/>
        <s v="MAIDA, SUGAR, RAVA, COFFEE POWDER"/>
        <s v="CHEESE, PANEER, MUSHROOM, PUREE ETC"/>
        <s v="SALMON, AVOCADO, CUCUMBER ETC"/>
        <s v="PETROL BULLET"/>
        <s v="CHICKEN THIGH, TENDERLOIN, CHICKEN WIGNS"/>
        <s v="T SHIRT"/>
        <s v="SODA 48NOS"/>
        <s v="NOV-DEC"/>
        <s v="NEW 5KG GAS +DEPOSIT 1300"/>
        <s v="BUTTER, CHEESE ETC"/>
        <s v="12INCH PIZZA BOX"/>
        <s v="CHEESE, PEPPERONI, SAUCES, PASTA"/>
        <s v="WATER"/>
        <s v="GAS RANGE"/>
        <s v="WIRING ITEMS"/>
        <s v="LIGHTS FOR FRONT ENTRANCE"/>
        <s v="LIGHT MAINTANENCE"/>
        <s v="NUTS"/>
        <s v="JUICE, SAUCE ETC"/>
        <s v="HERBS"/>
        <s v="OLIVES, IMP CHEESE "/>
        <s v=" CANTEEN (FISH)"/>
        <s v="KITCHEN DOOR WHEEL"/>
        <s v="CHEESE, CRUSH, FRIES ETC"/>
        <s v="CUCUMBER"/>
        <s v="BEEF CURRY CUTS"/>
        <s v="GOCHUJANG Sauce (2BOX)"/>
        <s v="J.MAYO, GOCHUJANG, SOY, CRAB MEAT"/>
        <s v="SPRITE (120)SODA (72)"/>
        <s v="CHICKEN THIGH , TENDERLOIN"/>
        <s v="LETTUCE, AVOCADO"/>
        <s v="PRAWNS, PANEER, WEDGES ETC"/>
        <s v="BACON,  BUTTER, TRIYAKI, "/>
        <s v="PASSION FRIUT, CHEESE, CREAM"/>
        <s v="PEPPERONI, PANEER,IRISH CREAM"/>
        <s v="CANTEEN ITEMS, MAIDA"/>
        <s v="STAFF SPL FOOD"/>
        <s v="STAFF XMAS FOOD"/>
        <s v="DRY CHILLY"/>
        <s v="PEPPERONI, SAUSAGE, PRAWNS"/>
        <s v="JASMIN RICE, OLIVES, SAUCES"/>
        <s v="CHEESE, PRAWNS, SAUSAGE ETC"/>
        <s v="FRIES, BUTTER"/>
        <s v="TISSUE PAPER (2BUNDLE)"/>
        <s v="SPRITE 72NOS"/>
        <s v="PEPPERONI, TORTILA, ETC"/>
        <s v="SUGAR, COFFEE POWDER"/>
        <s v="MAYO, MUSHROOM, BUTTER"/>
        <s v="PRAWNS, CRUMBS"/>
        <s v="BONUS JINU"/>
        <s v="BONUS ALBY"/>
        <s v="BONUS BONEY"/>
        <s v="BONUS ATHUL"/>
        <s v="BONUS SARATH"/>
        <s v="JAN "/>
        <s v="ELMY PAUL CHICKEN"/>
        <s v="MONTHLY MEETING"/>
        <s v="BULLET PETROL"/>
        <s v="PEPPERONI, SAUSAGE, FRIES"/>
        <s v="JINU"/>
        <s v="BONEY"/>
        <s v="ALBY"/>
        <s v="ATHUL"/>
        <s v="SARATH"/>
        <s v="NITHYADAS"/>
        <s v="ATHUL NEW"/>
        <s v="MANISH"/>
        <s v="SLICED MUSHROOM"/>
        <s v="SLICED MUSHROOM, YEAST, PANEER"/>
        <s v="FRIES, JALAPENO"/>
        <s v="SPRITE 48NOS"/>
        <s v="OLIVES "/>
        <s v="BUTTER, TERIYAKI SAUCE, BBQ SAUCE"/>
        <s v="OMNI PETROL"/>
        <s v="EGGS "/>
        <s v="PEPPERONI, PRAWNS"/>
        <s v="FRESH CREAM"/>
        <s v="AMUL CREAM"/>
        <s v="PULI WOOD (4155X7=29,085)"/>
        <s v="CHEEESE, CRUMBS, PRAWNS"/>
        <s v="4155X7 =29058 (STARTED USING 20JAN)"/>
        <s v="SQUEEZE BOTTLES, PIPING BAGS"/>
        <s v="OREGANO, CHILLY FLAKES, BUTTER"/>
        <s v="JASMINE RICE, BUTTER, KIWI CRUSH"/>
        <s v="PORK MEAT(10KG)"/>
        <s v="8&quot; PIZZA BOX"/>
        <s v="SPICES, JUICES"/>
        <s v="AMUL (CREAM &amp; CHEESE)"/>
        <s v="PUREE &amp; PANEER"/>
        <s v="WINGS, THIGH, TENDERLOIN, CURRY CUT"/>
        <s v="AVOCADO"/>
        <s v="BOREWELL (GEOLOGY DEPT)"/>
        <s v="SALMON "/>
        <s v="RAMEN, TUNA SAKU"/>
        <s v="BOREWELL (DRIVER BATA)"/>
        <s v="PORK MEAT(15KG)"/>
        <s v="FRIES,WEDGES"/>
        <s v="BOREWELL (DRILLING)"/>
        <s v="BOREWLL (PLUMBLING LOCAL)"/>
        <s v="BOREWELL PUMP AND ASSESSERIES"/>
        <s v="BOREWELL PIPE TRENCHING (SANTHOSH) "/>
        <s v="AMUL CHEESE"/>
        <s v="OLIVES, CHEDDAR, PARMESAN"/>
        <s v="IRISH, PANDAN ETC"/>
        <s v="MISO PASTE"/>
        <s v="SPRITES (112NOS)"/>
        <s v="3SET ROOM FRESHNER"/>
        <s v="BOREWELL (PLUMBING)"/>
        <s v="SAUSAGE, BUTTER, SPAGHETTI"/>
        <s v="KITCHEN APRON "/>
        <s v="BOREWELL PLUMBING (SANTHOSH)"/>
        <s v="BOREWELL WATER TESTING"/>
        <s v="PRAWNS &amp; WEDGES"/>
        <s v="JUICES &amp; SPICES"/>
        <s v="MINAREL WATER CANS"/>
        <s v="LAND RENT MONTH OF JAN 26"/>
        <s v="MUSHROOM, JUICE, SOY"/>
        <s v="OREGANO, WATERMELON"/>
        <s v="PIZZA STOOL"/>
        <s v="SOAP LIQUID (HAND WASH)"/>
        <s v="AMUL CHEESE &amp; CREAM"/>
        <s v="SAUSAGE, FRIES, BUTTER, KETCHUP"/>
        <s v="TORTILLA, STRAWBERRY, KIWI"/>
        <s v="PIZZA BOX 10&quot;"/>
        <s v="CANTEEN (FISH)"/>
        <s v="AMUL CREAM AND CHEESE"/>
        <s v="TENDERLOIN, WINGS, THIGH"/>
        <s v="MAYO, SOY, SESAME OIL"/>
        <s v="CHEESE, PEPPERONI"/>
        <s v="CHEESE, AMUL CREAM"/>
        <s v="SLICED CHEESE, PASTA"/>
        <s v="SALMON, AVOCADO, ROSEMARY"/>
        <s v="PETROL BULLET (TO ALBY)"/>
        <s v="11-DEC-25 TO 10-FEB-26"/>
        <s v="PASTA, PRAWNS, CORN FLOUR"/>
        <s v="TOILET CLEANERS"/>
        <s v="JUICE "/>
        <s v="TORTILLA, BUTTER, YEAST ETC"/>
        <s v="FOOD CONTAINERS, CAPS, GLOVES ETC"/>
        <s v="17DEC2025-TO-13FEB 2026"/>
        <s v="DR. AMBEDKAR, CHARITY"/>
        <s v="BEEF CURRY CUT, PORK RIBS, FAT"/>
        <s v="TENDERLOIN, CURRY CUT"/>
        <s v="MIXED BEANS, BUTTER"/>
        <s v="TISSUE 2 BUNDLE"/>
        <s v="OREGANO, JAMAICAN, PEPPERONI ETC"/>
        <s v="AMUL CHEESE OREGANO, HONEY"/>
        <s v="PEPPERONI, SAUSAGE, BUTTER"/>
        <s v="PUREE, MUSHROOMS, CRUMBS"/>
        <s v="BOREWELL COVER "/>
        <s v="CHEESE 24PKT"/>
        <s v="FRIES, BBQ SAUCE ETC"/>
        <s v="FLY CATCHER"/>
        <s v="PULI WOOD (4155X7=29,050) (started using 28/2)"/>
        <s v="PINEAPPLE JUICE"/>
        <s v="PORK MEAT (15KG)"/>
        <s v="CHICKEN THIGH, WINGS"/>
        <s v="SPICES, JUICE, PRAWNS ETC"/>
        <s v="SPAGHETTI"/>
        <s v="TOGARASHI CHILLY"/>
        <s v="GAS (PENDING)"/>
        <s v="PASTA, TERIYAKI, BUTTER, CAJUN"/>
        <s v="SAUSAGE, CAJUN"/>
        <s v="CHEESE (24) AMUL CREAM (1CASE)"/>
        <s v="PUREE, PANEER, SHITAKE"/>
        <s v="WEDGES, TORTILLA, SPICES ETC"/>
        <s v="JUICE, SYRUP ETC"/>
        <s v="SALMON, AVOCADO "/>
        <s v="SOAP LIQUID"/>
        <s v="CARRY BAG BIO"/>
        <s v="LAND RENT MONTH OF FEB 26"/>
        <s v="SLARY MONTH OF FEB"/>
        <s v="PAPER FOIL"/>
        <s v="BBQ SAUCE, PASTA"/>
        <s v="SAUCE"/>
        <s v="SPICES, SAUCES"/>
        <s v="SPRITE 5CASE"/>
        <s v="BEANS. CAPSICUM, CORIANDER"/>
        <s v="NORI SHEET"/>
        <s v="COCONUT MIK"/>
        <s v="PUREE, MUSHROOMS, PANEER, FRIES"/>
        <s v="FRIES "/>
        <s v="CURD, BAJI MULAK"/>
        <s v="STAFF FOOD (DUE TO GAS)"/>
        <s v="CRUMBS, PRAWNS"/>
        <s v="RESTAURANT LIGHT WIRING  MAINTANENCE (800+300)"/>
        <s v="LT &amp; MC MEET @ LE MERIDIAN"/>
        <s v="PORK RIBS (5KG)"/>
        <s v="CREAM, KIWI, BUTTER, SPICES"/>
        <s v="TOMATO PUREE, CRAB STICK"/>
        <s v="CHEESE, OLIVES"/>
        <s v="TOILET CLEANING CHEMICALS"/>
        <s v="SPICES, PEPPERONI"/>
        <s v="CM MALL"/>
        <s v="RIBS"/>
        <s v="CREAM CHEESE, "/>
        <s v="TERIYAKI, BBQ SAUCE"/>
        <s v="PANEER, KETCHUP"/>
        <s v="SUSHI RICE"/>
        <s v="TOMATO PUREE, SUSHI RICE"/>
        <s v="PAPER ROLL"/>
        <s v="CELLO TAPE"/>
        <s v="CHEESE, CHILLY SACHET, "/>
        <s v="DICED CHEESE"/>
        <s v="BUTTER, TENDERLOIN"/>
        <s v="PUREE, PANEER, BACON ETC"/>
        <s v="TORTILLA, PORK SAUSAGE"/>
        <s v="WEDGES, PEPPERONI, SAUSAGE"/>
        <s v="WINGS, THIGH "/>
        <s v="JUICES, OREGANO, CHILLI"/>
        <s v="AASHRITHA CHARITABLE TRUST"/>
        <s v="C M MARGIN FREE"/>
        <s v="SRITE (5CASE) SODA (1CASE)"/>
        <s v="RENT MONTH OF FEB 26"/>
        <s v="PEPPERONI, JUICE, BUTTER"/>
        <s v="PIZZA BOXES (12'-10&quot;-8') 1000 EACH"/>
        <s v="DEMI GLAZE, POTATO WEDGES"/>
        <s v="TENDERLOIN, WINGS"/>
        <s v="PANEER, SAUSAGE"/>
        <s v="DRINKING WATER CANS"/>
        <s v="MONTH OF MARCH 26"/>
        <s v="ANNUAL FEE"/>
        <s v="STAFF UNIFORM"/>
        <s v="SOAP OIL"/>
        <s v="PANEER, BUTTER ETC"/>
        <s v="KIZHAKKAMBALAM"/>
        <s v="TORTILLA, WEDGES"/>
        <s v="TORTILLA, SPICES, JUICES"/>
        <s v="SUSHI GINGER, TOMATO PUTREE"/>
        <s v="FRIES, PEPPERONI"/>
        <s v="3470X7= 24290"/>
        <s v="ELETRICITY BILL (10/02 TO 09/04)"/>
        <s v="WINGS, TENDERLOIN,CURRY CUT"/>
        <s v="PEPSI"/>
        <s v="OLIVES, CHEDDAR CHEESE"/>
        <s v="PARCEL CONTAINERS"/>
        <s v="PEPPERONI, "/>
        <s v="BBQ SAUCE, SPAGHETTI"/>
        <s v="TENDERLOIN, THIGH"/>
        <s v="SUSHI RICE, KETCHUP"/>
        <s v="VEGGIES (BAD QUALITY)"/>
        <s v="PORK B/L"/>
        <s v="PRAWNS, BUTTER, CREAM ETC"/>
        <s v="SALMON, AVOCADO, BASIL"/>
        <s v="PANEER, TERIYAKI SAUCE"/>
        <s v="PERIOD OF 13-02 TO 22-04-26"/>
        <s v="AMUL DICED CHEESE"/>
        <s v="VEGGIES "/>
        <s v="BUTTER, KETCHUP, CRUMBS"/>
        <s v="MONTH OF APRIL 26"/>
        <s v="PEPPERONI, TENDERLOIN, PRAWNS"/>
        <s v="PEANUT, CHOCOLATE"/>
        <s v="ESCB "/>
        <s v="PEPPERONI, TOMATO SACHET, DEMI GLACE"/>
        <s v="CHICKEN THIGH , BEEF CURRY CUT"/>
        <s v="VEGG"/>
        <s v="SYRUP, "/>
        <s v="PUREE, SPEGHATTI, KETCHUP"/>
        <s v="TUNA SAKU"/>
        <s v="FREEZER 527L"/>
        <s v="TENDERLOIN, THIGH, WINGS"/>
        <s v="MARIMBULA, NUTDELIGHT"/>
        <s v="TORTILLA, JAMAICAN, SYRUP"/>
        <s v="MISO PASTE, RAMEN, PUREE"/>
        <s v="SODA, SPRITE"/>
        <s v="PRAWNS "/>
        <s v="OLIVES, OLIVE OIL"/>
        <s v="BBQ SAUCE, CRUMBS, OLIVES"/>
        <s v="BUTTER, FRIES, OLIVES"/>
        <s v="AMUL CHEESE "/>
        <s v="FOIL, CONTAINERS"/>
        <s v="PEPPERONI, SAUSAGE, TORTILLA ETC"/>
        <s v="MUSHROOM, CRAB STICS "/>
        <s v="PLASTIC CONTAINERS, WIPER"/>
        <s v="CHALK BOARD"/>
        <s v="SALARY MONMTH OF APRIL 26"/>
        <s v="SUSHI RICE "/>
        <s v="SALMON,AVOCADO"/>
        <s v="VEGETABLES"/>
        <s v="UNIFORM"/>
        <s v="BUTTER, SAUSAGE, PRAWNS, PINEAPPLE JUICE"/>
        <s v="PIZZA BOX 8INCH"/>
        <s v="MICRO GREENS 3BOX"/>
        <s v="TENDERLOIN, THIGH BONELESS"/>
        <s v="HONEYDEW MELON, WEDGES, EXTRA HOT, TERIYAKI SAUCE"/>
        <s v="RIBS &amp; MEAT"/>
        <s v="PEPPERONI, AMUL, JAMAICAN"/>
        <s v="GOCHUJANG, SUSHI RICE"/>
        <s v="COOKER WASHER, MIXY JAR "/>
        <s v="PANEER, JAMAICAN, TOMATO SACHET"/>
        <s v="CERAMIC BOWL FOR SACHET"/>
        <s v="STEEL CONTAINERS, SPATCHULA"/>
        <s v="SUSHI RICE, TUNA"/>
        <s v="MUSHROOM, SUSHI RICE"/>
        <s v="FRENCH FRIES, PRAWNS ETC..."/>
        <s v="SPRITE 8 CASE"/>
        <s v="MICRO GREENS 2BOX"/>
        <s v="SALMON, AVOCADO, CUCUMBER"/>
        <s v="MAYO, AVOCADO"/>
        <s v="SPAGHETTI, BBQ SAUCE, CHILLY FLAKES"/>
        <s v="WINGS"/>
        <s v="WEDGES, PANEER"/>
        <s v="PINEAPPLE JUICE, FRUIT CRUSH, OREGANO"/>
        <s v="SPICY GRILL MARINADE, OREGANO"/>
        <s v="TOMATO PUREE, FRENCH FRIES"/>
        <s v="NUTDELIGHT "/>
        <s v="COCONUT CREAM"/>
        <s v="PANDAN, OREGANO, SAUSAGE"/>
        <s v="PEPPERONI, PANEER, PRAWNS"/>
        <s v="PIZZA BOX (12&quot;+8&quot;)"/>
        <s v="BUTTER NUTDELIGHT, WEDGES"/>
        <s v="SAUSAGE, CAJUN, OLIVES"/>
        <s v="FRIES, TORTILLA, PEPPERONI, PASTA"/>
        <s v="WATER CANS"/>
        <s v="PRAWNS, MARINADE"/>
        <s v="JAMAICAN, MUSHROOM"/>
        <s v="TOMATO PUREE, CREAM, MUSHROOM"/>
        <s v="POTATO WEDGES, BUTTER"/>
        <s v="JALAPENO, KETCHUP"/>
        <s v="SYRUP, CREAM, YEAST"/>
        <s v="PASTA, PRAWNS, DEMI GLAZE"/>
        <s v="CHEESE SAMPLE"/>
        <s v="CHICKEN THIGH, BASA FISH"/>
        <s v="PORK RIB"/>
        <s v="WAKAME"/>
        <s v="SUSHI RICE, JAPANESE MAYO"/>
        <s v="PLASTIC CONTAINER, FOIL, "/>
        <s v="BUTTER, PANEER, BREAD CRUMBS"/>
        <s v="TAMARIND WOOD"/>
        <s v="BREAD CRUMBS, "/>
        <s v="PIRI PIRI, OREGANO"/>
        <s v="BILL MONTH PERIOD (9-APRIL TO 9-JUNE)"/>
        <s v="CHICKEN THIGH"/>
        <s v="BUTTER, OREGANO, KETCHUP"/>
        <s v="CHEDDAR CHEESE"/>
        <s v="PORK PEPPERONI, FRIES, TERIYAKI"/>
        <s v="PORK MEAT B/L"/>
        <s v="CHEESE, MOZZARELLA"/>
        <s v="8INCH PIZZA BOXES"/>
        <s v="MONTH OF FEB 13TH TO JUNE 16TH"/>
        <s v="PRAWNS, TORTILLA, BUTTER"/>
        <s v="SHIRACHA, CREAM, JUICE"/>
        <s v="TIKKA, FRIES, WEDGES, CREAM"/>
        <s v="AIRTEL PHONE RECHARGE"/>
        <s v="UNIFORM-VYSHAKH, ATHUL,JINU, PACHI"/>
        <s v="CURD, CAPSICUM"/>
        <s v="CONTAINER &amp; FOIL"/>
      </sharedItems>
    </cacheField>
    <cacheField name="Amount" numFmtId="166">
      <sharedItems containsString="0" containsBlank="1" containsNumber="1">
        <n v="2710.0"/>
        <n v="25000.0"/>
        <n v="2253.0"/>
        <n v="1160.0"/>
        <n v="1826.0"/>
        <n v="1805.0"/>
        <n v="558.0"/>
        <n v="720.0"/>
        <n v="1529.0"/>
        <n v="85.0"/>
        <n v="19740.0"/>
        <n v="250.0"/>
        <n v="7413.0"/>
        <n v="46969.0"/>
        <n v="2085.0"/>
        <n v="1669.0"/>
        <n v="6667.0"/>
        <n v="1936.0"/>
        <n v="225.0"/>
        <n v="2000.0"/>
        <n v="27.5"/>
        <n v="300.0"/>
        <n v="1150.0"/>
        <n v="2600.0"/>
        <n v="156.0"/>
        <n v="34300.0"/>
        <n v="16900.0"/>
        <n v="5809.0"/>
        <n v="1922.0"/>
        <n v="2135.0"/>
        <n v="2807.0"/>
        <n v="2180.0"/>
        <n v="2943.0"/>
        <n v="1307.0"/>
        <n v="1720.0"/>
        <n v="3409.0"/>
        <n v="350.0"/>
        <n v="2238.0"/>
        <n v="5880.0"/>
        <n v="3506.0"/>
        <n v="600.0"/>
        <n v="48000.0"/>
        <n v="2345.0"/>
        <n v="8439.0"/>
        <n v="1718.5"/>
        <n v="2828.0"/>
        <n v="4734.0"/>
        <n v="140.0"/>
        <n v="7802.0"/>
        <n v="800.0"/>
        <n v="3290.0"/>
        <n v="3156.0"/>
        <n v="676.0"/>
        <n v="820.0"/>
        <n v="1320.0"/>
        <n v="23600.0"/>
        <n v="11641.0"/>
        <n v="5309.0"/>
        <n v="2435.0"/>
        <n v="175.0"/>
        <n v="2275.0"/>
        <n v="11846.0"/>
        <n v="333.0"/>
        <n v="1112.25"/>
        <n v="2051.0"/>
        <n v="5280.0"/>
        <n v="1596.0"/>
        <n v="1896.0"/>
        <n v="1800.0"/>
        <n v="16514.0"/>
        <n v="1450.0"/>
        <n v="40948.0"/>
        <n v="18510.0"/>
        <n v="1949.0"/>
        <n v="1399.0"/>
        <n v="4506.0"/>
        <n v="903.0"/>
        <n v="838.0"/>
        <n v="1760.0"/>
        <n v="18735.0"/>
        <n v="587.0"/>
        <n v="980.0"/>
        <n v="1370.0"/>
        <n v="2150.0"/>
        <n v="1939.0"/>
        <n v="70.0"/>
        <n v="951.0"/>
        <n v="2117.0"/>
        <n v="6180.0"/>
        <n v="22000.0"/>
        <n v="3000.0"/>
        <n v="2426.0"/>
        <n v="2490.0"/>
        <n v="2880.0"/>
        <n v="3087.0"/>
        <n v="1246.0"/>
        <n v="201.0"/>
        <n v="6686.0"/>
        <n v="2960.0"/>
        <n v="1475.0"/>
        <n v="292.0"/>
        <n v="179.0"/>
        <n v="10362.0"/>
        <n v="1135.0"/>
        <n v="5000.0"/>
        <n v="2997.0"/>
        <n v="1979.0"/>
        <n v="12527.0"/>
        <n v="3016.0"/>
        <n v="680.0"/>
        <n v="3286.0"/>
        <n v="4196.0"/>
        <n v="75.0"/>
        <n v="2715.0"/>
        <n v="10379.0"/>
        <n v="1914.0"/>
        <n v="900.0"/>
        <n v="150.0"/>
        <n v="5100.0"/>
        <n v="2049.0"/>
        <n v="3780.0"/>
        <n v="4348.0"/>
        <n v="5705.0"/>
        <n v="30000.0"/>
        <n v="1737.0"/>
        <n v="2317.0"/>
        <n v="1005.0"/>
        <n v="1700.0"/>
        <n v="1300.0"/>
        <n v="410.0"/>
        <n v="23436.0"/>
        <n v="151700.0"/>
        <n v="1668.0"/>
        <n v="1647.0"/>
        <n v="26320.0"/>
        <n v="6411.0"/>
        <n v="1104.0"/>
        <n v="3278.0"/>
        <n v="1934.0"/>
        <n v="2289.0"/>
        <n v="846.0"/>
        <n v="1750.0"/>
        <n v="1893.0"/>
        <n v="2262.0"/>
        <n v="12390.0"/>
        <n v="1704.0"/>
        <n v="2100.0"/>
        <n v="3491.0"/>
        <n v="1346.0"/>
        <n v="1794.0"/>
        <n v="6070.0"/>
        <n v="3793.0"/>
        <n v="4059.0"/>
        <n v="2166.0"/>
        <n v="2418.0"/>
        <n v="1400.0"/>
        <n v="2296.0"/>
        <n v="450.0"/>
        <n v="357.0"/>
        <n v="5017.0"/>
        <n v="2060.0"/>
        <n v="1740.0"/>
        <n v="932.0"/>
        <n v="9571.0"/>
        <n v="2360.0"/>
        <n v="3600.0"/>
        <n v="2302.0"/>
        <n v="100.0"/>
        <n v="15220.0"/>
        <n v="833.0"/>
        <n v="4435.0"/>
        <n v="2293.0"/>
        <n v="1089.0"/>
        <n v="345.0"/>
        <n v="2184.0"/>
        <n v="3353.0"/>
        <n v="8648.0"/>
        <n v="772.0"/>
        <n v="1185.0"/>
        <n v="10654.0"/>
        <n v="1960.0"/>
        <n v="3086.0"/>
        <n v="5201.0"/>
        <n v="1519.0"/>
        <n v="2101.0"/>
        <n v="3360.0"/>
        <n v="1143.0"/>
        <n v="1996.0"/>
        <n v="9584.0"/>
        <n v="2650.0"/>
        <n v="593.0"/>
        <n v="2940.0"/>
        <n v="5985.0"/>
        <n v="2772.0"/>
        <n v="10010.0"/>
        <n v="2720.0"/>
        <n v="1334.0"/>
        <n v="2555.0"/>
        <n v="2469.0"/>
        <n v="1365.0"/>
        <n v="3013.0"/>
        <n v="7453.0"/>
        <n v="121350.0"/>
        <n v="2740.0"/>
        <n v="1404.0"/>
        <n v="10500.0"/>
        <n v="6347.0"/>
        <n v="1600.0"/>
        <n v="3347.0"/>
        <n v="1351.0"/>
        <n v="11655.0"/>
        <n v="19116.0"/>
        <n v="2728.0"/>
        <n v="33770.0"/>
        <n v="2829.0"/>
        <n v="949.0"/>
        <n v="8850.0"/>
        <n v="2813.0"/>
        <n v="1682.0"/>
        <n v="17540.0"/>
        <n v="9069.0"/>
        <n v="1501.0"/>
        <n v="27580.0"/>
        <n v="484.0"/>
        <n v="1879.0"/>
        <n v="3404.0"/>
        <n v="13150.0"/>
        <n v="11710.0"/>
        <n v="731.0"/>
        <n v="836.0"/>
        <n v="571.0"/>
        <n v="5792.0"/>
        <n v="2385.0"/>
        <n v="2295.0"/>
        <n v="1804.0"/>
        <n v="2130.0"/>
        <n v="761.0"/>
        <n v="1220.0"/>
        <n v="2390.0"/>
        <n v="2412.0"/>
        <n v="2432.0"/>
        <n v="139.0"/>
        <n v="3084.0"/>
        <n v="1884.0"/>
        <n v="10619.0"/>
        <n v="95.0"/>
        <n v="813.0"/>
        <n v="2373.0"/>
        <n v="2520.0"/>
        <n v="1217.0"/>
        <n v="2486.0"/>
        <n v="840.0"/>
        <n v="7376.0"/>
        <n v="1568.0"/>
        <n v="3459.0"/>
        <n v="9218.0"/>
        <n v="2900.0"/>
        <n v="1753.0"/>
        <n v="2560.0"/>
        <n v="2820.0"/>
        <n v="1340.0"/>
        <n v="1090.0"/>
        <n v="1761.0"/>
        <n v="2850.0"/>
        <n v="2910.0"/>
        <n v="1680.0"/>
        <n v="1929.0"/>
        <n v="460.0"/>
        <n v="2719.0"/>
        <n v="18750.0"/>
        <n v="18000.0"/>
        <n v="20000.0"/>
        <n v="7557.0"/>
        <n v="13698.0"/>
        <n v="14000.0"/>
        <n v="3153.0"/>
        <n v="13667.0"/>
        <n v="3179.0"/>
        <n v="10000.0"/>
        <n v="1733.0"/>
        <n v="2992.0"/>
        <n v="6900.0"/>
        <n v="335.0"/>
        <n v="2031.0"/>
        <n v="1677.0"/>
        <n v="10321.0"/>
        <n v="716.0"/>
        <n v="3284.0"/>
        <n v="3820.0"/>
        <n v="2816.0"/>
        <n v="5469.0"/>
        <n v="3868.0"/>
        <n v="7930.0"/>
        <n v="1661.0"/>
        <n v="2478.0"/>
        <n v="1933.0"/>
        <n v="860.0"/>
        <n v="1500.0"/>
        <n v="7650.0"/>
        <n v="832.0"/>
        <n v="4524.0"/>
        <n v="1786.0"/>
        <n v="1670.0"/>
        <n v="2365.0"/>
        <n v="3606.0"/>
        <n v="6986.0"/>
        <n v="6586.0"/>
        <n v="1698.0"/>
        <n v="2592.0"/>
        <n v="1743.0"/>
        <n v="3246.0"/>
        <n v="1654.0"/>
        <n v="7151.0"/>
        <n v="2007.0"/>
        <n v="1812.0"/>
        <n v="3916.0"/>
        <n v="5157.0"/>
        <n v="6048.0"/>
        <n v="1377.0"/>
        <n v="2704.0"/>
        <n v="875.0"/>
        <n v="1923.0"/>
        <n v="11011.0"/>
        <n v="2079.0"/>
        <n v="1507.0"/>
        <n v="2070.0"/>
        <n v="3003.0"/>
        <n v="13646.0"/>
        <n v="1708.0"/>
        <n v="2638.0"/>
        <n v="1712.0"/>
        <n v="1660.0"/>
        <n v="1710.0"/>
        <n v="4476.0"/>
        <n v="4982.0"/>
        <n v="27790.0"/>
        <n v="3853.0"/>
        <n v="1233.0"/>
        <n v="8985.0"/>
        <n v="650.0"/>
        <n v="1393.0"/>
        <n v="37417.0"/>
        <n v="2680.0"/>
        <n v="1868.0"/>
        <n v="4163.0"/>
        <n v="3613.0"/>
        <n v="2142.0"/>
        <n v="2325.0"/>
        <n v="1310.0"/>
        <n v="2477.0"/>
        <n v="1640.0"/>
        <n v="1926.0"/>
        <n v="2011.0"/>
        <n v="1275.0"/>
        <n v="8483.0"/>
        <n v="2919.0"/>
        <n v="438.0"/>
        <n v="170.0"/>
        <n v="3658.0"/>
        <n v="7350.0"/>
        <n v="968.0"/>
        <n v="2439.0"/>
        <n v="37020.0"/>
        <n v="995.0"/>
        <n v="2741.0"/>
        <n v="13317.0"/>
        <n v="791.0"/>
        <n v="19125.0"/>
        <n v="1799.0"/>
        <n v="827.0"/>
        <n v="1441.0"/>
        <n v="1317.0"/>
        <n v="2247.0"/>
        <n v="1327.0"/>
        <n v="5893.0"/>
        <n v="3280.0"/>
        <n v="27399.0"/>
        <n v="12410.0"/>
        <n v="420.0"/>
        <n v="13880.0"/>
        <n v="1124.0"/>
        <n v="464.0"/>
        <n v="891.0"/>
        <n v="1060.0"/>
        <n v="3045.0"/>
        <n v="681.0"/>
        <n v="3644.0"/>
        <n v="1187.0"/>
        <n v="8870.0"/>
        <n v="630.0"/>
        <n v="5102.0"/>
        <n v="1763.0"/>
        <n v="1649.0"/>
        <n v="1410.0"/>
        <n v="644.0"/>
        <n v="1771.0"/>
        <n v="4579.0"/>
        <n v="2540.0"/>
        <n v="3319.0"/>
        <n v="1806.0"/>
        <n v="710.0"/>
        <n v="6933.0"/>
        <n v="691.0"/>
        <n v="3259.0"/>
        <n v="3756.0"/>
        <n v="3429.0"/>
        <n v="3676.0"/>
        <n v="880.0"/>
        <n v="6977.0"/>
        <n v="7427.0"/>
        <n v="1109.0"/>
        <n v="10113.0"/>
        <n v="4456.0"/>
        <n v="4913.0"/>
        <n v="1850.0"/>
        <n v="763.0"/>
        <n v="2112.0"/>
        <n v="2808.0"/>
        <n v="20603.0"/>
        <n v="409.0"/>
        <n v="1075.0"/>
        <n v="1190.0"/>
        <n v="52910.0"/>
        <n v="647.0"/>
        <n v="5368.0"/>
        <n v="1419.0"/>
        <n v="1862.0"/>
        <n v="2630.0"/>
        <n v="3120.0"/>
        <n v="8132.0"/>
        <n v="1590.0"/>
        <n v="5858.0"/>
        <n v="3325.0"/>
        <n v="6956.0"/>
        <n v="229.0"/>
        <n v="3240.0"/>
        <n v="5639.0"/>
        <n v="18262.0"/>
        <n v="1405.0"/>
        <n v="2310.0"/>
        <n v="548.0"/>
        <n v="6800.0"/>
        <n v="28595.0"/>
        <n v="16600.0"/>
        <n v="9666.0"/>
        <n v="468.0"/>
        <n v="3436.0"/>
        <n v="3355.0"/>
        <n v="4576.0"/>
        <n v="4153.0"/>
        <n v="320.0"/>
        <n v="3269.0"/>
        <n v="1653.0"/>
        <n v="2882.0"/>
        <n v="8994.0"/>
        <n v="10144.0"/>
        <n v="1906.0"/>
        <n v="380.0"/>
        <n v="1388.0"/>
        <n v="9020.0"/>
        <n v="2976.0"/>
        <n v="3025.0"/>
        <n v="19060.0"/>
        <n v="3736.0"/>
        <n v="7290.0"/>
        <n v="1167.0"/>
        <n v="1490.0"/>
        <n v="2318.0"/>
        <n v="7715.0"/>
        <n v="287.0"/>
        <n v="568.0"/>
        <n v="14704.0"/>
        <n v="1177.0"/>
        <n v="910.0"/>
        <n v="3840.0"/>
        <n v="15049.0"/>
        <n v="1100.0"/>
        <n v="3368.0"/>
        <n v="4894.0"/>
        <n v="1132.0"/>
        <n v="371.0"/>
        <n v="560.0"/>
        <n v="1841.0"/>
        <n v="6279.0"/>
        <n v="1909.0"/>
        <n v="1645.0"/>
        <n v="20665.0"/>
        <n v="690.0"/>
        <n v="2623.0"/>
        <n v="2580.0"/>
        <n v="7085.0"/>
        <n v="1637.0"/>
        <n v="1196.0"/>
        <n v="638.0"/>
        <n v="5996.0"/>
        <n v="4765.0"/>
        <n v="20014.0"/>
        <n v="1972.0"/>
        <n v="1932.0"/>
        <n v="1134.0"/>
        <n v="145.0"/>
        <n v="5714.0"/>
        <n v="8900.0"/>
        <n v="1983.0"/>
        <n v="2040.0"/>
        <n v="2500.0"/>
        <n v="3516.0"/>
        <n v="1200.0"/>
        <n v="983.0"/>
        <n v="2333.0"/>
        <n v="8473.0"/>
        <n v="1605.0"/>
        <n v="1084.0"/>
        <n v="2492.0"/>
        <n v="339.0"/>
        <n v="3075.0"/>
        <n v="6828.0"/>
        <n v="1865.0"/>
        <n v="2222.0"/>
        <n v="5673.0"/>
        <n v="4766.0"/>
        <n v="221.0"/>
        <n v="1166.0"/>
        <n v="19500.0"/>
        <n v="15000.0"/>
        <n v="2616.0"/>
        <n v="2645.0"/>
        <n v="2907.0"/>
        <n v="33267.0"/>
        <n v="402.0"/>
        <n v="2888.0"/>
        <n v="4072.0"/>
        <n v="2264.0"/>
        <n v="310.0"/>
        <n v="13498.0"/>
        <n v="529.0"/>
        <n v="1376.0"/>
        <n v="1538.0"/>
        <n v="3377.0"/>
        <n v="5400.0"/>
        <n v="4129.0"/>
        <n v="6763.0"/>
        <n v="3096.0"/>
        <n v="1944.0"/>
        <n v="5286.0"/>
        <n v="1512.0"/>
        <n v="788.0"/>
        <n v="2603.0"/>
        <n v="1210.0"/>
        <n v="2753.0"/>
        <n v="1170.0"/>
        <n v="7793.0"/>
        <n v="405.0"/>
        <n v="12594.0"/>
        <n v="1002.0"/>
        <n v="11177.0"/>
        <n v="2076.0"/>
        <n v="9706.0"/>
        <n v="30555.0"/>
        <n v="3790.0"/>
        <n v="7986.0"/>
        <n v="2155.0"/>
        <n v="787.0"/>
        <n v="3520.0"/>
        <n v="1448.0"/>
        <n v="11107.0"/>
        <n v="4320.0"/>
        <n v="184.0"/>
        <n v="3100.0"/>
        <n v="756.0"/>
        <n v="1620.0"/>
        <n v="2438.0"/>
        <n v="4284.0"/>
        <n v="2941.0"/>
        <n v="364.0"/>
        <n v="197.0"/>
        <n v="33.0"/>
        <n v="1010.0"/>
        <n v="585.0"/>
        <n v="36107.0"/>
        <n v="138.0"/>
        <n v="1535.0"/>
        <n v="6805.0"/>
        <n v="1633.0"/>
        <n v="688.0"/>
        <n v="2121.0"/>
        <n v="394.0"/>
        <n v="2073.0"/>
        <n v="11520.0"/>
        <n v="26902.0"/>
        <n v="1154.0"/>
        <n v="230.0"/>
        <n v="4896.0"/>
        <n v="1350.0"/>
        <n v="2681.0"/>
        <n v="277.0"/>
        <n v="2902.0"/>
        <n v="162.0"/>
        <n v="1609.0"/>
        <n v="7200.0"/>
        <n v="6290.0"/>
        <n v="4158.0"/>
        <n v="4378.0"/>
        <n v="6544.0"/>
        <n v="990.0"/>
        <n v="9612.0"/>
        <n v="3959.0"/>
        <n v="2396.0"/>
        <n v="4800.0"/>
        <n v="5208.0"/>
        <n v="2800.0"/>
        <n v="7522.0"/>
        <n v="1209.0"/>
        <n v="151000.0"/>
        <n v="6753.0"/>
        <n v="2511.0"/>
        <n v="13633.0"/>
        <n v="1644.0"/>
        <n v="4972.0"/>
        <n v="422.0"/>
        <n v="8859.0"/>
        <n v="1371.0"/>
        <n v="1656.0"/>
        <n v="2980.0"/>
        <n v="6453.0"/>
        <n v="3910.0"/>
        <n v="2482.0"/>
        <n v="3711.0"/>
        <n v="14246.0"/>
        <n v="1491.0"/>
        <n v="2484.0"/>
        <n v="5012.0"/>
        <n v="2086.0"/>
        <n v="3993.0"/>
        <n v="2849.0"/>
        <n v="3336.0"/>
        <n v="3238.0"/>
        <n v="2646.0"/>
        <n v="104.0"/>
        <n v="319.0"/>
        <n v="825.0"/>
        <n v="183.0"/>
        <n v="3415.0"/>
        <n v="4480.0"/>
        <n v="13319.0"/>
        <n v="2514.0"/>
        <n v="1107.0"/>
        <n v="2831.0"/>
        <n v="3233.0"/>
        <n v="1588.0"/>
        <n v="14568.0"/>
        <n v="304.0"/>
        <n v="3608.0"/>
        <n v="2917.0"/>
        <n v="5546.0"/>
        <n v="2411.0"/>
        <n v="8003.0"/>
        <n v="683.0"/>
        <n v="1725.0"/>
        <n v="3435.0"/>
        <n v="108450.0"/>
        <n v="2666.0"/>
        <n v="1276.0"/>
        <n v="1268.0"/>
        <n v="13959.0"/>
        <n v="29890.0"/>
        <n v="10385.0"/>
        <n v="2622.0"/>
        <n v="3191.0"/>
        <n v="3189.0"/>
        <n v="325.0"/>
        <n v="2921.0"/>
        <n v="440.0"/>
        <n v="3341.0"/>
        <n v="1886.0"/>
        <n v="3180.0"/>
        <n v="132.0"/>
        <n v="7719.0"/>
        <n v="2613.0"/>
        <n v="490.0"/>
        <n v="1110.0"/>
        <n v="7459.0"/>
        <n v="5998.0"/>
        <n v="1304.0"/>
        <n v="1571.0"/>
        <n v="2706.0"/>
        <n v="133250.0"/>
        <n v="168.0"/>
        <n v="882.0"/>
        <n v="556.0"/>
        <n v="565.0"/>
        <n v="569.0"/>
        <n v="566.0"/>
        <n v="3309.0"/>
        <n v="1693.0"/>
        <n v="14074.0"/>
        <n v="4619.0"/>
        <n v="13588.0"/>
        <n v="703.0"/>
        <n v="36450.0"/>
        <n v="9431.0"/>
        <n v="480.0"/>
        <n v="1997.0"/>
        <n v="1835.0"/>
        <n v="18062.0"/>
        <n v="11882.0"/>
        <n v="2707.0"/>
        <n v="1296.0"/>
        <n v="3470.0"/>
        <n v="750.0"/>
        <n v="3976.0"/>
        <n v="1499.0"/>
        <n v="270.0"/>
        <n v="7485.0"/>
        <n v="264.0"/>
        <n v="309.0"/>
        <n v="3849.0"/>
        <n v="5132.0"/>
        <n v="3344.0"/>
        <n v="306.0"/>
        <n v="16864.0"/>
        <n v="119.0"/>
        <n v="4662.0"/>
        <n v="2939.0"/>
        <n v="1092.0"/>
        <n v="11442.0"/>
        <n v="3095.0"/>
        <n v="9118.0"/>
        <n v="1007.0"/>
        <n v="2072.0"/>
        <n v="2957.0"/>
        <n v="6854.0"/>
        <n v="9900.0"/>
        <n v="12506.0"/>
        <n v="4145.0"/>
        <n v="6251.0"/>
        <n v="6109.0"/>
        <n v="2224.0"/>
        <n v="2683.0"/>
        <n v="3488.0"/>
        <n v="1985.0"/>
        <n v="1437.0"/>
        <n v="4159.0"/>
        <n v="296.0"/>
        <n v="5127.0"/>
        <n v="9733.0"/>
        <n v="2250.0"/>
        <n v="5728.0"/>
        <n v="3898.0"/>
        <n v="435.0"/>
        <n v="3677.0"/>
        <n v="2640.0"/>
        <n v="1242.0"/>
        <n v="3250.0"/>
        <n v="1991.0"/>
        <n v="2006.0"/>
        <n v="970.0"/>
        <n v="1201.0"/>
        <n v="3185.0"/>
        <n v="6818.0"/>
        <n v="4068.0"/>
        <n v="11995.0"/>
        <n v="1992.0"/>
        <n v="13000.0"/>
        <n v="6000.0"/>
        <n v="3992.0"/>
        <n v="1534.0"/>
        <n v="850.0"/>
        <n v="3621.0"/>
        <n v="17250.0"/>
        <n v="19965.0"/>
        <n v="3603.0"/>
        <n v="5065.0"/>
        <n v="1130.0"/>
        <n v="841.0"/>
        <n v="2093.0"/>
        <n v="2570.0"/>
        <n v="2110.0"/>
        <n v="408.0"/>
        <n v="3392.0"/>
        <n v="3924.0"/>
        <n v="3730.0"/>
        <n v="1575.0"/>
        <n v="4914.0"/>
        <n v="2467.0"/>
        <n v="29085.0"/>
        <n v="2495.0"/>
        <n v="9270.0"/>
        <n v="29058.0"/>
        <n v="3400.0"/>
        <n v="1264.0"/>
        <n v="3331.0"/>
        <n v="2026.0"/>
        <n v="3567.0"/>
        <n v="1027.0"/>
        <n v="3197.0"/>
        <n v="12848.0"/>
        <n v="1719.0"/>
        <n v="1903.0"/>
        <n v="3083.0"/>
        <n v="11448.0"/>
        <n v="2420.0"/>
        <n v="2466.0"/>
        <n v="3951.0"/>
        <n v="866.0"/>
        <n v="14127.0"/>
        <n v="3534.0"/>
        <n v="15011.0"/>
        <n v="3540.0"/>
        <n v="5054.0"/>
        <n v="2440.0"/>
        <n v="3784.0"/>
        <n v="1426.0"/>
        <n v="63000.0"/>
        <n v="40138.0"/>
        <n v="2230.0"/>
        <n v="3781.0"/>
        <n v="7617.0"/>
        <n v="2510.0"/>
        <n v="11560.0"/>
        <n v="3637.0"/>
        <n v="12130.0"/>
        <n v="3646.0"/>
        <n v="479.0"/>
        <n v="5498.0"/>
        <n v="6480.0"/>
        <n v="2331.0"/>
        <n v="500.0"/>
        <n v="2357.0"/>
        <n v="625.0"/>
        <n v="819.0"/>
        <n v="3251.0"/>
        <n v="5098.0"/>
        <n v="730.0"/>
        <n v="906.0"/>
        <n v="3788.0"/>
        <n v="2120.0"/>
        <n v="3480.0"/>
        <n v="1050.0"/>
        <n v="2920.0"/>
        <n v="3500.0"/>
        <n v="5703.0"/>
        <n v="1343.0"/>
        <n v="4465.0"/>
        <n v="7137.0"/>
        <n v="1364.0"/>
        <n v="3119.0"/>
        <n v="4102.0"/>
        <n v="390.0"/>
        <n v="1844.0"/>
        <n v="1488.0"/>
        <n v="6636.0"/>
        <n v="2868.0"/>
        <n v="1253.0"/>
        <n v="13843.0"/>
        <n v="2585.0"/>
        <n v="5457.0"/>
        <n v="5887.0"/>
        <n v="7396.0"/>
        <n v="7428.0"/>
        <n v="873.0"/>
        <n v="2403.0"/>
        <n v="2856.0"/>
        <n v="2852.0"/>
        <n v="35161.0"/>
        <n v="2817.0"/>
        <n v="2046.0"/>
        <n v="745.0"/>
        <n v="6247.0"/>
        <n v="5440.0"/>
        <n v="1067.0"/>
        <n v="5090.0"/>
        <n v="8053.0"/>
        <n v="982.0"/>
        <n v="5081.0"/>
        <n v="136.0"/>
        <n v="2417.0"/>
        <n v="3817.0"/>
        <n v="6960.0"/>
        <n v="1114.0"/>
        <n v="2501.0"/>
        <n v="4515.0"/>
        <n v="2586.0"/>
        <n v="2587.0"/>
        <n v="5008.0"/>
        <n v="1642.0"/>
        <n v="532.0"/>
        <n v="1444.0"/>
        <n v="2095.0"/>
        <n v="4054.0"/>
        <n v="3499.0"/>
        <n v="29050.0"/>
        <n v="1237.0"/>
        <n v="3058.0"/>
        <n v="2688.0"/>
        <n v="1785.0"/>
        <n v="2422.0"/>
        <n v="6329.0"/>
        <n v="446.0"/>
        <n v="3864.0"/>
        <n v="2700.0"/>
        <n v="6141.0"/>
        <n v="3040.0"/>
        <n v="1096.0"/>
        <n v="59.0"/>
        <n v="3053.0"/>
        <n v="4607.0"/>
        <n v="2108.0"/>
        <n v="1378.0"/>
        <n v="2805.0"/>
        <n v="660.0"/>
        <n v="3830.0"/>
        <n v="3884.0"/>
        <n v="6210.0"/>
        <n v="6013.0"/>
        <n v="1260.0"/>
        <n v="1780.0"/>
        <n v="3456.0"/>
        <n v="2855.0"/>
        <n v="210.0"/>
        <n v="144.0"/>
        <n v="31500.0"/>
        <n v="1821.0"/>
        <n v="2862.0"/>
        <n v="131300.0"/>
        <n v="1056.0"/>
        <n v="709.0"/>
        <n v="805.0"/>
        <n v="742.0"/>
        <n v="758.0"/>
        <n v="2450.0"/>
        <n v="5780.0"/>
        <n v="137.0"/>
        <n v="395.0"/>
        <n v="2595.0"/>
        <n v="3598.0"/>
        <m/>
        <n v="4534.0"/>
        <n v="4103.0"/>
        <n v="1790.0"/>
        <n v="5003.0"/>
        <n v="351.0"/>
        <n v="284.0"/>
        <n v="297.0"/>
        <n v="3232.0"/>
        <n v="473.0"/>
        <n v="2572.0"/>
        <n v="6747.0"/>
        <n v="2950.0"/>
        <n v="3108.0"/>
        <n v="2567.0"/>
        <n v="3640.0"/>
        <n v="2159.0"/>
        <n v="7237.0"/>
        <n v="6892.0"/>
        <n v="7225.0"/>
        <n v="725.0"/>
        <n v="520.0"/>
        <n v="4328.0"/>
        <n v="4570.0"/>
        <n v="2881.0"/>
        <n v="2952.0"/>
        <n v="3105.0"/>
        <n v="2883.0"/>
        <n v="654.0"/>
        <n v="1957.0"/>
        <n v="799.0"/>
        <n v="892.0"/>
        <n v="574.0"/>
        <n v="6915.0"/>
        <n v="4900.0"/>
        <n v="770.0"/>
        <n v="396.0"/>
        <n v="6569.0"/>
        <n v="2835.0"/>
        <n v="6143.0"/>
        <n v="1164.0"/>
        <n v="4563.0"/>
        <n v="1061.0"/>
        <n v="2096.0"/>
        <n v="1287.0"/>
        <n v="2687.0"/>
        <n v="3588.0"/>
        <n v="4150.0"/>
        <n v="1726.0"/>
        <n v="1811.0"/>
        <n v="2757.0"/>
        <n v="1169.0"/>
        <n v="253.0"/>
        <n v="3528.0"/>
        <n v="2785.0"/>
        <n v="2713.0"/>
        <n v="17983.0"/>
        <n v="6163.0"/>
        <n v="1655.0"/>
        <n v="1890.0"/>
        <n v="47880.0"/>
        <n v="1144.0"/>
        <n v="2647.0"/>
        <n v="588.0"/>
        <n v="5556.0"/>
        <n v="1141.0"/>
        <n v="3310.0"/>
        <n v="4693.0"/>
        <n v="1984.0"/>
        <n v="5227.0"/>
        <n v="117200.0"/>
        <n v="620.0"/>
        <n v="1515.0"/>
        <n v="3759.0"/>
        <n v="2054.0"/>
        <n v="1982.0"/>
        <n v="2062.0"/>
        <n v="1481.0"/>
        <n v="1530.0"/>
        <n v="5864.0"/>
        <n v="1119.0"/>
        <n v="2309.0"/>
        <n v="24290.0"/>
        <n v="2381.0"/>
        <n v="36495.0"/>
        <n v="4156.0"/>
        <n v="1646.0"/>
        <n v="9885.0"/>
        <n v="1432.0"/>
        <n v="3950.0"/>
        <n v="602.0"/>
        <n v="4902.0"/>
        <n v="11403.0"/>
        <n v="5210.0"/>
        <n v="3357.0"/>
        <n v="5685.0"/>
        <n v="3139.0"/>
        <n v="404.0"/>
        <n v="17340.0"/>
        <n v="2504.0"/>
        <n v="3010.0"/>
        <n v="2590.0"/>
        <n v="1952.0"/>
        <n v="7758.0"/>
        <n v="2821.0"/>
        <n v="1471.0"/>
        <n v="7763.0"/>
        <n v="921.0"/>
        <n v="2503.0"/>
        <n v="4180.0"/>
        <n v="1938.0"/>
        <n v="1255.0"/>
        <n v="2177.0"/>
        <n v="2812.0"/>
        <n v="3786.0"/>
        <n v="3089.0"/>
        <n v="2090.0"/>
        <n v="4932.0"/>
        <n v="1055.0"/>
        <n v="2620.0"/>
        <n v="706.0"/>
        <n v="2677.0"/>
        <n v="2425.0"/>
        <n v="1754.0"/>
        <n v="2569.0"/>
        <n v="1829.0"/>
        <n v="670.0"/>
        <n v="6390.0"/>
        <n v="2437.0"/>
        <n v="5553.0"/>
        <n v="8935.0"/>
        <n v="32000.0"/>
        <n v="803.0"/>
        <n v="2148.0"/>
        <n v="8360.0"/>
        <n v="4120.0"/>
        <n v="5271.0"/>
        <n v="4457.0"/>
        <n v="5863.0"/>
        <n v="3243.0"/>
        <n v="1483.0"/>
        <n v="8165.0"/>
        <n v="2609.0"/>
        <n v="3221.0"/>
        <n v="3085.0"/>
        <n v="3144.0"/>
        <n v="11988.0"/>
        <n v="1359.0"/>
        <n v="3700.0"/>
        <n v="6512.0"/>
        <n v="3997.0"/>
        <n v="1559.0"/>
        <n v="3659.0"/>
        <n v="888.0"/>
        <n v="6331.0"/>
        <n v="148072.0"/>
        <n v="16610.0"/>
        <n v="2684.0"/>
        <n v="1145.0"/>
        <n v="2634.0"/>
        <n v="6419.0"/>
        <n v="157.0"/>
        <n v="5139.0"/>
        <n v="5950.0"/>
        <n v="6090.0"/>
        <n v="2766.0"/>
        <n v="2483.0"/>
        <n v="6595.0"/>
        <n v="5731.0"/>
        <n v="31200.0"/>
        <n v="3343.0"/>
        <n v="2528.0"/>
        <n v="2736.0"/>
        <n v="4842.0"/>
        <n v="3050.0"/>
        <n v="236.0"/>
        <n v="1344.0"/>
        <n v="672.0"/>
        <n v="4790.0"/>
        <n v="1658.0"/>
        <n v="7111.0"/>
        <n v="2030.0"/>
        <n v="2932.0"/>
        <n v="6263.0"/>
        <n v="3920.0"/>
        <n v="8730.0"/>
        <n v="967.0"/>
        <n v="114.0"/>
        <n v="3043.0"/>
        <n v="3517.0"/>
        <n v="3386.0"/>
        <n v="3928.0"/>
        <n v="3852.0"/>
        <n v="2010.0"/>
        <n v="4535.0"/>
        <n v="4979.0"/>
        <n v="5843.0"/>
        <n v="8715.0"/>
        <n v="3248.0"/>
        <n v="2362.0"/>
        <n v="3312.0"/>
        <n v="2149.0"/>
        <n v="26580.0"/>
        <n v="2610.0"/>
        <n v="6093.0"/>
        <n v="2182.0"/>
        <n v="8270.0"/>
        <n v="867.0"/>
        <n v="4182.0"/>
        <n v="5994.0"/>
        <n v="5050.0"/>
        <n v="3033.0"/>
        <n v="3320.0"/>
        <n v="2656.0"/>
        <n v="2114.0"/>
        <n v="3851.0"/>
        <n v="4452.0"/>
        <n v="2661.0"/>
        <n v="3145.0"/>
        <n v="549.0"/>
        <n v="2956.0"/>
        <n v="3816.0"/>
        <n v="5083.0"/>
        <n v="3833.0"/>
        <n v="5516.0"/>
        <n v="17126.0"/>
        <n v="16669.0"/>
        <n v="2901.0"/>
        <n v="4700.0"/>
        <n v="0.0"/>
        <n v="3203.0"/>
        <n v="5744.0"/>
        <n v="3300.0"/>
        <n v="9364.0"/>
        <n v="4680.0"/>
        <n v="3417.0"/>
        <n v="31987.0"/>
        <n v="3162.0"/>
        <n v="3458.0"/>
        <n v="3020.0"/>
        <n v="3684.0"/>
        <n v="3737.0"/>
        <n v="3860.0"/>
        <n v="43176.0"/>
        <n v="2225.0"/>
        <n v="7069.0"/>
        <n v="3809.0"/>
        <n v="2428.0"/>
        <n v="1968.0"/>
        <n v="3390.0"/>
        <n v="15002.0"/>
        <n v="2105.0"/>
        <n v="3126.0"/>
        <n v="6550.0"/>
        <n v="1354.0"/>
        <n v="3957.0"/>
        <n v="424.0"/>
        <n v="9297.0"/>
        <n v="4797.0"/>
        <n v="5495.0"/>
        <n v="913.0"/>
        <n v="2754.0"/>
        <n v="4032.0"/>
        <n v="4100.0"/>
        <n v="991.0"/>
        <n v="4861.0"/>
        <n v="610.0"/>
        <n v="1872.0"/>
        <n v="1834.0"/>
        <n v="256.0"/>
      </sharedItems>
    </cacheField>
    <cacheField name="Paid?" numFmtId="0">
      <sharedItems>
        <b v="1"/>
        <b v="0"/>
      </sharedItems>
    </cacheField>
    <cacheField name="Mode" numFmtId="0">
      <sharedItems containsBlank="1">
        <s v="Cash"/>
        <s v="UPI"/>
        <s v="Bank"/>
        <m/>
      </sharedItems>
    </cacheField>
    <cacheField name="Payment Date">
      <sharedItems containsDate="1" containsBlank="1" containsMixedTypes="1">
        <m/>
        <d v="2025-05-24T00:00:00Z"/>
        <d v="2026-02-11T00:00:00Z"/>
        <d v="2025-11-19T00:00:00Z"/>
        <d v="2025-11-07T00:00:00Z"/>
        <s v="ON THE WAY"/>
        <d v="2025-12-06T00:00:00Z"/>
        <d v="2026-02-04T00:00:00Z"/>
        <d v="2026-12-07T00:00:00Z"/>
        <d v="2026-01-08T00:00:00Z"/>
        <d v="2026-01-21T00:00:00Z"/>
        <d v="2026-01-22T00:00:00Z"/>
        <d v="2026-01-10T00:00:00Z"/>
        <d v="2026-01-14T00:00:00Z"/>
        <d v="2026-01-16T00:00:00Z"/>
        <d v="2026-01-19T00:00:00Z"/>
        <d v="2026-02-05T00:00:00Z"/>
        <d v="2026-01-20T00:00:00Z"/>
        <d v="2026-01-23T00:00:00Z"/>
        <d v="2026-01-30T00:00:00Z"/>
        <d v="2026-01-26T00:00:00Z"/>
        <d v="2026-01-29T00:00:00Z"/>
        <d v="2026-03-03T00:00:00Z"/>
        <d v="2026-02-07T00:00:00Z"/>
        <d v="2026-02-01T00:00:00Z"/>
        <d v="2026-02-13T00:00:00Z"/>
        <d v="2026-02-06T00:00:00Z"/>
        <d v="2026-02-28T00:00:00Z"/>
        <d v="2026-02-09T00:00:00Z"/>
        <d v="2026-02-10T00:00:00Z"/>
        <d v="2026-02-12T00:00:00Z"/>
        <d v="2026-02-25T00:00:00Z"/>
        <d v="2026-04-24T00:00:00Z"/>
        <d v="2026-02-14T00:00:00Z"/>
        <d v="2026-02-15T00:00:00Z"/>
        <d v="2026-02-16T00:00:00Z"/>
        <d v="2026-02-17T00:00:00Z"/>
        <d v="2026-02-18T00:00:00Z"/>
        <d v="2026-02-23T00:00:00Z"/>
        <d v="2026-03-05T00:00:00Z"/>
        <d v="2026-02-20T00:00:00Z"/>
        <d v="2026-02-24T00:00:00Z"/>
        <d v="2026-06-11T00:00:00Z"/>
        <d v="2026-02-26T00:00:00Z"/>
        <d v="2026-03-01T00:00:00Z"/>
        <d v="2026-04-11T00:00:00Z"/>
        <d v="2026-03-04T00:00:00Z"/>
        <d v="2026-03-06T00:00:00Z"/>
        <d v="2026-03-07T00:00:00Z"/>
        <d v="2026-03-13T00:00:00Z"/>
        <d v="2026-03-09T00:00:00Z"/>
        <d v="2026-03-10T00:00:00Z"/>
        <d v="2026-03-11T00:00:00Z"/>
        <d v="2026-03-12T00:00:00Z"/>
        <d v="2026-03-14T00:00:00Z"/>
        <d v="2026-03-27T00:00:00Z"/>
        <d v="2026-03-19T00:00:00Z"/>
        <d v="2026-03-16T00:00:00Z"/>
        <d v="2026-03-17T00:00:00Z"/>
        <d v="2026-03-18T00:00:00Z"/>
        <d v="2026-03-26T00:00:00Z"/>
        <d v="2026-03-24T00:00:00Z"/>
        <d v="2026-03-25T00:00:00Z"/>
        <d v="2026-03-31T00:00:00Z"/>
        <d v="2026-04-16T00:00:00Z"/>
        <d v="2026-04-01T00:00:00Z"/>
        <d v="2026-04-05T00:00:00Z"/>
        <d v="2026-04-03T00:00:00Z"/>
        <d v="2026-04-04T00:00:00Z"/>
        <d v="2026-04-06T00:00:00Z"/>
        <d v="2026-04-14T00:00:00Z"/>
        <d v="2026-04-07T00:00:00Z"/>
        <d v="2026-04-09T00:00:00Z"/>
        <d v="2026-04-10T00:00:00Z"/>
        <d v="2026-04-17T00:00:00Z"/>
        <d v="2026-04-13T00:00:00Z"/>
        <d v="2026-04-15T00:00:00Z"/>
        <d v="2026-05-01T00:00:00Z"/>
        <d v="2026-04-22T00:00:00Z"/>
        <d v="2026-04-23T00:00:00Z"/>
        <d v="2026-04-25T00:00:00Z"/>
        <d v="2026-04-30T00:00:00Z"/>
        <d v="2026-04-28T00:00:00Z"/>
        <d v="2026-04-27T00:00:00Z"/>
        <d v="2026-04-29T00:00:00Z"/>
        <d v="2026-05-07T00:00:00Z"/>
        <d v="2026-05-08T00:00:00Z"/>
        <d v="2026-05-02T00:00:00Z"/>
        <d v="2026-05-06T00:00:00Z"/>
        <d v="2026-05-05T00:00:00Z"/>
        <d v="2026-05-15T00:00:00Z"/>
        <d v="2026-05-09T00:00:00Z"/>
        <d v="2026-05-11T00:00:00Z"/>
        <d v="2026-05-13T00:00:00Z"/>
        <d v="2026-05-23T00:00:00Z"/>
        <d v="2026-05-14T00:00:00Z"/>
        <d v="2026-05-16T00:00:00Z"/>
        <d v="2026-06-03T00:00:00Z"/>
        <d v="2026-05-18T00:00:00Z"/>
        <d v="2026-05-19T00:00:00Z"/>
        <d v="2026-05-20T00:00:00Z"/>
        <d v="2026-05-21T00:00:00Z"/>
        <d v="2026-05-28T00:00:00Z"/>
        <d v="2026-05-29T00:00:00Z"/>
        <d v="2026-05-24T00:00:00Z"/>
        <d v="2026-06-02T00:00:00Z"/>
        <d v="2026-05-03T00:00:00Z"/>
        <d v="2026-05-27T00:00:00Z"/>
        <d v="2026-06-04T00:00:00Z"/>
        <d v="2026-05-04T00:00:00Z"/>
        <d v="2026-06-13T00:00:00Z"/>
        <d v="2026-06-06T00:00:00Z"/>
        <d v="2026-06-08T00:00:00Z"/>
        <d v="2026-06-09T00:00:00Z"/>
        <d v="2026-06-10T00:00:00Z"/>
        <d v="2026-06-19T00:00:00Z"/>
        <d v="2026-06-14T00:00:00Z"/>
        <d v="2026-06-17T00:00:00Z"/>
        <d v="2026-06-15T00:00:00Z"/>
        <d v="2026-06-18T00:00:00Z"/>
        <d v="2026-06-20T00:00:00Z"/>
        <d v="2026-06-22T00:00:00Z"/>
      </sharedItems>
    </cacheField>
    <cacheField name="Rating" numFmtId="0">
      <sharedItems containsString="0" containsBlank="1" containsNumber="1" containsInteger="1">
        <n v="5.0"/>
        <n v="0.0"/>
        <m/>
        <n v="2.0"/>
        <n v="1.0"/>
      </sharedItems>
    </cacheField>
    <cacheField name="Vendor Category" numFmtId="0">
      <sharedItems containsBlank="1">
        <m/>
        <s v="WRONG BILL"/>
        <s v="ALBY"/>
      </sharedItems>
    </cacheField>
    <cacheField name="Remarks"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Y485" sheet="SwiggyInvoiceAnnexture"/>
  </cacheSource>
  <cacheFields>
    <cacheField name="PaymentID" numFmtId="167">
      <sharedItems containsSemiMixedTypes="0" containsDate="1" containsString="0">
        <d v="2025-04-16T00:00:00Z"/>
        <d v="2025-04-23T00:00:00Z"/>
        <d v="2025-04-30T00:00:00Z"/>
        <d v="2025-05-05T00:00:00Z"/>
        <d v="2025-05-07T00:00:00Z"/>
        <d v="2025-05-14T00:00:00Z"/>
        <d v="2025-05-21T00:00:00Z"/>
        <d v="2025-05-28T00:00:00Z"/>
        <d v="2025-06-04T00:00:00Z"/>
        <d v="2025-06-11T00:00:00Z"/>
        <d v="2025-06-18T00:00:00Z"/>
        <d v="2025-06-25T00:00:00Z"/>
        <d v="2025-07-04T00:00:00Z"/>
        <d v="2025-07-09T00:00:00Z"/>
        <d v="2025-07-16T00:00:00Z"/>
      </sharedItems>
    </cacheField>
    <cacheField name="Order ID" numFmtId="0">
      <sharedItems containsSemiMixedTypes="0" containsString="0" containsNumber="1" containsInteger="1">
        <n v="2.03323727833985E14"/>
        <n v="2.03349440127363E14"/>
        <n v="2.03359178077774E14"/>
        <n v="2.0343365705677E14"/>
        <n v="2.03435912866093E14"/>
        <n v="2.03438608676679E14"/>
        <n v="2.03438922167612E14"/>
        <n v="2.03508162484177E14"/>
        <n v="2.03521051067944E14"/>
        <n v="2.03536479647997E14"/>
        <n v="2.03595884273246E14"/>
        <n v="2.03690078159199E14"/>
        <n v="2.03697189606601E14"/>
        <n v="2.03755054264094E14"/>
        <n v="2.0376116209113E14"/>
        <n v="2.03785580997113E14"/>
        <n v="2.03788164490719E14"/>
        <n v="2.03862521805423E14"/>
        <n v="2.03867191085444E14"/>
        <n v="2.04035770284769E14"/>
        <n v="2.04042752030857E14"/>
        <n v="2.04051867574558E14"/>
        <n v="2.04052645766134E14"/>
        <n v="2.041020837711E14"/>
        <n v="2.04124492278368E14"/>
        <n v="2.04124647404444E14"/>
        <n v="2.04212905215057E14"/>
        <n v="2.0421549076123E14"/>
        <n v="2.04218347708026E14"/>
        <n v="2.04222343884996E14"/>
        <n v="2.04287737282944E14"/>
        <n v="2.04288821088966E14"/>
        <n v="2.04292365396131E14"/>
        <n v="2.04294771366388E14"/>
        <n v="2.04299841075979E14"/>
        <n v="2.04300656245087E14"/>
        <n v="2.04303850607557E14"/>
        <n v="2.04305353193813E14"/>
        <n v="2.04359894567486E14"/>
        <n v="2.04361637504711E14"/>
        <n v="2.04366702358606E14"/>
        <n v="2.0436705813621E14"/>
        <n v="2.04381833273804E14"/>
        <n v="2.0438353763273E14"/>
        <n v="2.04383544317804E14"/>
        <n v="2.04383765079852E14"/>
        <n v="2.0438387331999E14"/>
        <n v="2.04384185156754E14"/>
        <n v="2.04385855697434E14"/>
        <n v="2.04386739344028E14"/>
        <n v="2.04388648675384E14"/>
        <n v="2.04390039914798E14"/>
        <n v="2.0439708492803E14"/>
        <n v="2.04446834613113E14"/>
        <n v="2.04463308717339E14"/>
        <n v="2.04468550764975E14"/>
        <n v="2.04472510573544E14"/>
        <n v="2.0447474877518E14"/>
        <n v="2.04476158750656E14"/>
        <n v="2.04479499552477E14"/>
        <n v="2.04482779724792E14"/>
        <n v="2.04558048502256E14"/>
        <n v="2.04558947155827E14"/>
        <n v="2.04559154889387E14"/>
        <n v="2.04561278937219E14"/>
        <n v="2.04565890938565E14"/>
        <n v="2.0462263480539E14"/>
        <n v="2.0463179727198E14"/>
        <n v="2.0463604041227E14"/>
        <n v="2.04639269706561E14"/>
        <n v="2.04642526185227E14"/>
        <n v="2.04648498429964E14"/>
        <n v="2.04649345151698E14"/>
        <n v="2.04649360253678E14"/>
        <n v="2.04650646695434E14"/>
        <n v="2.04650871018646E14"/>
        <n v="2.04709933377978E14"/>
        <n v="2.04722108011096E14"/>
        <n v="2.04724969773033E14"/>
        <n v="2.04730231518825E14"/>
        <n v="2.04791947854122E14"/>
        <n v="2.04827953081349E14"/>
        <n v="2.04903634665309E14"/>
        <n v="2.04904327438482E14"/>
        <n v="2.0491152374782E14"/>
        <n v="2.04914721836186E14"/>
        <n v="2.04980957551815E14"/>
        <n v="2.04984443691974E14"/>
        <n v="2.04986998231753E14"/>
        <n v="2.04988498603609E14"/>
        <n v="2.04988734305065E14"/>
        <n v="2.04994912053171E14"/>
        <n v="2.05002325907918E14"/>
        <n v="2.0500569396286E14"/>
        <n v="2.0506496158701E14"/>
        <n v="2.05077102596204E14"/>
        <n v="2.05080470481036E14"/>
        <n v="2.05083244866572E14"/>
        <n v="2.05084898777062E14"/>
        <n v="2.05153896289315E14"/>
        <n v="2.05160897032262E14"/>
        <n v="2.05166082847511E14"/>
        <n v="2.05232518916862E14"/>
        <n v="2.05245488708476E14"/>
        <n v="2.05247813800514E14"/>
        <n v="2.05249361262465E14"/>
        <n v="2.05250348440873E14"/>
        <n v="2.05251957426577E14"/>
        <n v="2.05255237027375E14"/>
        <n v="2.05310082950865E14"/>
        <n v="2.05420695821152E14"/>
        <n v="2.05420721717157E14"/>
        <n v="2.0542225530038E14"/>
        <n v="2.05428734512866E14"/>
        <n v="2.05439091588981E14"/>
        <n v="2.05482961721141E14"/>
        <n v="2.05507087284067E14"/>
        <n v="2.05509193394046E14"/>
        <n v="2.05509389079917E14"/>
        <n v="2.05513264448418E14"/>
        <n v="2.05588847179597E14"/>
        <n v="2.05594096311649E14"/>
        <n v="2.05675896070093E14"/>
        <n v="2.05677400814368E14"/>
        <n v="2.05687461527326E14"/>
        <n v="2.05689738282552E14"/>
        <n v="2.05765918551876E14"/>
        <n v="2.0576858498442E14"/>
        <n v="2.05769861903235E14"/>
        <n v="2.0577709235056E14"/>
        <n v="2.05777473554981E14"/>
        <n v="2.05847368905692E14"/>
        <n v="2.05870476418451E14"/>
        <n v="2.06018806013854E14"/>
        <n v="2.06026322987302E14"/>
        <n v="2.06104446706432E14"/>
        <n v="2.06197216226282E14"/>
        <n v="2.06206613985897E14"/>
        <n v="2.06212345631504E14"/>
        <n v="2.06285116371471E14"/>
        <n v="2.0628656238315E14"/>
        <n v="2.0628766195854E14"/>
        <n v="2.06295011344127E14"/>
        <n v="2.06364662460145E14"/>
        <n v="2.06370964251754E14"/>
        <n v="2.06371814055467E14"/>
        <n v="2.06372124906312E14"/>
        <n v="2.06372753328837E14"/>
        <n v="2.06377454202938E14"/>
        <n v="2.06377644708945E14"/>
        <n v="2.06378187620741E14"/>
        <n v="2.06380890363372E14"/>
        <n v="2.06382560296047E14"/>
        <n v="2.06385011769363E14"/>
        <n v="2.06463538265162E14"/>
        <n v="2.06471584484411E14"/>
        <n v="2.06473145567684E14"/>
        <n v="2.06606977081808E14"/>
        <n v="2.06630187926536E14"/>
        <n v="2.06637923188609E14"/>
        <n v="2.06642169379375E14"/>
        <n v="2.06692812353137E14"/>
        <n v="2.06721255284503E14"/>
        <n v="2.06726089984474E14"/>
        <n v="2.06804383257586E14"/>
        <n v="2.0680671102531E14"/>
        <n v="2.06812830454965E14"/>
        <n v="2.06814781695756E14"/>
        <n v="2.06878532086095E14"/>
        <n v="2.06892141884888E14"/>
        <n v="2.06893697047692E14"/>
        <n v="2.06957813675974E14"/>
        <n v="2.06968626353153E14"/>
        <n v="2.06977340433888E14"/>
        <n v="2.06981066752981E14"/>
        <n v="2.06984438566775E14"/>
        <n v="2.06986078089069E14"/>
        <n v="2.06991226843513E14"/>
        <n v="2.07042708189062E14"/>
        <n v="2.07051887111039E14"/>
        <n v="2.07056939709199E14"/>
        <n v="2.07062050161607E14"/>
        <n v="2.07065083599143E14"/>
        <n v="2.07066146589024E14"/>
        <n v="2.07073607033432E14"/>
        <n v="2.07075401442768E14"/>
        <n v="2.07231253775437E14"/>
        <n v="2.07237304341873E14"/>
        <n v="2.07240937493432E14"/>
        <n v="2.07242034038925E14"/>
        <n v="2.07242105744884E14"/>
        <n v="2.07242286740797E14"/>
        <n v="2.073174806727E14"/>
        <n v="2.07327344172724E14"/>
        <n v="2.07331680502897E14"/>
        <n v="2.07385555841679E14"/>
        <n v="2.07401960961892E14"/>
        <n v="2.07405236153826E14"/>
        <n v="2.0740773691056E14"/>
        <n v="2.07408531760926E14"/>
        <n v="2.07412289903876E14"/>
        <n v="2.07415460512247E14"/>
        <n v="2.07419150449153E14"/>
        <n v="2.07420392047835E14"/>
        <n v="2.07484290324623E14"/>
        <n v="2.07491240350156E14"/>
        <n v="2.07492198918811E14"/>
        <n v="2.07494562141407E14"/>
        <n v="2.07502605066355E14"/>
        <n v="2.07583380599891E14"/>
        <n v="2.07586447393763E14"/>
        <n v="2.07592163740268E14"/>
        <n v="2.07647489061026E14"/>
        <n v="2.07666616012381E14"/>
        <n v="2.07670973979019E14"/>
        <n v="2.07672145507994E14"/>
        <n v="2.07674271561867E14"/>
        <n v="2.07677593211029E14"/>
        <n v="2.07678323066058E14"/>
        <n v="2.0768101195304E14"/>
        <n v="2.07840032594252E14"/>
        <n v="2.07842491619223E14"/>
        <n v="2.0784574916744E14"/>
        <n v="2.0784789486544E14"/>
        <n v="2.07851448876057E14"/>
        <n v="2.07926061068021E14"/>
        <n v="2.07929075136735E14"/>
        <n v="2.07931387141841E14"/>
        <n v="2.07932780521151E14"/>
        <n v="2.07942482741425E14"/>
        <n v="2.07988884650598E14"/>
        <n v="2.07992109305452E14"/>
        <n v="2.08002727929253E14"/>
        <n v="2.08007747402404E14"/>
        <n v="2.0801486651625E14"/>
        <n v="2.08015021390784E14"/>
        <n v="2.08016198602643E14"/>
        <n v="2.08017140513676E14"/>
        <n v="2.0802409053471E14"/>
        <n v="2.08100056718454E14"/>
        <n v="2.08101158232177E14"/>
        <n v="2.08101454496071E14"/>
        <n v="2.08104243693551E14"/>
        <n v="2.08107927982148E14"/>
        <n v="2.08108521197931E14"/>
        <n v="2.08112548605365E14"/>
        <n v="2.08113624148479E14"/>
        <n v="2.08115314306803E14"/>
        <n v="2.08179020214309E14"/>
        <n v="2.08179152717858E14"/>
        <n v="2.08182353987801E14"/>
        <n v="2.08186151656823E14"/>
        <n v="2.08197698303038E14"/>
        <n v="2.08203704928819E14"/>
        <n v="2.08248338279531E14"/>
        <n v="2.08257867552363E14"/>
        <n v="2.08262226246678E14"/>
        <n v="2.08268699233137E14"/>
        <n v="2.08276305644655E14"/>
        <n v="2.08279663505334E14"/>
        <n v="2.08279784278056E14"/>
        <n v="2.08289000454435E14"/>
        <n v="2.08446018386337E14"/>
        <n v="2.08456527148808E14"/>
        <n v="2.08458334800932E14"/>
        <n v="2.08519141040687E14"/>
        <n v="2.08529972312437E14"/>
        <n v="2.08531325370089E14"/>
        <n v="2.08534765854437E14"/>
        <n v="2.08536488817633E14"/>
        <n v="2.08538545666992E14"/>
        <n v="2.08547649689794E14"/>
        <n v="2.08548098498347E14"/>
        <n v="2.08548222786266E14"/>
        <n v="2.08619967425997E14"/>
        <n v="2.08623649344941E14"/>
        <n v="2.08625255293586E14"/>
        <n v="2.08631538566262E14"/>
        <n v="2.08631840068755E14"/>
        <n v="2.08701268896827E14"/>
        <n v="2.08703511280439E14"/>
        <n v="2.08709193672512E14"/>
        <n v="2.08713117482182E14"/>
        <n v="2.0878298378737E14"/>
        <n v="2.08785993406588E14"/>
        <n v="2.08792624605511E14"/>
        <n v="2.08794124160586E14"/>
        <n v="2.08794415967365E14"/>
        <n v="2.08795422031699E14"/>
        <n v="2.08796150495703E14"/>
        <n v="2.08796546125964E14"/>
        <n v="2.08797855230721E14"/>
        <n v="2.08797864880971E14"/>
        <n v="2.08798799343033E14"/>
        <n v="2.08799159540603E14"/>
        <n v="2.0880625243515E14"/>
        <n v="2.08806657151419E14"/>
        <n v="2.08807949279682E14"/>
        <n v="2.08874174860314E14"/>
        <n v="2.08879442005359E14"/>
        <n v="2.08880918756828E14"/>
        <n v="2.08882078058963E14"/>
        <n v="2.08884546890748E14"/>
        <n v="2.08885732440135E14"/>
        <n v="2.090286605722E14"/>
        <n v="2.09052386479866E14"/>
        <n v="2.09052397737708E14"/>
        <n v="2.09056653379176E14"/>
        <n v="2.09059860927744E14"/>
        <n v="2.090603255649E14"/>
        <n v="2.09065554448952E14"/>
        <n v="2.09136094241233E14"/>
        <n v="2.09143861446498E14"/>
        <n v="2.09150618559714E14"/>
        <n v="2.09217140334982E14"/>
        <n v="2.09222599561116E14"/>
        <n v="2.09226984698649E14"/>
        <n v="2.0922856025378E14"/>
        <n v="2.09314773615472E14"/>
        <n v="2.09320568136328E14"/>
        <n v="2.09388361349648E14"/>
        <n v="2.0939231827696E14"/>
        <n v="2.09393203578519E14"/>
        <n v="2.09396152608656E14"/>
        <n v="2.09396957238606E14"/>
        <n v="2.09397676015123E14"/>
        <n v="2.09397994854277E14"/>
        <n v="2.09398219147528E14"/>
        <n v="2.09400060315971E14"/>
        <n v="2.09401171578911E14"/>
        <n v="2.09403990858684E14"/>
        <n v="2.0940794602081E14"/>
        <n v="2.09482558354008E14"/>
        <n v="2.0948449752319E14"/>
        <n v="2.09485253935736E14"/>
        <n v="2.0948744779482E14"/>
        <n v="2.09489274715725E14"/>
        <n v="2.09490299273212E14"/>
        <n v="2.0966038249954E14"/>
        <n v="2.0965898454847E14"/>
        <n v="2.09648717722771E14"/>
        <n v="2.09666398849227E14"/>
        <n v="2.09670911565997E14"/>
        <n v="2.09718627485134E14"/>
        <n v="2.0972024862032E14"/>
        <n v="2.09722979946893E14"/>
        <n v="2.09746008982782E14"/>
        <n v="2.09748862711984E14"/>
        <n v="2.09749370957418E14"/>
        <n v="2.09755643330064E14"/>
        <n v="2.09804397076218E14"/>
        <n v="2.09830258724533E14"/>
        <n v="2.09830888136445E14"/>
        <n v="2.099110469297E14"/>
        <n v="2.09911260106971E14"/>
        <n v="2.0991224986119E14"/>
        <n v="2.09916086918896E14"/>
        <n v="2.09919278276414E14"/>
        <n v="2.09920573604023E14"/>
        <n v="2.09923008133353E14"/>
        <n v="2.0992307590926E14"/>
        <n v="2.09923624154277E14"/>
        <n v="2.09924552620519E14"/>
        <n v="2.09924955149298E14"/>
        <n v="2.09928019124738E14"/>
        <n v="2.09981299883703E14"/>
        <n v="2.09982168826654E14"/>
        <n v="2.09996369798013E14"/>
        <n v="2.09999899326183E14"/>
        <n v="2.10000021503287E14"/>
        <n v="2.10001103261108E14"/>
        <n v="2.10002163239374E14"/>
        <n v="2.100083783075E14"/>
        <n v="2.10009364206114E14"/>
        <n v="2.10011881818715E14"/>
        <n v="2.10063409476861E14"/>
        <n v="2.10065160833316E14"/>
        <n v="2.10065450968162E14"/>
        <n v="2.10065965766224E14"/>
        <n v="2.10084111508044E14"/>
        <n v="2.10088154759947E14"/>
        <n v="2.100894535031E14"/>
        <n v="2.10092329225262E14"/>
        <n v="2.10096286797693E14"/>
        <n v="2.10102211783166E14"/>
        <n v="2.10242922441681E14"/>
        <n v="2.10252024326772E14"/>
        <n v="2.10257716984427E14"/>
        <n v="2.10257886214935E14"/>
        <n v="2.10259498604154E14"/>
        <n v="2.10261185299748E14"/>
        <n v="2.10265130498494E14"/>
        <n v="2.10267839146227E14"/>
        <n v="2.10270100653275E14"/>
        <n v="2.1027254166342E14"/>
        <n v="2.1032213113429E14"/>
        <n v="2.1033408469766E14"/>
        <n v="2.10349946215913E14"/>
        <n v="2.10351677781428E14"/>
        <n v="2.10352003454307E14"/>
        <n v="2.10353996621543E14"/>
        <n v="2.10360214152949E14"/>
        <n v="2.10412769463337E14"/>
        <n v="2.10422336025561E14"/>
        <n v="2.10424229291614E14"/>
        <n v="2.10430080103678E14"/>
        <n v="2.10434125314443E14"/>
        <n v="2.10442431005118E14"/>
        <n v="2.10517976438242E14"/>
        <n v="2.1051919089721E14"/>
        <n v="2.10530210273969E14"/>
        <n v="2.10532881795539E14"/>
        <n v="2.10606644577172E14"/>
        <n v="2.10606887375672E14"/>
        <n v="2.10609422877004E14"/>
        <n v="2.10609667732752E14"/>
        <n v="2.10610354085438E14"/>
        <n v="2.10611303458435E14"/>
        <n v="2.10611799319035E14"/>
        <n v="2.10612595034774E14"/>
        <n v="2.10621970087375E14"/>
        <n v="2.10669333081357E14"/>
        <n v="2.10678770979366E14"/>
        <n v="2.10679108951038E14"/>
        <n v="2.10685219118304E14"/>
        <n v="2.10686159161196E14"/>
        <n v="2.10690820533411E14"/>
        <n v="2.10692192199494E14"/>
        <n v="2.10692806470803E14"/>
        <n v="2.10695759660652E14"/>
        <n v="2.1069626407865E14"/>
        <n v="2.10698243365179E14"/>
        <n v="2.1070509614282E14"/>
        <n v="2.10860326631371E14"/>
        <n v="2.10926129388227E14"/>
        <n v="2.10951337507449E14"/>
        <n v="2.10953835341224E14"/>
        <n v="2.10958043754935E14"/>
        <n v="2.10959485282538E14"/>
        <n v="2.11015184395266E14"/>
        <n v="2.11016787185589E14"/>
        <n v="2.11024530712654E14"/>
        <n v="2.11029439394006E14"/>
        <n v="2.11032696925983E14"/>
        <n v="2.11034378652638E14"/>
        <n v="2.11035325439184E14"/>
        <n v="2.11036882890799E14"/>
        <n v="2.11037183436946E14"/>
        <n v="2.11046306060354E14"/>
        <n v="2.11047554198266E14"/>
        <n v="2.11050271110623E14"/>
        <n v="2.11100236958076E14"/>
        <n v="2.11101970098111E14"/>
        <n v="2.11101970457583E14"/>
        <n v="2.11121025019376E14"/>
        <n v="2.11125533620527E14"/>
        <n v="2.11127040506781E14"/>
        <n v="2.11129195264693E14"/>
        <n v="2.11129402846165E14"/>
        <n v="2.11137061442479E14"/>
        <n v="2.11138980129135E14"/>
        <n v="2.11207931774172E14"/>
        <n v="2.11208529081619E14"/>
        <n v="2.11209377476226E14"/>
        <n v="2.11210022388846E14"/>
        <n v="2.11210298567537E14"/>
        <n v="2.11211592090911E14"/>
        <n v="2.11213418799027E14"/>
        <n v="2.11215754736774E14"/>
        <n v="2.1121642004883E14"/>
        <n v="2.11217182226137E14"/>
        <n v="2.11217943205203E14"/>
        <n v="2.11218145355833E14"/>
        <n v="2.11223383821605E14"/>
        <n v="2.11224361325874E14"/>
        <n v="2.11225084929188E14"/>
        <n v="2.11273165820899E14"/>
        <n v="2.11285079985405E14"/>
        <n v="2.1129464768157E14"/>
        <n v="2.11299854715352E14"/>
        <n v="2.11301762148032E14"/>
        <n v="2.11302923327638E14"/>
        <n v="2.11306756064017E14"/>
      </sharedItems>
    </cacheField>
    <cacheField name="Parent Order ID" numFmtId="0">
      <sharedItems containsString="0" containsBlank="1" containsNumber="1" containsInteger="1">
        <m/>
        <n v="2.11101970381444E14"/>
      </sharedItems>
    </cacheField>
    <cacheField name="Order Date" numFmtId="168">
      <sharedItems containsSemiMixedTypes="0" containsDate="1" containsString="0">
        <d v="2025-04-11T12:18:47Z"/>
        <d v="2025-04-11T19:27:20Z"/>
        <d v="2025-04-11T22:09:38Z"/>
        <d v="2025-04-12T18:50:58Z"/>
        <d v="2025-04-12T19:28:32Z"/>
        <d v="2025-04-12T20:13:28Z"/>
        <d v="2025-04-12T20:18:42Z"/>
        <d v="2025-04-13T15:32:42Z"/>
        <d v="2025-04-13T19:07:31Z"/>
        <d v="2025-04-13T23:24:39Z"/>
        <d v="2025-04-14T15:54:44Z"/>
        <d v="2025-04-15T18:04:38Z"/>
        <d v="2025-04-15T20:03:09Z"/>
        <d v="2025-04-16T12:07:34Z"/>
        <d v="2025-04-16T13:49:22Z"/>
        <d v="2025-04-16T20:36:20Z"/>
        <d v="2025-04-16T21:19:24Z"/>
        <d v="2025-04-17T17:58:41Z"/>
        <d v="2025-04-17T19:16:31Z"/>
        <d v="2025-04-19T18:06:10Z"/>
        <d v="2025-04-19T20:02:32Z"/>
        <d v="2025-04-19T22:34:27Z"/>
        <d v="2025-04-19T22:47:25Z"/>
        <d v="2025-04-20T12:31:23Z"/>
        <d v="2025-04-20T18:44:52Z"/>
        <d v="2025-04-20T18:47:27Z"/>
        <d v="2025-04-21T19:18:25Z"/>
        <d v="2025-04-21T20:01:30Z"/>
        <d v="2025-04-21T20:49:07Z"/>
        <d v="2025-04-21T21:55:44Z"/>
        <d v="2025-04-22T16:05:37Z"/>
        <d v="2025-04-22T16:23:41Z"/>
        <d v="2025-04-22T17:22:45Z"/>
        <d v="2025-04-22T18:02:51Z"/>
        <d v="2025-04-22T19:27:21Z"/>
        <d v="2025-04-22T19:40:56Z"/>
        <d v="2025-04-22T20:34:10Z"/>
        <d v="2025-04-22T20:59:13Z"/>
        <d v="2025-04-23T12:08:14Z"/>
        <d v="2025-04-23T12:37:17Z"/>
        <d v="2025-04-23T14:01:42Z"/>
        <d v="2025-04-23T14:07:38Z"/>
        <d v="2025-04-23T18:13:53Z"/>
        <d v="2025-04-23T18:42:17Z"/>
        <d v="2025-04-23T18:42:24Z"/>
        <d v="2025-04-23T18:46:05Z"/>
        <d v="2025-04-23T18:47:53Z"/>
        <d v="2025-04-23T18:53:05Z"/>
        <d v="2025-04-23T19:20:55Z"/>
        <d v="2025-04-23T19:35:39Z"/>
        <d v="2025-04-23T20:07:28Z"/>
        <d v="2025-04-23T20:30:39Z"/>
        <d v="2025-04-23T22:28:04Z"/>
        <d v="2025-04-24T12:17:14Z"/>
        <d v="2025-04-24T16:51:48Z"/>
        <d v="2025-04-24T18:19:10Z"/>
        <d v="2025-04-24T19:25:10Z"/>
        <d v="2025-04-24T20:02:28Z"/>
        <d v="2025-04-24T20:25:58Z"/>
        <d v="2025-04-24T21:21:39Z"/>
        <d v="2025-04-24T22:16:19Z"/>
        <d v="2025-04-25T19:10:48Z"/>
        <d v="2025-04-25T19:25:47Z"/>
        <d v="2025-04-25T19:29:14Z"/>
        <d v="2025-04-25T20:04:38Z"/>
        <d v="2025-04-25T21:21:30Z"/>
        <d v="2025-04-26T13:07:14Z"/>
        <d v="2025-04-26T15:39:57Z"/>
        <d v="2025-04-26T16:50:40Z"/>
        <d v="2025-04-26T17:44:29Z"/>
        <d v="2025-04-26T18:38:46Z"/>
        <d v="2025-04-26T20:18:18Z"/>
        <d v="2025-04-26T20:32:25Z"/>
        <d v="2025-04-26T20:32:40Z"/>
        <d v="2025-04-26T20:54:06Z"/>
        <d v="2025-04-26T20:57:51Z"/>
        <d v="2025-04-27T13:22:13Z"/>
        <d v="2025-04-27T16:45:08Z"/>
        <d v="2025-04-27T17:32:49Z"/>
        <d v="2025-04-27T19:00:31Z"/>
        <d v="2025-04-28T12:09:07Z"/>
        <d v="2025-04-28T22:09:13Z"/>
        <d v="2025-04-29T19:10:34Z"/>
        <d v="2025-04-29T19:22:07Z"/>
        <d v="2025-04-29T21:22:03Z"/>
        <d v="2025-04-29T22:15:21Z"/>
        <d v="2025-04-30T16:39:17Z"/>
        <d v="2025-04-30T17:37:23Z"/>
        <d v="2025-04-30T18:19:58Z"/>
        <d v="2025-04-30T18:44:58Z"/>
        <d v="2025-04-30T18:48:54Z"/>
        <d v="2025-04-30T20:31:52Z"/>
        <d v="2025-04-30T22:35:25Z"/>
        <d v="2025-04-30T23:31:33Z"/>
        <d v="2025-05-01T15:59:21Z"/>
        <d v="2025-05-01T19:21:42Z"/>
        <d v="2025-05-01T20:17:50Z"/>
        <d v="2025-05-01T21:04:04Z"/>
        <d v="2025-05-01T21:31:38Z"/>
        <d v="2025-05-02T16:41:36Z"/>
        <d v="2025-05-02T18:38:17Z"/>
        <d v="2025-05-02T20:04:42Z"/>
        <d v="2025-05-03T14:31:58Z"/>
        <d v="2025-05-03T18:08:08Z"/>
        <d v="2025-05-03T18:46:53Z"/>
        <d v="2025-05-03T19:12:41Z"/>
        <d v="2025-05-03T19:29:08Z"/>
        <d v="2025-05-03T19:55:57Z"/>
        <d v="2025-05-03T20:50:37Z"/>
        <d v="2025-05-04T12:04:42Z"/>
        <d v="2025-05-05T18:48:15Z"/>
        <d v="2025-05-05T18:48:41Z"/>
        <d v="2025-05-05T19:14:15Z"/>
        <d v="2025-05-05T21:02:14Z"/>
        <d v="2025-05-05T23:54:51Z"/>
        <d v="2025-05-06T12:06:01Z"/>
        <d v="2025-05-06T18:48:07Z"/>
        <d v="2025-05-06T19:23:13Z"/>
        <d v="2025-05-06T19:26:29Z"/>
        <d v="2025-05-06T20:31:04Z"/>
        <d v="2025-05-07T17:30:47Z"/>
        <d v="2025-05-07T18:58:16Z"/>
        <d v="2025-05-08T17:41:36Z"/>
        <d v="2025-05-08T18:06:40Z"/>
        <d v="2025-05-08T20:54:21Z"/>
        <d v="2025-05-08T21:32:18Z"/>
        <d v="2025-05-09T18:41:58Z"/>
        <d v="2025-05-09T19:26:24Z"/>
        <d v="2025-05-09T19:47:41Z"/>
        <d v="2025-05-09T21:48:12Z"/>
        <d v="2025-05-09T21:54:33Z"/>
        <d v="2025-05-10T17:19:28Z"/>
        <d v="2025-05-10T23:44:36Z"/>
        <d v="2025-05-12T16:56:46Z"/>
        <d v="2025-05-12T19:02:02Z"/>
        <d v="2025-05-13T16:44:06Z"/>
        <d v="2025-05-14T18:30:16Z"/>
        <d v="2025-05-14T21:06:53Z"/>
        <d v="2025-05-14T22:42:25Z"/>
        <d v="2025-05-15T18:55:16Z"/>
        <d v="2025-05-15T19:19:22Z"/>
        <d v="2025-05-15T19:37:41Z"/>
        <d v="2025-05-15T21:40:11Z"/>
        <d v="2025-05-16T17:01:02Z"/>
        <d v="2025-05-16T18:46:04Z"/>
        <d v="2025-05-16T19:00:14Z"/>
        <d v="2025-05-16T19:05:24Z"/>
        <d v="2025-05-16T19:15:53Z"/>
        <d v="2025-05-16T20:34:14Z"/>
        <d v="2025-05-16T20:37:24Z"/>
        <d v="2025-05-16T20:46:27Z"/>
        <d v="2025-05-16T21:31:30Z"/>
        <d v="2025-05-16T21:59:20Z"/>
        <d v="2025-05-16T22:40:11Z"/>
        <d v="2025-05-17T20:28:58Z"/>
        <d v="2025-05-17T22:43:04Z"/>
        <d v="2025-05-17T23:09:05Z"/>
        <d v="2025-05-19T12:19:37Z"/>
        <d v="2025-05-19T18:46:27Z"/>
        <d v="2025-05-19T20:55:23Z"/>
        <d v="2025-05-19T22:06:09Z"/>
        <d v="2025-05-20T12:10:12Z"/>
        <d v="2025-05-20T20:04:15Z"/>
        <d v="2025-05-20T21:24:49Z"/>
        <d v="2025-05-21T19:09:43Z"/>
        <d v="2025-05-21T19:48:31Z"/>
        <d v="2025-05-21T21:30:30Z"/>
        <d v="2025-05-21T22:03:01Z"/>
        <d v="2025-05-22T15:45:32Z"/>
        <d v="2025-05-22T19:32:21Z"/>
        <d v="2025-05-22T19:58:17Z"/>
        <d v="2025-05-23T13:46:53Z"/>
        <d v="2025-05-23T16:47:06Z"/>
        <d v="2025-05-23T19:12:20Z"/>
        <d v="2025-05-23T20:14:26Z"/>
        <d v="2025-05-23T21:10:38Z"/>
        <d v="2025-05-23T21:37:58Z"/>
        <d v="2025-05-23T23:03:46Z"/>
        <d v="2025-05-24T13:21:48Z"/>
        <d v="2025-05-24T15:54:47Z"/>
        <d v="2025-05-24T17:18:59Z"/>
        <d v="2025-05-24T18:44:10Z"/>
        <d v="2025-05-24T19:34:43Z"/>
        <d v="2025-05-24T19:52:26Z"/>
        <d v="2025-05-24T21:56:47Z"/>
        <d v="2025-05-24T22:26:41Z"/>
        <d v="2025-05-26T17:44:13Z"/>
        <d v="2025-05-26T19:25:04Z"/>
        <d v="2025-05-26T20:25:37Z"/>
        <d v="2025-05-26T20:43:54Z"/>
        <d v="2025-05-26T20:45:05Z"/>
        <d v="2025-05-26T20:48:06Z"/>
        <d v="2025-05-27T17:41:20Z"/>
        <d v="2025-05-27T20:25:44Z"/>
        <d v="2025-05-27T21:38:00Z"/>
        <d v="2025-05-28T12:35:55Z"/>
        <d v="2025-05-28T17:09:20Z"/>
        <d v="2025-05-28T18:03:56Z"/>
        <d v="2025-05-28T18:45:36Z"/>
        <d v="2025-05-28T18:58:51Z"/>
        <d v="2025-05-28T20:01:29Z"/>
        <d v="2025-05-28T20:54:20Z"/>
        <d v="2025-05-28T21:55:50Z"/>
        <d v="2025-05-28T22:16:32Z"/>
        <d v="2025-05-29T16:01:30Z"/>
        <d v="2025-05-29T17:57:20Z"/>
        <d v="2025-05-29T18:13:18Z"/>
        <d v="2025-05-29T18:52:42Z"/>
        <d v="2025-05-29T21:06:45Z"/>
        <d v="2025-05-30T19:33:00Z"/>
        <d v="2025-05-30T20:24:07Z"/>
        <d v="2025-05-30T21:59:23Z"/>
        <d v="2025-05-31T13:21:29Z"/>
        <d v="2025-05-31T18:40:16Z"/>
        <d v="2025-05-31T19:52:53Z"/>
        <d v="2025-05-31T20:12:25Z"/>
        <d v="2025-05-31T20:47:51Z"/>
        <d v="2025-05-31T21:43:13Z"/>
        <d v="2025-05-31T21:55:23Z"/>
        <d v="2025-05-31T22:40:11Z"/>
        <d v="2025-06-02T18:50:32Z"/>
        <d v="2025-06-02T19:31:31Z"/>
        <d v="2025-06-02T20:25:49Z"/>
        <d v="2025-06-02T21:01:34Z"/>
        <d v="2025-06-02T22:00:48Z"/>
        <d v="2025-06-03T18:44:21Z"/>
        <d v="2025-06-03T19:34:35Z"/>
        <d v="2025-06-03T20:13:07Z"/>
        <d v="2025-06-03T20:36:20Z"/>
        <d v="2025-06-03T23:18:02Z"/>
        <d v="2025-06-04T12:11:24Z"/>
        <d v="2025-06-04T13:05:09Z"/>
        <d v="2025-06-04T16:02:07Z"/>
        <d v="2025-06-04T17:25:47Z"/>
        <d v="2025-06-04T19:24:26Z"/>
        <d v="2025-06-04T19:27:01Z"/>
        <d v="2025-06-04T19:46:38Z"/>
        <d v="2025-06-04T20:02:20Z"/>
        <d v="2025-06-04T21:58:10Z"/>
        <d v="2025-06-05T19:04:16Z"/>
        <d v="2025-06-05T19:22:38Z"/>
        <d v="2025-06-05T19:27:34Z"/>
        <d v="2025-06-05T20:14:03Z"/>
        <d v="2025-06-05T21:15:27Z"/>
        <d v="2025-06-05T21:25:21Z"/>
        <d v="2025-06-05T22:32:28Z"/>
        <d v="2025-06-05T22:50:24Z"/>
        <d v="2025-06-05T23:18:34Z"/>
        <d v="2025-06-06T17:00:20Z"/>
        <d v="2025-06-06T17:02:32Z"/>
        <d v="2025-06-06T17:55:53Z"/>
        <d v="2025-06-06T18:59:11Z"/>
        <d v="2025-06-06T22:11:38Z"/>
        <d v="2025-06-06T23:51:44Z"/>
        <d v="2025-06-07T12:15:38Z"/>
        <d v="2025-06-07T14:54:27Z"/>
        <d v="2025-06-07T16:07:06Z"/>
        <d v="2025-06-07T17:54:59Z"/>
        <d v="2025-06-07T20:01:45Z"/>
        <d v="2025-06-07T20:57:43Z"/>
        <d v="2025-06-07T20:59:44Z"/>
        <d v="2025-06-07T23:33:20Z"/>
        <d v="2025-06-09T19:10:18Z"/>
        <d v="2025-06-09T22:05:27Z"/>
        <d v="2025-06-09T22:35:34Z"/>
        <d v="2025-06-10T15:29:01Z"/>
        <d v="2025-06-10T18:29:32Z"/>
        <d v="2025-06-10T18:52:05Z"/>
        <d v="2025-06-10T19:49:25Z"/>
        <d v="2025-06-10T20:18:08Z"/>
        <d v="2025-06-10T20:52:25Z"/>
        <d v="2025-06-10T23:24:09Z"/>
        <d v="2025-06-10T23:31:38Z"/>
        <d v="2025-06-10T23:33:42Z"/>
        <d v="2025-06-11T19:29:27Z"/>
        <d v="2025-06-11T20:30:49Z"/>
        <d v="2025-06-11T20:57:35Z"/>
        <d v="2025-06-11T22:42:18Z"/>
        <d v="2025-06-11T22:47:20Z"/>
        <d v="2025-06-12T18:04:28Z"/>
        <d v="2025-06-12T18:41:51Z"/>
        <d v="2025-06-12T20:16:33Z"/>
        <d v="2025-06-12T21:21:57Z"/>
        <d v="2025-06-13T16:46:23Z"/>
        <d v="2025-06-13T17:36:33Z"/>
        <d v="2025-06-13T19:27:04Z"/>
        <d v="2025-06-13T19:52:04Z"/>
        <d v="2025-06-13T19:56:55Z"/>
        <d v="2025-06-13T20:13:42Z"/>
        <d v="2025-06-13T20:25:50Z"/>
        <d v="2025-06-13T20:32:26Z"/>
        <d v="2025-06-13T20:54:15Z"/>
        <d v="2025-06-13T20:54:24Z"/>
        <d v="2025-06-13T21:09:59Z"/>
        <d v="2025-06-13T21:15:59Z"/>
        <d v="2025-06-13T23:14:12Z"/>
        <d v="2025-06-13T23:20:57Z"/>
        <d v="2025-06-13T23:42:29Z"/>
        <d v="2025-06-14T18:06:14Z"/>
        <d v="2025-06-14T19:34:02Z"/>
        <d v="2025-06-14T19:58:38Z"/>
        <d v="2025-06-14T20:17:58Z"/>
        <d v="2025-06-14T20:59:06Z"/>
        <d v="2025-06-14T21:18:52Z"/>
        <d v="2025-06-16T13:01:00Z"/>
        <d v="2025-06-16T19:36:26Z"/>
        <d v="2025-06-16T19:36:37Z"/>
        <d v="2025-06-16T20:47:33Z"/>
        <d v="2025-06-16T21:41:00Z"/>
        <d v="2025-06-16T21:48:45Z"/>
        <d v="2025-06-16T23:15:54Z"/>
        <d v="2025-06-17T18:51:34Z"/>
        <d v="2025-06-17T21:01:01Z"/>
        <d v="2025-06-17T22:53:38Z"/>
        <d v="2025-06-18T17:22:20Z"/>
        <d v="2025-06-18T18:53:19Z"/>
        <d v="2025-06-18T20:06:24Z"/>
        <d v="2025-06-18T20:32:40Z"/>
        <d v="2025-06-19T20:29:33Z"/>
        <d v="2025-06-19T22:06:08Z"/>
        <d v="2025-06-20T16:56:01Z"/>
        <d v="2025-06-20T18:01:58Z"/>
        <d v="2025-06-20T18:16:43Z"/>
        <d v="2025-06-20T19:05:52Z"/>
        <d v="2025-06-20T19:19:17Z"/>
        <d v="2025-06-20T19:31:16Z"/>
        <d v="2025-06-20T19:36:34Z"/>
        <d v="2025-06-20T19:40:19Z"/>
        <d v="2025-06-20T20:11:00Z"/>
        <d v="2025-06-20T20:29:31Z"/>
        <d v="2025-06-20T21:16:30Z"/>
        <d v="2025-06-20T22:22:26Z"/>
        <d v="2025-06-21T19:05:58Z"/>
        <d v="2025-06-21T19:38:17Z"/>
        <d v="2025-06-21T19:50:53Z"/>
        <d v="2025-06-21T20:27:27Z"/>
        <d v="2025-06-21T20:57:54Z"/>
        <d v="2025-06-21T21:14:59Z"/>
        <d v="2025-06-23T20:29:42Z"/>
        <d v="2025-06-23T20:06:24Z"/>
        <d v="2025-06-23T17:15:17Z"/>
        <d v="2025-06-23T22:09:58Z"/>
        <d v="2025-06-23T23:25:11Z"/>
        <d v="2025-06-24T12:40:27Z"/>
        <d v="2025-06-24T13:07:28Z"/>
        <d v="2025-06-24T13:52:59Z"/>
        <d v="2025-06-24T20:16:48Z"/>
        <d v="2025-06-24T21:04:22Z"/>
        <d v="2025-06-24T21:12:50Z"/>
        <d v="2025-06-24T22:57:23Z"/>
        <d v="2025-06-25T12:29:57Z"/>
        <d v="2025-06-25T19:40:58Z"/>
        <d v="2025-06-25T19:51:28Z"/>
        <d v="2025-06-26T18:07:26Z"/>
        <d v="2025-06-26T18:11:00Z"/>
        <d v="2025-06-26T18:27:29Z"/>
        <d v="2025-06-26T19:31:26Z"/>
        <d v="2025-06-26T20:24:38Z"/>
        <d v="2025-06-26T20:46:13Z"/>
        <d v="2025-06-26T21:26:48Z"/>
        <d v="2025-06-26T21:27:55Z"/>
        <d v="2025-06-26T21:37:04Z"/>
        <d v="2025-06-26T21:52:32Z"/>
        <d v="2025-06-26T21:59:15Z"/>
        <d v="2025-06-26T22:50:19Z"/>
        <d v="2025-06-27T13:38:19Z"/>
        <d v="2025-06-27T13:52:48Z"/>
        <d v="2025-06-27T17:49:29Z"/>
        <d v="2025-06-27T18:48:19Z"/>
        <d v="2025-06-27T18:50:21Z"/>
        <d v="2025-06-27T19:08:23Z"/>
        <d v="2025-06-27T19:26:03Z"/>
        <d v="2025-06-27T21:09:38Z"/>
        <d v="2025-06-27T21:26:04Z"/>
        <d v="2025-06-27T22:08:01Z"/>
        <d v="2025-06-28T12:26:49Z"/>
        <d v="2025-06-28T12:56:00Z"/>
        <d v="2025-06-28T13:00:50Z"/>
        <d v="2025-06-28T13:09:25Z"/>
        <d v="2025-06-28T18:11:51Z"/>
        <d v="2025-06-28T19:19:14Z"/>
        <d v="2025-06-28T19:40:53Z"/>
        <d v="2025-06-28T20:28:49Z"/>
        <d v="2025-06-28T21:34:46Z"/>
        <d v="2025-06-28T23:13:31Z"/>
        <d v="2025-06-30T14:18:42Z"/>
        <d v="2025-06-30T16:50:24Z"/>
        <d v="2025-06-30T18:25:16Z"/>
        <d v="2025-06-30T18:28:06Z"/>
        <d v="2025-06-30T18:54:58Z"/>
        <d v="2025-06-30T19:23:05Z"/>
        <d v="2025-06-30T20:28:50Z"/>
        <d v="2025-06-30T21:13:59Z"/>
        <d v="2025-06-30T21:51:40Z"/>
        <d v="2025-06-30T22:32:21Z"/>
        <d v="2025-07-01T12:18:51Z"/>
        <d v="2025-07-01T15:38:04Z"/>
        <d v="2025-07-01T20:02:26Z"/>
        <d v="2025-07-01T20:31:17Z"/>
        <d v="2025-07-01T20:36:43Z"/>
        <d v="2025-07-01T21:09:56Z"/>
        <d v="2025-07-01T22:53:34Z"/>
        <d v="2025-07-02T13:29:29Z"/>
        <d v="2025-07-02T16:08:56Z"/>
        <d v="2025-07-02T16:40:29Z"/>
        <d v="2025-07-02T18:18:00Z"/>
        <d v="2025-07-02T19:25:25Z"/>
        <d v="2025-07-02T21:43:51Z"/>
        <d v="2025-07-03T18:42:56Z"/>
        <d v="2025-07-03T19:03:10Z"/>
        <d v="2025-07-03T22:06:50Z"/>
        <d v="2025-07-03T22:51:21Z"/>
        <d v="2025-07-04T19:20:44Z"/>
        <d v="2025-07-04T19:24:47Z"/>
        <d v="2025-07-04T20:07:02Z"/>
        <d v="2025-07-04T20:11:07Z"/>
        <d v="2025-07-04T20:22:34Z"/>
        <d v="2025-07-04T20:38:23Z"/>
        <d v="2025-07-04T20:46:39Z"/>
        <d v="2025-07-04T20:59:55Z"/>
        <d v="2025-07-04T23:36:10Z"/>
        <d v="2025-07-05T12:45:33Z"/>
        <d v="2025-07-05T15:22:50Z"/>
        <d v="2025-07-05T15:28:28Z"/>
        <d v="2025-07-05T17:10:19Z"/>
        <d v="2025-07-05T17:25:59Z"/>
        <d v="2025-07-05T18:43:40Z"/>
        <d v="2025-07-05T19:06:32Z"/>
        <d v="2025-07-05T19:16:46Z"/>
        <d v="2025-07-05T20:05:59Z"/>
        <d v="2025-07-05T20:14:24Z"/>
        <d v="2025-07-05T20:47:23Z"/>
        <d v="2025-07-05T22:41:36Z"/>
        <d v="2025-07-07T17:48:46Z"/>
        <d v="2025-07-08T12:05:29Z"/>
        <d v="2025-07-08T19:05:37Z"/>
        <d v="2025-07-08T19:47:15Z"/>
        <d v="2025-07-08T20:57:23Z"/>
        <d v="2025-07-08T21:21:25Z"/>
        <d v="2025-07-09T12:49:44Z"/>
        <d v="2025-07-09T13:16:27Z"/>
        <d v="2025-07-09T15:25:30Z"/>
        <d v="2025-07-09T16:47:19Z"/>
        <d v="2025-07-09T17:41:36Z"/>
        <d v="2025-07-09T18:09:38Z"/>
        <d v="2025-07-09T18:25:25Z"/>
        <d v="2025-07-09T18:51:22Z"/>
        <d v="2025-07-09T18:56:23Z"/>
        <d v="2025-07-09T21:28:26Z"/>
        <d v="2025-07-09T21:49:14Z"/>
        <d v="2025-07-09T22:34:31Z"/>
        <d v="2025-07-10T12:27:16Z"/>
        <d v="2025-07-10T12:56:10Z"/>
        <d v="2025-07-10T18:13:45Z"/>
        <d v="2025-07-10T19:28:53Z"/>
        <d v="2025-07-10T19:54:00Z"/>
        <d v="2025-07-10T20:29:55Z"/>
        <d v="2025-07-10T20:33:22Z"/>
        <d v="2025-07-10T22:41:01Z"/>
        <d v="2025-07-10T23:13:00Z"/>
        <d v="2025-07-11T18:22:11Z"/>
        <d v="2025-07-11T18:32:09Z"/>
        <d v="2025-07-11T18:46:17Z"/>
        <d v="2025-07-11T18:57:02Z"/>
        <d v="2025-07-11T19:01:38Z"/>
        <d v="2025-07-11T19:23:12Z"/>
        <d v="2025-07-11T19:53:38Z"/>
        <d v="2025-07-11T20:32:34Z"/>
        <d v="2025-07-11T20:43:40Z"/>
        <d v="2025-07-11T20:56:22Z"/>
        <d v="2025-07-11T21:09:03Z"/>
        <d v="2025-07-11T21:12:25Z"/>
        <d v="2025-07-11T22:39:43Z"/>
        <d v="2025-07-11T22:56:01Z"/>
        <d v="2025-07-11T23:08:04Z"/>
        <d v="2025-07-12T12:29:25Z"/>
        <d v="2025-07-12T15:47:59Z"/>
        <d v="2025-07-12T18:27:27Z"/>
        <d v="2025-07-12T19:54:14Z"/>
        <d v="2025-07-12T20:26:02Z"/>
        <d v="2025-07-12T20:45:23Z"/>
        <d v="2025-07-12T21:49:16Z"/>
      </sharedItems>
    </cacheField>
    <cacheField name="Order Status" numFmtId="0">
      <sharedItems>
        <s v="delivered"/>
        <s v="cancelled"/>
      </sharedItems>
    </cacheField>
    <cacheField name="Order Category" numFmtId="0">
      <sharedItems>
        <s v="regular"/>
        <s v="XL order"/>
      </sharedItems>
    </cacheField>
    <cacheField name="Order Payment Type" numFmtId="0">
      <sharedItems containsBlank="1">
        <m/>
        <s v="cash"/>
        <s v="prepaid"/>
      </sharedItems>
    </cacheField>
    <cacheField name="Cancelled By?" numFmtId="0">
      <sharedItems containsBlank="1">
        <m/>
        <s v="CUSTOMER"/>
        <s v="MERCHANT"/>
        <s v="SWIGGY"/>
      </sharedItems>
    </cacheField>
    <cacheField name="Coupon type applied by customer" numFmtId="0">
      <sharedItems containsBlank="1">
        <m/>
        <s v="SWIGGYUPI25"/>
        <s v="TRYNEW"/>
        <s v="TOPUPOFFER"/>
        <s v="SWIGGYIT"/>
        <s v="AXIS200"/>
        <s v="ON-TIME-PROMISE"/>
        <s v="FEDERALCC150"/>
        <s v="AXIS120"/>
        <s v="APAYFEST"/>
        <s v="PNBCC125"/>
        <s v="AMEX150"/>
        <s v="FEDERALDC100"/>
        <s v="ONEBLCK75"/>
        <s v="SUPERCARD"/>
        <s v="AXIS30"/>
        <s v="CREDPAYFEST"/>
        <s v="CREDPAY100"/>
        <s v="CREDSWIGUPI"/>
        <s v="SWGCRD125"/>
        <s v="SWIGGYUPICRED"/>
        <s v="ONECARD"/>
        <s v="SNACKSTREAT"/>
        <s v="DINNERTREAT"/>
        <s v="SWIGGYLOVE-LIBSPQ"/>
        <s v="PARTY"/>
        <s v="STEALDEAL"/>
        <s v="SPECIALS"/>
        <s v="FLATDEAL"/>
        <s v="SWIGGYLOVE-AJABEK"/>
        <s v="FEDSAVVIDYACC"/>
        <s v="AXISREWARDS"/>
        <s v="PPEWALLET"/>
      </sharedItems>
    </cacheField>
    <cacheField name="Item Total" numFmtId="0">
      <sharedItems containsSemiMixedTypes="0" containsString="0" containsNumber="1" containsInteger="1">
        <n v="400.0"/>
        <n v="750.0"/>
        <n v="1250.0"/>
        <n v="525.0"/>
        <n v="1105.0"/>
        <n v="1185.0"/>
        <n v="1290.0"/>
        <n v="575.0"/>
        <n v="1910.0"/>
        <n v="1340.0"/>
        <n v="735.0"/>
        <n v="475.0"/>
        <n v="880.0"/>
        <n v="1365.0"/>
        <n v="725.0"/>
        <n v="1050.0"/>
        <n v="875.0"/>
        <n v="1065.0"/>
        <n v="975.0"/>
        <n v="1990.0"/>
        <n v="1035.0"/>
        <n v="745.0"/>
        <n v="495.0"/>
        <n v="1565.0"/>
        <n v="160.0"/>
        <n v="965.0"/>
        <n v="1490.0"/>
        <n v="815.0"/>
        <n v="845.0"/>
        <n v="635.0"/>
        <n v="595.0"/>
        <n v="675.0"/>
        <n v="490.0"/>
        <n v="625.0"/>
        <n v="775.0"/>
        <n v="350.0"/>
        <n v="695.0"/>
        <n v="850.0"/>
        <n v="2015.0"/>
        <n v="1350.0"/>
        <n v="1100.0"/>
        <n v="380.0"/>
        <n v="1705.0"/>
        <n v="570.0"/>
        <n v="1010.0"/>
        <n v="1300.0"/>
        <n v="1370.0"/>
        <n v="1450.0"/>
        <n v="1040.0"/>
        <n v="2030.0"/>
        <n v="1475.0"/>
        <n v="1280.0"/>
        <n v="2875.0"/>
        <n v="1210.0"/>
        <n v="1420.0"/>
        <n v="1200.0"/>
        <n v="1170.0"/>
        <n v="1240.0"/>
        <n v="1650.0"/>
        <n v="1500.0"/>
        <n v="950.0"/>
        <n v="765.0"/>
        <n v="0.0"/>
        <n v="885.0"/>
        <n v="740.0"/>
        <n v="290.0"/>
        <n v="1600.0"/>
        <n v="1015.0"/>
        <n v="310.0"/>
        <n v="1945.0"/>
        <n v="940.0"/>
        <n v="795.0"/>
        <n v="500.0"/>
        <n v="645.0"/>
        <n v="1325.0"/>
        <n v="1150.0"/>
        <n v="655.0"/>
        <n v="865.0"/>
        <n v="920.0"/>
        <n v="2525.0"/>
        <n v="530.0"/>
        <n v="1225.0"/>
        <n v="715.0"/>
        <n v="1230.0"/>
        <n v="825.0"/>
        <n v="610.0"/>
        <n v="970.0"/>
        <n v="470.0"/>
        <n v="690.0"/>
        <n v="540.0"/>
        <n v="770.0"/>
        <n v="1120.0"/>
        <n v="2100.0"/>
        <n v="1270.0"/>
        <n v="2325.0"/>
        <n v="1580.0"/>
        <n v="1265.0"/>
        <n v="785.0"/>
        <n v="1640.0"/>
        <n v="360.0"/>
        <n v="755.0"/>
        <n v="1020.0"/>
        <n v="2370.0"/>
        <n v="1115.0"/>
        <n v="700.0"/>
        <n v="1375.0"/>
        <n v="1320.0"/>
        <n v="450.0"/>
        <n v="1130.0"/>
        <n v="900.0"/>
        <n v="1440.0"/>
        <n v="990.0"/>
        <n v="915.0"/>
        <n v="1700.0"/>
        <n v="370.0"/>
        <n v="1740.0"/>
        <n v="240.0"/>
        <n v="1380.0"/>
        <n v="2120.0"/>
        <n v="1825.0"/>
        <n v="1215.0"/>
        <n v="4075.0"/>
        <n v="520.0"/>
        <n v="710.0"/>
        <n v="480.0"/>
        <n v="1695.0"/>
        <n v="2600.0"/>
        <n v="650.0"/>
        <n v="890.0"/>
        <n v="2345.0"/>
        <n v="1595.0"/>
        <n v="1485.0"/>
        <n v="670.0"/>
        <n v="1660.0"/>
        <n v="960.0"/>
        <n v="1960.0"/>
        <n v="590.0"/>
        <n v="1410.0"/>
        <n v="680.0"/>
        <n v="580.0"/>
        <n v="1520.0"/>
        <n v="830.0"/>
        <n v="1030.0"/>
        <n v="560.0"/>
        <n v="730.0"/>
        <n v="760.0"/>
        <n v="2240.0"/>
        <n v="2140.0"/>
        <n v="420.0"/>
        <n v="1610.0"/>
        <n v="3050.0"/>
        <n v="1070.0"/>
        <n v="1360.0"/>
        <n v="1470.0"/>
        <n v="1820.0"/>
        <n v="2880.0"/>
        <n v="2440.0"/>
        <n v="780.0"/>
        <n v="1760.0"/>
        <n v="1620.0"/>
        <n v="870.0"/>
        <n v="1180.0"/>
        <n v="1790.0"/>
        <n v="2530.0"/>
        <n v="2010.0"/>
        <n v="860.0"/>
        <n v="3310.0"/>
        <n v="1675.0"/>
        <n v="600.0"/>
        <n v="800.0"/>
        <n v="1448.0"/>
        <n v="260.0"/>
        <n v="889.0"/>
        <n v="1799.0"/>
        <n v="629.0"/>
        <n v="759.0"/>
        <n v="499.0"/>
        <n v="2139.0"/>
        <n v="1398.0"/>
        <n v="549.0"/>
        <n v="2547.0"/>
        <n v="2518.0"/>
        <n v="829.0"/>
        <n v="649.0"/>
        <n v="1489.0"/>
        <n v="709.0"/>
        <n v="959.0"/>
        <n v="1338.0"/>
        <n v="2277.0"/>
        <n v="1408.0"/>
        <n v="1359.0"/>
        <n v="1108.0"/>
        <n v="989.0"/>
        <n v="2207.0"/>
        <n v="659.0"/>
        <n v="1328.0"/>
        <n v="749.0"/>
        <n v="1548.0"/>
        <n v="699.0"/>
      </sharedItems>
    </cacheField>
    <cacheField name="Packaging Charges" numFmtId="0">
      <sharedItems containsSemiMixedTypes="0" containsString="0" containsNumber="1" containsInteger="1">
        <n v="0.0"/>
        <n v="10.0"/>
        <n v="20.0"/>
        <n v="30.0"/>
        <n v="50.0"/>
        <n v="15.0"/>
        <n v="35.0"/>
        <n v="25.0"/>
        <n v="45.0"/>
        <n v="40.0"/>
      </sharedItems>
    </cacheField>
    <cacheField name="Restaurant Discounts (Promo, Freebies, Flat Off, etc.)" numFmtId="0">
      <sharedItems containsSemiMixedTypes="0" containsString="0" containsNumber="1">
        <n v="0.0"/>
        <n v="50.0"/>
        <n v="49.99"/>
        <n v="99.99"/>
        <n v="100.0"/>
        <n v="75.0"/>
        <n v="145.0"/>
        <n v="170.0"/>
        <n v="243.0"/>
        <n v="79.99"/>
        <n v="815.0"/>
        <n v="106.5"/>
        <n v="119.99"/>
        <n v="120.0"/>
        <n v="99.98"/>
        <n v="260.0"/>
        <n v="310.0"/>
        <n v="360.0"/>
        <n v="359.99"/>
        <n v="500.0"/>
      </sharedItems>
    </cacheField>
    <cacheField name="Swiggy One &#10;Exclusive Offer Discount" numFmtId="0">
      <sharedItems containsSemiMixedTypes="0" containsString="0" containsNumber="1">
        <n v="0.0"/>
        <n v="123.49"/>
        <n v="165.0"/>
        <n v="150.0"/>
        <n v="95.0"/>
        <n v="57.5"/>
        <n v="81.0"/>
        <n v="73.0"/>
        <n v="63.0"/>
        <n v="76.5"/>
        <n v="62.5"/>
        <n v="72.5"/>
        <n v="88.5"/>
        <n v="74.0"/>
        <n v="103.49"/>
        <n v="160.0"/>
        <n v="101.49"/>
        <n v="83.99"/>
        <n v="69.5"/>
        <n v="40.0"/>
        <n v="54.5"/>
        <n v="131.99"/>
        <n v="122.5"/>
        <n v="47.5"/>
        <n v="52.5"/>
        <n v="65.5"/>
        <n v="86.5"/>
        <n v="74.5"/>
        <n v="75.0"/>
        <n v="67.0"/>
        <n v="237.47"/>
        <n v="105.0"/>
        <n v="53.0"/>
        <n v="85.0"/>
        <n v="121.99"/>
        <n v="71.5"/>
        <n v="123.0"/>
        <n v="61.0"/>
        <n v="110.5"/>
        <n v="97.0"/>
        <n v="66.0"/>
        <n v="54.0"/>
        <n v="64.5"/>
        <n v="147.5"/>
        <n v="77.0"/>
        <n v="91.99"/>
        <n v="127.0"/>
        <n v="84.5"/>
        <n v="232.5"/>
        <n v="158.0"/>
        <n v="88.49"/>
        <n v="135.0"/>
        <n v="112.0"/>
        <n v="144.0"/>
        <n v="132.5"/>
        <n v="77.99"/>
        <n v="75.5"/>
        <n v="67.5"/>
        <n v="56.25"/>
        <n v="82.0"/>
        <n v="144.98"/>
        <n v="236.99"/>
        <n v="111.5"/>
        <n v="70.0"/>
        <n v="85.99"/>
        <n v="137.5"/>
        <n v="117.0"/>
        <n v="132.0"/>
        <n v="113.0"/>
        <n v="90.0"/>
        <n v="129.0"/>
        <n v="102.0"/>
        <n v="92.0"/>
        <n v="50.0"/>
        <n v="77.5"/>
        <n v="93.99"/>
        <n v="91.5"/>
        <n v="55.0"/>
        <n v="159.99"/>
        <n v="58.0"/>
        <n v="68.0"/>
        <n v="97.2"/>
        <n v="326.0"/>
        <n v="52.0"/>
        <n v="150.87"/>
        <n v="398.75"/>
        <n v="177.75"/>
        <n v="206.99"/>
        <n v="86.25"/>
        <n v="118.5"/>
        <n v="97.5"/>
        <n v="76.0"/>
        <n v="60.0"/>
        <n v="80.0"/>
        <n v="144.8"/>
      </sharedItems>
    </cacheField>
    <cacheField name="Restaurant Discount Share [3a+3b]" numFmtId="0">
      <sharedItems containsSemiMixedTypes="0" containsString="0" containsNumber="1">
        <n v="0.0"/>
        <n v="50.0"/>
        <n v="49.99"/>
        <n v="123.49"/>
        <n v="165.0"/>
        <n v="150.0"/>
        <n v="95.0"/>
        <n v="57.5"/>
        <n v="81.0"/>
        <n v="73.0"/>
        <n v="63.0"/>
        <n v="76.5"/>
        <n v="62.5"/>
        <n v="72.5"/>
        <n v="88.5"/>
        <n v="74.0"/>
        <n v="103.49"/>
        <n v="160.0"/>
        <n v="101.49"/>
        <n v="99.99"/>
        <n v="183.98"/>
        <n v="162.5"/>
        <n v="169.49"/>
        <n v="140.0"/>
        <n v="100.0"/>
        <n v="154.5"/>
        <n v="131.99"/>
        <n v="222.49"/>
        <n v="147.5"/>
        <n v="52.5"/>
        <n v="65.5"/>
        <n v="86.5"/>
        <n v="74.5"/>
        <n v="75.0"/>
        <n v="67.0"/>
        <n v="237.47"/>
        <n v="105.0"/>
        <n v="53.0"/>
        <n v="85.0"/>
        <n v="121.99"/>
        <n v="71.5"/>
        <n v="123.0"/>
        <n v="61.0"/>
        <n v="110.5"/>
        <n v="97.0"/>
        <n v="66.0"/>
        <n v="54.0"/>
        <n v="122.5"/>
        <n v="64.5"/>
        <n v="77.0"/>
        <n v="91.99"/>
        <n v="127.0"/>
        <n v="84.5"/>
        <n v="232.5"/>
        <n v="158.0"/>
        <n v="88.49"/>
        <n v="47.5"/>
        <n v="135.0"/>
        <n v="112.0"/>
        <n v="144.0"/>
        <n v="132.5"/>
        <n v="77.99"/>
        <n v="75.5"/>
        <n v="67.5"/>
        <n v="56.25"/>
        <n v="82.0"/>
        <n v="144.98"/>
        <n v="236.99"/>
        <n v="111.5"/>
        <n v="70.0"/>
        <n v="85.99"/>
        <n v="137.5"/>
        <n v="117.0"/>
        <n v="132.0"/>
        <n v="113.0"/>
        <n v="90.0"/>
        <n v="129.0"/>
        <n v="102.0"/>
        <n v="92.0"/>
        <n v="125.0"/>
        <n v="152.5"/>
        <n v="143.98"/>
        <n v="91.5"/>
        <n v="142.5"/>
        <n v="114.5"/>
        <n v="130.0"/>
        <n v="209.98"/>
        <n v="107.5"/>
        <n v="203.0"/>
        <n v="238.0"/>
        <n v="340.2"/>
        <n v="79.99"/>
        <n v="1141.0"/>
        <n v="145.0"/>
        <n v="52.0"/>
        <n v="257.37"/>
        <n v="498.74"/>
        <n v="177.75"/>
        <n v="206.99"/>
        <n v="161.25"/>
        <n v="218.5"/>
        <n v="97.5"/>
        <n v="119.99"/>
        <n v="120.0"/>
        <n v="76.0"/>
        <n v="60.0"/>
        <n v="80.0"/>
        <n v="144.8"/>
        <n v="99.98"/>
        <n v="260.0"/>
        <n v="310.0"/>
        <n v="360.0"/>
        <n v="359.99"/>
        <n v="500.0"/>
      </sharedItems>
    </cacheField>
    <cacheField name="Net Bill Value (before taxes) [1+2-3]" numFmtId="166">
      <sharedItems containsSemiMixedTypes="0" containsString="0" containsNumber="1">
        <n v="400.0"/>
        <n v="760.0"/>
        <n v="1250.0"/>
        <n v="535.0"/>
        <n v="1115.0"/>
        <n v="1195.0"/>
        <n v="1290.0"/>
        <n v="585.0"/>
        <n v="1910.0"/>
        <n v="1350.0"/>
        <n v="485.0"/>
        <n v="695.01"/>
        <n v="435.0"/>
        <n v="350.0"/>
        <n v="840.0"/>
        <n v="1385.0"/>
        <n v="675.0"/>
        <n v="710.0"/>
        <n v="1185.0"/>
        <n v="1050.0"/>
        <n v="875.0"/>
        <n v="1075.0"/>
        <n v="985.0"/>
        <n v="2020.0"/>
        <n v="1045.0"/>
        <n v="755.0"/>
        <n v="505.0"/>
        <n v="1585.0"/>
        <n v="160.0"/>
        <n v="975.0"/>
        <n v="1500.0"/>
        <n v="1070.0"/>
        <n v="825.0"/>
        <n v="855.0"/>
        <n v="645.0"/>
        <n v="605.0"/>
        <n v="685.0"/>
        <n v="500.0"/>
        <n v="635.0"/>
        <n v="785.0"/>
        <n v="705.0"/>
        <n v="860.0"/>
        <n v="2035.0"/>
        <n v="1370.0"/>
        <n v="1120.0"/>
        <n v="380.0"/>
        <n v="1735.0"/>
        <n v="570.0"/>
        <n v="1020.0"/>
        <n v="1320.0"/>
        <n v="735.0"/>
        <n v="1390.0"/>
        <n v="1470.0"/>
        <n v="1040.0"/>
        <n v="2040.0"/>
        <n v="1485.0"/>
        <n v="2925.0"/>
        <n v="1210.0"/>
        <n v="1420.0"/>
        <n v="525.0"/>
        <n v="1200.0"/>
        <n v="1180.0"/>
        <n v="1360.0"/>
        <n v="1126.51"/>
        <n v="1505.0"/>
        <n v="527.5"/>
        <n v="779.0"/>
        <n v="787.0"/>
        <n v="697.0"/>
        <n v="698.5"/>
        <n v="572.5"/>
        <n v="0.0"/>
        <n v="662.5"/>
        <n v="806.5"/>
        <n v="666.0"/>
        <n v="290.0"/>
        <n v="936.51"/>
        <n v="1450.0"/>
        <n v="923.51"/>
        <n v="310.0"/>
        <n v="1865.01"/>
        <n v="756.02"/>
        <n v="635.51"/>
        <n v="562.5"/>
        <n v="360.0"/>
        <n v="385.0"/>
        <n v="500.5"/>
        <n v="1203.01"/>
        <n v="1122.51"/>
        <n v="437.5"/>
        <n v="482.5"/>
        <n v="1170.0"/>
        <n v="599.5"/>
        <n v="788.5"/>
        <n v="687.0"/>
        <n v="680.5"/>
        <n v="688.0"/>
        <n v="930.0"/>
        <n v="2317.53"/>
        <n v="965.0"/>
        <n v="477.0"/>
        <n v="775.0"/>
        <n v="725.0"/>
        <n v="1113.01"/>
        <n v="652.5"/>
        <n v="653.5"/>
        <n v="1127.0"/>
        <n v="835.0"/>
        <n v="559.0"/>
        <n v="1004.5"/>
        <n v="883.0"/>
        <n v="470.0"/>
        <n v="634.0"/>
        <n v="496.0"/>
        <n v="1102.5"/>
        <n v="590.5"/>
        <n v="675.5"/>
        <n v="1347.5"/>
        <n v="703.0"/>
        <n v="655.0"/>
        <n v="1038.01"/>
        <n v="2130.0"/>
        <n v="1163.0"/>
        <n v="1112.5"/>
        <n v="770.5"/>
        <n v="2112.5"/>
        <n v="1122.5"/>
        <n v="1442.0"/>
        <n v="956.51"/>
        <n v="487.5"/>
        <n v="1235.0"/>
        <n v="1018.0"/>
        <n v="1285.0"/>
        <n v="1441.0"/>
        <n v="1202.5"/>
        <n v="717.01"/>
        <n v="1650.0"/>
        <n v="677.5"/>
        <n v="689.5"/>
        <n v="617.5"/>
        <n v="578.75"/>
        <n v="587.5"/>
        <n v="948.0"/>
        <n v="1465.02"/>
        <n v="1225.0"/>
        <n v="2163.01"/>
        <n v="1023.5"/>
        <n v="630.0"/>
        <n v="1460.0"/>
        <n v="789.01"/>
        <n v="1247.5"/>
        <n v="1073.0"/>
        <n v="1208.0"/>
        <n v="450.0"/>
        <n v="1037.0"/>
        <n v="820.0"/>
        <n v="1181.0"/>
        <n v="928.0"/>
        <n v="878.0"/>
        <n v="1316.0"/>
        <n v="460.0"/>
        <n v="707.5"/>
        <n v="846.02"/>
        <n v="833.5"/>
        <n v="375.0"/>
        <n v="1490.02"/>
        <n v="370.0"/>
        <n v="475.0"/>
        <n v="1760.0"/>
        <n v="1135.0"/>
        <n v="750.0"/>
        <n v="240.0"/>
        <n v="1150.0"/>
        <n v="1400.0"/>
        <n v="2150.0"/>
        <n v="1337.5"/>
        <n v="1835.0"/>
        <n v="532.0"/>
        <n v="622.0"/>
        <n v="884.8"/>
        <n v="505.01"/>
        <n v="2954.0"/>
        <n v="580.0"/>
        <n v="468.0"/>
        <n v="462.63"/>
        <n v="495.0"/>
        <n v="1216.26"/>
        <n v="1007.25"/>
        <n v="2635.0"/>
        <n v="1193.01"/>
        <n v="498.75"/>
        <n v="671.5"/>
        <n v="2255.01"/>
        <n v="600.0"/>
        <n v="1495.0"/>
        <n v="660.0"/>
        <n v="1615.0"/>
        <n v="560.0"/>
        <n v="1560.01"/>
        <n v="1860.01"/>
        <n v="1310.01"/>
        <n v="1130.01"/>
        <n v="590.0"/>
        <n v="1110.01"/>
        <n v="1420.01"/>
        <n v="720.0"/>
        <n v="920.0"/>
        <n v="770.0"/>
        <n v="620.0"/>
        <n v="650.0"/>
        <n v="2165.01"/>
        <n v="2050.01"/>
        <n v="1520.0"/>
        <n v="2970.01"/>
        <n v="970.0"/>
        <n v="490.0"/>
        <n v="1725.0"/>
        <n v="480.0"/>
        <n v="2785.01"/>
        <n v="1230.0"/>
        <n v="2460.0"/>
        <n v="420.0"/>
        <n v="890.0"/>
        <n v="780.0"/>
        <n v="670.0"/>
        <n v="1660.0"/>
        <n v="1300.0"/>
        <n v="1510.01"/>
        <n v="1260.0"/>
        <n v="980.0"/>
        <n v="1515.0"/>
        <n v="990.0"/>
        <n v="880.0"/>
        <n v="1190.0"/>
        <n v="690.0"/>
        <n v="1810.0"/>
        <n v="2560.0"/>
        <n v="2030.0"/>
        <n v="870.0"/>
        <n v="3340.0"/>
        <n v="694.0"/>
        <n v="1695.0"/>
        <n v="550.0"/>
        <n v="1333.2"/>
        <n v="270.0"/>
        <n v="804.01"/>
        <n v="1744.02"/>
        <n v="544.0"/>
        <n v="684.01"/>
        <n v="514.0"/>
        <n v="2084.02"/>
        <n v="1428.0"/>
        <n v="564.0"/>
        <n v="2542.01"/>
        <n v="2448.01"/>
        <n v="744.0"/>
        <n v="1504.0"/>
        <n v="464.0"/>
        <n v="664.0"/>
        <n v="1108.0"/>
        <n v="2322.0"/>
        <n v="1078.0"/>
        <n v="1274.01"/>
        <n v="914.01"/>
        <n v="1892.01"/>
        <n v="414.0"/>
        <n v="1258.01"/>
        <n v="1040.01"/>
        <n v="764.0"/>
        <n v="1378.01"/>
        <n v="614.0"/>
      </sharedItems>
    </cacheField>
    <cacheField name="GST Collected" numFmtId="0">
      <sharedItems containsSemiMixedTypes="0" containsString="0" containsNumber="1">
        <n v="20.0"/>
        <n v="38.0"/>
        <n v="62.5"/>
        <n v="26.76"/>
        <n v="55.76"/>
        <n v="59.76"/>
        <n v="64.5"/>
        <n v="29.26"/>
        <n v="95.5"/>
        <n v="67.5"/>
        <n v="24.26"/>
        <n v="34.76"/>
        <n v="21.76"/>
        <n v="17.5"/>
        <n v="42.0"/>
        <n v="69.26"/>
        <n v="33.76"/>
        <n v="35.5"/>
        <n v="59.26"/>
        <n v="52.5"/>
        <n v="43.76"/>
        <n v="53.76"/>
        <n v="49.26"/>
        <n v="101.0"/>
        <n v="52.26"/>
        <n v="37.76"/>
        <n v="25.26"/>
        <n v="79.26"/>
        <n v="8.0"/>
        <n v="48.76"/>
        <n v="75.0"/>
        <n v="53.5"/>
        <n v="41.26"/>
        <n v="42.76"/>
        <n v="32.26"/>
        <n v="30.26"/>
        <n v="34.26"/>
        <n v="25.0"/>
        <n v="31.76"/>
        <n v="39.26"/>
        <n v="35.26"/>
        <n v="43.0"/>
        <n v="101.76"/>
        <n v="68.5"/>
        <n v="56.0"/>
        <n v="19.0"/>
        <n v="86.76"/>
        <n v="28.5"/>
        <n v="51.0"/>
        <n v="66.0"/>
        <n v="36.76"/>
        <n v="69.5"/>
        <n v="73.5"/>
        <n v="52.0"/>
        <n v="102.0"/>
        <n v="74.26"/>
        <n v="146.26"/>
        <n v="60.5"/>
        <n v="71.0"/>
        <n v="26.26"/>
        <n v="60.0"/>
        <n v="59.0"/>
        <n v="68.0"/>
        <n v="56.32"/>
        <n v="75.26"/>
        <n v="26.38"/>
        <n v="38.96"/>
        <n v="39.36"/>
        <n v="34.86"/>
        <n v="34.92"/>
        <n v="28.62"/>
        <n v="0.0"/>
        <n v="33.12"/>
        <n v="40.32"/>
        <n v="33.3"/>
        <n v="14.5"/>
        <n v="46.82"/>
        <n v="72.5"/>
        <n v="46.18"/>
        <n v="15.5"/>
        <n v="93.26"/>
        <n v="37.8"/>
        <n v="31.78"/>
        <n v="28.12"/>
        <n v="18.0"/>
        <n v="19.26"/>
        <n v="25.02"/>
        <n v="60.16"/>
        <n v="56.12"/>
        <n v="21.88"/>
        <n v="24.12"/>
        <n v="58.5"/>
        <n v="29.98"/>
        <n v="39.42"/>
        <n v="34.36"/>
        <n v="34.02"/>
        <n v="34.4"/>
        <n v="46.5"/>
        <n v="115.88"/>
        <n v="48.26"/>
        <n v="23.86"/>
        <n v="38.76"/>
        <n v="36.26"/>
        <n v="55.66"/>
        <n v="32.62"/>
        <n v="32.68"/>
        <n v="56.36"/>
        <n v="41.76"/>
        <n v="27.96"/>
        <n v="50.22"/>
        <n v="44.16"/>
        <n v="23.5"/>
        <n v="31.7"/>
        <n v="24.8"/>
        <n v="55.12"/>
        <n v="29.52"/>
        <n v="33.78"/>
        <n v="67.38"/>
        <n v="35.16"/>
        <n v="32.76"/>
        <n v="51.9"/>
        <n v="106.5"/>
        <n v="58.16"/>
        <n v="55.62"/>
        <n v="38.52"/>
        <n v="105.62"/>
        <n v="72.1"/>
        <n v="47.82"/>
        <n v="24.38"/>
        <n v="61.76"/>
        <n v="50.9"/>
        <n v="64.26"/>
        <n v="72.06"/>
        <n v="60.12"/>
        <n v="35.86"/>
        <n v="82.5"/>
        <n v="33.88"/>
        <n v="34.48"/>
        <n v="30.88"/>
        <n v="28.94"/>
        <n v="29.38"/>
        <n v="47.4"/>
        <n v="73.26"/>
        <n v="61.26"/>
        <n v="108.16"/>
        <n v="51.18"/>
        <n v="31.5"/>
        <n v="73.0"/>
        <n v="39.46"/>
        <n v="62.38"/>
        <n v="53.66"/>
        <n v="60.4"/>
        <n v="22.5"/>
        <n v="51.86"/>
        <n v="41.0"/>
        <n v="59.06"/>
        <n v="46.4"/>
        <n v="43.9"/>
        <n v="65.8"/>
        <n v="23.0"/>
        <n v="35.38"/>
        <n v="42.3"/>
        <n v="41.68"/>
        <n v="18.76"/>
        <n v="74.5"/>
        <n v="18.5"/>
        <n v="23.76"/>
        <n v="88.0"/>
        <n v="56.76"/>
        <n v="37.5"/>
        <n v="12.0"/>
        <n v="57.5"/>
        <n v="70.0"/>
        <n v="107.5"/>
        <n v="66.88"/>
        <n v="91.76"/>
        <n v="26.6"/>
        <n v="31.1"/>
        <n v="44.24"/>
        <n v="147.7"/>
        <n v="29.0"/>
        <n v="23.4"/>
        <n v="23.14"/>
        <n v="24.76"/>
        <n v="60.82"/>
        <n v="50.36"/>
        <n v="131.76"/>
        <n v="59.66"/>
        <n v="24.94"/>
        <n v="33.58"/>
        <n v="112.76"/>
        <n v="30.0"/>
        <n v="74.76"/>
        <n v="33.0"/>
        <n v="80.76"/>
        <n v="28.0"/>
        <n v="78.0"/>
        <n v="93.0"/>
        <n v="65.5"/>
        <n v="56.5"/>
        <n v="29.5"/>
        <n v="55.5"/>
        <n v="36.0"/>
        <n v="46.0"/>
        <n v="38.5"/>
        <n v="31.0"/>
        <n v="32.5"/>
        <n v="108.26"/>
        <n v="102.5"/>
        <n v="76.0"/>
        <n v="148.5"/>
        <n v="48.5"/>
        <n v="24.5"/>
        <n v="86.26"/>
        <n v="24.0"/>
        <n v="139.26"/>
        <n v="61.5"/>
        <n v="123.0"/>
        <n v="21.0"/>
        <n v="44.5"/>
        <n v="39.0"/>
        <n v="33.5"/>
        <n v="83.0"/>
        <n v="65.0"/>
        <n v="75.5"/>
        <n v="63.0"/>
        <n v="49.0"/>
        <n v="75.76"/>
        <n v="49.5"/>
        <n v="44.0"/>
        <n v="59.5"/>
        <n v="34.5"/>
        <n v="90.5"/>
        <n v="128.0"/>
        <n v="101.5"/>
        <n v="43.5"/>
        <n v="167.0"/>
        <n v="34.7"/>
        <n v="84.76"/>
        <n v="27.5"/>
        <n v="66.66"/>
        <n v="13.5"/>
        <n v="40.2"/>
        <n v="87.2"/>
        <n v="27.2"/>
        <n v="34.2"/>
        <n v="25.7"/>
        <n v="104.2"/>
        <n v="71.4"/>
        <n v="28.2"/>
        <n v="127.1"/>
        <n v="122.4"/>
        <n v="37.2"/>
        <n v="75.2"/>
        <n v="23.2"/>
        <n v="33.2"/>
        <n v="55.4"/>
        <n v="116.1"/>
        <n v="53.9"/>
        <n v="63.7"/>
        <n v="45.7"/>
        <n v="94.6"/>
        <n v="20.7"/>
        <n v="62.9"/>
        <n v="38.2"/>
        <n v="68.9"/>
        <n v="30.7"/>
      </sharedItems>
    </cacheField>
    <cacheField name="Total Customer Paid [4+5]" numFmtId="0">
      <sharedItems containsSemiMixedTypes="0" containsString="0" containsNumber="1">
        <n v="420.0"/>
        <n v="798.0"/>
        <n v="1312.5"/>
        <n v="561.76"/>
        <n v="1170.76"/>
        <n v="1254.76"/>
        <n v="1354.5"/>
        <n v="614.26"/>
        <n v="2005.5"/>
        <n v="1417.5"/>
        <n v="509.26"/>
        <n v="729.77"/>
        <n v="456.76"/>
        <n v="367.5"/>
        <n v="882.0"/>
        <n v="1454.26"/>
        <n v="708.76"/>
        <n v="745.5"/>
        <n v="1244.26"/>
        <n v="1102.5"/>
        <n v="918.76"/>
        <n v="1128.76"/>
        <n v="1034.26"/>
        <n v="2121.0"/>
        <n v="1097.26"/>
        <n v="792.76"/>
        <n v="530.26"/>
        <n v="1664.26"/>
        <n v="168.0"/>
        <n v="1023.76"/>
        <n v="1575.0"/>
        <n v="1123.5"/>
        <n v="866.26"/>
        <n v="897.76"/>
        <n v="677.26"/>
        <n v="635.26"/>
        <n v="719.26"/>
        <n v="525.0"/>
        <n v="666.76"/>
        <n v="824.26"/>
        <n v="740.26"/>
        <n v="903.0"/>
        <n v="2136.76"/>
        <n v="1438.5"/>
        <n v="1176.0"/>
        <n v="399.0"/>
        <n v="1821.76"/>
        <n v="598.5"/>
        <n v="1071.0"/>
        <n v="1386.0"/>
        <n v="771.76"/>
        <n v="1459.5"/>
        <n v="1543.5"/>
        <n v="1092.0"/>
        <n v="2142.0"/>
        <n v="1559.26"/>
        <n v="3071.26"/>
        <n v="1270.5"/>
        <n v="1491.0"/>
        <n v="551.26"/>
        <n v="1260.0"/>
        <n v="1239.0"/>
        <n v="1428.0"/>
        <n v="1182.83"/>
        <n v="1580.26"/>
        <n v="553.88"/>
        <n v="817.96"/>
        <n v="826.36"/>
        <n v="731.86"/>
        <n v="733.42"/>
        <n v="601.12"/>
        <n v="0.0"/>
        <n v="695.62"/>
        <n v="846.82"/>
        <n v="699.3"/>
        <n v="304.5"/>
        <n v="983.33"/>
        <n v="1522.5"/>
        <n v="969.69"/>
        <n v="325.5"/>
        <n v="1958.27"/>
        <n v="793.82"/>
        <n v="667.29"/>
        <n v="590.62"/>
        <n v="378.0"/>
        <n v="404.26"/>
        <n v="525.52"/>
        <n v="1263.17"/>
        <n v="1178.63"/>
        <n v="459.38"/>
        <n v="506.62"/>
        <n v="1228.5"/>
        <n v="629.48"/>
        <n v="827.92"/>
        <n v="721.36"/>
        <n v="714.52"/>
        <n v="722.4"/>
        <n v="976.5"/>
        <n v="2433.41"/>
        <n v="1013.26"/>
        <n v="500.86"/>
        <n v="813.76"/>
        <n v="761.26"/>
        <n v="1168.67"/>
        <n v="685.12"/>
        <n v="686.18"/>
        <n v="1183.36"/>
        <n v="876.76"/>
        <n v="586.96"/>
        <n v="1054.72"/>
        <n v="927.16"/>
        <n v="493.5"/>
        <n v="665.7"/>
        <n v="520.8"/>
        <n v="1157.62"/>
        <n v="620.02"/>
        <n v="709.28"/>
        <n v="1414.88"/>
        <n v="738.16"/>
        <n v="687.76"/>
        <n v="1089.91"/>
        <n v="2236.5"/>
        <n v="1221.16"/>
        <n v="1168.12"/>
        <n v="809.02"/>
        <n v="2218.12"/>
        <n v="1178.62"/>
        <n v="1514.1"/>
        <n v="1004.33"/>
        <n v="511.88"/>
        <n v="1296.76"/>
        <n v="1068.9"/>
        <n v="1349.26"/>
        <n v="1513.06"/>
        <n v="1262.62"/>
        <n v="752.87"/>
        <n v="1732.5"/>
        <n v="711.38"/>
        <n v="723.98"/>
        <n v="648.38"/>
        <n v="607.69"/>
        <n v="616.88"/>
        <n v="995.4"/>
        <n v="1538.28"/>
        <n v="1286.26"/>
        <n v="2271.17"/>
        <n v="1074.68"/>
        <n v="661.5"/>
        <n v="1533.0"/>
        <n v="828.47"/>
        <n v="1309.88"/>
        <n v="1126.66"/>
        <n v="1268.4"/>
        <n v="472.5"/>
        <n v="1088.86"/>
        <n v="861.0"/>
        <n v="1240.06"/>
        <n v="974.4"/>
        <n v="921.9"/>
        <n v="1381.8"/>
        <n v="483.0"/>
        <n v="742.88"/>
        <n v="888.32"/>
        <n v="875.18"/>
        <n v="393.76"/>
        <n v="1564.52"/>
        <n v="388.5"/>
        <n v="498.76"/>
        <n v="1848.0"/>
        <n v="1191.76"/>
        <n v="787.5"/>
        <n v="252.0"/>
        <n v="1207.5"/>
        <n v="1470.0"/>
        <n v="2257.5"/>
        <n v="1404.38"/>
        <n v="1926.76"/>
        <n v="558.6"/>
        <n v="653.1"/>
        <n v="929.04"/>
        <n v="530.27"/>
        <n v="3101.7"/>
        <n v="609.0"/>
        <n v="491.4"/>
        <n v="485.77"/>
        <n v="519.76"/>
        <n v="1277.08"/>
        <n v="1057.61"/>
        <n v="2766.76"/>
        <n v="1252.67"/>
        <n v="523.69"/>
        <n v="705.08"/>
        <n v="2367.77"/>
        <n v="630.0"/>
        <n v="1569.76"/>
        <n v="693.0"/>
        <n v="1695.76"/>
        <n v="588.0"/>
        <n v="1638.01"/>
        <n v="1953.01"/>
        <n v="1375.51"/>
        <n v="1186.51"/>
        <n v="619.5"/>
        <n v="1165.51"/>
        <n v="1491.01"/>
        <n v="756.0"/>
        <n v="966.0"/>
        <n v="808.5"/>
        <n v="651.0"/>
        <n v="682.5"/>
        <n v="2273.27"/>
        <n v="2152.51"/>
        <n v="1596.0"/>
        <n v="3118.51"/>
        <n v="1018.5"/>
        <n v="514.5"/>
        <n v="1811.26"/>
        <n v="504.0"/>
        <n v="2924.27"/>
        <n v="1291.5"/>
        <n v="2583.0"/>
        <n v="441.0"/>
        <n v="934.5"/>
        <n v="819.0"/>
        <n v="703.5"/>
        <n v="1743.0"/>
        <n v="1365.0"/>
        <n v="1585.51"/>
        <n v="1323.0"/>
        <n v="1029.0"/>
        <n v="1590.76"/>
        <n v="1039.5"/>
        <n v="924.0"/>
        <n v="1249.5"/>
        <n v="724.5"/>
        <n v="1900.5"/>
        <n v="2688.0"/>
        <n v="2131.5"/>
        <n v="913.5"/>
        <n v="3507.0"/>
        <n v="728.7"/>
        <n v="1779.76"/>
        <n v="577.5"/>
        <n v="1399.86"/>
        <n v="283.5"/>
        <n v="844.21"/>
        <n v="1831.22"/>
        <n v="571.2"/>
        <n v="718.21"/>
        <n v="539.7"/>
        <n v="2188.22"/>
        <n v="1499.4"/>
        <n v="592.2"/>
        <n v="2669.105"/>
        <n v="2570.41"/>
        <n v="781.2"/>
        <n v="1579.2"/>
        <n v="487.2"/>
        <n v="697.2"/>
        <n v="1163.4"/>
        <n v="2438.1"/>
        <n v="1131.9"/>
        <n v="1337.71"/>
        <n v="959.71"/>
        <n v="1986.61"/>
        <n v="434.7"/>
        <n v="1320.91"/>
        <n v="1092.01"/>
        <n v="802.2"/>
        <n v="1446.91"/>
        <n v="644.7"/>
      </sharedItems>
    </cacheField>
    <cacheField name="Commission charged on" numFmtId="0">
      <sharedItems containsSemiMixedTypes="0" containsString="0" containsNumber="1">
        <n v="420.0"/>
        <n v="798.0"/>
        <n v="1312.5"/>
        <n v="561.76"/>
        <n v="1170.76"/>
        <n v="1254.76"/>
        <n v="1354.5"/>
        <n v="614.24"/>
        <n v="2005.5"/>
        <n v="1417.5"/>
        <n v="509.24"/>
        <n v="729.77"/>
        <n v="456.76"/>
        <n v="367.5"/>
        <n v="882.0"/>
        <n v="1454.24"/>
        <n v="708.76"/>
        <n v="745.5"/>
        <n v="1244.24"/>
        <n v="1102.5"/>
        <n v="918.76"/>
        <n v="1128.76"/>
        <n v="1034.24"/>
        <n v="2121.0"/>
        <n v="1097.24"/>
        <n v="792.76"/>
        <n v="530.24"/>
        <n v="1664.24"/>
        <n v="168.0"/>
        <n v="1023.76"/>
        <n v="1575.0"/>
        <n v="1123.5"/>
        <n v="866.24"/>
        <n v="897.76"/>
        <n v="677.24"/>
        <n v="635.24"/>
        <n v="719.24"/>
        <n v="525.0"/>
        <n v="666.76"/>
        <n v="824.24"/>
        <n v="740.24"/>
        <n v="903.0"/>
        <n v="2136.76"/>
        <n v="1438.5"/>
        <n v="1176.0"/>
        <n v="399.0"/>
        <n v="1821.76"/>
        <n v="598.5"/>
        <n v="1071.0"/>
        <n v="1386.0"/>
        <n v="771.76"/>
        <n v="1459.5"/>
        <n v="1543.5"/>
        <n v="1092.0"/>
        <n v="2142.0"/>
        <n v="1559.24"/>
        <n v="3071.24"/>
        <n v="1270.5"/>
        <n v="1491.0"/>
        <n v="551.24"/>
        <n v="1260.0"/>
        <n v="1239.0"/>
        <n v="1428.0"/>
        <n v="1182.83"/>
        <n v="1580.24"/>
        <n v="553.88"/>
        <n v="817.96"/>
        <n v="826.36"/>
        <n v="731.86"/>
        <n v="733.42"/>
        <n v="601.12"/>
        <n v="0.0"/>
        <n v="695.62"/>
        <n v="846.82"/>
        <n v="699.3"/>
        <n v="304.5"/>
        <n v="983.33"/>
        <n v="1522.5"/>
        <n v="969.69"/>
        <n v="325.5"/>
        <n v="1958.27"/>
        <n v="793.82"/>
        <n v="667.29"/>
        <n v="590.62"/>
        <n v="378.0"/>
        <n v="404.24"/>
        <n v="525.52"/>
        <n v="1263.17"/>
        <n v="1178.63"/>
        <n v="459.38"/>
        <n v="506.62"/>
        <n v="491.4"/>
        <n v="629.48"/>
        <n v="1228.5"/>
        <n v="827.92"/>
        <n v="721.36"/>
        <n v="714.52"/>
        <n v="722.4"/>
        <n v="976.5"/>
        <n v="2433.41"/>
        <n v="1013.24"/>
        <n v="500.86"/>
        <n v="813.76"/>
        <n v="761.24"/>
        <n v="1168.67"/>
        <n v="685.12"/>
        <n v="686.18"/>
        <n v="1183.36"/>
        <n v="876.76"/>
        <n v="586.94"/>
        <n v="1054.72"/>
        <n v="927.14"/>
        <n v="493.5"/>
        <n v="665.7"/>
        <n v="520.8"/>
        <n v="1157.62"/>
        <n v="620.02"/>
        <n v="709.28"/>
        <n v="1414.88"/>
        <n v="738.14"/>
        <n v="687.76"/>
        <n v="1089.91"/>
        <n v="2236.5"/>
        <n v="1221.14"/>
        <n v="1168.12"/>
        <n v="809.02"/>
        <n v="2218.12"/>
        <n v="1178.62"/>
        <n v="1514.1"/>
        <n v="1004.33"/>
        <n v="511.88"/>
        <n v="1296.76"/>
        <n v="1068.9"/>
        <n v="1349.24"/>
        <n v="1513.04"/>
        <n v="1262.62"/>
        <n v="752.87"/>
        <n v="1732.5"/>
        <n v="711.38"/>
        <n v="723.98"/>
        <n v="648.38"/>
        <n v="607.69"/>
        <n v="616.88"/>
        <n v="995.4"/>
        <n v="1538.28"/>
        <n v="1286.26"/>
        <n v="2271.17"/>
        <n v="1074.68"/>
        <n v="661.5"/>
        <n v="1533.0"/>
        <n v="828.47"/>
        <n v="1309.88"/>
        <n v="1126.64"/>
        <n v="1268.4"/>
        <n v="472.5"/>
        <n v="1088.86"/>
        <n v="861.0"/>
        <n v="1240.04"/>
        <n v="974.4"/>
        <n v="921.9"/>
        <n v="1381.8"/>
        <n v="483.0"/>
        <n v="742.88"/>
        <n v="888.32"/>
        <n v="875.18"/>
        <n v="393.76"/>
        <n v="1564.52"/>
        <n v="388.5"/>
        <n v="498.76"/>
        <n v="1848.0"/>
        <n v="1191.76"/>
        <n v="787.5"/>
        <n v="252.0"/>
        <n v="1207.5"/>
        <n v="1470.0"/>
        <n v="2257.5"/>
        <n v="1404.38"/>
        <n v="1926.76"/>
        <n v="558.6"/>
        <n v="653.1"/>
        <n v="929.04"/>
        <n v="530.27"/>
        <n v="3101.7"/>
        <n v="609.0"/>
        <n v="485.77"/>
        <n v="519.76"/>
        <n v="1277.08"/>
        <n v="1057.61"/>
        <n v="2766.76"/>
        <n v="1252.67"/>
        <n v="523.69"/>
        <n v="705.08"/>
        <n v="2367.77"/>
        <n v="630.0"/>
        <n v="1569.76"/>
        <n v="693.0"/>
        <n v="1695.76"/>
        <n v="588.0"/>
        <n v="1638.01"/>
        <n v="1953.01"/>
        <n v="1375.51"/>
        <n v="1186.51"/>
        <n v="619.5"/>
        <n v="1165.51"/>
        <n v="1491.01"/>
        <n v="756.0"/>
        <n v="966.0"/>
        <n v="808.5"/>
        <n v="651.0"/>
        <n v="682.5"/>
        <n v="2273.27"/>
        <n v="2152.51"/>
        <n v="1596.0"/>
        <n v="3118.51"/>
        <n v="1018.5"/>
        <n v="514.5"/>
        <n v="1811.24"/>
        <n v="504.0"/>
        <n v="2924.27"/>
        <n v="1291.5"/>
        <n v="2583.0"/>
        <n v="441.0"/>
        <n v="934.5"/>
        <n v="819.0"/>
        <n v="703.5"/>
        <n v="1743.0"/>
        <n v="1365.0"/>
        <n v="1585.51"/>
        <n v="1323.0"/>
        <n v="1029.0"/>
        <n v="1590.76"/>
        <n v="1039.5"/>
        <n v="924.0"/>
        <n v="1249.5"/>
        <n v="724.5"/>
        <n v="1900.5"/>
        <n v="2688.0"/>
        <n v="2131.5"/>
        <n v="913.5"/>
        <n v="3507.0"/>
        <n v="728.7"/>
        <n v="1779.76"/>
        <n v="577.5"/>
        <n v="1399.86"/>
        <n v="283.5"/>
        <n v="844.21"/>
        <n v="1831.22"/>
        <n v="571.2"/>
        <n v="718.21"/>
        <n v="539.7"/>
        <n v="2188.22"/>
        <n v="1499.4"/>
        <n v="592.2"/>
        <n v="2669.1"/>
        <n v="2570.41"/>
        <n v="781.2"/>
        <n v="1579.2"/>
        <n v="487.2"/>
        <n v="697.2"/>
        <n v="1163.4"/>
        <n v="2438.1"/>
        <n v="1131.9"/>
        <n v="1337.71"/>
        <n v="959.71"/>
        <n v="1986.61"/>
        <n v="434.7"/>
        <n v="1320.91"/>
        <n v="1092.01"/>
        <n v="802.2"/>
        <n v="1446.91"/>
        <n v="644.7"/>
      </sharedItems>
    </cacheField>
    <cacheField name="Service Fees %" numFmtId="10">
      <sharedItems containsSemiMixedTypes="0" containsString="0" containsNumber="1">
        <n v="0.1"/>
      </sharedItems>
    </cacheField>
    <cacheField name="Commission" numFmtId="0">
      <sharedItems containsSemiMixedTypes="0" containsString="0" containsNumber="1">
        <n v="42.0"/>
        <n v="79.8"/>
        <n v="131.25"/>
        <n v="56.18"/>
        <n v="117.08"/>
        <n v="125.48"/>
        <n v="135.45"/>
        <n v="61.42"/>
        <n v="200.55"/>
        <n v="141.75"/>
        <n v="50.92"/>
        <n v="72.98"/>
        <n v="45.68"/>
        <n v="36.75"/>
        <n v="88.2"/>
        <n v="145.42"/>
        <n v="70.88"/>
        <n v="74.55"/>
        <n v="124.42"/>
        <n v="110.25"/>
        <n v="91.88"/>
        <n v="112.88"/>
        <n v="103.42"/>
        <n v="212.1"/>
        <n v="109.72"/>
        <n v="79.28"/>
        <n v="53.02"/>
        <n v="166.42"/>
        <n v="16.8"/>
        <n v="102.38"/>
        <n v="157.5"/>
        <n v="112.35"/>
        <n v="86.62"/>
        <n v="89.78"/>
        <n v="67.72"/>
        <n v="63.52"/>
        <n v="71.92"/>
        <n v="52.5"/>
        <n v="66.68"/>
        <n v="82.42"/>
        <n v="74.02"/>
        <n v="90.3"/>
        <n v="213.68"/>
        <n v="143.85"/>
        <n v="117.6"/>
        <n v="39.9"/>
        <n v="182.18"/>
        <n v="59.85"/>
        <n v="107.1"/>
        <n v="138.6"/>
        <n v="77.18"/>
        <n v="145.95"/>
        <n v="154.35"/>
        <n v="109.2"/>
        <n v="214.2"/>
        <n v="155.92"/>
        <n v="307.12"/>
        <n v="127.05"/>
        <n v="149.1"/>
        <n v="55.12"/>
        <n v="126.0"/>
        <n v="123.9"/>
        <n v="142.8"/>
        <n v="118.28"/>
        <n v="158.02"/>
        <n v="55.39"/>
        <n v="81.8"/>
        <n v="82.64"/>
        <n v="73.19"/>
        <n v="73.34"/>
        <n v="60.11"/>
        <n v="0.0"/>
        <n v="69.56"/>
        <n v="84.68"/>
        <n v="69.93"/>
        <n v="30.45"/>
        <n v="98.33"/>
        <n v="152.25"/>
        <n v="96.97"/>
        <n v="32.55"/>
        <n v="195.83"/>
        <n v="79.38"/>
        <n v="66.73"/>
        <n v="59.06"/>
        <n v="37.8"/>
        <n v="40.42"/>
        <n v="52.55"/>
        <n v="126.32"/>
        <n v="117.86"/>
        <n v="45.94"/>
        <n v="50.66"/>
        <n v="62.95"/>
        <n v="122.85"/>
        <n v="82.79"/>
        <n v="72.14"/>
        <n v="71.45"/>
        <n v="72.24"/>
        <n v="97.65"/>
        <n v="243.34"/>
        <n v="101.32"/>
        <n v="50.09"/>
        <n v="81.38"/>
        <n v="76.12"/>
        <n v="116.87"/>
        <n v="68.51"/>
        <n v="68.62"/>
        <n v="118.34"/>
        <n v="87.68"/>
        <n v="58.69"/>
        <n v="105.47"/>
        <n v="92.71"/>
        <n v="49.35"/>
        <n v="66.57"/>
        <n v="52.08"/>
        <n v="115.76"/>
        <n v="62.0"/>
        <n v="70.93"/>
        <n v="141.49"/>
        <n v="73.81"/>
        <n v="68.78"/>
        <n v="108.99"/>
        <n v="223.65"/>
        <n v="122.11"/>
        <n v="116.81"/>
        <n v="80.9"/>
        <n v="221.81"/>
        <n v="151.41"/>
        <n v="100.43"/>
        <n v="51.19"/>
        <n v="129.68"/>
        <n v="106.89"/>
        <n v="134.92"/>
        <n v="151.3"/>
        <n v="126.26"/>
        <n v="75.29"/>
        <n v="173.25"/>
        <n v="71.14"/>
        <n v="72.4"/>
        <n v="64.84"/>
        <n v="60.77"/>
        <n v="61.69"/>
        <n v="99.54"/>
        <n v="153.83"/>
        <n v="128.63"/>
        <n v="227.12"/>
        <n v="107.47"/>
        <n v="66.15"/>
        <n v="153.3"/>
        <n v="82.85"/>
        <n v="130.99"/>
        <n v="112.66"/>
        <n v="126.84"/>
        <n v="47.25"/>
        <n v="108.89"/>
        <n v="86.1"/>
        <n v="124.0"/>
        <n v="97.44"/>
        <n v="92.19"/>
        <n v="138.18"/>
        <n v="48.3"/>
        <n v="74.29"/>
        <n v="88.83"/>
        <n v="87.52"/>
        <n v="39.38"/>
        <n v="156.45"/>
        <n v="38.85"/>
        <n v="49.88"/>
        <n v="184.8"/>
        <n v="119.18"/>
        <n v="78.75"/>
        <n v="25.2"/>
        <n v="120.75"/>
        <n v="147.0"/>
        <n v="225.75"/>
        <n v="140.44"/>
        <n v="192.68"/>
        <n v="55.86"/>
        <n v="65.31"/>
        <n v="92.9"/>
        <n v="53.03"/>
        <n v="310.17"/>
        <n v="60.9"/>
        <n v="49.14"/>
        <n v="48.58"/>
        <n v="51.98"/>
        <n v="127.71"/>
        <n v="105.76"/>
        <n v="276.68"/>
        <n v="125.27"/>
        <n v="52.37"/>
        <n v="70.51"/>
        <n v="236.78"/>
        <n v="63.0"/>
        <n v="156.98"/>
        <n v="69.3"/>
        <n v="169.58"/>
        <n v="58.8"/>
        <n v="163.8"/>
        <n v="195.3"/>
        <n v="137.55"/>
        <n v="118.65"/>
        <n v="61.95"/>
        <n v="116.55"/>
        <n v="75.6"/>
        <n v="96.6"/>
        <n v="80.85"/>
        <n v="65.1"/>
        <n v="68.25"/>
        <n v="227.33"/>
        <n v="215.25"/>
        <n v="159.6"/>
        <n v="311.85"/>
        <n v="101.85"/>
        <n v="51.45"/>
        <n v="181.12"/>
        <n v="50.4"/>
        <n v="292.43"/>
        <n v="129.15"/>
        <n v="258.3"/>
        <n v="44.1"/>
        <n v="93.45"/>
        <n v="81.9"/>
        <n v="70.35"/>
        <n v="174.3"/>
        <n v="136.5"/>
        <n v="158.55"/>
        <n v="132.3"/>
        <n v="102.9"/>
        <n v="159.08"/>
        <n v="103.95"/>
        <n v="92.4"/>
        <n v="124.95"/>
        <n v="72.45"/>
        <n v="190.05"/>
        <n v="268.8"/>
        <n v="213.15"/>
        <n v="91.35"/>
        <n v="350.7"/>
        <n v="72.87"/>
        <n v="177.98"/>
        <n v="57.75"/>
        <n v="139.99"/>
        <n v="28.35"/>
        <n v="84.42"/>
        <n v="183.12"/>
        <n v="57.12"/>
        <n v="71.82"/>
        <n v="53.97"/>
        <n v="218.82"/>
        <n v="149.94"/>
        <n v="59.22"/>
        <n v="266.91"/>
        <n v="257.04"/>
        <n v="78.12"/>
        <n v="157.92"/>
        <n v="48.72"/>
        <n v="69.72"/>
        <n v="116.34"/>
        <n v="243.81"/>
        <n v="113.19"/>
        <n v="133.77"/>
        <n v="95.97"/>
        <n v="198.66"/>
        <n v="43.47"/>
        <n v="132.09"/>
        <n v="80.22"/>
        <n v="144.69"/>
        <n v="64.47"/>
      </sharedItems>
    </cacheField>
    <cacheField name="Long Distance Charges" numFmtId="0">
      <sharedItems containsSemiMixedTypes="0" containsString="0" containsNumber="1" containsInteger="1">
        <n v="0.0"/>
      </sharedItems>
    </cacheField>
    <cacheField name="Discount on Long Distance Fee" numFmtId="0">
      <sharedItems containsSemiMixedTypes="0" containsString="0" containsNumber="1" containsInteger="1">
        <n v="0.0"/>
      </sharedItems>
    </cacheField>
    <cacheField name="Pocket Hero Fees" numFmtId="0">
      <sharedItems containsSemiMixedTypes="0" containsString="0" containsNumber="1" containsInteger="1">
        <n v="0.0"/>
      </sharedItems>
    </cacheField>
    <cacheField name="Swiggy One Fees" numFmtId="0">
      <sharedItems containsSemiMixedTypes="0" containsString="0" containsNumber="1" containsInteger="1">
        <n v="0.0"/>
      </sharedItems>
    </cacheField>
    <cacheField name="Payment Collection Charges" numFmtId="0">
      <sharedItems containsSemiMixedTypes="0" containsString="0" containsNumber="1">
        <n v="8.4"/>
        <n v="15.96"/>
        <n v="26.25"/>
        <n v="11.24"/>
        <n v="23.42"/>
        <n v="25.1"/>
        <n v="27.09"/>
        <n v="12.28"/>
        <n v="40.11"/>
        <n v="28.35"/>
        <n v="10.18"/>
        <n v="14.6"/>
        <n v="9.14"/>
        <n v="7.35"/>
        <n v="17.64"/>
        <n v="29.08"/>
        <n v="14.18"/>
        <n v="14.91"/>
        <n v="24.88"/>
        <n v="22.05"/>
        <n v="18.38"/>
        <n v="22.58"/>
        <n v="20.68"/>
        <n v="42.42"/>
        <n v="21.94"/>
        <n v="15.86"/>
        <n v="10.6"/>
        <n v="33.28"/>
        <n v="3.36"/>
        <n v="20.48"/>
        <n v="31.5"/>
        <n v="22.47"/>
        <n v="17.32"/>
        <n v="17.96"/>
        <n v="13.54"/>
        <n v="12.7"/>
        <n v="14.38"/>
        <n v="10.5"/>
        <n v="13.34"/>
        <n v="16.48"/>
        <n v="14.8"/>
        <n v="18.06"/>
        <n v="42.74"/>
        <n v="28.77"/>
        <n v="23.52"/>
        <n v="7.98"/>
        <n v="36.44"/>
        <n v="11.97"/>
        <n v="21.42"/>
        <n v="27.72"/>
        <n v="15.44"/>
        <n v="29.19"/>
        <n v="30.87"/>
        <n v="21.84"/>
        <n v="42.84"/>
        <n v="31.18"/>
        <n v="61.42"/>
        <n v="25.41"/>
        <n v="29.82"/>
        <n v="11.02"/>
        <n v="25.2"/>
        <n v="24.78"/>
        <n v="28.56"/>
        <n v="23.66"/>
        <n v="31.6"/>
        <n v="11.08"/>
        <n v="16.36"/>
        <n v="16.53"/>
        <n v="14.64"/>
        <n v="14.67"/>
        <n v="12.02"/>
        <n v="0.0"/>
        <n v="13.91"/>
        <n v="16.94"/>
        <n v="13.99"/>
        <n v="6.09"/>
        <n v="19.67"/>
        <n v="30.45"/>
        <n v="19.39"/>
        <n v="6.51"/>
        <n v="39.17"/>
        <n v="15.88"/>
        <n v="13.35"/>
        <n v="11.81"/>
        <n v="7.56"/>
        <n v="8.08"/>
        <n v="10.51"/>
        <n v="25.26"/>
        <n v="23.57"/>
        <n v="9.19"/>
        <n v="10.13"/>
        <n v="12.59"/>
        <n v="24.57"/>
        <n v="16.56"/>
        <n v="14.43"/>
        <n v="14.29"/>
        <n v="14.45"/>
        <n v="19.53"/>
        <n v="48.67"/>
        <n v="20.26"/>
        <n v="10.02"/>
        <n v="16.28"/>
        <n v="15.22"/>
        <n v="23.37"/>
        <n v="13.7"/>
        <n v="13.72"/>
        <n v="23.67"/>
        <n v="17.54"/>
        <n v="11.74"/>
        <n v="21.09"/>
        <n v="18.54"/>
        <n v="9.87"/>
        <n v="13.31"/>
        <n v="10.42"/>
        <n v="23.15"/>
        <n v="12.4"/>
        <n v="14.19"/>
        <n v="28.3"/>
        <n v="14.76"/>
        <n v="13.76"/>
        <n v="21.8"/>
        <n v="44.73"/>
        <n v="24.42"/>
        <n v="23.36"/>
        <n v="16.18"/>
        <n v="44.36"/>
        <n v="30.28"/>
        <n v="20.09"/>
        <n v="10.24"/>
        <n v="25.94"/>
        <n v="21.38"/>
        <n v="26.98"/>
        <n v="30.26"/>
        <n v="25.25"/>
        <n v="15.06"/>
        <n v="34.65"/>
        <n v="14.23"/>
        <n v="14.48"/>
        <n v="12.97"/>
        <n v="12.15"/>
        <n v="12.34"/>
        <n v="19.91"/>
        <n v="30.77"/>
        <n v="25.73"/>
        <n v="45.42"/>
        <n v="21.49"/>
        <n v="13.23"/>
        <n v="30.66"/>
        <n v="16.57"/>
        <n v="26.2"/>
        <n v="22.53"/>
        <n v="25.37"/>
        <n v="9.45"/>
        <n v="21.78"/>
        <n v="17.22"/>
        <n v="24.8"/>
        <n v="19.49"/>
        <n v="18.44"/>
        <n v="27.64"/>
        <n v="9.66"/>
        <n v="14.86"/>
        <n v="17.77"/>
        <n v="17.5"/>
        <n v="7.88"/>
        <n v="31.29"/>
        <n v="7.77"/>
        <n v="9.98"/>
        <n v="36.96"/>
        <n v="23.84"/>
        <n v="15.75"/>
        <n v="5.04"/>
        <n v="24.15"/>
        <n v="29.4"/>
        <n v="45.15"/>
        <n v="28.09"/>
        <n v="38.54"/>
        <n v="11.17"/>
        <n v="13.06"/>
        <n v="18.58"/>
        <n v="10.61"/>
        <n v="62.03"/>
        <n v="12.18"/>
        <n v="9.83"/>
        <n v="9.72"/>
        <n v="10.4"/>
        <n v="25.54"/>
        <n v="21.15"/>
        <n v="55.34"/>
        <n v="25.05"/>
        <n v="10.47"/>
        <n v="14.1"/>
        <n v="47.36"/>
        <n v="12.6"/>
        <n v="31.4"/>
        <n v="13.86"/>
        <n v="33.92"/>
        <n v="11.76"/>
        <n v="32.76"/>
        <n v="39.06"/>
        <n v="27.51"/>
        <n v="23.73"/>
        <n v="12.39"/>
        <n v="23.31"/>
        <n v="15.12"/>
        <n v="19.32"/>
        <n v="16.17"/>
        <n v="13.02"/>
        <n v="13.65"/>
        <n v="45.47"/>
        <n v="43.05"/>
        <n v="31.92"/>
        <n v="62.37"/>
        <n v="20.37"/>
        <n v="10.29"/>
        <n v="36.22"/>
        <n v="10.08"/>
        <n v="58.49"/>
        <n v="25.83"/>
        <n v="51.66"/>
        <n v="8.82"/>
        <n v="18.69"/>
        <n v="16.38"/>
        <n v="14.07"/>
        <n v="34.86"/>
        <n v="27.3"/>
        <n v="31.71"/>
        <n v="26.46"/>
        <n v="20.58"/>
        <n v="31.82"/>
        <n v="20.79"/>
        <n v="18.48"/>
        <n v="24.99"/>
        <n v="14.49"/>
        <n v="38.01"/>
        <n v="53.76"/>
        <n v="42.63"/>
        <n v="18.27"/>
        <n v="70.14"/>
        <n v="14.57"/>
        <n v="35.6"/>
        <n v="11.55"/>
        <n v="28.0"/>
        <n v="5.67"/>
        <n v="16.88"/>
        <n v="36.62"/>
        <n v="11.42"/>
        <n v="14.36"/>
        <n v="10.79"/>
        <n v="43.76"/>
        <n v="29.99"/>
        <n v="11.84"/>
        <n v="53.38"/>
        <n v="51.41"/>
        <n v="15.62"/>
        <n v="31.58"/>
        <n v="9.74"/>
        <n v="13.94"/>
        <n v="23.27"/>
        <n v="48.76"/>
        <n v="22.64"/>
        <n v="26.75"/>
        <n v="19.19"/>
        <n v="39.73"/>
        <n v="8.69"/>
        <n v="26.42"/>
        <n v="16.04"/>
        <n v="28.94"/>
        <n v="12.89"/>
      </sharedItems>
    </cacheField>
    <cacheField name="Restaurant Cancellation Charges" numFmtId="0">
      <sharedItems containsSemiMixedTypes="0" containsString="0" containsNumber="1">
        <n v="0.0"/>
        <n v="6.09"/>
      </sharedItems>
    </cacheField>
    <cacheField name="Call Center Charges" numFmtId="0">
      <sharedItems containsSemiMixedTypes="0" containsString="0" containsNumber="1" containsInteger="1">
        <n v="0.0"/>
      </sharedItems>
    </cacheField>
    <cacheField name="Delivery Fee sponsored by Restaurant (w/o tax)" numFmtId="0">
      <sharedItems containsSemiMixedTypes="0" containsString="0" containsNumber="1" containsInteger="1">
        <n v="0.0"/>
      </sharedItems>
    </cacheField>
    <cacheField name="Bolt Fees" numFmtId="0">
      <sharedItems containsSemiMixedTypes="0" containsString="0" containsNumber="1" containsInteger="1">
        <n v="0.0"/>
      </sharedItems>
    </cacheField>
    <cacheField name="GST on Service Fee @18%" numFmtId="0">
      <sharedItems containsSemiMixedTypes="0" containsString="0" containsNumber="1">
        <n v="9.08"/>
        <n v="17.24"/>
        <n v="28.34"/>
        <n v="12.14"/>
        <n v="25.3"/>
        <n v="27.1"/>
        <n v="29.26"/>
        <n v="13.26"/>
        <n v="43.32"/>
        <n v="30.62"/>
        <n v="11.0"/>
        <n v="15.76"/>
        <n v="9.86"/>
        <n v="7.94"/>
        <n v="19.06"/>
        <n v="31.42"/>
        <n v="15.32"/>
        <n v="16.1"/>
        <n v="26.88"/>
        <n v="23.82"/>
        <n v="19.84"/>
        <n v="24.38"/>
        <n v="22.34"/>
        <n v="45.82"/>
        <n v="23.7"/>
        <n v="17.12"/>
        <n v="11.46"/>
        <n v="35.94"/>
        <n v="3.62"/>
        <n v="22.12"/>
        <n v="34.02"/>
        <n v="24.26"/>
        <n v="18.7"/>
        <n v="19.4"/>
        <n v="14.62"/>
        <n v="13.72"/>
        <n v="15.54"/>
        <n v="11.34"/>
        <n v="14.4"/>
        <n v="17.8"/>
        <n v="15.98"/>
        <n v="19.5"/>
        <n v="46.16"/>
        <n v="31.08"/>
        <n v="25.4"/>
        <n v="8.62"/>
        <n v="39.36"/>
        <n v="12.92"/>
        <n v="23.14"/>
        <n v="29.94"/>
        <n v="16.68"/>
        <n v="31.52"/>
        <n v="33.34"/>
        <n v="23.58"/>
        <n v="46.26"/>
        <n v="33.68"/>
        <n v="66.34"/>
        <n v="27.44"/>
        <n v="32.2"/>
        <n v="11.9"/>
        <n v="27.22"/>
        <n v="26.76"/>
        <n v="30.84"/>
        <n v="25.54"/>
        <n v="34.14"/>
        <n v="11.96"/>
        <n v="17.66"/>
        <n v="17.86"/>
        <n v="15.8"/>
        <n v="15.84"/>
        <n v="12.98"/>
        <n v="1.1"/>
        <n v="15.02"/>
        <n v="18.3"/>
        <n v="15.1"/>
        <n v="6.58"/>
        <n v="21.24"/>
        <n v="32.88"/>
        <n v="20.94"/>
        <n v="7.04"/>
        <n v="42.3"/>
        <n v="17.14"/>
        <n v="14.42"/>
        <n v="12.76"/>
        <n v="8.16"/>
        <n v="8.74"/>
        <n v="11.36"/>
        <n v="27.28"/>
        <n v="25.46"/>
        <n v="9.92"/>
        <n v="10.94"/>
        <n v="0.0"/>
        <n v="13.6"/>
        <n v="26.54"/>
        <n v="17.88"/>
        <n v="15.58"/>
        <n v="15.44"/>
        <n v="15.6"/>
        <n v="21.1"/>
        <n v="52.56"/>
        <n v="21.88"/>
        <n v="10.82"/>
        <n v="17.58"/>
        <n v="16.44"/>
        <n v="25.24"/>
        <n v="14.8"/>
        <n v="14.82"/>
        <n v="25.56"/>
        <n v="18.94"/>
        <n v="12.68"/>
        <n v="22.78"/>
        <n v="20.02"/>
        <n v="10.66"/>
        <n v="14.38"/>
        <n v="11.26"/>
        <n v="25.0"/>
        <n v="13.4"/>
        <n v="30.56"/>
        <n v="15.94"/>
        <n v="14.86"/>
        <n v="23.54"/>
        <n v="48.3"/>
        <n v="26.38"/>
        <n v="17.48"/>
        <n v="47.92"/>
        <n v="32.7"/>
        <n v="21.7"/>
        <n v="11.06"/>
        <n v="28.02"/>
        <n v="23.08"/>
        <n v="29.14"/>
        <n v="32.68"/>
        <n v="16.26"/>
        <n v="37.42"/>
        <n v="15.36"/>
        <n v="15.64"/>
        <n v="14.0"/>
        <n v="13.12"/>
        <n v="13.32"/>
        <n v="21.5"/>
        <n v="33.22"/>
        <n v="27.78"/>
        <n v="49.06"/>
        <n v="23.22"/>
        <n v="14.28"/>
        <n v="33.12"/>
        <n v="17.9"/>
        <n v="28.3"/>
        <n v="24.34"/>
        <n v="27.4"/>
        <n v="10.2"/>
        <n v="23.52"/>
        <n v="18.6"/>
        <n v="26.78"/>
        <n v="21.04"/>
        <n v="19.92"/>
        <n v="29.84"/>
        <n v="10.44"/>
        <n v="16.04"/>
        <n v="19.18"/>
        <n v="18.9"/>
        <n v="8.5"/>
        <n v="33.8"/>
        <n v="8.4"/>
        <n v="10.78"/>
        <n v="39.92"/>
        <n v="25.74"/>
        <n v="17.0"/>
        <n v="5.44"/>
        <n v="26.08"/>
        <n v="31.76"/>
        <n v="48.76"/>
        <n v="30.34"/>
        <n v="41.62"/>
        <n v="12.06"/>
        <n v="14.1"/>
        <n v="20.06"/>
        <n v="67.0"/>
        <n v="13.16"/>
        <n v="10.62"/>
        <n v="10.5"/>
        <n v="11.22"/>
        <n v="27.58"/>
        <n v="22.84"/>
        <n v="59.76"/>
        <n v="27.06"/>
        <n v="11.32"/>
        <n v="15.22"/>
        <n v="51.14"/>
        <n v="33.9"/>
        <n v="14.96"/>
        <n v="36.62"/>
        <n v="12.7"/>
        <n v="35.38"/>
        <n v="42.18"/>
        <n v="29.72"/>
        <n v="25.62"/>
        <n v="13.38"/>
        <n v="25.18"/>
        <n v="16.32"/>
        <n v="20.86"/>
        <n v="17.46"/>
        <n v="14.06"/>
        <n v="14.74"/>
        <n v="49.1"/>
        <n v="46.5"/>
        <n v="34.48"/>
        <n v="67.36"/>
        <n v="22.0"/>
        <n v="11.12"/>
        <n v="39.12"/>
        <n v="10.88"/>
        <n v="63.16"/>
        <n v="27.9"/>
        <n v="55.8"/>
        <n v="9.52"/>
        <n v="20.18"/>
        <n v="17.7"/>
        <n v="15.2"/>
        <n v="37.64"/>
        <n v="29.48"/>
        <n v="34.24"/>
        <n v="28.58"/>
        <n v="22.22"/>
        <n v="34.36"/>
        <n v="22.46"/>
        <n v="19.96"/>
        <n v="26.98"/>
        <n v="41.06"/>
        <n v="58.06"/>
        <n v="46.04"/>
        <n v="19.74"/>
        <n v="75.76"/>
        <n v="15.74"/>
        <n v="38.44"/>
        <n v="12.48"/>
        <n v="30.24"/>
        <n v="6.12"/>
        <n v="18.24"/>
        <n v="39.56"/>
        <n v="12.34"/>
        <n v="15.52"/>
        <n v="11.66"/>
        <n v="47.26"/>
        <n v="32.38"/>
        <n v="12.8"/>
        <n v="57.66"/>
        <n v="55.52"/>
        <n v="16.88"/>
        <n v="34.12"/>
        <n v="10.52"/>
        <n v="15.06"/>
        <n v="25.12"/>
        <n v="52.66"/>
        <n v="24.44"/>
        <n v="28.9"/>
        <n v="20.72"/>
        <n v="42.92"/>
        <n v="9.38"/>
        <n v="28.54"/>
        <n v="17.32"/>
        <n v="31.26"/>
        <n v="13.92"/>
      </sharedItems>
    </cacheField>
    <cacheField name="Total Swiggy Fees&#10;[6+7+8-9+10+11+12+13+14+15+16]" numFmtId="0">
      <sharedItems containsSemiMixedTypes="0" containsString="0" containsNumber="1">
        <n v="59.48"/>
        <n v="113.0"/>
        <n v="185.84"/>
        <n v="79.56"/>
        <n v="165.8"/>
        <n v="177.68"/>
        <n v="191.8"/>
        <n v="86.96"/>
        <n v="283.98"/>
        <n v="200.72"/>
        <n v="72.1"/>
        <n v="103.34"/>
        <n v="64.68"/>
        <n v="52.04"/>
        <n v="124.9"/>
        <n v="205.92"/>
        <n v="100.38"/>
        <n v="105.56"/>
        <n v="176.18"/>
        <n v="156.12"/>
        <n v="130.1"/>
        <n v="159.84"/>
        <n v="146.44"/>
        <n v="300.34"/>
        <n v="155.36"/>
        <n v="112.26"/>
        <n v="75.08"/>
        <n v="235.64"/>
        <n v="23.78"/>
        <n v="144.98"/>
        <n v="223.02"/>
        <n v="159.08"/>
        <n v="122.64"/>
        <n v="127.14"/>
        <n v="95.88"/>
        <n v="89.94"/>
        <n v="101.84"/>
        <n v="74.34"/>
        <n v="94.42"/>
        <n v="116.7"/>
        <n v="104.8"/>
        <n v="127.86"/>
        <n v="302.58"/>
        <n v="203.7"/>
        <n v="166.52"/>
        <n v="56.5"/>
        <n v="257.98"/>
        <n v="84.74"/>
        <n v="151.66"/>
        <n v="196.26"/>
        <n v="109.3"/>
        <n v="206.66"/>
        <n v="218.56"/>
        <n v="154.62"/>
        <n v="303.3"/>
        <n v="220.78"/>
        <n v="434.88"/>
        <n v="179.9"/>
        <n v="211.12"/>
        <n v="78.04"/>
        <n v="178.42"/>
        <n v="175.44"/>
        <n v="202.2"/>
        <n v="167.48"/>
        <n v="223.76"/>
        <n v="78.43"/>
        <n v="115.82"/>
        <n v="117.03"/>
        <n v="103.63"/>
        <n v="103.85"/>
        <n v="85.11"/>
        <n v="7.19"/>
        <n v="98.49"/>
        <n v="119.92"/>
        <n v="99.02"/>
        <n v="43.12"/>
        <n v="139.24"/>
        <n v="215.58"/>
        <n v="137.3"/>
        <n v="46.1"/>
        <n v="277.3"/>
        <n v="112.4"/>
        <n v="94.5"/>
        <n v="83.63"/>
        <n v="53.52"/>
        <n v="57.24"/>
        <n v="74.42"/>
        <n v="178.86"/>
        <n v="166.89"/>
        <n v="65.05"/>
        <n v="71.73"/>
        <n v="0.0"/>
        <n v="89.14"/>
        <n v="173.96"/>
        <n v="117.23"/>
        <n v="102.15"/>
        <n v="101.18"/>
        <n v="102.29"/>
        <n v="138.28"/>
        <n v="344.57"/>
        <n v="143.46"/>
        <n v="70.93"/>
        <n v="115.24"/>
        <n v="107.78"/>
        <n v="165.48"/>
        <n v="97.01"/>
        <n v="97.16"/>
        <n v="167.57"/>
        <n v="124.16"/>
        <n v="83.11"/>
        <n v="149.34"/>
        <n v="131.27"/>
        <n v="69.88"/>
        <n v="94.26"/>
        <n v="73.76"/>
        <n v="163.91"/>
        <n v="87.8"/>
        <n v="100.44"/>
        <n v="200.35"/>
        <n v="104.51"/>
        <n v="97.4"/>
        <n v="154.33"/>
        <n v="316.68"/>
        <n v="172.91"/>
        <n v="165.41"/>
        <n v="114.56"/>
        <n v="314.09"/>
        <n v="214.39"/>
        <n v="142.22"/>
        <n v="72.49"/>
        <n v="183.64"/>
        <n v="151.35"/>
        <n v="191.04"/>
        <n v="214.24"/>
        <n v="178.79"/>
        <n v="106.61"/>
        <n v="245.32"/>
        <n v="100.73"/>
        <n v="102.52"/>
        <n v="91.81"/>
        <n v="86.04"/>
        <n v="87.35"/>
        <n v="140.95"/>
        <n v="217.82"/>
        <n v="182.14"/>
        <n v="321.6"/>
        <n v="152.18"/>
        <n v="93.66"/>
        <n v="217.08"/>
        <n v="117.32"/>
        <n v="185.49"/>
        <n v="159.53"/>
        <n v="179.61"/>
        <n v="66.9"/>
        <n v="154.19"/>
        <n v="121.92"/>
        <n v="175.58"/>
        <n v="137.97"/>
        <n v="130.55"/>
        <n v="195.66"/>
        <n v="68.4"/>
        <n v="105.19"/>
        <n v="125.78"/>
        <n v="123.92"/>
        <n v="55.76"/>
        <n v="221.54"/>
        <n v="55.02"/>
        <n v="70.64"/>
        <n v="261.68"/>
        <n v="168.76"/>
        <n v="111.5"/>
        <n v="35.68"/>
        <n v="170.98"/>
        <n v="208.16"/>
        <n v="319.66"/>
        <n v="198.87"/>
        <n v="272.84"/>
        <n v="79.09"/>
        <n v="92.47"/>
        <n v="131.54"/>
        <n v="75.1"/>
        <n v="439.2"/>
        <n v="86.24"/>
        <n v="69.59"/>
        <n v="68.8"/>
        <n v="73.6"/>
        <n v="180.83"/>
        <n v="149.75"/>
        <n v="391.78"/>
        <n v="177.38"/>
        <n v="74.16"/>
        <n v="99.83"/>
        <n v="335.28"/>
        <n v="89.2"/>
        <n v="222.28"/>
        <n v="98.12"/>
        <n v="240.12"/>
        <n v="83.26"/>
        <n v="231.94"/>
        <n v="276.54"/>
        <n v="194.78"/>
        <n v="168.0"/>
        <n v="87.72"/>
        <n v="165.04"/>
        <n v="107.04"/>
        <n v="136.78"/>
        <n v="114.48"/>
        <n v="92.18"/>
        <n v="96.64"/>
        <n v="321.9"/>
        <n v="304.8"/>
        <n v="226.0"/>
        <n v="441.58"/>
        <n v="144.22"/>
        <n v="72.86"/>
        <n v="256.46"/>
        <n v="71.36"/>
        <n v="414.08"/>
        <n v="182.88"/>
        <n v="365.76"/>
        <n v="62.44"/>
        <n v="132.32"/>
        <n v="115.98"/>
        <n v="99.62"/>
        <n v="246.8"/>
        <n v="193.28"/>
        <n v="224.5"/>
        <n v="187.34"/>
        <n v="145.7"/>
        <n v="225.26"/>
        <n v="147.2"/>
        <n v="130.84"/>
        <n v="176.92"/>
        <n v="102.58"/>
        <n v="269.12"/>
        <n v="380.62"/>
        <n v="301.82"/>
        <n v="129.36"/>
        <n v="496.6"/>
        <n v="103.18"/>
        <n v="252.02"/>
        <n v="81.78"/>
        <n v="198.23"/>
        <n v="40.14"/>
        <n v="119.54"/>
        <n v="259.3"/>
        <n v="80.88"/>
        <n v="101.7"/>
        <n v="76.42"/>
        <n v="309.84"/>
        <n v="212.31"/>
        <n v="83.86"/>
        <n v="377.95"/>
        <n v="363.97"/>
        <n v="110.62"/>
        <n v="223.62"/>
        <n v="68.98"/>
        <n v="98.72"/>
        <n v="164.73"/>
        <n v="345.23"/>
        <n v="160.27"/>
        <n v="189.42"/>
        <n v="135.88"/>
        <n v="281.31"/>
        <n v="61.54"/>
        <n v="187.05"/>
        <n v="113.58"/>
        <n v="204.89"/>
        <n v="91.28"/>
      </sharedItems>
    </cacheField>
    <cacheField name="Customer Cancellations" numFmtId="0">
      <sharedItems containsSemiMixedTypes="0" containsString="0" containsNumber="1">
        <n v="0.0"/>
        <n v="737.1"/>
      </sharedItems>
    </cacheField>
    <cacheField name="Customer Complaints" numFmtId="0">
      <sharedItems containsSemiMixedTypes="0" containsString="0" containsNumber="1" containsInteger="1">
        <n v="0.0"/>
        <n v="269.0"/>
        <n v="698.0"/>
        <n v="120.0"/>
        <n v="30.0"/>
        <n v="494.0"/>
      </sharedItems>
    </cacheField>
    <cacheField name="Complaint &amp; Cancellation Charges&#10;[17+18]" numFmtId="0">
      <sharedItems containsSemiMixedTypes="0" containsString="0" containsNumber="1">
        <n v="0.0"/>
        <n v="269.0"/>
        <n v="698.0"/>
        <n v="737.1"/>
        <n v="120.0"/>
        <n v="30.0"/>
        <n v="494.0"/>
      </sharedItems>
    </cacheField>
    <cacheField name="GST Deduction" numFmtId="0">
      <sharedItems containsSemiMixedTypes="0" containsString="0" containsNumber="1">
        <n v="20.0"/>
        <n v="38.0"/>
        <n v="62.5"/>
        <n v="26.75"/>
        <n v="55.75"/>
        <n v="59.75"/>
        <n v="64.5"/>
        <n v="29.25"/>
        <n v="95.5"/>
        <n v="67.5"/>
        <n v="24.25"/>
        <n v="34.75"/>
        <n v="21.75"/>
        <n v="17.5"/>
        <n v="42.0"/>
        <n v="69.25"/>
        <n v="33.75"/>
        <n v="35.5"/>
        <n v="59.25"/>
        <n v="52.5"/>
        <n v="43.75"/>
        <n v="53.75"/>
        <n v="49.25"/>
        <n v="101.0"/>
        <n v="52.25"/>
        <n v="37.75"/>
        <n v="25.25"/>
        <n v="79.25"/>
        <n v="8.0"/>
        <n v="48.75"/>
        <n v="75.0"/>
        <n v="53.5"/>
        <n v="41.25"/>
        <n v="42.75"/>
        <n v="32.25"/>
        <n v="30.25"/>
        <n v="34.25"/>
        <n v="25.0"/>
        <n v="31.75"/>
        <n v="39.25"/>
        <n v="35.25"/>
        <n v="43.0"/>
        <n v="101.75"/>
        <n v="68.5"/>
        <n v="56.0"/>
        <n v="19.0"/>
        <n v="86.75"/>
        <n v="28.5"/>
        <n v="51.0"/>
        <n v="66.0"/>
        <n v="36.75"/>
        <n v="69.5"/>
        <n v="73.5"/>
        <n v="52.0"/>
        <n v="102.0"/>
        <n v="74.25"/>
        <n v="146.25"/>
        <n v="60.5"/>
        <n v="71.0"/>
        <n v="26.25"/>
        <n v="60.0"/>
        <n v="59.0"/>
        <n v="68.0"/>
        <n v="56.33"/>
        <n v="75.25"/>
        <n v="26.38"/>
        <n v="38.95"/>
        <n v="39.35"/>
        <n v="34.85"/>
        <n v="34.92"/>
        <n v="28.62"/>
        <n v="0.0"/>
        <n v="33.12"/>
        <n v="40.33"/>
        <n v="33.3"/>
        <n v="14.5"/>
        <n v="46.83"/>
        <n v="72.5"/>
        <n v="46.18"/>
        <n v="15.5"/>
        <n v="93.25"/>
        <n v="37.8"/>
        <n v="31.78"/>
        <n v="28.12"/>
        <n v="18.0"/>
        <n v="19.25"/>
        <n v="25.02"/>
        <n v="60.15"/>
        <n v="56.13"/>
        <n v="21.88"/>
        <n v="24.12"/>
        <n v="23.4"/>
        <n v="29.98"/>
        <n v="58.5"/>
        <n v="39.42"/>
        <n v="34.35"/>
        <n v="34.03"/>
        <n v="34.4"/>
        <n v="46.5"/>
        <n v="115.88"/>
        <n v="48.25"/>
        <n v="23.85"/>
        <n v="38.75"/>
        <n v="36.25"/>
        <n v="55.65"/>
        <n v="32.62"/>
        <n v="32.67"/>
        <n v="56.35"/>
        <n v="41.75"/>
        <n v="27.95"/>
        <n v="50.23"/>
        <n v="44.15"/>
        <n v="23.5"/>
        <n v="31.7"/>
        <n v="24.8"/>
        <n v="55.12"/>
        <n v="29.52"/>
        <n v="33.77"/>
        <n v="67.38"/>
        <n v="35.15"/>
        <n v="32.75"/>
        <n v="51.9"/>
        <n v="106.5"/>
        <n v="58.15"/>
        <n v="55.62"/>
        <n v="38.53"/>
        <n v="105.62"/>
        <n v="56.12"/>
        <n v="72.1"/>
        <n v="47.83"/>
        <n v="24.38"/>
        <n v="61.75"/>
        <n v="50.9"/>
        <n v="64.25"/>
        <n v="72.05"/>
        <n v="60.12"/>
        <n v="35.85"/>
        <n v="82.5"/>
        <n v="33.88"/>
        <n v="34.48"/>
        <n v="30.88"/>
        <n v="28.94"/>
        <n v="29.38"/>
        <n v="47.4"/>
        <n v="73.25"/>
        <n v="61.25"/>
        <n v="108.15"/>
        <n v="51.17"/>
        <n v="31.5"/>
        <n v="73.0"/>
        <n v="39.45"/>
        <n v="62.38"/>
        <n v="53.65"/>
        <n v="60.4"/>
        <n v="22.5"/>
        <n v="51.85"/>
        <n v="41.0"/>
        <n v="59.05"/>
        <n v="46.4"/>
        <n v="43.9"/>
        <n v="38.52"/>
        <n v="65.8"/>
        <n v="23.0"/>
        <n v="35.38"/>
        <n v="42.3"/>
        <n v="41.67"/>
        <n v="18.75"/>
        <n v="29.53"/>
        <n v="74.5"/>
        <n v="18.5"/>
        <n v="23.75"/>
        <n v="88.0"/>
        <n v="56.75"/>
        <n v="37.5"/>
        <n v="12.0"/>
        <n v="57.5"/>
        <n v="70.0"/>
        <n v="107.5"/>
        <n v="66.88"/>
        <n v="91.75"/>
        <n v="26.6"/>
        <n v="31.1"/>
        <n v="44.24"/>
        <n v="147.7"/>
        <n v="29.0"/>
        <n v="23.13"/>
        <n v="24.75"/>
        <n v="60.81"/>
        <n v="50.36"/>
        <n v="131.75"/>
        <n v="59.65"/>
        <n v="24.94"/>
        <n v="33.58"/>
        <n v="112.75"/>
        <n v="30.0"/>
        <n v="74.75"/>
        <n v="33.0"/>
        <n v="80.75"/>
        <n v="28.0"/>
        <n v="78.0"/>
        <n v="93.0"/>
        <n v="65.5"/>
        <n v="56.5"/>
        <n v="29.5"/>
        <n v="55.5"/>
        <n v="36.0"/>
        <n v="46.0"/>
        <n v="38.5"/>
        <n v="31.0"/>
        <n v="32.5"/>
        <n v="108.25"/>
        <n v="102.5"/>
        <n v="76.0"/>
        <n v="148.5"/>
        <n v="48.5"/>
        <n v="24.5"/>
        <n v="86.25"/>
        <n v="24.0"/>
        <n v="139.25"/>
        <n v="61.5"/>
        <n v="123.0"/>
        <n v="21.0"/>
        <n v="44.5"/>
        <n v="39.0"/>
        <n v="33.5"/>
        <n v="83.0"/>
        <n v="65.0"/>
        <n v="75.5"/>
        <n v="63.0"/>
        <n v="49.0"/>
        <n v="75.75"/>
        <n v="49.5"/>
        <n v="44.0"/>
        <n v="59.5"/>
        <n v="34.5"/>
        <n v="90.5"/>
        <n v="128.0"/>
        <n v="101.5"/>
        <n v="43.5"/>
        <n v="167.0"/>
        <n v="34.7"/>
        <n v="84.75"/>
        <n v="27.5"/>
        <n v="66.66"/>
        <n v="13.5"/>
        <n v="40.2"/>
        <n v="87.2"/>
        <n v="27.2"/>
        <n v="34.2"/>
        <n v="25.7"/>
        <n v="104.2"/>
        <n v="71.4"/>
        <n v="28.2"/>
        <n v="127.1"/>
        <n v="122.4"/>
        <n v="37.2"/>
        <n v="75.2"/>
        <n v="23.2"/>
        <n v="33.2"/>
        <n v="55.4"/>
        <n v="116.1"/>
        <n v="53.9"/>
        <n v="63.7"/>
        <n v="45.7"/>
        <n v="94.6"/>
        <n v="20.7"/>
        <n v="62.9"/>
        <n v="38.2"/>
        <n v="68.9"/>
        <n v="30.7"/>
      </sharedItems>
    </cacheField>
    <cacheField name="TCS" numFmtId="0">
      <sharedItems containsSemiMixedTypes="0" containsString="0" containsNumber="1" containsInteger="1">
        <n v="0.0"/>
      </sharedItems>
    </cacheField>
    <cacheField name="TDS" numFmtId="0">
      <sharedItems containsSemiMixedTypes="0" containsString="0" containsNumber="1">
        <n v="0.4"/>
        <n v="0.76"/>
        <n v="1.25"/>
        <n v="0.54"/>
        <n v="1.11"/>
        <n v="1.2"/>
        <n v="1.29"/>
        <n v="0.58"/>
        <n v="1.91"/>
        <n v="1.35"/>
        <n v="0.48"/>
        <n v="0.7"/>
        <n v="0.43"/>
        <n v="0.35"/>
        <n v="0.84"/>
        <n v="1.39"/>
        <n v="0.68"/>
        <n v="0.71"/>
        <n v="1.19"/>
        <n v="1.05"/>
        <n v="0.88"/>
        <n v="1.07"/>
        <n v="0.98"/>
        <n v="2.02"/>
        <n v="1.04"/>
        <n v="0.51"/>
        <n v="1.58"/>
        <n v="0.16"/>
        <n v="0.97"/>
        <n v="1.5"/>
        <n v="0.83"/>
        <n v="0.85"/>
        <n v="0.65"/>
        <n v="0.6"/>
        <n v="0.69"/>
        <n v="0.5"/>
        <n v="0.64"/>
        <n v="0.79"/>
        <n v="0.86"/>
        <n v="2.04"/>
        <n v="1.37"/>
        <n v="1.12"/>
        <n v="0.38"/>
        <n v="1.74"/>
        <n v="0.57"/>
        <n v="1.02"/>
        <n v="1.32"/>
        <n v="0.73"/>
        <n v="1.47"/>
        <n v="1.49"/>
        <n v="2.93"/>
        <n v="1.21"/>
        <n v="1.42"/>
        <n v="0.53"/>
        <n v="1.18"/>
        <n v="1.36"/>
        <n v="1.13"/>
        <n v="1.51"/>
        <n v="0.78"/>
        <n v="0.0"/>
        <n v="0.66"/>
        <n v="0.81"/>
        <n v="0.67"/>
        <n v="0.29"/>
        <n v="0.94"/>
        <n v="1.45"/>
        <n v="0.92"/>
        <n v="0.31"/>
        <n v="1.87"/>
        <n v="0.56"/>
        <n v="0.36"/>
        <n v="0.39"/>
        <n v="0.44"/>
        <n v="1.17"/>
        <n v="0.93"/>
        <n v="2.32"/>
        <n v="0.96"/>
        <n v="0.72"/>
        <n v="1.0"/>
        <n v="0.47"/>
        <n v="0.63"/>
        <n v="1.1"/>
        <n v="0.59"/>
        <n v="2.13"/>
        <n v="1.16"/>
        <n v="0.77"/>
        <n v="2.11"/>
        <n v="1.44"/>
        <n v="0.49"/>
        <n v="1.24"/>
        <n v="1.28"/>
        <n v="1.65"/>
        <n v="0.62"/>
        <n v="0.95"/>
        <n v="1.23"/>
        <n v="2.16"/>
        <n v="1.46"/>
        <n v="0.45"/>
        <n v="0.82"/>
        <n v="0.46"/>
        <n v="0.37"/>
        <n v="1.76"/>
        <n v="1.14"/>
        <n v="0.75"/>
        <n v="0.24"/>
        <n v="1.15"/>
        <n v="1.4"/>
        <n v="2.15"/>
        <n v="1.34"/>
        <n v="1.83"/>
        <n v="2.95"/>
        <n v="1.22"/>
        <n v="1.01"/>
        <n v="2.64"/>
        <n v="2.26"/>
        <n v="1.61"/>
        <n v="1.56"/>
        <n v="1.86"/>
        <n v="1.31"/>
        <n v="2.17"/>
        <n v="2.05"/>
        <n v="1.52"/>
        <n v="2.97"/>
        <n v="1.73"/>
        <n v="2.79"/>
        <n v="2.46"/>
        <n v="0.42"/>
        <n v="0.89"/>
        <n v="1.66"/>
        <n v="1.3"/>
        <n v="1.26"/>
        <n v="0.99"/>
        <n v="1.81"/>
        <n v="2.56"/>
        <n v="2.03"/>
        <n v="0.87"/>
        <n v="3.34"/>
        <n v="1.7"/>
        <n v="0.55"/>
        <n v="1.33"/>
        <n v="0.27"/>
        <n v="0.8"/>
        <n v="2.08"/>
        <n v="1.43"/>
        <n v="2.54"/>
        <n v="2.45"/>
        <n v="0.74"/>
        <n v="1.08"/>
        <n v="1.27"/>
        <n v="0.91"/>
        <n v="1.89"/>
        <n v="0.41"/>
        <n v="1.38"/>
        <n v="0.61"/>
      </sharedItems>
    </cacheField>
    <cacheField name="Total Taxes&#10;[19+20+21]" numFmtId="0">
      <sharedItems containsSemiMixedTypes="0" containsString="0" containsNumber="1">
        <n v="20.4"/>
        <n v="38.76"/>
        <n v="63.75"/>
        <n v="27.29"/>
        <n v="56.86"/>
        <n v="60.95"/>
        <n v="65.79"/>
        <n v="29.83"/>
        <n v="97.41"/>
        <n v="68.85"/>
        <n v="24.73"/>
        <n v="35.45"/>
        <n v="22.18"/>
        <n v="17.85"/>
        <n v="42.84"/>
        <n v="70.64"/>
        <n v="34.43"/>
        <n v="36.21"/>
        <n v="60.44"/>
        <n v="53.55"/>
        <n v="44.63"/>
        <n v="54.82"/>
        <n v="50.23"/>
        <n v="103.02"/>
        <n v="53.29"/>
        <n v="38.51"/>
        <n v="25.76"/>
        <n v="80.83"/>
        <n v="8.16"/>
        <n v="49.72"/>
        <n v="76.5"/>
        <n v="54.57"/>
        <n v="42.08"/>
        <n v="43.6"/>
        <n v="32.9"/>
        <n v="30.85"/>
        <n v="34.94"/>
        <n v="25.5"/>
        <n v="32.39"/>
        <n v="40.04"/>
        <n v="35.95"/>
        <n v="43.86"/>
        <n v="103.79"/>
        <n v="69.87"/>
        <n v="57.12"/>
        <n v="19.38"/>
        <n v="88.49"/>
        <n v="29.07"/>
        <n v="52.02"/>
        <n v="67.32"/>
        <n v="37.48"/>
        <n v="70.89"/>
        <n v="74.97"/>
        <n v="53.04"/>
        <n v="104.04"/>
        <n v="75.74"/>
        <n v="149.18"/>
        <n v="61.71"/>
        <n v="72.42"/>
        <n v="26.78"/>
        <n v="61.2"/>
        <n v="60.18"/>
        <n v="69.36"/>
        <n v="57.46"/>
        <n v="76.76"/>
        <n v="26.91"/>
        <n v="39.73"/>
        <n v="40.14"/>
        <n v="35.55"/>
        <n v="35.62"/>
        <n v="29.19"/>
        <n v="0.0"/>
        <n v="33.78"/>
        <n v="41.14"/>
        <n v="33.97"/>
        <n v="14.79"/>
        <n v="47.77"/>
        <n v="73.95"/>
        <n v="47.1"/>
        <n v="15.81"/>
        <n v="95.12"/>
        <n v="38.56"/>
        <n v="32.42"/>
        <n v="28.68"/>
        <n v="18.36"/>
        <n v="19.64"/>
        <n v="25.52"/>
        <n v="61.35"/>
        <n v="57.25"/>
        <n v="22.32"/>
        <n v="24.6"/>
        <n v="23.4"/>
        <n v="30.58"/>
        <n v="59.67"/>
        <n v="40.21"/>
        <n v="35.04"/>
        <n v="34.71"/>
        <n v="35.09"/>
        <n v="47.43"/>
        <n v="118.2"/>
        <n v="49.21"/>
        <n v="24.33"/>
        <n v="39.53"/>
        <n v="36.97"/>
        <n v="56.76"/>
        <n v="33.27"/>
        <n v="33.32"/>
        <n v="57.48"/>
        <n v="42.58"/>
        <n v="28.51"/>
        <n v="51.23"/>
        <n v="45.03"/>
        <n v="23.97"/>
        <n v="32.33"/>
        <n v="25.3"/>
        <n v="56.22"/>
        <n v="30.11"/>
        <n v="34.45"/>
        <n v="68.73"/>
        <n v="35.85"/>
        <n v="33.41"/>
        <n v="52.94"/>
        <n v="108.63"/>
        <n v="59.31"/>
        <n v="56.73"/>
        <n v="39.3"/>
        <n v="107.73"/>
        <n v="57.24"/>
        <n v="73.54"/>
        <n v="48.79"/>
        <n v="24.87"/>
        <n v="62.99"/>
        <n v="51.92"/>
        <n v="65.53"/>
        <n v="73.49"/>
        <n v="61.32"/>
        <n v="36.57"/>
        <n v="84.15"/>
        <n v="34.56"/>
        <n v="35.17"/>
        <n v="31.5"/>
        <n v="29.52"/>
        <n v="29.97"/>
        <n v="48.35"/>
        <n v="74.72"/>
        <n v="62.48"/>
        <n v="110.31"/>
        <n v="52.19"/>
        <n v="32.13"/>
        <n v="74.46"/>
        <n v="40.24"/>
        <n v="63.63"/>
        <n v="54.72"/>
        <n v="61.61"/>
        <n v="22.95"/>
        <n v="52.89"/>
        <n v="41.82"/>
        <n v="60.23"/>
        <n v="47.33"/>
        <n v="44.78"/>
        <n v="39.29"/>
        <n v="67.12"/>
        <n v="23.46"/>
        <n v="36.09"/>
        <n v="43.15"/>
        <n v="42.5"/>
        <n v="19.13"/>
        <n v="30.12"/>
        <n v="75.99"/>
        <n v="18.87"/>
        <n v="24.23"/>
        <n v="89.76"/>
        <n v="57.89"/>
        <n v="38.25"/>
        <n v="12.24"/>
        <n v="58.65"/>
        <n v="71.4"/>
        <n v="109.65"/>
        <n v="68.22"/>
        <n v="93.58"/>
        <n v="27.13"/>
        <n v="31.72"/>
        <n v="45.12"/>
        <n v="150.65"/>
        <n v="29.58"/>
        <n v="23.87"/>
        <n v="23.59"/>
        <n v="25.24"/>
        <n v="62.03"/>
        <n v="51.37"/>
        <n v="134.39"/>
        <n v="60.84"/>
        <n v="25.44"/>
        <n v="34.25"/>
        <n v="115.01"/>
        <n v="30.6"/>
        <n v="76.25"/>
        <n v="33.66"/>
        <n v="82.36"/>
        <n v="28.56"/>
        <n v="79.56"/>
        <n v="94.86"/>
        <n v="66.81"/>
        <n v="57.63"/>
        <n v="30.09"/>
        <n v="56.61"/>
        <n v="36.72"/>
        <n v="46.92"/>
        <n v="39.27"/>
        <n v="31.62"/>
        <n v="33.15"/>
        <n v="110.42"/>
        <n v="104.55"/>
        <n v="77.52"/>
        <n v="151.47"/>
        <n v="49.47"/>
        <n v="24.99"/>
        <n v="87.98"/>
        <n v="24.48"/>
        <n v="142.04"/>
        <n v="62.73"/>
        <n v="125.46"/>
        <n v="21.42"/>
        <n v="45.39"/>
        <n v="39.78"/>
        <n v="34.17"/>
        <n v="84.66"/>
        <n v="66.3"/>
        <n v="77.01"/>
        <n v="64.26"/>
        <n v="49.98"/>
        <n v="77.27"/>
        <n v="50.49"/>
        <n v="44.88"/>
        <n v="60.69"/>
        <n v="35.19"/>
        <n v="92.31"/>
        <n v="130.56"/>
        <n v="103.53"/>
        <n v="44.37"/>
        <n v="170.34"/>
        <n v="35.39"/>
        <n v="86.45"/>
        <n v="28.05"/>
        <n v="67.99"/>
        <n v="13.77"/>
        <n v="41.0"/>
        <n v="88.94"/>
        <n v="27.74"/>
        <n v="34.88"/>
        <n v="26.21"/>
        <n v="106.28"/>
        <n v="72.83"/>
        <n v="28.76"/>
        <n v="129.64"/>
        <n v="124.85"/>
        <n v="37.94"/>
        <n v="76.7"/>
        <n v="23.66"/>
        <n v="33.86"/>
        <n v="56.51"/>
        <n v="118.42"/>
        <n v="54.98"/>
        <n v="64.97"/>
        <n v="46.61"/>
        <n v="96.49"/>
        <n v="21.11"/>
        <n v="64.16"/>
        <n v="38.96"/>
        <n v="70.28"/>
        <n v="31.31"/>
      </sharedItems>
    </cacheField>
    <cacheField name="Net Payout for Order (after taxes)&#10;[A-B-C-D]" numFmtId="0">
      <sharedItems containsSemiMixedTypes="0" containsString="0" containsNumber="1">
        <n v="340.14"/>
        <n v="646.24"/>
        <n v="1062.89"/>
        <n v="454.91"/>
        <n v="948.11"/>
        <n v="1016.12"/>
        <n v="1096.91"/>
        <n v="497.44"/>
        <n v="1624.11"/>
        <n v="1147.93"/>
        <n v="412.42"/>
        <n v="590.97"/>
        <n v="369.87"/>
        <n v="297.61"/>
        <n v="714.28"/>
        <n v="1177.72"/>
        <n v="573.96"/>
        <n v="603.73"/>
        <n v="1007.65"/>
        <n v="892.85"/>
        <n v="475.01"/>
        <n v="914.08"/>
        <n v="837.58"/>
        <n v="1717.66"/>
        <n v="888.6"/>
        <n v="641.97"/>
        <n v="429.43"/>
        <n v="1347.76"/>
        <n v="136.04"/>
        <n v="829.06"/>
        <n v="1275.48"/>
        <n v="909.83"/>
        <n v="701.52"/>
        <n v="727.02"/>
        <n v="548.46"/>
        <n v="514.46"/>
        <n v="582.49"/>
        <n v="425.16"/>
        <n v="539.94"/>
        <n v="667.51"/>
        <n v="599.48"/>
        <n v="731.28"/>
        <n v="1730.39"/>
        <n v="1164.95"/>
        <n v="952.36"/>
        <n v="323.12"/>
        <n v="1475.3"/>
        <n v="484.67"/>
        <n v="867.34"/>
        <n v="1122.42"/>
        <n v="624.98"/>
        <n v="1181.93"/>
        <n v="1249.97"/>
        <n v="884.32"/>
        <n v="1734.64"/>
        <n v="1262.74"/>
        <n v="2487.2"/>
        <n v="1028.89"/>
        <n v="1207.44"/>
        <n v="446.42"/>
        <n v="1020.38"/>
        <n v="1003.38"/>
        <n v="1156.44"/>
        <n v="-200.56"/>
        <n v="957.89"/>
        <n v="1279.75"/>
        <n v="744.01"/>
        <n v="448.53"/>
        <n v="662.38"/>
        <n v="669.2"/>
        <n v="592.65"/>
        <n v="593.94"/>
        <n v="486.81"/>
        <n v="-7.18"/>
        <n v="563.34"/>
        <n v="685.79"/>
        <n v="566.3"/>
        <n v="246.59"/>
        <n v="796.34"/>
        <n v="1232.95"/>
        <n v="785.28"/>
        <n v="263.61"/>
        <n v="1585.84"/>
        <n v="642.85"/>
        <n v="540.38"/>
        <n v="478.32"/>
        <n v="306.12"/>
        <n v="327.4"/>
        <n v="425.59"/>
        <n v="1022.94"/>
        <n v="954.5"/>
        <n v="372.0"/>
        <n v="410.28"/>
        <n v="468.0"/>
        <n v="509.77"/>
        <n v="994.87"/>
        <n v="670.47"/>
        <n v="584.16"/>
        <n v="578.65"/>
        <n v="585.02"/>
        <n v="790.81"/>
        <n v="1970.63"/>
        <n v="820.57"/>
        <n v="405.59"/>
        <n v="658.99"/>
        <n v="616.49"/>
        <n v="946.41"/>
        <n v="554.84"/>
        <n v="555.68"/>
        <n v="958.3"/>
        <n v="710.01"/>
        <n v="475.33"/>
        <n v="854.15"/>
        <n v="630.84"/>
        <n v="399.65"/>
        <n v="539.11"/>
        <n v="421.76"/>
        <n v="937.48"/>
        <n v="502.12"/>
        <n v="574.38"/>
        <n v="1145.8"/>
        <n v="597.78"/>
        <n v="556.95"/>
        <n v="882.64"/>
        <n v="1811.17"/>
        <n v="988.93"/>
        <n v="945.99"/>
        <n v="655.18"/>
        <n v="1796.31"/>
        <n v="1226.16"/>
        <n v="813.34"/>
        <n v="414.53"/>
        <n v="1050.14"/>
        <n v="865.61"/>
        <n v="1092.67"/>
        <n v="1225.32"/>
        <n v="1022.52"/>
        <n v="609.68"/>
        <n v="429.42"/>
        <n v="1403.03"/>
        <n v="576.08"/>
        <n v="586.3"/>
        <n v="525.06"/>
        <n v="492.12"/>
        <n v="499.55"/>
        <n v="806.1"/>
        <n v="1245.72"/>
        <n v="1041.63"/>
        <n v="1839.25"/>
        <n v="870.31"/>
        <n v="535.69"/>
        <n v="1241.48"/>
        <n v="670.9"/>
        <n v="1060.77"/>
        <n v="912.41"/>
        <n v="1027.18"/>
        <n v="382.63"/>
        <n v="881.77"/>
        <n v="697.26"/>
        <n v="1004.24"/>
        <n v="789.08"/>
        <n v="746.59"/>
        <n v="1119.01"/>
        <n v="391.16"/>
        <n v="601.59"/>
        <n v="719.37"/>
        <n v="708.74"/>
        <n v="318.85"/>
        <n v="1267.01"/>
        <n v="314.63"/>
        <n v="403.9"/>
        <n v="1496.56"/>
        <n v="965.1"/>
        <n v="637.73"/>
        <n v="204.08"/>
        <n v="977.87"/>
        <n v="1190.46"/>
        <n v="1828.19"/>
        <n v="1137.3"/>
        <n v="1560.33"/>
        <n v="452.36"/>
        <n v="528.89"/>
        <n v="752.36"/>
        <n v="2511.85"/>
        <n v="493.2"/>
        <n v="397.96"/>
        <n v="393.38"/>
        <n v="420.89"/>
        <n v="1034.21"/>
        <n v="856.49"/>
        <n v="2240.58"/>
        <n v="1014.44"/>
        <n v="424.11"/>
        <n v="570.98"/>
        <n v="1917.47"/>
        <n v="510.18"/>
        <n v="1271.21"/>
        <n v="561.2"/>
        <n v="1373.24"/>
        <n v="476.18"/>
        <n v="1326.51"/>
        <n v="1581.6"/>
        <n v="1113.94"/>
        <n v="960.86"/>
        <n v="501.69"/>
        <n v="943.87"/>
        <n v="1207.45"/>
        <n v="612.22"/>
        <n v="782.28"/>
        <n v="654.75"/>
        <n v="527.2"/>
        <n v="552.71"/>
        <n v="1840.94"/>
        <n v="1743.18"/>
        <n v="1292.5"/>
        <n v="2525.46"/>
        <n v="824.81"/>
        <n v="416.67"/>
        <n v="1466.81"/>
        <n v="408.14"/>
        <n v="2368.13"/>
        <n v="1045.89"/>
        <n v="2091.8"/>
        <n v="357.12"/>
        <n v="756.77"/>
        <n v="663.26"/>
        <n v="569.71"/>
        <n v="1411.52"/>
        <n v="1105.42"/>
        <n v="1283.98"/>
        <n v="1071.4"/>
        <n v="833.3"/>
        <n v="1288.22"/>
        <n v="841.83"/>
        <n v="748.28"/>
        <n v="1011.87"/>
        <n v="586.71"/>
        <n v="1539.09"/>
        <n v="2176.82"/>
        <n v="1726.15"/>
        <n v="739.79"/>
        <n v="2840.08"/>
        <n v="590.13"/>
        <n v="1441.28"/>
        <n v="467.69"/>
        <n v="1133.64"/>
        <n v="229.59"/>
        <n v="683.68"/>
        <n v="1482.99"/>
        <n v="462.58"/>
        <n v="581.64"/>
        <n v="437.07"/>
        <n v="1772.09"/>
        <n v="1214.24"/>
        <n v="479.6"/>
        <n v="2161.53"/>
        <n v="2081.59"/>
        <n v="632.65"/>
        <n v="1278.9"/>
        <n v="364.55"/>
        <n v="564.62"/>
        <n v="448.14"/>
        <n v="1974.45"/>
        <n v="916.63"/>
        <n v="1083.33"/>
        <n v="777.2"/>
        <n v="1608.83"/>
        <n v="394.55"/>
        <n v="352.03"/>
        <n v="1069.72"/>
        <n v="884.33"/>
        <n v="649.64"/>
        <n v="1171.76"/>
        <n v="522.1"/>
      </sharedItems>
    </cacheField>
    <cacheField name="Long Distance Order" numFmtId="0">
      <sharedItems>
        <s v="No"/>
      </sharedItems>
    </cacheField>
    <cacheField name="Last Mile (in km)" numFmtId="0">
      <sharedItems containsSemiMixedTypes="0" containsString="0" containsNumber="1">
        <n v="1.447"/>
        <n v="0.694"/>
        <n v="5.372"/>
        <n v="5.081"/>
        <n v="0.785"/>
        <n v="1.277"/>
        <n v="5.743"/>
        <n v="7.235"/>
        <n v="2.691"/>
        <n v="6.205"/>
        <n v="8.762"/>
        <n v="4.92"/>
        <n v="0.494"/>
        <n v="7.172"/>
        <n v="3.355"/>
        <n v="5.142"/>
        <n v="1.119"/>
        <n v="0.767"/>
        <n v="0.802"/>
        <n v="4.255"/>
        <n v="6.518"/>
        <n v="9.562"/>
        <n v="16.192"/>
        <n v="5.013"/>
        <n v="1.649"/>
        <n v="8.021"/>
        <n v="1.555"/>
        <n v="10.826"/>
        <n v="13.615"/>
        <n v="2.881"/>
        <n v="2.795"/>
        <n v="6.702"/>
        <n v="0.745"/>
        <n v="0.746"/>
        <n v="0.841"/>
        <n v="1.451"/>
        <n v="0.651"/>
        <n v="3.831"/>
        <n v="8.435"/>
        <n v="0.815"/>
        <n v="6.528"/>
        <n v="4.306"/>
        <n v="0.925"/>
        <n v="1.787"/>
        <n v="3.164"/>
        <n v="5.363"/>
        <n v="3.918"/>
        <n v="11.254"/>
        <n v="5.446"/>
        <n v="2.004"/>
        <n v="6.411"/>
        <n v="11.067"/>
        <n v="5.962"/>
        <n v="6.628"/>
        <n v="0.777"/>
        <n v="3.721"/>
        <n v="3.022"/>
        <n v="2.964"/>
        <n v="6.589"/>
        <n v="6.844"/>
        <n v="1.621"/>
        <n v="4.361"/>
        <n v="11.287"/>
        <n v="1.726"/>
        <n v="12.655"/>
        <n v="13.116"/>
        <n v="6.733"/>
        <n v="5.765"/>
        <n v="10.996"/>
        <n v="3.03"/>
        <n v="6.101"/>
        <n v="5.959"/>
        <n v="0.638"/>
        <n v="3.739"/>
        <n v="1.802"/>
        <n v="1.951"/>
        <n v="2.803"/>
        <n v="6.328"/>
        <n v="3.421"/>
        <n v="1.311"/>
        <n v="6.283"/>
        <n v="1.903"/>
        <n v="5.212"/>
        <n v="11.08"/>
        <n v="10.538"/>
        <n v="3.81"/>
        <n v="5.674"/>
        <n v="5.692"/>
        <n v="1.769"/>
        <n v="2.449"/>
        <n v="5.387"/>
        <n v="5.28"/>
        <n v="2.368"/>
        <n v="6.624"/>
        <n v="5.561"/>
        <n v="0.718"/>
        <n v="5.419"/>
        <n v="3.769"/>
        <n v="4.375"/>
        <n v="13.328"/>
        <n v="0.858"/>
        <n v="5.455"/>
        <n v="5.639"/>
        <n v="3.541"/>
        <n v="12.863"/>
        <n v="1.547"/>
        <n v="2.616"/>
        <n v="7.058"/>
        <n v="6.727"/>
        <n v="6.895"/>
        <n v="1.34"/>
        <n v="11.926"/>
        <n v="1.643"/>
        <n v="3.955"/>
        <n v="3.171"/>
        <n v="4.435"/>
        <n v="6.119"/>
        <n v="1.591"/>
        <n v="2.894"/>
        <n v="4.535"/>
        <n v="4.822"/>
        <n v="3.75"/>
        <n v="6.95"/>
        <n v="6.661"/>
        <n v="0.819"/>
        <n v="9.72"/>
        <n v="2.014"/>
        <n v="14.554"/>
        <n v="1.98"/>
        <n v="4.523"/>
        <n v="2.9"/>
        <n v="2.44"/>
        <n v="1.457"/>
        <n v="4.263"/>
        <n v="3.661"/>
        <n v="3.024"/>
        <n v="4.514"/>
        <n v="4.674"/>
        <n v="5.266"/>
        <n v="5.485"/>
        <n v="6.241"/>
        <n v="11.404"/>
        <n v="1.541"/>
        <n v="6.249"/>
        <n v="2.494"/>
        <n v="3.684"/>
        <n v="13.078"/>
        <n v="0.86"/>
        <n v="12.737"/>
        <n v="1.55"/>
        <n v="3.05"/>
        <n v="3.91"/>
        <n v="8.269"/>
        <n v="1.0"/>
        <n v="7.984"/>
        <n v="4.25"/>
        <n v="4.629"/>
        <n v="6.749"/>
        <n v="6.095"/>
        <n v="3.435"/>
        <n v="14.449"/>
        <n v="3.25"/>
        <n v="5.38"/>
        <n v="5.425"/>
        <n v="6.586"/>
        <n v="7.484"/>
        <n v="1.622"/>
        <n v="0.692"/>
        <n v="2.357"/>
        <n v="8.707"/>
        <n v="0.568"/>
        <n v="4.481"/>
        <n v="6.83"/>
        <n v="2.003"/>
        <n v="0.518"/>
        <n v="4.105"/>
        <n v="5.368"/>
        <n v="1.811"/>
        <n v="0.689"/>
        <n v="3.425"/>
        <n v="6.075"/>
        <n v="7.505"/>
        <n v="6.482"/>
        <n v="3.354"/>
        <n v="1.256"/>
        <n v="9.976"/>
        <n v="2.037"/>
        <n v="2.019"/>
        <n v="2.378"/>
        <n v="5.797"/>
        <n v="4.974"/>
        <n v="0.781"/>
        <n v="2.028"/>
        <n v="4.17"/>
        <n v="1.688"/>
        <n v="8.688"/>
        <n v="1.516"/>
        <n v="6.803"/>
        <n v="5.407"/>
        <n v="3.007"/>
        <n v="6.543"/>
        <n v="2.69"/>
        <n v="4.179"/>
        <n v="5.606"/>
        <n v="4.793"/>
        <n v="0.773"/>
        <n v="1.985"/>
        <n v="2.748"/>
        <n v="3.123"/>
        <n v="3.137"/>
        <n v="5.027"/>
        <n v="4.075"/>
        <n v="4.712"/>
        <n v="0.762"/>
        <n v="4.568"/>
        <n v="13.322"/>
        <n v="1.694"/>
        <n v="5.01"/>
        <n v="2.007"/>
        <n v="5.334"/>
        <n v="2.926"/>
        <n v="12.37"/>
        <n v="0.851"/>
        <n v="6.677"/>
        <n v="8.425"/>
        <n v="7.497"/>
        <n v="6.293"/>
        <n v="1.86"/>
        <n v="1.463"/>
        <n v="1.793"/>
        <n v="1.853"/>
        <n v="3.099"/>
        <n v="5.174"/>
        <n v="6.616"/>
        <n v="0.6"/>
        <n v="4.714"/>
        <n v="5.887"/>
        <n v="1.864"/>
        <n v="2.612"/>
        <n v="3.779"/>
        <n v="1.537"/>
        <n v="6.407"/>
        <n v="1.45"/>
        <n v="6.23"/>
        <n v="1.803"/>
        <n v="9.867"/>
        <n v="3.997"/>
        <n v="4.639"/>
        <n v="3.823"/>
        <n v="9.023"/>
        <n v="3.777"/>
        <n v="2.026"/>
        <n v="5.24"/>
        <n v="15.922"/>
        <n v="15.95"/>
        <n v="3.107"/>
        <n v="6.632"/>
        <n v="1.784"/>
        <n v="8.915"/>
        <n v="7.366"/>
        <n v="3.371"/>
        <n v="3.768"/>
        <n v="1.559"/>
        <n v="11.702"/>
        <n v="8.443"/>
        <n v="1.402"/>
        <n v="6.906"/>
        <n v="4.337"/>
        <n v="3.106"/>
        <n v="3.313"/>
        <n v="4.167"/>
        <n v="5.088"/>
        <n v="6.656"/>
        <n v="16.434"/>
        <n v="3.985"/>
        <n v="7.115"/>
        <n v="6.269"/>
        <n v="11.043"/>
        <n v="3.483"/>
        <n v="2.534"/>
        <n v="3.132"/>
        <n v="13.33"/>
        <n v="3.892"/>
        <n v="7.797"/>
        <n v="5.047"/>
        <n v="4.324"/>
        <n v="4.999"/>
        <n v="2.215"/>
        <n v="2.008"/>
        <n v="0.0"/>
        <n v="3.261"/>
        <n v="2.243"/>
        <n v="4.557"/>
        <n v="8.949"/>
        <n v="3.29"/>
        <n v="8.551"/>
        <n v="2.554"/>
        <n v="1.977"/>
        <n v="2.437"/>
        <n v="7.104"/>
        <n v="6.479"/>
        <n v="7.353"/>
        <n v="4.425"/>
        <n v="4.539"/>
        <n v="4.261"/>
        <n v="5.791"/>
        <n v="3.462"/>
        <n v="11.842"/>
        <n v="1.683"/>
      </sharedItems>
    </cacheField>
    <cacheField name="MFR Accurate?" numFmtId="0">
      <sharedItems>
        <s v="No"/>
        <s v="Yes"/>
      </sharedItems>
    </cacheField>
    <cacheField name="MFR Pressed?" numFmtId="0">
      <sharedItems>
        <s v="No"/>
        <s v="Yes"/>
      </sharedItems>
    </cacheField>
    <cacheField name="Coupon Code Sourced" numFmtId="0">
      <sharedItems containsBlank="1">
        <m/>
        <s v="TRYNEW"/>
        <s v="SWIGGYIT"/>
        <s v="SPECIALS"/>
        <s v="FLATDEAL"/>
      </sharedItems>
    </cacheField>
    <cacheField name="Discount Campaign ID">
      <sharedItems containsBlank="1" containsMixedTypes="1" containsNumber="1" containsInteger="1">
        <s v="02fe73c8-087b-4f40-b26e-536d6bfecc24"/>
        <s v="db2ebb10-8c7f-40f4-a0e3-4179ee1fb8e7"/>
        <s v="10632ce9-1bdc-421b-a9b9-65a5a0edf08f"/>
        <s v="e83de7e4-6e68-4026-aad6-78b7ee68900d"/>
        <s v="99e14625-b48f-4bd8-866a-17aa4cb76d44"/>
        <s v="ad5bc6b6-9d4c-4c85-8d0d-6c378b2cbe44"/>
        <s v="e96dbff1-0260-46a2-b2ce-f7352dbfd416"/>
        <s v="8a15f9cc-a3fa-4192-8f37-bcb6cb209e45"/>
        <s v="e87ec607-e87f-4200-b3c6-f8498907a2fc"/>
        <s v="89ea4797-9174-4a12-9f83-446aba7d390e"/>
        <n v="9.0729877E7"/>
        <s v="6f4d7725-dab3-4496-8081-432387f8de29,5862cbfe-0ccd-4058-9b01-929069317251,6f4d7725-dab3-4496-8081-432387f8de29,5862cbfe-0ccd-4058-9b01-929069317251"/>
        <s v="2742d5bf-d25b-4ce0-a5c8-0b965a455541,2742d5bf-d25b-4ce0-a5c8-0b965a455541"/>
        <s v="fa46f67b-3f5e-42e6-8cf9-5a5f53bb4f32,e08f0c64-50e7-4bb2-bd4f-4fd6697f5908,fa46f67b-3f5e-42e6-8cf9-5a5f53bb4f32,e08f0c64-50e7-4bb2-bd4f-4fd6697f5908"/>
        <s v="35e81f58-2cb3-4f23-8f84-37e8baa01223"/>
        <s v="63a17ebb-dc25-49b0-80fe-70f5d9dc24cc,dd81fa81-54ee-4d25-a10a-f177fb52d3c5,63a17ebb-dc25-49b0-80fe-70f5d9dc24cc,dd81fa81-54ee-4d25-a10a-f177fb52d3c5"/>
        <s v="d6e050f4-eca0-4818-8d37-5f77515a7742,534bdf7e-0aca-4236-8889-d0ab7f3859ce,d6e050f4-eca0-4818-8d37-5f77515a7742,534bdf7e-0aca-4236-8889-d0ab7f3859ce"/>
        <s v="db2ebb10-8c7f-40f4-a0e3-4179ee1fb8e7,db2ebb10-8c7f-40f4-a0e3-4179ee1fb8e7"/>
        <s v="5245b39a-cfa2-43cb-9a94-31ab9d88140a,785d7880-dd52-4886-84fa-96561a025dfd"/>
        <s v="16f4c31c-55dd-4039-b271-c0e3333c4b2f,b3e9bb18-0a53-40a1-a9ed-29020681a1c2"/>
        <s v="16f4c31c-55dd-4039-b271-c0e3333c4b2f"/>
        <m/>
        <s v="711fc754-4304-4178-a84a-19e7d53c8509"/>
        <s v="fbb9e879-f026-4f66-a87a-6c22f7cd320b"/>
        <s v="cca1fb70-4e2f-4a28-ab2b-0216e01e6571"/>
        <s v="ed87e74c-eeb9-4f96-a60f-38c1c94e0a64"/>
        <s v="96f74bff-5e8e-4571-9afb-f1fc59d437ff"/>
        <s v="2487d21e-a744-4219-b261-ca894617d49f"/>
        <s v="4499333e-583b-4762-9901-688a3746fa7e"/>
        <s v="541de567-a020-484d-b77c-bad51ae0cfa9"/>
        <s v="fc926566-88f0-4dd4-b383-00ae35801ddb"/>
        <s v="63a17ebb-dc25-49b0-80fe-70f5d9dc24cc,dd81fa81-54ee-4d25-a10a-f177fb52d3c5"/>
        <s v="118ef14f-05aa-4010-a2f6-a008746384db"/>
        <s v="f8fe01e5-662e-4644-baf6-92c03a6f52f2"/>
        <s v="6f4d7725-dab3-4496-8081-432387f8de29,5862cbfe-0ccd-4058-9b01-929069317251"/>
        <s v="3fc2d95a-588c-42b6-8b4f-20d1b3a8b343"/>
        <s v="c0ed4dc5-d96a-452a-a03d-3f63c70ec49b"/>
        <s v="d8755106-c594-42af-83b3-d3aaa1f30811,78104d7c-7d71-4546-bda1-11b8faca7eb4"/>
        <s v="5e6c7a57-1da9-4c4a-aa6e-68f670d2fb8f"/>
        <s v="78ea451d-4d30-4600-bfa9-eca1021eec94"/>
        <s v="98f8927b-40ae-4309-8dab-302fe487c277"/>
        <s v="5a28bb56-e22c-4d5f-912f-7e9be887a8fb"/>
        <s v="bcf8ddf2-0dd7-45f6-bb00-e654c5beba7d"/>
        <s v="e8644b64-cddb-402d-9a4c-ed66b27edbe0"/>
        <s v="aa41814f-78bf-4174-b095-60cecb61c908"/>
        <s v="58da1cb1-f081-4a98-867b-11cf1f3ced04"/>
        <s v="2852fd70-a715-4a3a-b53e-78b01b071e82"/>
        <s v="afbd0f65-b503-4eb2-b645-6708b0ebf4b3,a0eadc79-7a6b-4925-b5dc-70f264a12a52"/>
        <s v="844fcc6d-a59f-4ce5-846b-d635b49ffdb4,d2677200-233f-4bf2-bed2-6b0b174cd8bc"/>
        <s v="60be9fdd-ee4b-4899-8769-18142ddc7f6e"/>
        <s v="8dfdd3ba-1ab7-4cee-b82b-bf896ce35bad"/>
        <s v="528a5933-8df9-40c0-99a7-e331c5929152"/>
        <s v="5e74bcf6-36df-43e9-9a0d-a4d22ea7b7cb"/>
        <s v="a288f834-77d9-4c40-8115-54c6559224b0"/>
        <s v="e923bca6-dac7-4489-99cd-1b60ca87157d"/>
        <s v="16ba7efa-5742-43de-b8b5-fb89beb98004"/>
        <s v="6c73bb8f-72f8-48ff-bda9-5808e793919a"/>
        <s v="200b14f4-5d71-4315-804e-05d4590e00d2"/>
        <s v="7793b017-3e64-42ec-ac40-b296f751eb1b"/>
        <s v="4e51ece0-d129-4df3-8e9f-9e73cd241e3f,19aed996-6048-4b10-90d9-3abd207c014f"/>
        <s v="48fee9d4-386f-4a34-be78-d1a2b29b2651"/>
        <s v="41862eed-5bf7-42fb-a358-3ca68ffb0761"/>
        <s v="ff9fbdab-3f9d-414d-82e8-b0551e8d2061"/>
        <s v="cb847266-a56f-4c4c-83a6-cf74f33d8a1c"/>
        <s v="639465c1-9b88-42a2-8860-12f1f56fa2c3"/>
        <s v="320d299d-cd09-4ee6-8c85-547d617ebd5f,b0917622-678d-4294-b191-93716506a457"/>
        <s v="16ba7efa-5742-43de-b8b5-fb89beb98004,d1457f99-aa9a-4015-b838-2a8abb25f5b9"/>
        <s v="16ba7efa-5742-43de-b8b5-fb89beb98004,9e917396-79ab-45be-b9ee-13aac831ea1d,66cbf698-a359-4d45-96f7-bc8d574e7259"/>
        <s v="0f64519c-add4-4cb0-82b3-95dfcbcfad32,07349f77-8eba-4079-8646-35c49d7821a8,9e917396-79ab-45be-b9ee-13aac831ea1d"/>
        <s v="ac54b38a-d0d7-4680-953b-3455dc5f93aa,9e917396-79ab-45be-b9ee-13aac831ea1d"/>
        <s v="49b1806c-e732-43d9-baf3-0a1423835d75,9e917396-79ab-45be-b9ee-13aac831ea1d"/>
        <s v="80a963f4-9cf4-4813-82a3-02454ba6448e"/>
        <s v="6669497a-6083-48b3-91bf-a7c1f600baf9,9e917396-79ab-45be-b9ee-13aac831ea1d"/>
        <s v="711fc754-4304-4178-a84a-19e7d53c8509,9e917396-79ab-45be-b9ee-13aac831ea1d,a91c3f9b-3aa1-4bba-aef7-368ea77fba8b"/>
        <s v="7fb208f6-a135-44fd-b863-2740b25ac0b0,9e917396-79ab-45be-b9ee-13aac831ea1d"/>
        <s v="db2ebb10-8c7f-40f4-a0e3-4179ee1fb8e7,9e917396-79ab-45be-b9ee-13aac831ea1d"/>
        <s v="db065b68-3d70-4a9f-8ac4-504a65b0603d,9e917396-79ab-45be-b9ee-13aac831ea1d"/>
        <s v="11dfe9cf-d3e3-47fe-b387-27bf1c0a8126,9e917396-79ab-45be-b9ee-13aac831ea1d"/>
        <s v="878c7815-4bc7-4876-b761-3e0df1c45c5d,9e917396-79ab-45be-b9ee-13aac831ea1d"/>
        <s v="16a0d161-b463-443f-a99b-f6b8f2a95c4a,9e917396-79ab-45be-b9ee-13aac831ea1d"/>
        <s v="711fc754-4304-4178-a84a-19e7d53c8509,9e917396-79ab-45be-b9ee-13aac831ea1d"/>
        <s v="6a12d0c6-4ce5-4cd9-b21b-3206876e3a8e,9e917396-79ab-45be-b9ee-13aac831ea1d"/>
        <s v="a1a5208b-374e-4b58-9162-69b91b671f7f"/>
        <s v="16ba7efa-5742-43de-b8b5-fb89beb98004,9e917396-79ab-45be-b9ee-13aac831ea1d,d4b1372f-c12f-4bb5-a2d9-7ad08692b731"/>
        <s v="1379f400-1d72-4edc-a7ef-b6fdc4028481,95f76aac-3dbd-4414-976e-33a878b6bf9e,9e917396-79ab-45be-b9ee-13aac831ea1d"/>
        <s v="7c21d3c5-6e27-4f30-b72f-a38832948af4,6d18536b-7f89-41b4-a071-b1f30ecde39d,9e917396-79ab-45be-b9ee-13aac831ea1d"/>
        <n v="9.2449761E7"/>
        <s v="0d85a416-0727-4e1d-96c9-0b5c835cba52,9e917396-79ab-45be-b9ee-13aac831ea1d,0d85a416-0727-4e1d-96c9-0b5c835cba52,9e917396-79ab-45be-b9ee-13aac831ea1d"/>
        <s v="299e50fa-124f-4dfd-9fac-e95fab86b978,9e917396-79ab-45be-b9ee-13aac831ea1d,299e50fa-124f-4dfd-9fac-e95fab86b978,9e917396-79ab-45be-b9ee-13aac831ea1d"/>
        <s v="4e150e4e-7116-4c3c-acff-ffe48eb5cb60,9e917396-79ab-45be-b9ee-13aac831ea1d,4e150e4e-7116-4c3c-acff-ffe48eb5cb60,9e917396-79ab-45be-b9ee-13aac831ea1d"/>
        <s v="b48a65d4-2739-424f-bade-46c6e66a0916,9e917396-79ab-45be-b9ee-13aac831ea1d,b48a65d4-2739-424f-bade-46c6e66a0916,9e917396-79ab-45be-b9ee-13aac831ea1d"/>
        <s v="60be9fdd-ee4b-4899-8769-18142ddc7f6e,9e917396-79ab-45be-b9ee-13aac831ea1d,60be9fdd-ee4b-4899-8769-18142ddc7f6e,9e917396-79ab-45be-b9ee-13aac831ea1d"/>
        <n v="9.245116E7"/>
        <s v="171a1651-7df0-416a-a687-6ab3271cef02,9e917396-79ab-45be-b9ee-13aac831ea1d,171a1651-7df0-416a-a687-6ab3271cef02,9e917396-79ab-45be-b9ee-13aac831ea1d"/>
        <s v="16ba7efa-5742-43de-b8b5-fb89beb98004,9e917396-79ab-45be-b9ee-13aac831ea1d,270fc15b-264c-490b-b1af-a3c4724c11a6"/>
        <s v="f07564ab-db06-4203-88c5-98a0499c5dfb,9e917396-79ab-45be-b9ee-13aac831ea1d,f07564ab-db06-4203-88c5-98a0499c5dfb,9e917396-79ab-45be-b9ee-13aac831ea1d"/>
        <s v="e4c64908-f4c3-43ef-8676-3b6559c83f7f,9e917396-79ab-45be-b9ee-13aac831ea1d,e4c64908-f4c3-43ef-8676-3b6559c83f7f,9e917396-79ab-45be-b9ee-13aac831ea1d"/>
        <s v="dd37006a-192c-4c54-8614-6be73b366c53,9e917396-79ab-45be-b9ee-13aac831ea1d"/>
        <s v="ed87e74c-eeb9-4f96-a60f-38c1c94e0a64,9e917396-79ab-45be-b9ee-13aac831ea1d"/>
        <s v="41904127-239f-4c65-a8d0-ca61ca8a7082,9e917396-79ab-45be-b9ee-13aac831ea1d"/>
        <s v="dc1ecce5-5af6-4a5c-a2ba-03ad60a44202,9e917396-79ab-45be-b9ee-13aac831ea1d"/>
        <s v="eb591cd6-b5f1-452c-835d-657db3398926,9e917396-79ab-45be-b9ee-13aac831ea1d"/>
        <s v="b5422c91-e483-47e9-b525-5370a7a48d88,9e917396-79ab-45be-b9ee-13aac831ea1d"/>
        <s v="b4ab7ade-2b82-4038-8008-0806717db8b7,9e917396-79ab-45be-b9ee-13aac831ea1d"/>
        <s v="15df6be7-34ce-49cd-92a9-9ad39747f40a"/>
        <s v="fcd047fc-e67e-40da-8fc9-ae4883918df6,9e917396-79ab-45be-b9ee-13aac831ea1d"/>
        <s v="970d3347-751f-43bb-a265-d41ec9137a1b,9e917396-79ab-45be-b9ee-13aac831ea1d"/>
        <s v="2eca8aa6-e159-4871-92ab-55c8e7c2747f,9e917396-79ab-45be-b9ee-13aac831ea1d"/>
        <s v="0d30af59-24f5-4998-9759-ba47d21b16c1,9e917396-79ab-45be-b9ee-13aac831ea1d"/>
        <s v="51479584-4d48-4eeb-a07f-69146c81b09c"/>
        <s v="645f840c-99dd-4714-b6c8-cd89741f991a,9e917396-79ab-45be-b9ee-13aac831ea1d"/>
        <s v="6a83b3c5-4624-443f-897b-e481b9a63648"/>
        <s v="08324455-f89f-4cfb-91f6-62ffc915c966,9e917396-79ab-45be-b9ee-13aac831ea1d,ceeee6b1-fd31-4a5d-a664-aa8a17e7ffdb"/>
        <s v="ad0ac0a5-48c6-44d7-97cd-bef3e84083ac,9e917396-79ab-45be-b9ee-13aac831ea1d"/>
        <s v="8a7fa085-98e9-4366-bb5f-4010b672c238"/>
        <s v="9e917396-79ab-45be-b9ee-13aac831ea1d"/>
        <s v="b30d6208-10a6-4c7e-8aa4-aac95579ced6,9e917396-79ab-45be-b9ee-13aac831ea1d"/>
        <s v="c8597a09-dc10-4bff-8fbf-51ea3a39967a"/>
        <s v="49c81535-4419-42f5-b102-fb7f87ceb9ac,9e917396-79ab-45be-b9ee-13aac831ea1d"/>
        <s v="b77b87e9-e516-4b68-b521-103935489df3"/>
        <s v="6e16283b-2a0e-4a2a-a6d9-c30175a65353,e39ac527-9411-4159-9d8b-5151722b8315,9e917396-79ab-45be-b9ee-13aac831ea1d"/>
        <s v="7793b017-3e64-42ec-ac40-b296f751eb1b,9e917396-79ab-45be-b9ee-13aac831ea1d"/>
        <s v="734ec494-8445-440c-bb4f-304a5c14348b,9e917396-79ab-45be-b9ee-13aac831ea1d"/>
        <s v="711fc754-4304-4178-a84a-19e7d53c8509,9e917396-79ab-45be-b9ee-13aac831ea1d,ab183a7b-dc03-4891-b51c-52ce43280122"/>
        <s v="58d8d38d-745f-46ab-8e9d-f8e838fa9570"/>
        <s v="eee3e844-a80b-4fd4-af6a-598a3a7f40c9,9e917396-79ab-45be-b9ee-13aac831ea1d"/>
        <s v="7bc5ffad-c12e-4456-adf3-0bca7dbb4188,9e917396-79ab-45be-b9ee-13aac831ea1d"/>
        <s v="08324455-f89f-4cfb-91f6-62ffc915c966,9e917396-79ab-45be-b9ee-13aac831ea1d,4ba335d8-2861-4f6b-b666-c42a1b4379de"/>
        <s v="2692b5aa-b091-454e-b8f1-6c33aff83b34,9e917396-79ab-45be-b9ee-13aac831ea1d"/>
        <s v="5bffcee7-672e-4e7d-a2ef-c69a75a50fdd,9e917396-79ab-45be-b9ee-13aac831ea1d"/>
        <s v="a10c9f21-baa8-4d2c-82eb-b2be552ebf16,9e917396-79ab-45be-b9ee-13aac831ea1d"/>
        <s v="89a2bbe1-3b87-45f3-a738-49cb1050e79d,9e917396-79ab-45be-b9ee-13aac831ea1d"/>
        <s v="35e81f58-2cb3-4f23-8f84-37e8baa01223,9e917396-79ab-45be-b9ee-13aac831ea1d"/>
        <s v="62dd1cba-2114-4eac-9d77-b9f9f379534f,9e917396-79ab-45be-b9ee-13aac831ea1d"/>
        <s v="7cd464aa-943e-4258-ac2c-ddc3a729caca,9e917396-79ab-45be-b9ee-13aac831ea1d"/>
        <s v="078b3831-eccb-480a-ad62-7f265a71f79d,9e917396-79ab-45be-b9ee-13aac831ea1d"/>
        <s v="9b547de8-4ea1-4c46-a8d4-47fe25a31436,9a476115-d934-4a71-a60b-8661f23aa106"/>
        <s v="a8912c41-63e1-4bd8-a43d-c69f011d36ae,9e917396-79ab-45be-b9ee-13aac831ea1d"/>
        <s v="efaecce6-88d9-4fc9-8999-261a5a9f2af7,9e917396-79ab-45be-b9ee-13aac831ea1d"/>
        <s v="08324455-f89f-4cfb-91f6-62ffc915c966,9e917396-79ab-45be-b9ee-13aac831ea1d"/>
        <s v="01fc52bc-4f0f-4545-926d-0da549b252b3,9e917396-79ab-45be-b9ee-13aac831ea1d"/>
        <s v="0b4d5bc7-5118-44a7-9b53-17182c18975a,9e917396-79ab-45be-b9ee-13aac831ea1d"/>
        <s v="220d37ed-b07b-452b-979c-7b657d6037f6,9e917396-79ab-45be-b9ee-13aac831ea1d"/>
        <s v="4c707d2b-0a3b-4671-8a77-c10d8190b887,9e917396-79ab-45be-b9ee-13aac831ea1d"/>
        <s v="9de80048-12e3-48df-85d5-804f38552242,9e917396-79ab-45be-b9ee-13aac831ea1d"/>
        <s v="a40bcfd9-abb8-43ff-ac4c-92065ca34be3,9e917396-79ab-45be-b9ee-13aac831ea1d"/>
        <s v="592af3d1-4a0b-46b7-8963-4b3d1df215d2,9e917396-79ab-45be-b9ee-13aac831ea1d"/>
        <s v="c91e80ad-7d99-4dc3-91e4-2e5f5d51cf49,9e917396-79ab-45be-b9ee-13aac831ea1d"/>
        <s v="09717235-d734-458d-852e-b16c910aa08f,9e917396-79ab-45be-b9ee-13aac831ea1d"/>
        <s v="711fc754-4304-4178-a84a-19e7d53c8509,9e917396-79ab-45be-b9ee-13aac831ea1d,305aeb8d-cf6a-43e7-a0d6-e0557df53e1c"/>
        <s v="522a7f19-eb74-41dd-a3e5-b866d0d4bdc0,9e917396-79ab-45be-b9ee-13aac831ea1d"/>
        <s v="006bd189-3fe8-4651-b55a-8690ecd3a69b"/>
        <s v="cc8adf3c-4d03-4ceb-9c5a-70774a33a792,edf9bafe-c056-4162-8e2f-1324ff0af1ab,9e917396-79ab-45be-b9ee-13aac831ea1d"/>
        <s v="adf45602-89a9-414c-ae1b-503cf053385a,9e917396-79ab-45be-b9ee-13aac831ea1d"/>
        <s v="1cf73915-0cff-4284-8bcb-883b7d29fa67,9e917396-79ab-45be-b9ee-13aac831ea1d"/>
        <s v="d2980f26-57be-4f4b-be01-56a23a2b8df3,9e917396-79ab-45be-b9ee-13aac831ea1d"/>
        <s v="3883403f-80b0-492f-a058-18f246e0e156,9e917396-79ab-45be-b9ee-13aac831ea1d"/>
        <s v="06b9f0b8-4d34-406b-9444-291c6237f23d,9e917396-79ab-45be-b9ee-13aac831ea1d"/>
        <s v="4d38a0f0-b3be-4318-98ce-b0da84def714,9e917396-79ab-45be-b9ee-13aac831ea1d"/>
        <s v="44b94380-c604-46f2-b9e8-430aff303c0b,9e917396-79ab-45be-b9ee-13aac831ea1d,df768cf6-e41b-4396-953b-af8afbb46550"/>
        <s v="49c81535-4419-42f5-b102-fb7f87ceb9ac"/>
        <s v="99e14625-b48f-4bd8-866a-17aa4cb76d44,9e917396-79ab-45be-b9ee-13aac831ea1d"/>
        <s v="828f8da3-b324-47e3-b4ce-07e30e7e96a4,9e917396-79ab-45be-b9ee-13aac831ea1d"/>
        <s v="862ac56e-b542-46e7-a755-a31e423607a5"/>
        <s v="6c73bb8f-72f8-48ff-bda9-5808e793919a,9e917396-79ab-45be-b9ee-13aac831ea1d"/>
        <s v="a424b4be-b839-4b48-922b-39c6ed22f01e"/>
        <s v="d8f2472b-8c18-41e2-b262-ac1a4be69c84,9e917396-79ab-45be-b9ee-13aac831ea1d"/>
        <s v="bc65c7eb-b984-44b4-812d-54a708d88633"/>
        <s v="53c65797-4e5e-4641-b6e5-50aad4a35080,9e917396-79ab-45be-b9ee-13aac831ea1d"/>
        <s v="0827f6da-152f-4ace-912e-11530c9b5cf6,9e917396-79ab-45be-b9ee-13aac831ea1d"/>
        <s v="99d10696-4198-4e65-967b-2739415bf78e,9e917396-79ab-45be-b9ee-13aac831ea1d"/>
        <s v="08324455-f89f-4cfb-91f6-62ffc915c966,9e917396-79ab-45be-b9ee-13aac831ea1d,c6296675-e1a1-409d-9b50-34aac4ffd13c"/>
        <s v="a493c129-b5a1-478e-8724-2688774a5f62,9e917396-79ab-45be-b9ee-13aac831ea1d"/>
        <s v="54a6f046-8e68-43ed-8bc1-6cb596cd33e8,9e917396-79ab-45be-b9ee-13aac831ea1d"/>
        <s v="40940784-a3a4-4865-bc78-bfb4e5cc976f,9e917396-79ab-45be-b9ee-13aac831ea1d"/>
        <s v="f16739ed-4d85-435f-828e-8025e75d3b81,9e917396-79ab-45be-b9ee-13aac831ea1d"/>
        <s v="a6a9c973-ab2f-4d82-ba12-fd017187d8d9,9e917396-79ab-45be-b9ee-13aac831ea1d"/>
        <s v="c476a06e-106f-483b-8d7c-6558938a4919,9e917396-79ab-45be-b9ee-13aac831ea1d"/>
        <s v="2aa70c06-43f9-437d-bd2b-b21cfd4e22b6,9e917396-79ab-45be-b9ee-13aac831ea1d"/>
        <s v="a424b4be-b839-4b48-922b-39c6ed22f01e,9e917396-79ab-45be-b9ee-13aac831ea1d"/>
        <s v="08324455-f89f-4cfb-91f6-62ffc915c966,9e917396-79ab-45be-b9ee-13aac831ea1d,90522859-d9df-4123-a226-40b519aabec0"/>
        <s v="43d410cd-42b8-47ab-8103-a41f70ff6848,9e917396-79ab-45be-b9ee-13aac831ea1d"/>
        <s v="9786a152-8f4f-46c7-a782-3d4799b1149a,9e917396-79ab-45be-b9ee-13aac831ea1d"/>
        <s v="2536cf3e-4ec8-4b94-ab89-2a0abdf03d4f,9e917396-79ab-45be-b9ee-13aac831ea1d"/>
        <s v="06b7ebe6-c100-4cfe-a54b-2407bfe9c30e"/>
        <s v="80ec8015-2092-447e-99cf-e9c048c660c5,9e917396-79ab-45be-b9ee-13aac831ea1d"/>
        <s v="aa8f0e3e-efcf-4c5e-a8f4-695143ddd8e0,9e917396-79ab-45be-b9ee-13aac831ea1d"/>
        <s v="08324455-f89f-4cfb-91f6-62ffc915c966"/>
        <s v="b9b34f35-4b7a-41c7-b487-3a97e00525c5,9e917396-79ab-45be-b9ee-13aac831ea1d"/>
        <s v="58a4ee48-77f1-4886-9dc0-4037ce658497,9e917396-79ab-45be-b9ee-13aac831ea1d"/>
        <s v="36d3f1f4-5ce1-49e9-8e5b-e6a23e574360,9e917396-79ab-45be-b9ee-13aac831ea1d"/>
        <s v="762daf09-87a7-4a13-a803-5bc64d83095c,703e6d2c-cd28-41a4-95db-ffbc08182389"/>
        <s v="1a4773d4-48dc-45f8-86f7-8e1d9e71ca18,9e917396-79ab-45be-b9ee-13aac831ea1d"/>
        <s v="57676b85-7fa0-480f-acd6-1a9fe28996f0,9e917396-79ab-45be-b9ee-13aac831ea1d"/>
        <s v="8af4f1fb-15b6-4d95-85a1-5a1c903646a1,9e917396-79ab-45be-b9ee-13aac831ea1d,8af4f1fb-15b6-4d95-85a1-5a1c903646a1,9e917396-79ab-45be-b9ee-13aac831ea1d"/>
        <s v="711fc754-4304-4178-a84a-19e7d53c8509,9e917396-79ab-45be-b9ee-13aac831ea1d,711fc754-4304-4178-a84a-19e7d53c8509,9e917396-79ab-45be-b9ee-13aac831ea1d"/>
        <s v="0a94176f-3f25-4d22-8efa-30fb9e1e809b,9e917396-79ab-45be-b9ee-13aac831ea1d"/>
        <s v="1966d65b-88ef-4844-96c9-bf4c70efc2e0,1966d65b-88ef-4844-96c9-bf4c70efc2e0"/>
        <s v="b616f57a-52f7-4a27-92eb-2de046d4535a,9e917396-79ab-45be-b9ee-13aac831ea1d,b616f57a-52f7-4a27-92eb-2de046d4535a,9e917396-79ab-45be-b9ee-13aac831ea1d"/>
        <s v="b30d6208-10a6-4c7e-8aa4-aac95579ced6,9e917396-79ab-45be-b9ee-13aac831ea1d,b30d6208-10a6-4c7e-8aa4-aac95579ced6,9e917396-79ab-45be-b9ee-13aac831ea1d"/>
        <s v="a248b3aa-b054-4f60-b3d1-4b1725c14f2f,9e917396-79ab-45be-b9ee-13aac831ea1d,a248b3aa-b054-4f60-b3d1-4b1725c14f2f,9e917396-79ab-45be-b9ee-13aac831ea1d"/>
        <s v="f3edd6dc-7c50-4f83-9c4b-7bbdf8ac0f21,aceaadd6-a862-40a1-a72a-813cbdd64886,9e917396-79ab-45be-b9ee-13aac831ea1d,f3edd6dc-7c50-4f83-9c4b-7bbdf8ac0f21,aceaadd6-a862-40a1-a72a-813cbdd64886,9e917396-79ab-45be-b9ee-13aac831ea1d"/>
        <s v="5644efb2-5419-45b6-a141-b54e5cd22c50,9e917396-79ab-45be-b9ee-13aac831ea1d,5644efb2-5419-45b6-a141-b54e5cd22c50,9e917396-79ab-45be-b9ee-13aac831ea1d"/>
        <s v="4e7c1f3a-1b90-4f43-99d3-822d2279188c,9e917396-79ab-45be-b9ee-13aac831ea1d,4e7c1f3a-1b90-4f43-99d3-822d2279188c,9e917396-79ab-45be-b9ee-13aac831ea1d"/>
        <s v="d8f2472b-8c18-41e2-b262-ac1a4be69c84,9e917396-79ab-45be-b9ee-13aac831ea1d,d8f2472b-8c18-41e2-b262-ac1a4be69c84,9e917396-79ab-45be-b9ee-13aac831ea1d"/>
        <s v="159b4629-c946-4fae-8c56-ee45ce6867c8"/>
        <s v="98d0dbf7-2c8f-4809-b325-2d6334db77d0"/>
        <s v="d1229698-0565-4d0b-9a68-6da9a5e511e4"/>
        <s v="b616f57a-52f7-4a27-92eb-2de046d4535a"/>
        <s v="502676c0-096d-451e-87c3-dcbe7f936f12"/>
        <s v="711fc754-4304-4178-a84a-19e7d53c8509,847145fb-c841-41ba-a7b6-55466dae5462"/>
        <s v="2279b35c-3496-4993-b06d-aa33d0ed7075"/>
        <s v="b0c70a7b-620f-45e5-928e-101a53580bf2"/>
        <s v="2536cf3e-4ec8-4b94-ab89-2a0abdf03d4f"/>
        <s v="ef7c8b93-0075-4f08-b94f-3cc2a73f9965"/>
        <s v="f93419da-a43a-43b3-a566-712b345bace6"/>
        <s v="5eef51df-e87e-406d-afb4-8c48c027b4bc"/>
        <s v="2173c97b-1e08-4e05-acb4-fe30bc9a453b,90e1c92d-c7fa-43fa-82de-551eccb8f50e"/>
        <s v="08324455-f89f-4cfb-91f6-62ffc915c966,ee5f7fa8-4512-4d63-9456-0a5960d79262"/>
        <s v="0dd3381c-57d6-4fcb-9295-c3dea869059e"/>
        <s v="fe78ecd6-d654-4115-914a-1690ea54bf1a"/>
        <s v="8dd74e2f-7488-4865-921e-742f237a3bd3,90e1c92d-c7fa-43fa-82de-551eccb8f50e"/>
        <s v="08324455-f89f-4cfb-91f6-62ffc915c966,4b54d9ea-f5ab-497e-a638-9fd5814871e9"/>
        <s v="de1ed7a3-3d2a-4bdc-a4b9-ee2b0de15a46,4b54d9ea-f5ab-497e-a638-9fd5814871e9"/>
        <s v="0d8a0190-2d80-4dcf-bac2-69809ce948ff,0a8a1765-3e1c-4364-8ec3-54d9941a47a3,0d8a0190-2d80-4dcf-bac2-69809ce948ff,0a8a1765-3e1c-4364-8ec3-54d9941a47a3"/>
        <s v="57803222-f6de-4742-9e44-d4c43243704d,0a8a1765-3e1c-4364-8ec3-54d9941a47a3,57803222-f6de-4742-9e44-d4c43243704d,0a8a1765-3e1c-4364-8ec3-54d9941a47a3"/>
        <s v="f66f000a-9fd0-4d16-8b67-7430f3fd6980,0a8a1765-3e1c-4364-8ec3-54d9941a47a3,f66f000a-9fd0-4d16-8b67-7430f3fd6980,0a8a1765-3e1c-4364-8ec3-54d9941a47a3"/>
        <n v="9.8037564E7"/>
        <s v="711fc754-4304-4178-a84a-19e7d53c8509,0a8a1765-3e1c-4364-8ec3-54d9941a47a3"/>
        <s v="0a8a1765-3e1c-4364-8ec3-54d9941a47a3"/>
        <s v="d3429ea0-6735-4e4f-a58c-bfe256b6d434,8dd74e2f-7488-4865-921e-742f237a3bd3,44b5db36-0f32-4997-a3fe-2a6fa38e3843,0a8a1765-3e1c-4364-8ec3-54d9941a47a3,d3429ea0-6735-4e4f-a58c-bfe256b6d434,8dd74e2f-7488-4865-921e-742f237a3bd3,44b5db36-0f32-4997-a3fe-2a6fa38e3"/>
        <n v="9.8037418E7"/>
        <s v="08324455-f89f-4cfb-91f6-62ffc915c966,0a8a1765-3e1c-4364-8ec3-54d9941a47a3"/>
        <s v="8dd74e2f-7488-4865-921e-742f237a3bd3,2f7e7ed7-7433-49e6-b79c-ef672ea4772a,79a97a3c-c564-4f40-8cd1-8773fefee4b9,8dd74e2f-7488-4865-921e-742f237a3bd3,2f7e7ed7-7433-49e6-b79c-ef672ea4772a,79a97a3c-c564-4f40-8cd1-8773fefee4b9"/>
        <s v="5a567eea-3bec-4cab-a427-259e1a521239,79a97a3c-c564-4f40-8cd1-8773fefee4b9,5a567eea-3bec-4cab-a427-259e1a521239,79a97a3c-c564-4f40-8cd1-8773fefee4b9"/>
        <s v="914b1539-f417-4e10-9b50-357a6b410c9c,ea9c9a00-3183-47d4-ad89-c79e10087214"/>
        <s v="df43b911-b862-420b-9d6e-4612e3e1e5e0,ea9c9a00-3183-47d4-ad89-c79e10087214"/>
        <s v="a470d11c-33db-4933-a700-dbde34e05037,ea9c9a00-3183-47d4-ad89-c79e10087214,a470d11c-33db-4933-a700-dbde34e05037,ea9c9a00-3183-47d4-ad89-c79e10087214"/>
        <s v="1f45a01b-1c2e-44b7-b370-33516191674e,ea9c9a00-3183-47d4-ad89-c79e10087214,1f45a01b-1c2e-44b7-b370-33516191674e,ea9c9a00-3183-47d4-ad89-c79e10087214"/>
        <s v="f5e4b4ef-ab9a-4656-8804-87c70433f3c0,ea9c9a00-3183-47d4-ad89-c79e10087214"/>
        <s v="53113add-c965-4a7e-ac6a-76bf68c2d95a,53113add-c965-4a7e-ac6a-76bf68c2d95a"/>
        <s v="08324455-f89f-4cfb-91f6-62ffc915c966,08324455-f89f-4cfb-91f6-62ffc915c966"/>
        <s v="1cf73915-0cff-4284-8bcb-883b7d29fa67,1cf73915-0cff-4284-8bcb-883b7d29fa67"/>
        <s v="f66f000a-9fd0-4d16-8b67-7430f3fd6980"/>
        <s v="1cf73915-0cff-4284-8bcb-883b7d29fa67"/>
        <s v="8dd74e2f-7488-4865-921e-742f237a3bd3,44b5db36-0f32-4997-a3fe-2a6fa38e3843,8dd74e2f-7488-4865-921e-742f237a3bd3,44b5db36-0f32-4997-a3fe-2a6fa38e3843"/>
        <s v="8885aa9f-073b-4794-9141-662f41e33382,fc40b997-aa9f-44d9-a507-c64cbca9e133,8885aa9f-073b-4794-9141-662f41e33382,fc40b997-aa9f-44d9-a507-c64cbca9e133"/>
        <s v="0d84950a-1d6a-4c28-b7e7-ef4ffa0ec9af"/>
        <s v="98d8e0ff-7ce3-4b5a-b83b-a5a9a65afd31,98d8e0ff-7ce3-4b5a-b83b-a5a9a65afd31"/>
        <s v="77786773-b6c0-4ee1-883f-6e389529704f"/>
        <s v="777af04e-fa27-4905-9684-7d79884d58a4,777af04e-fa27-4905-9684-7d79884d58a4"/>
        <s v="5440e1c7-7066-40c3-baab-a80c082e5fd4"/>
        <s v="c1856735-bbc5-4338-8f73-bea040006705,c1856735-bbc5-4338-8f73-bea040006705"/>
        <n v="9.8297335E7"/>
        <s v="200b3e8d-ffa8-4c62-b70a-a3d93590fa0e,200b3e8d-ffa8-4c62-b70a-a3d93590fa0e"/>
        <s v="d8f2472b-8c18-41e2-b262-ac1a4be69c84,d8f2472b-8c18-41e2-b262-ac1a4be69c84"/>
        <s v="a5de5172-861f-4c4a-b550-7e5552a84f41,a5de5172-861f-4c4a-b550-7e5552a84f41"/>
        <s v="2ff518fe-ef62-47cf-93b0-0f0035b8ae85,2ff518fe-ef62-47cf-93b0-0f0035b8ae85"/>
        <s v="64a35cf0-0999-4916-93a1-96aadf277eb9"/>
        <s v="d2980f26-57be-4f4b-be01-56a23a2b8df3"/>
        <s v="2aa70c06-43f9-437d-bd2b-b21cfd4e22b6,2aa70c06-43f9-437d-bd2b-b21cfd4e22b6"/>
        <s v="3df49bb5-7dfe-4718-aa2f-cdd73618d513,3df49bb5-7dfe-4718-aa2f-cdd73618d513"/>
        <s v="db2d6411-1b73-4186-8841-36a3323a492f,db2d6411-1b73-4186-8841-36a3323a492f"/>
        <s v="6d1defa8-2e5c-4a23-a141-bb81bfff6563,6d1defa8-2e5c-4a23-a141-bb81bfff6563"/>
        <s v="5bffcee7-672e-4e7d-a2ef-c69a75a50fdd,d47a91d9-b31a-4675-b75b-1b1890cad8ef,5bffcee7-672e-4e7d-a2ef-c69a75a50fdd,d47a91d9-b31a-4675-b75b-1b1890cad8ef"/>
        <s v="522a7f19-eb74-41dd-a3e5-b866d0d4bdc0,caedb4a5-f5d9-4e97-b531-a80a28a804a7,522a7f19-eb74-41dd-a3e5-b866d0d4bdc0,caedb4a5-f5d9-4e97-b531-a80a28a804a7"/>
        <s v="220d37ed-b07b-452b-979c-7b657d6037f6"/>
        <s v="faa235c9-88f9-4d9b-9bc8-af3b03bc0310,faa235c9-88f9-4d9b-9bc8-af3b03bc0310"/>
        <s v="ac4cf943-b31b-419e-9112-8db1cc7cfe70,ac4cf943-b31b-419e-9112-8db1cc7cfe70"/>
        <s v="40289b73-4a48-40e4-b117-a0ae4749f738,40289b73-4a48-40e4-b117-a0ae4749f738"/>
        <s v="6f0caf68-8a77-49a1-b090-cb60302ff871,847145fb-c841-41ba-a7b6-55466dae5462,6f0caf68-8a77-49a1-b090-cb60302ff871,847145fb-c841-41ba-a7b6-55466dae5462"/>
        <s v="9bed484c-4efa-4083-b251-70415af9bd20,9bed484c-4efa-4083-b251-70415af9bd20"/>
        <s v="f66f000a-9fd0-4d16-8b67-7430f3fd6980,f66f000a-9fd0-4d16-8b67-7430f3fd6980"/>
        <s v="5aad1186-77a6-4426-a096-815979e399a1,5aad1186-77a6-4426-a096-815979e399a1"/>
        <s v="341362c6-d3ac-4ccc-936b-88a792a26bbb,341362c6-d3ac-4ccc-936b-88a792a26bbb"/>
        <s v="dac86271-052a-416c-8176-a430744f89e9,dac86271-052a-416c-8176-a430744f89e9"/>
        <s v="0a07838d-ca17-4c44-be02-82c72b2e63b4,0a07838d-ca17-4c44-be02-82c72b2e63b4"/>
        <s v="7c453e41-4f50-4600-82fd-a27c2865fff2"/>
        <s v="b1e32c78-8654-4e64-a670-269457172dba,b1e32c78-8654-4e64-a670-269457172dba"/>
        <s v="605d3b40-5133-4972-9f2e-8cb1f9df1ecd,605d3b40-5133-4972-9f2e-8cb1f9df1ecd"/>
        <s v="57e2cd54-5ac9-47a0-a52b-1d12c5cfb32a,29917266-5774-44e8-af87-46234bd126b9,57e2cd54-5ac9-47a0-a52b-1d12c5cfb32a,29917266-5774-44e8-af87-46234bd126b9"/>
        <s v="1c7a2fa5-86e3-42e0-b07c-005479c09af6,1c7a2fa5-86e3-42e0-b07c-005479c09af6"/>
        <s v="711fc754-4304-4178-a84a-19e7d53c8509,711fc754-4304-4178-a84a-19e7d53c8509"/>
        <s v="8dd74e2f-7488-4865-921e-742f237a3bd3,e88c0955-ca67-43f2-91a9-fbde782dfaaf,8dd74e2f-7488-4865-921e-742f237a3bd3,e88c0955-ca67-43f2-91a9-fbde782dfaaf"/>
        <s v="e1a9fa9e-2288-4611-ae7f-37fc6f2d10f8,e1a9fa9e-2288-4611-ae7f-37fc6f2d10f8"/>
        <s v="5d507886-1448-4b00-be7d-7fb1ea81015b,5d507886-1448-4b00-be7d-7fb1ea81015b"/>
        <s v="08324455-f89f-4cfb-91f6-62ffc915c966,c2f6f2f0-8b16-4fe6-8fb7-a1bf9921b70e,08324455-f89f-4cfb-91f6-62ffc915c966,c2f6f2f0-8b16-4fe6-8fb7-a1bf9921b70e"/>
        <s v="f092bf05-8778-4ffe-ad33-2d659cc09b4c,f092bf05-8778-4ffe-ad33-2d659cc09b4c"/>
        <s v="33a6e78e-1c28-41d2-87fc-898ce17439b2"/>
        <s v="c41e1618-e049-47f4-b7fe-f3091c243050"/>
        <s v="92b3b042-6e44-47ed-8a34-b29881bcc5c2,a1a13dcd-0e72-4500-baee-a574c76bb47c"/>
        <s v="914b1539-f417-4e10-9b50-357a6b410c9c"/>
        <s v="6b7054f7-189a-4e2d-a2c0-13f4fd11b5ba"/>
        <s v="9266b6b4-a248-4939-8946-33fa5edb31bd"/>
        <s v="8dd74e2f-7488-4865-921e-742f237a3bd3,81396135-e6e5-4678-a43d-b460750f3825"/>
        <s v="cfb5522b-7462-4526-a16f-6ad787690518"/>
        <s v="278a2023-a22d-469a-95af-f9aa809c5edd"/>
        <s v="d6661e97-6fec-492e-8c5c-46384db028a5"/>
        <s v="9caee405-0fdb-4efe-a75d-8e54b98cd337,acc0451d-ffb6-42a5-bba7-8c4e25c3e853"/>
        <s v="3f06a18e-0654-449c-a341-a686761b44f2"/>
        <s v="73ee7f2d-981c-49bd-acb6-5f3502ac9625"/>
        <s v="08324455-f89f-4cfb-91f6-62ffc915c966,58308a94-d68d-42e9-a4db-1fd0c620735f"/>
        <s v="79ff35b8-feb4-4088-b5ac-4b2ecbea6364,58308a94-d68d-42e9-a4db-1fd0c620735f"/>
        <s v="05948423-8e82-4595-8051-c48f57e92af9,58308a94-d68d-42e9-a4db-1fd0c620735f"/>
        <s v="7bc070ce-6554-49d4-95a5-620a9155d2aa,58308a94-d68d-42e9-a4db-1fd0c620735f"/>
        <s v="83e7fc54-4a89-486a-b368-e4121d3b3fd8,58308a94-d68d-42e9-a4db-1fd0c620735f"/>
        <s v="1448c335-9846-472a-9558-c90e28cfea69,1448c335-9846-472a-9558-c90e28cfea69"/>
        <n v="9.9638609E7"/>
        <s v="d0a70b2b-c787-4f17-96b7-2cf0021df245"/>
        <s v="405728cc-99c7-491c-9cc8-d14b3cb7c316"/>
        <s v="cb0f57f0-7542-4457-8a08-16e7b64f1773,cb0f57f0-7542-4457-8a08-16e7b64f1773"/>
        <s v="1379f400-1d72-4edc-a7ef-b6fdc4028481,95f76aac-3dbd-4414-976e-33a878b6bf9e"/>
        <s v="43dd830a-c76e-47be-a9d2-c64e49392591"/>
        <s v="8c929044-5724-403f-97ee-7215e637a721,8c929044-5724-403f-97ee-7215e637a721"/>
        <s v="a54f5bcc-fa26-4004-8237-9c7a655a0273"/>
        <s v="7854f0a2-8372-4d0c-8862-fe6085bcbe98,9885efab-2bb6-48f5-ace7-6e175dec5643,7854f0a2-8372-4d0c-8862-fe6085bcbe98,9885efab-2bb6-48f5-ace7-6e175dec5643"/>
        <s v="914b1539-f417-4e10-9b50-357a6b410c9c,914b1539-f417-4e10-9b50-357a6b410c9c"/>
        <s v="bc5dd8ee-64b9-466b-8834-3bbbdbc11ce5,bc5dd8ee-64b9-466b-8834-3bbbdbc11ce5"/>
        <s v="3293398a-c593-4132-8088-58260ed20e9b"/>
        <s v="be98dd93-3d13-445c-b4b4-7ca036217f12,be98dd93-3d13-445c-b4b4-7ca036217f12"/>
        <s v="ecfe00ec-ab80-4f51-a95d-1f2731ce973f"/>
        <s v="c0ea0c03-12d4-4e08-a9dd-7acc187cb161,5fef960d-abf5-4860-a524-b3858f2a5f84"/>
        <s v="fc0300af-6969-4a04-911f-42726334bbf7,ecfe00ec-ab80-4f51-a95d-1f2731ce973f"/>
        <s v="01012180-9270-47aa-8c33-68177d06e743"/>
        <s v="3181ea66-8892-40cf-bc9c-75760d651be5,3181ea66-8892-40cf-bc9c-75760d651be5"/>
        <s v="8dd74e2f-7488-4865-921e-742f237a3bd3,69187870-759f-4183-afdc-8e089bf35836,8dd74e2f-7488-4865-921e-742f237a3bd3,69187870-759f-4183-afdc-8e089bf35836"/>
        <s v="11d16517-52ba-4959-9bbf-0c5174ebf10d,11d16517-52ba-4959-9bbf-0c5174ebf10d"/>
        <s v="2367fd3e-9786-4a0b-89fd-326cb3a80da7,2367fd3e-9786-4a0b-89fd-326cb3a80da7"/>
        <s v="6110fa3e-f40e-4ccb-a5f6-08da1f6ec325,3181ea66-8892-40cf-bc9c-75760d651be5,6110fa3e-f40e-4ccb-a5f6-08da1f6ec325,3181ea66-8892-40cf-bc9c-75760d651be5"/>
        <s v="e64b1565-0a40-487f-b569-734a2b72c636,ecfe00ec-ab80-4f51-a95d-1f2731ce973f"/>
        <s v="6110fa3e-f40e-4ccb-a5f6-08da1f6ec325,3181ea66-8892-40cf-bc9c-75760d651be5"/>
        <s v="3005cc9b-a3da-422c-ab5e-3ae6b17e0d09,3005cc9b-a3da-422c-ab5e-3ae6b17e0d09"/>
        <s v="08324455-f89f-4cfb-91f6-62ffc915c966,a844fcca-87ac-4c39-a1d1-3555f05174cf,08324455-f89f-4cfb-91f6-62ffc915c966,a844fcca-87ac-4c39-a1d1-3555f05174cf"/>
        <s v="711fc754-4304-4178-a84a-19e7d53c8509,ecfe00ec-ab80-4f51-a95d-1f2731ce973f,1617df86-f8fd-4121-9ed7-912cbf00da51"/>
        <s v="073af652-87de-42ca-8830-83a1ed3a912e,073af652-87de-42ca-8830-83a1ed3a912e"/>
      </sharedItems>
    </cacheField>
    <cacheField name="Replicated Order" numFmtId="0">
      <sharedItems>
        <s v="No"/>
        <s v="Yes"/>
      </sharedItems>
    </cacheField>
    <cacheField name="Base order ID" numFmtId="0">
      <sharedItems containsString="0" containsBlank="1" containsNumber="1" containsInteger="1">
        <m/>
        <n v="2.09718627485134E14"/>
        <n v="2.11218145355833E14"/>
      </sharedItems>
    </cacheField>
    <cacheField name="Cancellation time" numFmtId="0">
      <sharedItems containsString="0" containsBlank="1" containsNumber="1">
        <m/>
        <n v="81.85"/>
        <n v="2.85"/>
        <n v="52.65"/>
        <n v="63.23333333"/>
      </sharedItems>
    </cacheField>
    <cacheField name="Pick Up Status" numFmtId="0">
      <sharedItems containsBlank="1">
        <m/>
        <s v="picked up"/>
        <s v="not picked up"/>
      </sharedItems>
    </cacheField>
    <cacheField name="Swiggy One Customer?" numFmtId="0">
      <sharedItems>
        <s v="Yes"/>
        <s v="No"/>
      </sharedItems>
    </cacheField>
    <cacheField name="Pocket Hero Order?" numFmtId="0">
      <sharedItems>
        <s v="No"/>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479" sheet="Income"/>
  </cacheSource>
  <cacheFields>
    <cacheField name="Sl" numFmtId="164">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sharedItems>
    </cacheField>
    <cacheField name="Month" numFmtId="169">
      <sharedItems>
        <s v="04-Apr"/>
        <s v="05-May"/>
        <s v="06-Jun"/>
        <s v="07-Jul"/>
        <s v="08-Aug"/>
        <s v="09-Sep"/>
        <s v="10-Oct"/>
        <s v="11-Nov"/>
        <s v="12-Dec"/>
        <s v="01-Jan"/>
        <s v="02-Feb"/>
        <s v="03-Mar"/>
      </sharedItems>
    </cacheField>
    <cacheField name="Date" numFmtId="169">
      <sharedItems containsSemiMixedTypes="0" containsDate="1" containsString="0">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5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8T00:00:00Z"/>
        <d v="2026-03-19T00:00:00Z"/>
        <d v="2026-03-20T00:00:00Z"/>
        <d v="2026-03-21T00:00:00Z"/>
        <d v="2026-03-22T00:00:00Z"/>
        <d v="2026-03-23T00:00:00Z"/>
        <d v="2026-03-24T00:00:00Z"/>
        <d v="2026-03-25T00:00:00Z"/>
        <d v="2026-03-26T00:00:00Z"/>
        <d v="2026-03-27T00:00:00Z"/>
        <d v="2026-03-28T00:00:00Z"/>
        <d v="2026-03-29T00:00:00Z"/>
        <d v="2026-03-30T00:00:00Z"/>
        <d v="2026-03-31T00:00:00Z"/>
        <d v="2026-04-01T00:00:00Z"/>
        <d v="2026-04-02T00:00:00Z"/>
        <d v="2026-04-03T00:00:00Z"/>
        <d v="2026-04-04T00:00:00Z"/>
        <d v="2026-04-05T00:00:00Z"/>
        <d v="2026-04-06T00:00:00Z"/>
        <d v="2026-04-07T00:00:00Z"/>
        <d v="2026-04-08T00:00:00Z"/>
        <d v="2026-04-09T00:00:00Z"/>
        <d v="2026-04-10T00:00:00Z"/>
        <d v="2026-04-11T00:00:00Z"/>
        <d v="2026-04-12T00:00:00Z"/>
        <d v="2026-04-13T00:00:00Z"/>
        <d v="2026-04-14T00:00:00Z"/>
        <d v="2026-04-15T00:00:00Z"/>
        <d v="2026-04-16T00:00:00Z"/>
        <d v="2026-04-17T00:00:00Z"/>
        <d v="2026-04-18T00:00:00Z"/>
        <d v="2026-04-19T00:00:00Z"/>
        <d v="2026-04-20T00:00:00Z"/>
        <d v="2026-04-21T00:00:00Z"/>
        <d v="2026-04-22T00:00:00Z"/>
        <d v="2026-04-23T00:00:00Z"/>
        <d v="2026-04-24T00:00:00Z"/>
        <d v="2026-04-25T00:00:00Z"/>
        <d v="2026-04-26T00:00:00Z"/>
        <d v="2026-04-27T00:00:00Z"/>
        <d v="2026-04-28T00:00:00Z"/>
        <d v="2026-04-29T00:00:00Z"/>
        <d v="2026-04-30T00:00:00Z"/>
        <d v="2026-05-01T00:00:00Z"/>
        <d v="2026-05-02T00:00:00Z"/>
        <d v="2026-05-03T00:00:00Z"/>
        <d v="2026-05-04T00:00:00Z"/>
        <d v="2026-05-05T00:00:00Z"/>
        <d v="2026-05-06T00:00:00Z"/>
        <d v="2026-05-07T00:00:00Z"/>
        <d v="2026-05-08T00:00:00Z"/>
        <d v="2026-05-09T00:00:00Z"/>
        <d v="2026-05-10T00:00:00Z"/>
        <d v="2026-05-11T00:00:00Z"/>
        <d v="2026-05-12T00:00:00Z"/>
        <d v="2026-05-13T00:00:00Z"/>
        <d v="2026-05-14T00:00:00Z"/>
        <d v="2026-05-15T00:00:00Z"/>
        <d v="2026-05-16T00:00:00Z"/>
        <d v="2026-05-17T00:00:00Z"/>
        <d v="2026-05-18T00:00:00Z"/>
        <d v="2026-05-19T00:00:00Z"/>
        <d v="2026-05-20T00:00:00Z"/>
        <d v="2026-05-21T00:00:00Z"/>
        <d v="2026-05-22T00:00:00Z"/>
        <d v="2026-05-23T00:00:00Z"/>
        <d v="2026-05-24T00:00:00Z"/>
        <d v="2026-05-25T00:00:00Z"/>
        <d v="2026-05-26T00:00:00Z"/>
        <d v="2026-05-27T00:00:00Z"/>
        <d v="2026-05-28T00:00:00Z"/>
        <d v="2026-05-29T00:00:00Z"/>
        <d v="2026-05-30T00:00:00Z"/>
        <d v="2026-05-31T00:00:00Z"/>
        <d v="2026-06-01T00:00:00Z"/>
        <d v="2026-06-02T00:00:00Z"/>
        <d v="2026-06-03T00:00:00Z"/>
        <d v="2026-06-04T00:00:00Z"/>
        <d v="2026-06-05T00:00:00Z"/>
        <d v="2026-06-06T00:00:00Z"/>
        <d v="2026-06-07T00:00:00Z"/>
        <d v="2026-06-08T00:00:00Z"/>
        <d v="2026-06-09T00:00:00Z"/>
        <d v="2026-06-10T00:00:00Z"/>
        <d v="2026-06-11T00:00:00Z"/>
        <d v="2026-06-12T00:00:00Z"/>
        <d v="2026-06-13T00:00:00Z"/>
        <d v="2026-06-14T00:00:00Z"/>
        <d v="2026-06-15T00:00:00Z"/>
        <d v="2026-06-16T00:00:00Z"/>
        <d v="2026-06-17T00:00:00Z"/>
        <d v="2026-06-18T00:00:00Z"/>
        <d v="2026-06-19T00:00:00Z"/>
        <d v="2026-06-20T00:00:00Z"/>
        <d v="2026-06-21T00:00:00Z"/>
        <d v="2026-06-22T00:00:00Z"/>
        <d v="2026-06-23T00:00:00Z"/>
        <d v="2026-06-24T00:00:00Z"/>
        <d v="2026-06-25T00:00:00Z"/>
        <d v="2026-06-26T00:00:00Z"/>
        <d v="2026-06-27T00:00:00Z"/>
        <d v="2026-06-28T00:00:00Z"/>
        <d v="2026-06-29T00:00:00Z"/>
        <d v="2026-06-30T00:00:00Z"/>
        <d v="2026-07-01T00:00:00Z"/>
        <d v="2026-07-02T00:00:00Z"/>
        <d v="2026-07-03T00:00:00Z"/>
        <d v="2026-07-04T00:00:00Z"/>
        <d v="2026-07-05T00:00:00Z"/>
        <d v="2026-07-06T00:00:00Z"/>
        <d v="2026-07-07T00:00:00Z"/>
        <d v="2026-07-08T00:00:00Z"/>
        <d v="2026-07-09T00:00:00Z"/>
        <d v="2026-07-10T00:00:00Z"/>
        <d v="2026-07-11T00:00:00Z"/>
        <d v="2026-07-12T00:00:00Z"/>
        <d v="2026-07-13T00:00:00Z"/>
        <d v="2026-07-14T00:00:00Z"/>
        <d v="2026-07-15T00:00:00Z"/>
        <d v="2026-07-16T00:00:00Z"/>
        <d v="2026-07-17T00:00:00Z"/>
        <d v="2026-07-18T00:00:00Z"/>
        <d v="2026-07-19T00:00:00Z"/>
        <d v="2026-07-20T00:00:00Z"/>
        <d v="2026-07-21T00:00:00Z"/>
        <d v="2026-07-22T00:00:00Z"/>
        <d v="2026-07-23T00:00:00Z"/>
      </sharedItems>
    </cacheField>
    <cacheField name="Day" numFmtId="49">
      <sharedItems>
        <s v="Wed"/>
        <s v="Thu"/>
        <s v="Fri"/>
        <s v="Sat"/>
        <s v="Sun"/>
        <s v="Mon"/>
        <s v="Tue"/>
      </sharedItems>
    </cacheField>
    <cacheField name="Week Number" numFmtId="0">
      <sharedItems containsSemiMixedTypes="0" containsString="0" containsNumber="1" containsInteger="1">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1.0"/>
        <n v="2.0"/>
        <n v="3.0"/>
        <n v="4.0"/>
        <n v="5.0"/>
        <n v="6.0"/>
        <n v="7.0"/>
        <n v="8.0"/>
        <n v="9.0"/>
        <n v="10.0"/>
        <n v="11.0"/>
        <n v="12.0"/>
        <n v="13.0"/>
      </sharedItems>
    </cacheField>
    <cacheField name="Petpooja Actual" numFmtId="166">
      <sharedItems containsString="0" containsBlank="1" containsNumber="1" containsInteger="1">
        <n v="0.0"/>
        <n v="20030.0"/>
        <n v="16870.0"/>
        <n v="2635.0"/>
        <n v="24368.0"/>
        <n v="27640.0"/>
        <n v="23040.0"/>
        <n v="19155.0"/>
        <n v="22895.0"/>
        <n v="21350.0"/>
        <n v="24410.0"/>
        <n v="19630.0"/>
        <n v="17845.0"/>
        <n v="17265.0"/>
        <n v="23035.0"/>
        <n v="26535.0"/>
        <n v="19760.0"/>
        <n v="4185.0"/>
        <n v="37450.0"/>
        <n v="49210.0"/>
        <n v="41830.0"/>
        <n v="17725.0"/>
        <n v="20695.0"/>
        <n v="37420.0"/>
        <n v="27400.0"/>
        <n v="28540.0"/>
        <n v="34760.0"/>
        <n v="28428.0"/>
        <n v="26020.0"/>
        <n v="22465.0"/>
        <n v="14110.0"/>
        <n v="39260.0"/>
        <n v="23155.0"/>
        <n v="19740.0"/>
        <n v="18195.0"/>
        <n v="28189.0"/>
        <n v="28535.0"/>
        <n v="21800.0"/>
        <n v="29040.0"/>
        <n v="18990.0"/>
        <n v="26390.0"/>
        <n v="24290.0"/>
        <n v="23460.0"/>
        <n v="38480.0"/>
        <n v="24515.0"/>
        <n v="14460.0"/>
        <n v="12095.0"/>
        <n v="9880.0"/>
        <n v="30075.0"/>
        <n v="33580.0"/>
        <n v="38090.0"/>
        <n v="7010.0"/>
        <n v="43200.0"/>
        <n v="17150.0"/>
        <n v="24722.0"/>
        <n v="25380.0"/>
        <n v="37650.0"/>
        <n v="15615.0"/>
        <n v="15000.0"/>
        <n v="21170.0"/>
        <n v="23090.0"/>
        <n v="27305.0"/>
        <n v="35865.0"/>
        <n v="17405.0"/>
        <n v="18356.0"/>
        <n v="24425.0"/>
        <n v="18800.0"/>
        <n v="23960.0"/>
        <n v="38495.0"/>
        <n v="7020.0"/>
        <n v="19580.0"/>
        <n v="10975.0"/>
        <n v="20845.0"/>
        <n v="21025.0"/>
        <n v="36095.0"/>
        <n v="8565.0"/>
        <n v="25340.0"/>
        <n v="24670.0"/>
        <n v="16160.0"/>
        <n v="39040.0"/>
        <n v="48485.0"/>
        <n v="14375.0"/>
        <n v="22485.0"/>
        <n v="13100.0"/>
        <n v="14350.0"/>
        <n v="32040.0"/>
        <n v="15050.0"/>
        <n v="12800.0"/>
        <n v="29120.0"/>
        <n v="28555.0"/>
        <n v="35305.0"/>
        <n v="28095.0"/>
        <n v="26710.0"/>
        <n v="13065.0"/>
        <n v="22800.0"/>
        <n v="27890.0"/>
        <n v="24620.0"/>
        <n v="25255.0"/>
        <n v="28960.0"/>
        <n v="9970.0"/>
        <n v="17255.0"/>
        <n v="33565.0"/>
        <n v="23715.0"/>
        <n v="22585.0"/>
        <n v="31900.0"/>
        <n v="11875.0"/>
        <n v="18454.0"/>
        <n v="14580.0"/>
        <n v="22615.0"/>
        <n v="40455.0"/>
        <n v="28866.0"/>
        <n v="6015.0"/>
        <n v="25225.0"/>
        <n v="17005.0"/>
        <n v="27895.0"/>
        <n v="18960.0"/>
        <n v="35940.0"/>
        <n v="3280.0"/>
        <n v="11665.0"/>
        <n v="13700.0"/>
        <n v="18388.0"/>
        <n v="32719.0"/>
        <n v="32515.0"/>
        <n v="4055.0"/>
        <n v="16850.0"/>
        <n v="22938.0"/>
        <n v="31580.0"/>
        <n v="25955.0"/>
        <n v="15462.0"/>
        <n v="13920.0"/>
        <n v="24590.0"/>
        <n v="13785.0"/>
        <n v="10510.0"/>
        <n v="5075.0"/>
        <n v="25991.0"/>
        <n v="6230.0"/>
        <n v="15500.0"/>
        <n v="11862.0"/>
        <n v="19150.0"/>
        <n v="18420.0"/>
        <n v="25488.0"/>
        <n v="19430.0"/>
        <n v="23210.0"/>
        <n v="14298.0"/>
        <n v="15693.0"/>
        <n v="19120.0"/>
        <n v="36356.0"/>
        <n v="4440.0"/>
        <n v="22134.0"/>
        <n v="19424.0"/>
        <n v="43015.0"/>
        <n v="45562.0"/>
        <n v="33657.0"/>
        <n v="10300.0"/>
        <n v="25985.0"/>
        <n v="20379.0"/>
        <n v="31050.0"/>
        <n v="15510.0"/>
        <n v="24446.0"/>
        <n v="17425.0"/>
        <n v="17632.0"/>
        <n v="22677.0"/>
        <n v="32925.0"/>
        <n v="18725.0"/>
        <n v="20235.0"/>
        <n v="14593.0"/>
        <n v="13105.0"/>
        <n v="29121.0"/>
        <n v="19585.0"/>
        <n v="34593.0"/>
        <n v="10175.0"/>
        <n v="16113.0"/>
        <n v="18344.0"/>
        <n v="20966.0"/>
        <n v="31110.0"/>
        <n v="32136.0"/>
        <n v="21733.0"/>
        <n v="18385.0"/>
        <n v="23695.0"/>
        <n v="19291.0"/>
        <n v="40450.0"/>
        <n v="36845.0"/>
        <n v="13581.0"/>
        <n v="18705.0"/>
        <n v="22885.0"/>
        <n v="14263.0"/>
        <n v="26035.0"/>
        <n v="42035.0"/>
        <n v="7488.0"/>
        <n v="15040.0"/>
        <n v="20848.0"/>
        <n v="26815.0"/>
        <n v="19520.0"/>
        <n v="44799.0"/>
        <n v="25362.0"/>
        <n v="7131.0"/>
        <n v="21238.0"/>
        <n v="11851.0"/>
        <n v="45749.0"/>
        <n v="53273.0"/>
        <n v="13085.0"/>
        <n v="13719.0"/>
        <n v="17247.0"/>
        <n v="17087.0"/>
        <n v="22493.0"/>
        <n v="44687.0"/>
        <n v="18750.0"/>
        <n v="35179.0"/>
        <n v="35101.0"/>
        <n v="35633.0"/>
        <n v="32249.0"/>
        <n v="30720.0"/>
        <n v="14503.0"/>
        <n v="20133.0"/>
        <n v="8002.0"/>
        <n v="23261.0"/>
        <n v="25691.0"/>
        <n v="53531.0"/>
        <n v="16564.0"/>
        <n v="15400.0"/>
        <n v="32148.0"/>
        <n v="16728.0"/>
        <n v="20615.0"/>
        <n v="22137.0"/>
        <n v="42551.0"/>
        <n v="39237.0"/>
        <n v="13216.0"/>
        <n v="21719.0"/>
        <n v="23390.0"/>
        <n v="20850.0"/>
        <n v="42169.0"/>
        <n v="25685.0"/>
        <n v="39110.0"/>
        <n v="35717.0"/>
        <n v="22861.0"/>
        <n v="27025.0"/>
        <n v="16973.0"/>
        <n v="19615.0"/>
        <n v="19315.0"/>
        <n v="26153.0"/>
        <n v="27278.0"/>
        <n v="12497.0"/>
        <n v="13636.0"/>
        <n v="24761.0"/>
        <n v="17999.0"/>
        <n v="32632.0"/>
        <n v="44184.0"/>
        <n v="11389.0"/>
        <n v="9802.0"/>
        <n v="25376.0"/>
        <n v="36150.0"/>
        <n v="20252.0"/>
        <n v="21223.0"/>
        <n v="28519.0"/>
        <n v="14750.0"/>
        <n v="7562.0"/>
        <n v="18874.0"/>
        <n v="31041.0"/>
        <n v="35017.0"/>
        <n v="12669.0"/>
        <n v="34614.0"/>
        <n v="19055.0"/>
        <n v="19353.0"/>
        <n v="31854.0"/>
        <n v="31410.0"/>
        <n v="21578.0"/>
        <n v="13478.0"/>
        <n v="28237.0"/>
        <n v="20635.0"/>
        <n v="38034.0"/>
        <n v="38706.0"/>
        <n v="8517.0"/>
        <n v="22751.0"/>
        <n v="15106.0"/>
        <n v="8053.0"/>
        <n v="18223.0"/>
        <n v="25073.0"/>
        <n v="9199.0"/>
        <n v="13872.0"/>
        <n v="18788.0"/>
        <n v="23407.0"/>
        <n v="27434.0"/>
        <n v="13783.0"/>
        <n v="7214.0"/>
        <n v="14238.0"/>
        <n v="8215.0"/>
        <n v="11085.0"/>
        <n v="33031.0"/>
        <n v="28684.0"/>
        <n v="16485.0"/>
        <n v="19776.0"/>
        <n v="26800.0"/>
        <n v="26423.0"/>
        <n v="19381.0"/>
        <n v="34850.0"/>
        <n v="21787.0"/>
        <n v="23512.0"/>
        <n v="24651.0"/>
        <n v="18254.0"/>
        <n v="24153.0"/>
        <n v="27667.0"/>
        <n v="16101.0"/>
        <n v="17151.0"/>
        <n v="19245.0"/>
        <n v="29620.0"/>
        <n v="30785.0"/>
        <n v="27237.0"/>
        <n v="16007.0"/>
        <n v="22566.0"/>
        <n v="20486.0"/>
        <n v="19296.0"/>
        <n v="17252.0"/>
        <n v="40564.0"/>
        <n v="22596.0"/>
        <n v="12418.0"/>
        <n v="14837.0"/>
        <n v="32288.0"/>
        <n v="43319.0"/>
        <n v="21995.0"/>
        <n v="31874.0"/>
        <n v="17871.0"/>
        <n v="17572.0"/>
        <n v="34019.0"/>
        <n v="10188.0"/>
        <n v="17700.0"/>
        <n v="40435.0"/>
        <n v="25797.0"/>
        <n v="27980.0"/>
        <n v="36310.0"/>
        <n v="26380.0"/>
        <n v="29396.0"/>
        <n v="27116.0"/>
        <n v="28501.0"/>
        <n v="30909.0"/>
        <n v="28950.0"/>
        <n v="11654.0"/>
        <n v="32128.0"/>
        <n v="44832.0"/>
        <n v="33357.0"/>
        <n v="25356.0"/>
        <n v="15718.0"/>
        <n v="25956.0"/>
        <n v="16961.0"/>
        <n v="28204.0"/>
        <n v="43453.0"/>
        <n v="37688.0"/>
        <n v="22560.0"/>
        <n v="20023.0"/>
        <n v="29299.0"/>
        <n v="28479.0"/>
        <n v="31281.0"/>
        <n v="16775.0"/>
        <n v="17877.0"/>
        <n v="17530.0"/>
        <n v="35680.0"/>
        <n v="23878.0"/>
        <n v="28502.0"/>
        <n v="37709.0"/>
        <n v="25445.0"/>
        <n v="19302.0"/>
        <n v="23359.0"/>
        <n v="18868.0"/>
        <n v="39992.0"/>
        <n v="24285.0"/>
        <n v="21997.0"/>
        <n v="17966.0"/>
        <n v="31143.0"/>
        <n v="26064.0"/>
        <n v="53484.0"/>
        <n v="41315.0"/>
        <n v="16814.0"/>
        <n v="18768.0"/>
        <n v="19590.0"/>
        <n v="22663.0"/>
        <n v="36224.0"/>
        <n v="38934.0"/>
        <m/>
      </sharedItems>
    </cacheField>
    <cacheField name="GST 5%">
      <sharedItems containsMixedTypes="1" containsNumber="1">
        <n v="0.0"/>
        <n v="1001.5"/>
        <n v="843.5"/>
        <n v="131.75"/>
        <n v="1218.4"/>
        <n v="1382.0"/>
        <n v="1152.0"/>
        <n v="957.75"/>
        <n v="1144.75"/>
        <n v="1067.5"/>
        <n v="1220.5"/>
        <n v="981.5"/>
        <n v="892.25"/>
        <n v="863.25"/>
        <n v="1151.75"/>
        <n v="1326.75"/>
        <n v="988.0"/>
        <n v="209.25"/>
        <n v="1872.5"/>
        <n v="2460.5"/>
        <n v="2091.5"/>
        <n v="886.25"/>
        <n v="1034.75"/>
        <n v="1871.0"/>
        <n v="1370.0"/>
        <n v="1427.0"/>
        <n v="1738.0"/>
        <n v="1421.4"/>
        <n v="1301.0"/>
        <n v="1123.25"/>
        <n v="705.5"/>
        <n v="1963.0"/>
        <n v="1157.75"/>
        <n v="987.0"/>
        <n v="909.75"/>
        <n v="1409.45"/>
        <n v="1426.75"/>
        <n v="1090.0"/>
        <n v="1452.0"/>
        <n v="949.5"/>
        <n v="1319.5"/>
        <n v="1214.5"/>
        <n v="1173.0"/>
        <n v="1924.0"/>
        <n v="1225.75"/>
        <n v="723.0"/>
        <n v="604.75"/>
        <n v="494.0"/>
        <n v="1503.75"/>
        <n v="1679.0"/>
        <n v="1904.5"/>
        <n v="350.5"/>
        <n v="2160.0"/>
        <n v="857.5"/>
        <n v="1236.1000000000001"/>
        <n v="1269.0"/>
        <n v="1882.5"/>
        <n v="780.75"/>
        <n v="750.0"/>
        <n v="1058.5"/>
        <n v="1154.5"/>
        <n v="1365.25"/>
        <n v="1793.25"/>
        <n v="870.25"/>
        <n v="917.8000000000001"/>
        <n v="1221.25"/>
        <n v="940.0"/>
        <n v="1198.0"/>
        <n v="1924.75"/>
        <n v="351.0"/>
        <n v="979.0"/>
        <n v="548.75"/>
        <n v="1042.25"/>
        <n v="1051.25"/>
        <n v="1804.75"/>
        <n v="428.25"/>
        <n v="1267.0"/>
        <n v="1233.5"/>
        <n v="808.0"/>
        <n v="1952.0"/>
        <n v="2424.25"/>
        <n v="718.75"/>
        <n v="1124.25"/>
        <n v="655.0"/>
        <n v="717.5"/>
        <n v="1602.0"/>
        <n v="752.5"/>
        <n v="640.0"/>
        <n v="1456.0"/>
        <n v="1427.75"/>
        <n v="1765.25"/>
        <n v="1404.75"/>
        <n v="1335.5"/>
        <n v="653.25"/>
        <n v="1140.0"/>
        <n v="1394.5"/>
        <n v="1231.0"/>
        <n v="1262.75"/>
        <n v="1448.0"/>
        <n v="498.5"/>
        <n v="862.75"/>
        <n v="1678.25"/>
        <n v="1185.75"/>
        <n v="1129.25"/>
        <n v="1595.0"/>
        <n v="593.75"/>
        <n v="922.7"/>
        <n v="729.0"/>
        <n v="1130.75"/>
        <n v="2022.75"/>
        <n v="1443.3000000000002"/>
        <n v="300.75"/>
        <n v="1261.25"/>
        <n v="850.25"/>
        <n v="1394.75"/>
        <n v="948.0"/>
        <n v="1797.0"/>
        <n v="164.0"/>
        <n v="583.25"/>
        <n v="685.0"/>
        <n v="919.4000000000001"/>
        <n v="1635.95"/>
        <n v="1625.75"/>
        <n v="202.75"/>
        <n v="842.5"/>
        <n v="1146.9"/>
        <n v="1579.0"/>
        <n v="1297.75"/>
        <n v="773.1"/>
        <n v="696.0"/>
        <n v="1229.5"/>
        <n v="689.25"/>
        <n v="525.5"/>
        <n v="253.75"/>
        <n v="1299.5500000000002"/>
        <n v="311.5"/>
        <n v="775.0"/>
        <n v="593.1"/>
        <n v="957.5"/>
        <n v="921.0"/>
        <n v="1274.4"/>
        <n v="971.5"/>
        <n v="1160.5"/>
        <n v="714.9000000000001"/>
        <n v="784.6500000000001"/>
        <n v="956.0"/>
        <n v="1817.8000000000002"/>
        <n v="222.0"/>
        <n v="1106.7"/>
        <n v="971.2"/>
        <n v="2150.75"/>
        <n v="2278.1"/>
        <n v="1682.8500000000001"/>
        <n v="515.0"/>
        <n v="1299.25"/>
        <n v="1018.95"/>
        <n v="1552.5"/>
        <n v="775.5"/>
        <n v="1222.3"/>
        <n v="871.25"/>
        <n v="881.6"/>
        <n v="1133.8500000000001"/>
        <n v="1646.25"/>
        <n v="936.25"/>
        <n v="1011.75"/>
        <n v="729.6500000000001"/>
        <n v="655.25"/>
        <n v="1456.0500000000002"/>
        <n v="979.25"/>
        <n v="1729.65"/>
        <n v="508.75"/>
        <n v="805.6500000000001"/>
        <n v="917.2"/>
        <n v="1048.3"/>
        <n v="1555.5"/>
        <n v="1606.8000000000002"/>
        <n v="1086.65"/>
        <n v="919.25"/>
        <n v="1184.75"/>
        <n v="964.5500000000001"/>
        <n v="2022.5"/>
        <n v="1842.25"/>
        <n v="679.0500000000001"/>
        <n v="935.25"/>
        <n v="1144.25"/>
        <n v="713.1500000000001"/>
        <n v="1301.75"/>
        <n v="2101.75"/>
        <n v="374.40000000000003"/>
        <n v="752.0"/>
        <n v="1042.4"/>
        <n v="1340.75"/>
        <n v="976.0"/>
        <n v="2239.9500000000003"/>
        <n v="1268.1000000000001"/>
        <n v="356.55"/>
        <n v="1061.9"/>
        <n v="592.5500000000001"/>
        <n v="2287.4500000000003"/>
        <n v="2663.65"/>
        <n v="654.25"/>
        <n v="685.95"/>
        <n v="862.35"/>
        <n v="854.35"/>
        <n v="1124.65"/>
        <n v="2234.35"/>
        <n v="937.5"/>
        <n v="1758.95"/>
        <n v="1755.0500000000002"/>
        <n v="1781.65"/>
        <n v="1612.45"/>
        <n v="1536.0"/>
        <n v="725.1500000000001"/>
        <n v="1006.6500000000001"/>
        <n v="400.1"/>
        <n v="1163.05"/>
        <n v="1284.5500000000002"/>
        <n v="2676.55"/>
        <n v="828.2"/>
        <n v="770.0"/>
        <n v="1607.4"/>
        <n v="836.4000000000001"/>
        <n v="1030.75"/>
        <n v="1106.8500000000001"/>
        <n v="2127.55"/>
        <n v="1961.8500000000001"/>
        <n v="660.8000000000001"/>
        <n v="1085.95"/>
        <n v="1169.5"/>
        <n v="1042.5"/>
        <n v="2108.4500000000003"/>
        <n v="1284.25"/>
        <n v="1955.5"/>
        <n v="1785.8500000000001"/>
        <n v="1143.05"/>
        <n v="1351.25"/>
        <n v="848.6500000000001"/>
        <n v="980.75"/>
        <n v="965.75"/>
        <n v="1307.65"/>
        <n v="1363.9"/>
        <n v="624.85"/>
        <n v="681.8000000000001"/>
        <n v="1238.0500000000002"/>
        <n v="899.95"/>
        <n v="1631.6000000000001"/>
        <n v="2209.2000000000003"/>
        <n v="569.45"/>
        <n v="490.1"/>
        <n v="1268.8000000000002"/>
        <n v="1807.5"/>
        <n v="1012.6"/>
        <n v="1061.15"/>
        <n v="1425.95"/>
        <n v="737.5"/>
        <n v="378.1"/>
        <n v="943.7"/>
        <n v="1552.0500000000002"/>
        <n v="1750.8500000000001"/>
        <n v="633.45"/>
        <n v="1730.7"/>
        <n v="952.75"/>
        <n v="967.6500000000001"/>
        <n v="1592.7"/>
        <n v="1570.5"/>
        <n v="1078.9"/>
        <n v="673.9000000000001"/>
        <n v="1411.8500000000001"/>
        <n v="1031.75"/>
        <n v="1901.7"/>
        <n v="1935.3000000000002"/>
        <n v="425.85"/>
        <n v="1137.55"/>
        <n v="755.3000000000001"/>
        <n v="402.65000000000003"/>
        <n v="911.1500000000001"/>
        <n v="1253.65"/>
        <n v="459.95000000000005"/>
        <n v="693.6"/>
        <n v="939.4000000000001"/>
        <n v="1170.3500000000001"/>
        <n v="1371.7"/>
        <n v="689.1500000000001"/>
        <n v="360.70000000000005"/>
        <n v="711.9000000000001"/>
        <n v="410.75"/>
        <n v="554.25"/>
        <n v="1651.5500000000002"/>
        <n v="1434.2"/>
        <n v="824.25"/>
        <n v="988.8000000000001"/>
        <n v="1340.0"/>
        <n v="1321.15"/>
        <n v="969.0500000000001"/>
        <n v="1742.5"/>
        <n v="1089.3500000000001"/>
        <n v="1175.6000000000001"/>
        <n v="1232.5500000000002"/>
        <n v="912.7"/>
        <n v="1207.65"/>
        <n v="1383.3500000000001"/>
        <n v="805.0500000000001"/>
        <n v="857.5500000000001"/>
        <n v="962.25"/>
        <n v="1481.0"/>
        <n v="1539.25"/>
        <n v="1361.8500000000001"/>
        <n v="800.35"/>
        <n v="1128.3"/>
        <n v="1024.3"/>
        <n v="964.8000000000001"/>
        <n v="862.6"/>
        <n v="2028.2"/>
        <n v="1129.8"/>
        <n v="620.9000000000001"/>
        <n v="741.85"/>
        <n v="1614.4"/>
        <n v="2165.9500000000003"/>
        <n v="1099.75"/>
        <n v="1593.7"/>
        <n v="893.5500000000001"/>
        <n v="878.6"/>
        <n v="1700.95"/>
        <n v="509.40000000000003"/>
        <n v="885.0"/>
        <n v="2021.75"/>
        <n v="1289.8500000000001"/>
        <n v="1399.0"/>
        <n v="1815.5"/>
        <n v="1319.0"/>
        <n v="1469.8000000000002"/>
        <n v="1355.8000000000002"/>
        <n v="1425.0500000000002"/>
        <n v="1545.45"/>
        <n v="1447.5"/>
        <n v="582.7"/>
        <n v="1606.4"/>
        <n v="2241.6"/>
        <n v="1667.8500000000001"/>
        <n v="1267.8000000000002"/>
        <n v="785.9000000000001"/>
        <n v="1297.8000000000002"/>
        <n v="848.0500000000001"/>
        <n v="1410.2"/>
        <n v="2172.65"/>
        <n v="1884.4"/>
        <n v="1128.0"/>
        <n v="1001.1500000000001"/>
        <n v="1464.95"/>
        <n v="1423.95"/>
        <n v="1564.0500000000002"/>
        <n v="838.75"/>
        <n v="893.85"/>
        <n v="876.5"/>
        <n v="1784.0"/>
        <n v="1193.9"/>
        <n v="1425.1000000000001"/>
        <n v="1885.45"/>
        <n v="1272.25"/>
        <n v="965.1"/>
        <n v="1167.95"/>
        <n v="943.4000000000001"/>
        <n v="1999.6000000000001"/>
        <n v="1214.25"/>
        <n v="1099.8500000000001"/>
        <n v="898.3000000000001"/>
        <n v="1557.15"/>
        <n v="1303.2"/>
        <n v="2674.2000000000003"/>
        <n v="2065.75"/>
        <n v="840.7"/>
        <n v="938.4000000000001"/>
        <n v="979.5"/>
        <n v="1133.15"/>
        <n v="1811.2"/>
        <n v="1946.7"/>
        <s v=""/>
      </sharedItems>
    </cacheField>
    <cacheField name="Petpooja" numFmtId="166">
      <sharedItems containsSemiMixedTypes="0" containsString="0" containsNumber="1">
        <n v="0.0"/>
        <n v="19028.5"/>
        <n v="16026.5"/>
        <n v="2503.25"/>
        <n v="23149.6"/>
        <n v="26258.0"/>
        <n v="21888.0"/>
        <n v="18197.25"/>
        <n v="21750.25"/>
        <n v="20282.5"/>
        <n v="23189.5"/>
        <n v="18648.5"/>
        <n v="16952.75"/>
        <n v="16401.75"/>
        <n v="21883.25"/>
        <n v="25208.25"/>
        <n v="18772.0"/>
        <n v="3975.75"/>
        <n v="35577.5"/>
        <n v="46749.5"/>
        <n v="39738.5"/>
        <n v="16838.75"/>
        <n v="19660.25"/>
        <n v="35549.0"/>
        <n v="26030.0"/>
        <n v="27113.0"/>
        <n v="33022.0"/>
        <n v="27006.6"/>
        <n v="24719.0"/>
        <n v="21341.75"/>
        <n v="13404.5"/>
        <n v="37297.0"/>
        <n v="21997.25"/>
        <n v="18753.0"/>
        <n v="17285.25"/>
        <n v="26779.55"/>
        <n v="27108.25"/>
        <n v="20710.0"/>
        <n v="27588.0"/>
        <n v="18040.5"/>
        <n v="25070.5"/>
        <n v="23075.5"/>
        <n v="22287.0"/>
        <n v="36556.0"/>
        <n v="23289.25"/>
        <n v="13737.0"/>
        <n v="11490.25"/>
        <n v="9386.0"/>
        <n v="28571.25"/>
        <n v="31901.0"/>
        <n v="36185.5"/>
        <n v="6659.5"/>
        <n v="41040.0"/>
        <n v="16292.5"/>
        <n v="23485.9"/>
        <n v="24111.0"/>
        <n v="35767.5"/>
        <n v="14834.25"/>
        <n v="14250.0"/>
        <n v="20111.5"/>
        <n v="21935.5"/>
        <n v="25939.75"/>
        <n v="34071.75"/>
        <n v="16534.75"/>
        <n v="17438.2"/>
        <n v="23203.75"/>
        <n v="17860.0"/>
        <n v="22762.0"/>
        <n v="36570.25"/>
        <n v="6669.0"/>
        <n v="18601.0"/>
        <n v="10426.25"/>
        <n v="19802.75"/>
        <n v="19973.75"/>
        <n v="34290.25"/>
        <n v="8136.75"/>
        <n v="24073.0"/>
        <n v="23436.5"/>
        <n v="15352.0"/>
        <n v="37088.0"/>
        <n v="46060.75"/>
        <n v="13656.25"/>
        <n v="21360.75"/>
        <n v="12445.0"/>
        <n v="13632.5"/>
        <n v="30438.0"/>
        <n v="14297.5"/>
        <n v="12160.0"/>
        <n v="27664.0"/>
        <n v="27127.25"/>
        <n v="33539.75"/>
        <n v="26690.25"/>
        <n v="25374.5"/>
        <n v="12411.75"/>
        <n v="21660.0"/>
        <n v="26495.5"/>
        <n v="23389.0"/>
        <n v="23992.25"/>
        <n v="27512.0"/>
        <n v="9471.5"/>
        <n v="16392.25"/>
        <n v="31886.75"/>
        <n v="22529.25"/>
        <n v="21455.75"/>
        <n v="30305.0"/>
        <n v="11281.25"/>
        <n v="17531.3"/>
        <n v="13851.0"/>
        <n v="21484.25"/>
        <n v="38432.25"/>
        <n v="27422.7"/>
        <n v="5714.25"/>
        <n v="23963.75"/>
        <n v="16154.75"/>
        <n v="26500.25"/>
        <n v="18012.0"/>
        <n v="34143.0"/>
        <n v="3116.0"/>
        <n v="11081.75"/>
        <n v="13015.0"/>
        <n v="17468.6"/>
        <n v="31083.05"/>
        <n v="30889.25"/>
        <n v="3852.25"/>
        <n v="16007.5"/>
        <n v="21791.1"/>
        <n v="30001.0"/>
        <n v="24657.25"/>
        <n v="14688.9"/>
        <n v="13224.0"/>
        <n v="23360.5"/>
        <n v="13095.75"/>
        <n v="9984.5"/>
        <n v="4821.25"/>
        <n v="24691.45"/>
        <n v="5918.5"/>
        <n v="14725.0"/>
        <n v="11268.9"/>
        <n v="18192.5"/>
        <n v="17499.0"/>
        <n v="24213.6"/>
        <n v="18458.5"/>
        <n v="22049.5"/>
        <n v="13583.1"/>
        <n v="14908.35"/>
        <n v="18164.0"/>
        <n v="34538.2"/>
        <n v="4218.0"/>
        <n v="21027.3"/>
        <n v="18452.8"/>
        <n v="40864.25"/>
        <n v="43283.9"/>
        <n v="31974.15"/>
        <n v="9785.0"/>
        <n v="24685.75"/>
        <n v="19360.05"/>
        <n v="29497.5"/>
        <n v="14734.5"/>
        <n v="23223.7"/>
        <n v="16553.75"/>
        <n v="16750.4"/>
        <n v="21543.15"/>
        <n v="31278.75"/>
        <n v="17788.75"/>
        <n v="19223.25"/>
        <n v="13863.35"/>
        <n v="12449.75"/>
        <n v="27664.95"/>
        <n v="18605.75"/>
        <n v="32863.35"/>
        <n v="9666.25"/>
        <n v="15307.35"/>
        <n v="17426.8"/>
        <n v="19917.7"/>
        <n v="29554.5"/>
        <n v="30529.2"/>
        <n v="20646.35"/>
        <n v="17465.75"/>
        <n v="22510.25"/>
        <n v="18326.45"/>
        <n v="38427.5"/>
        <n v="35002.75"/>
        <n v="12901.95"/>
        <n v="17769.75"/>
        <n v="21740.75"/>
        <n v="13549.85"/>
        <n v="24733.25"/>
        <n v="39933.25"/>
        <n v="7113.6"/>
        <n v="14288.0"/>
        <n v="19805.6"/>
        <n v="25474.25"/>
        <n v="18544.0"/>
        <n v="42559.05"/>
        <n v="24093.9"/>
        <n v="6774.45"/>
        <n v="20176.1"/>
        <n v="11258.45"/>
        <n v="43461.55"/>
        <n v="50609.35"/>
        <n v="12430.75"/>
        <n v="13033.05"/>
        <n v="16384.65"/>
        <n v="16232.65"/>
        <n v="21368.35"/>
        <n v="42452.65"/>
        <n v="17812.5"/>
        <n v="33420.05"/>
        <n v="33345.95"/>
        <n v="33851.35"/>
        <n v="30636.55"/>
        <n v="29184.0"/>
        <n v="13777.85"/>
        <n v="19126.35"/>
        <n v="7601.9"/>
        <n v="22097.95"/>
        <n v="24406.45"/>
        <n v="50854.45"/>
        <n v="15735.8"/>
        <n v="14630.0"/>
        <n v="30540.6"/>
        <n v="15891.6"/>
        <n v="19584.25"/>
        <n v="21030.15"/>
        <n v="40423.45"/>
        <n v="37275.15"/>
        <n v="12555.2"/>
        <n v="20633.05"/>
        <n v="22220.5"/>
        <n v="19807.5"/>
        <n v="40060.55"/>
        <n v="24400.75"/>
        <n v="37154.5"/>
        <n v="33931.15"/>
        <n v="21717.95"/>
        <n v="25673.75"/>
        <n v="16124.35"/>
        <n v="18634.25"/>
        <n v="18349.25"/>
        <n v="24845.35"/>
        <n v="25914.1"/>
        <n v="11872.15"/>
        <n v="12954.2"/>
        <n v="23522.95"/>
        <n v="17099.05"/>
        <n v="31000.4"/>
        <n v="41974.8"/>
        <n v="10819.55"/>
        <n v="9311.9"/>
        <n v="24107.2"/>
        <n v="34342.5"/>
        <n v="19239.4"/>
        <n v="20161.85"/>
        <n v="27093.05"/>
        <n v="14012.5"/>
        <n v="7183.9"/>
        <n v="17930.3"/>
        <n v="29488.95"/>
        <n v="33266.15"/>
        <n v="12035.55"/>
        <n v="32883.3"/>
        <n v="18102.25"/>
        <n v="18385.35"/>
        <n v="30261.3"/>
        <n v="29839.5"/>
        <n v="20499.1"/>
        <n v="12804.1"/>
        <n v="26825.15"/>
        <n v="19603.25"/>
        <n v="36132.3"/>
        <n v="36770.7"/>
        <n v="8091.15"/>
        <n v="21613.45"/>
        <n v="14350.7"/>
        <n v="7650.35"/>
        <n v="17311.85"/>
        <n v="23819.35"/>
        <n v="8739.05"/>
        <n v="13178.4"/>
        <n v="17848.6"/>
        <n v="22236.65"/>
        <n v="26062.3"/>
        <n v="13093.85"/>
        <n v="6853.3"/>
        <n v="13526.1"/>
        <n v="7804.25"/>
        <n v="10530.75"/>
        <n v="31379.45"/>
        <n v="27249.8"/>
        <n v="15660.75"/>
        <n v="18787.2"/>
        <n v="25460.0"/>
        <n v="25101.85"/>
        <n v="18411.95"/>
        <n v="33107.5"/>
        <n v="20697.65"/>
        <n v="22336.4"/>
        <n v="23418.45"/>
        <n v="17341.3"/>
        <n v="22945.35"/>
        <n v="26283.65"/>
        <n v="15295.95"/>
        <n v="16293.45"/>
        <n v="18282.75"/>
        <n v="28139.0"/>
        <n v="29245.75"/>
        <n v="25875.15"/>
        <n v="15206.65"/>
        <n v="21437.7"/>
        <n v="19461.7"/>
        <n v="18331.2"/>
        <n v="16389.4"/>
        <n v="38535.8"/>
        <n v="21466.2"/>
        <n v="11797.1"/>
        <n v="14095.15"/>
        <n v="30673.6"/>
        <n v="41153.05"/>
        <n v="20895.25"/>
        <n v="30280.3"/>
        <n v="16977.45"/>
        <n v="16693.4"/>
        <n v="32318.05"/>
        <n v="9678.6"/>
        <n v="16815.0"/>
        <n v="38413.25"/>
        <n v="24507.15"/>
        <n v="26581.0"/>
        <n v="34494.5"/>
        <n v="25061.0"/>
        <n v="27926.2"/>
        <n v="25760.2"/>
        <n v="27075.95"/>
        <n v="29363.55"/>
        <n v="27502.5"/>
        <n v="11071.3"/>
        <n v="30521.6"/>
        <n v="42590.4"/>
        <n v="31689.15"/>
        <n v="24088.2"/>
        <n v="14932.1"/>
        <n v="24658.2"/>
        <n v="16112.95"/>
        <n v="26793.8"/>
        <n v="41280.35"/>
        <n v="35803.6"/>
        <n v="21432.0"/>
        <n v="19021.85"/>
        <n v="27834.05"/>
        <n v="27055.05"/>
        <n v="29716.95"/>
        <n v="15936.25"/>
        <n v="16983.15"/>
        <n v="16653.5"/>
        <n v="33896.0"/>
        <n v="22684.1"/>
        <n v="27076.9"/>
        <n v="35823.55"/>
        <n v="24172.75"/>
        <n v="18336.9"/>
        <n v="22191.05"/>
        <n v="17924.6"/>
        <n v="37992.4"/>
        <n v="23070.75"/>
        <n v="20897.15"/>
        <n v="17067.7"/>
        <n v="29585.85"/>
        <n v="24760.8"/>
        <n v="50809.8"/>
        <n v="39249.25"/>
        <n v="15973.3"/>
        <n v="17829.6"/>
        <n v="18610.5"/>
        <n v="21529.85"/>
        <n v="34412.8"/>
        <n v="36987.3"/>
      </sharedItems>
    </cacheField>
    <cacheField name="Swiggy" numFmtId="166">
      <sharedItems containsString="0" containsBlank="1" containsNumber="1">
        <n v="0.0"/>
        <n v="4161.0"/>
        <n v="2812.0"/>
        <n v="5279.0"/>
        <n v="2390.0"/>
        <n v="4216.0"/>
        <n v="5635.0"/>
        <n v="5683.0"/>
        <n v="3131.0"/>
        <n v="7465.0"/>
        <n v="2458.0"/>
        <n v="6227.0"/>
        <n v="3671.0"/>
        <n v="2916.0"/>
        <n v="8791.0"/>
        <n v="4649.0"/>
        <n v="4401.0"/>
        <n v="2202.0"/>
        <n v="4575.0"/>
        <n v="1841.0"/>
        <n v="9970.0"/>
        <n v="6108.0"/>
        <n v="3998.0"/>
        <n v="5987.0"/>
        <n v="3838.0"/>
        <n v="8902.0"/>
        <n v="10795.0"/>
        <n v="9289.0"/>
        <n v="8227.0"/>
        <n v="4026.0"/>
        <n v="3381.0"/>
        <n v="3318.0"/>
        <n v="7141.0"/>
        <n v="12773.0"/>
        <n v="336.0"/>
        <n v="3527.0"/>
        <n v="8765.0"/>
        <n v="10473.0"/>
        <n v="13224.0"/>
        <n v="5911.5"/>
        <n v="5607.0"/>
        <n v="6643.5"/>
        <n v="1899.0"/>
        <n v="6618.0"/>
        <n v="8531.0"/>
        <n v="8820.0"/>
        <n v="8975.0"/>
        <n v="3738.0"/>
        <n v="4861.5"/>
        <n v="6535.5"/>
        <n v="17293.0"/>
        <n v="23068.0"/>
        <n v="7386.0"/>
        <n v="4554.0"/>
        <n v="4851.0"/>
        <n v="5928.0"/>
        <n v="7021.5"/>
        <n v="16872.0"/>
        <n v="6379.5"/>
        <n v="7152.0"/>
        <n v="9375.0"/>
        <n v="7185.0"/>
        <n v="9441.0"/>
        <n v="9785.0"/>
        <n v="7536.0"/>
        <n v="5283.0"/>
        <n v="2135.0"/>
        <n v="11901.0"/>
        <n v="8460.0"/>
        <n v="5823.0"/>
        <n v="8285.0"/>
        <n v="6165.0"/>
        <n v="3206.0"/>
        <n v="4259.0"/>
        <n v="7371.0"/>
        <n v="6708.0"/>
        <n v="5462.0"/>
        <n v="11829.0"/>
        <n v="10536.0"/>
        <n v="6974.0"/>
        <n v="11423.0"/>
        <n v="8577.0"/>
        <n v="2180.0"/>
        <n v="4379.0"/>
        <n v="7827.0"/>
        <n v="4008.0"/>
        <n v="4641.0"/>
        <n v="6831.0"/>
        <n v="7849.0"/>
        <n v="3553.0"/>
        <n v="2976.0"/>
        <n v="6432.0"/>
        <n v="7232.0"/>
        <n v="14391.0"/>
        <n v="6478.0"/>
        <n v="2086.0"/>
        <n v="6450.0"/>
        <n v="8958.0"/>
        <n v="10131.0"/>
        <n v="7169.0"/>
        <n v="906.0"/>
        <n v="14577.0"/>
        <n v="6689.0"/>
        <n v="5364.0"/>
        <n v="3753.0"/>
        <n v="5894.0"/>
        <n v="4377.0"/>
        <n v="4542.0"/>
        <n v="9116.0"/>
        <n v="5739.0"/>
        <n v="1581.0"/>
        <n v="6648.0"/>
        <n v="6407.0"/>
        <n v="4791.0"/>
        <n v="1805.0"/>
        <n v="7020.0"/>
        <n v="5691.0"/>
        <n v="9078.0"/>
        <n v="5361.0"/>
        <n v="2808.0"/>
        <n v="4167.0"/>
        <n v="4038.0"/>
        <n v="3198.0"/>
        <n v="8913.0"/>
        <n v="5548.0"/>
        <n v="3829.0"/>
        <n v="4535.0"/>
        <n v="5130.0"/>
        <n v="3869.0"/>
        <n v="3476.0"/>
        <n v="4803.0"/>
        <n v="6557.0"/>
        <n v="4524.0"/>
        <n v="4247.0"/>
        <n v="9204.0"/>
        <n v="1438.0"/>
        <n v="4077.0"/>
        <n v="7097.0"/>
        <n v="6731.0"/>
        <n v="7556.0"/>
        <n v="1284.0"/>
        <n v="3440.0"/>
        <n v="2540.0"/>
        <n v="4455.0"/>
        <n v="3887.0"/>
        <n v="4511.0"/>
        <n v="2412.0"/>
        <n v="4334.0"/>
        <n v="1382.0"/>
        <n v="2547.0"/>
        <n v="6848.0"/>
        <n v="5457.0"/>
        <n v="2441.0"/>
        <n v="7098.0"/>
        <n v="4941.0"/>
        <n v="2936.0"/>
        <n v="6656.0"/>
        <n v="6878.0"/>
        <n v="5609.0"/>
        <n v="3477.0"/>
        <n v="2336.0"/>
        <n v="7310.0"/>
        <n v="8136.0"/>
        <n v="10008.0"/>
        <n v="3108.0"/>
        <n v="4272.0"/>
        <n v="4991.0"/>
        <n v="7239.0"/>
        <n v="7389.0"/>
        <n v="5604.0"/>
        <n v="3435.0"/>
        <n v="2100.0"/>
        <n v="5354.0"/>
        <n v="9863.0"/>
        <n v="6984.0"/>
        <n v="3642.0"/>
        <n v="7575.0"/>
        <n v="4268.0"/>
        <n v="5490.0"/>
        <n v="4737.0"/>
        <n v="4955.0"/>
        <n v="3740.0"/>
        <n v="10572.0"/>
        <n v="12878.0"/>
        <n v="9576.0"/>
        <n v="5318.0"/>
        <n v="11109.0"/>
        <n v="2561.0"/>
        <n v="4253.0"/>
        <n v="12432.0"/>
        <n v="9869.0"/>
        <n v="7229.0"/>
        <n v="3981.0"/>
        <n v="4448.0"/>
        <n v="2685.0"/>
        <n v="6777.0"/>
        <n v="6353.0"/>
        <n v="2572.0"/>
        <n v="5601.0"/>
        <n v="2089.0"/>
        <n v="8306.0"/>
        <n v="9516.0"/>
        <n v="11427.0"/>
        <n v="3654.0"/>
        <n v="5445.0"/>
        <n v="10644.0"/>
        <n v="9147.0"/>
        <n v="6263.0"/>
        <n v="4220.0"/>
        <n v="3546.0"/>
        <n v="2119.0"/>
        <n v="6639.0"/>
        <n v="6435.0"/>
        <n v="6324.0"/>
        <n v="6788.0"/>
        <n v="6097.0"/>
        <n v="4148.0"/>
        <n v="9061.0"/>
        <n v="6481.0"/>
        <n v="9336.0"/>
        <n v="2815.0"/>
        <n v="2613.0"/>
        <n v="7044.0"/>
        <n v="5481.0"/>
        <n v="8955.0"/>
        <n v="15127.0"/>
        <n v="7258.0"/>
        <n v="1887.0"/>
        <n v="5206.0"/>
        <n v="4498.0"/>
        <n v="11053.0"/>
        <n v="7395.0"/>
        <n v="4801.0"/>
        <n v="4905.0"/>
        <n v="5034.0"/>
        <n v="7498.0"/>
        <n v="9595.0"/>
        <n v="6298.0"/>
        <n v="7642.0"/>
        <n v="8226.0"/>
        <n v="12679.0"/>
        <n v="2995.0"/>
        <n v="4713.0"/>
        <n v="8368.0"/>
        <n v="7027.0"/>
        <n v="10221.0"/>
        <n v="7704.0"/>
        <n v="10467.0"/>
        <n v="9058.0"/>
        <n v="4339.0"/>
        <n v="10488.0"/>
        <n v="7830.0"/>
        <n v="12351.0"/>
        <n v="13743.0"/>
        <n v="8637.0"/>
        <n v="7243.0"/>
        <n v="10683.0"/>
        <n v="3915.0"/>
        <n v="4002.0"/>
        <n v="5851.0"/>
        <n v="7815.0"/>
        <n v="5701.0"/>
        <n v="8244.0"/>
        <n v="8175.0"/>
        <n v="5176.0"/>
        <n v="3892.0"/>
        <n v="7153.0"/>
        <n v="9871.0"/>
        <n v="11898.0"/>
        <n v="10387.0"/>
        <n v="3489.0"/>
        <n v="8050.0"/>
        <n v="10063.0"/>
        <n v="7257.0"/>
        <n v="13509.0"/>
        <n v="6079.0"/>
        <n v="5211.0"/>
        <n v="6796.0"/>
        <n v="6996.0"/>
        <n v="6472.0"/>
        <n v="7995.0"/>
        <n v="4254.0"/>
        <n v="12936.0"/>
        <n v="4990.0"/>
        <n v="12117.0"/>
        <n v="12094.0"/>
        <n v="8052.0"/>
        <n v="3627.0"/>
        <n v="4260.0"/>
        <n v="6764.0"/>
        <n v="10844.0"/>
        <n v="12107.0"/>
        <n v="10941.0"/>
        <n v="8041.0"/>
        <n v="6765.0"/>
        <n v="4708.0"/>
        <n v="8695.0"/>
        <n v="7227.0"/>
        <n v="11822.0"/>
        <n v="5755.0"/>
        <n v="5871.0"/>
        <n v="7807.0"/>
        <n v="13453.0"/>
        <n v="7056.0"/>
        <n v="9384.0"/>
        <n v="11276.0"/>
        <n v="11209.0"/>
        <n v="4165.0"/>
        <n v="9853.0"/>
        <n v="7279.0"/>
        <n v="11875.0"/>
        <n v="4516.0"/>
        <n v="5979.0"/>
        <n v="3119.0"/>
        <n v="8536.0"/>
        <n v="13545.0"/>
        <n v="18865.0"/>
        <n v="8770.0"/>
        <n v="3447.0"/>
        <n v="6154.0"/>
        <n v="9680.0"/>
        <n v="8484.0"/>
        <n v="10305.0"/>
        <m/>
      </sharedItems>
    </cacheField>
    <cacheField name="Swiggy Payout" numFmtId="0">
      <sharedItems containsString="0" containsBlank="1" containsNumber="1" containsInteger="1">
        <m/>
        <n v="0.0"/>
      </sharedItems>
    </cacheField>
    <cacheField name="Paper Bill" numFmtId="166">
      <sharedItems containsString="0" containsBlank="1" containsNumber="1" containsInteger="1">
        <n v="10655.0"/>
        <n v="15640.0"/>
        <n v="18210.0"/>
        <n v="10385.0"/>
        <n v="16845.0"/>
        <n v="0.0"/>
        <n v="28845.0"/>
        <n v="1170.0"/>
        <m/>
      </sharedItems>
    </cacheField>
    <cacheField name="Zomato" numFmtId="0">
      <sharedItems containsString="0" containsBlank="1" containsNumber="1">
        <m/>
        <n v="2828.0"/>
        <n v="0.0"/>
        <n v="748.0"/>
        <n v="490.0"/>
        <n v="480.0"/>
        <n v="1467.0"/>
        <n v="3497.0"/>
        <n v="1086.0"/>
        <n v="1220.0"/>
        <n v="1441.0"/>
        <n v="1564.0"/>
        <n v="2901.0"/>
        <n v="1198.5"/>
        <n v="561.75"/>
        <n v="409.0"/>
        <n v="213.0"/>
        <n v="614.0"/>
        <n v="434.0"/>
        <n v="2475.0"/>
        <n v="1302.0"/>
        <n v="2351.0"/>
        <n v="1433.0"/>
        <n v="1605.0"/>
        <n v="967.0"/>
        <n v="2112.0"/>
        <n v="654.0"/>
        <n v="3118.0"/>
        <n v="3088.0"/>
        <n v="1113.0"/>
        <n v="2538.0"/>
        <n v="1784.0"/>
        <n v="2439.0"/>
        <n v="1195.0"/>
        <n v="3626.0"/>
        <n v="2990.0"/>
        <n v="491.0"/>
        <n v="1997.0"/>
        <n v="2645.0"/>
        <n v="2628.0"/>
        <n v="2963.0"/>
        <n v="3490.0"/>
        <n v="1129.0"/>
        <n v="119.0"/>
        <n v="1442.0"/>
        <n v="4325.0"/>
        <n v="4198.0"/>
        <n v="1239.0"/>
        <n v="2092.0"/>
        <n v="1718.0"/>
        <n v="3973.0"/>
        <n v="1493.0"/>
        <n v="3435.0"/>
        <n v="310.0"/>
        <n v="2546.0"/>
        <n v="2276.0"/>
        <n v="4021.0"/>
        <n v="13113.0"/>
        <n v="4942.0"/>
        <n v="9554.0"/>
        <n v="2044.0"/>
        <n v="2038.0"/>
        <n v="1539.0"/>
        <n v="1745.0"/>
        <n v="1580.0"/>
        <n v="2369.0"/>
        <n v="727.0"/>
        <n v="3367.0"/>
        <n v="5128.0"/>
        <n v="4497.0"/>
        <n v="1434.0"/>
        <n v="7439.0"/>
        <n v="5220.0"/>
        <n v="6057.0"/>
        <n v="8179.0"/>
        <n v="6035.0"/>
        <n v="3036.0"/>
        <n v="1647.0"/>
        <n v="4838.0"/>
        <n v="3039.0"/>
        <n v="3318.0"/>
        <n v="4943.0"/>
        <n v="4299.0"/>
        <n v="6620.0"/>
        <n v="3962.0"/>
        <n v="7646.0"/>
        <n v="5095.0"/>
        <n v="2531.0"/>
        <n v="3400.0"/>
        <n v="2321.0"/>
        <n v="4073.0"/>
        <n v="5093.0"/>
        <n v="1790.0"/>
        <n v="3948.0"/>
        <n v="2771.0"/>
        <n v="1670.0"/>
        <n v="5519.0"/>
        <n v="3489.0"/>
        <n v="6822.0"/>
        <n v="1984.0"/>
        <n v="1766.0"/>
        <n v="2224.0"/>
        <n v="4711.0"/>
        <n v="5010.0"/>
        <n v="6217.0"/>
        <n v="3370.0"/>
        <n v="3909.0"/>
        <n v="3707.0"/>
        <n v="4119.0"/>
        <n v="5212.0"/>
        <n v="1955.0"/>
        <n v="3047.0"/>
        <n v="4636.0"/>
        <n v="1865.0"/>
        <n v="5353.0"/>
        <n v="8201.0"/>
        <n v="9330.0"/>
        <n v="2269.0"/>
        <n v="1408.0"/>
        <n v="8324.0"/>
        <n v="3325.0"/>
        <n v="3536.0"/>
        <n v="3083.0"/>
        <n v="7521.0"/>
        <n v="5876.0"/>
        <n v="6549.0"/>
        <n v="4255.0"/>
        <n v="3332.0"/>
        <n v="1950.0"/>
        <n v="2378.0"/>
        <n v="3818.0"/>
        <n v="6101.0"/>
        <n v="1111.0"/>
        <n v="4004.0"/>
        <n v="1829.0"/>
        <n v="7073.0"/>
        <n v="1685.0"/>
        <n v="4280.0"/>
        <n v="3300.0"/>
        <n v="2025.0"/>
        <n v="2949.0"/>
        <n v="6664.0"/>
        <n v="11662.0"/>
        <n v="6023.0"/>
        <n v="6923.0"/>
        <n v="1895.0"/>
        <n v="4754.0"/>
        <n v="1099.0"/>
        <n v="9557.0"/>
        <n v="7038.0"/>
        <n v="2998.0"/>
        <n v="3154.0"/>
        <n v="1203.0"/>
        <n v="3629.0"/>
        <n v="5097.0"/>
        <n v="4010.0"/>
        <n v="2836.0"/>
        <n v="374.0"/>
        <n v="3184.0"/>
        <n v="4148.0"/>
        <n v="8322.0"/>
        <n v="5372.0"/>
        <n v="843.0"/>
        <n v="4264.0"/>
        <n v="2516.0"/>
        <n v="9802.0"/>
        <n v="7107.0"/>
        <n v="5250.0"/>
        <n v="1900.0"/>
        <n v="9068.0"/>
        <n v="6412.0"/>
        <n v="5654.0"/>
        <n v="9295.0"/>
        <n v="8082.0"/>
        <n v="4503.0"/>
        <n v="4027.0"/>
        <n v="2185.0"/>
        <n v="4511.0"/>
        <n v="3040.0"/>
        <n v="5548.0"/>
        <n v="5535.0"/>
        <n v="5779.0"/>
        <n v="3016.0"/>
        <n v="6954.0"/>
        <n v="4517.0"/>
        <n v="3988.0"/>
        <n v="4317.0"/>
        <n v="4345.0"/>
        <n v="5854.0"/>
        <n v="6558.0"/>
        <n v="1551.0"/>
        <n v="3802.0"/>
        <n v="3863.0"/>
        <n v="3791.0"/>
        <n v="6556.0"/>
        <n v="14542.0"/>
        <n v="7725.0"/>
        <n v="5317.0"/>
        <n v="7537.0"/>
        <n v="6097.0"/>
        <n v="8812.0"/>
        <n v="9246.0"/>
        <n v="5635.0"/>
        <n v="6276.0"/>
        <n v="6110.0"/>
        <n v="8221.0"/>
        <n v="2944.0"/>
        <n v="7509.0"/>
        <n v="5401.0"/>
        <n v="8636.0"/>
        <n v="6176.0"/>
        <n v="5539.0"/>
        <n v="3673.0"/>
        <n v="7912.0"/>
        <n v="4844.0"/>
        <n v="6116.0"/>
        <n v="6863.0"/>
        <n v="5873.0"/>
        <n v="5292.0"/>
        <n v="7922.0"/>
        <n v="7334.0"/>
        <n v="9795.0"/>
        <n v="5181.0"/>
        <n v="6536.0"/>
        <n v="3276.0"/>
        <n v="2936.0"/>
        <n v="8713.0"/>
        <n v="9451.0"/>
        <n v="13265.0"/>
        <n v="3895.0"/>
        <n v="2142.0"/>
        <n v="4465.0"/>
        <n v="3829.0"/>
        <n v="3407.0"/>
        <n v="5575.0"/>
        <n v="9353.0"/>
        <n v="700.0"/>
        <n v="4633.0"/>
        <n v="10384.0"/>
        <n v="6445.0"/>
        <n v="11868.0"/>
        <n v="3744.0"/>
        <n v="6840.0"/>
        <n v="5572.0"/>
        <n v="6928.0"/>
        <n v="8129.0"/>
        <n v="6525.0"/>
        <n v="4603.0"/>
        <n v="7243.0"/>
        <n v="5824.0"/>
        <n v="7857.0"/>
        <n v="4234.0"/>
        <n v="13819.0"/>
        <n v="3280.0"/>
        <n v="8739.0"/>
        <n v="11779.0"/>
        <n v="13362.0"/>
        <n v="9217.0"/>
        <n v="8432.0"/>
        <n v="7756.0"/>
        <n v="6031.0"/>
        <n v="5794.0"/>
        <n v="7387.0"/>
        <n v="9242.0"/>
        <n v="8924.0"/>
        <n v="7034.0"/>
        <n v="6010.0"/>
        <n v="4972.0"/>
        <n v="4187.0"/>
        <n v="8738.0"/>
        <n v="5704.0"/>
        <n v="5365.0"/>
        <n v="8197.0"/>
        <n v="4168.0"/>
        <n v="7933.0"/>
        <n v="10119.0"/>
      </sharedItems>
    </cacheField>
    <cacheField name="Zomato Payout" numFmtId="0">
      <sharedItems containsString="0" containsBlank="1">
        <m/>
      </sharedItems>
    </cacheField>
    <cacheField name="Total" numFmtId="166">
      <sharedItems containsSemiMixedTypes="0" containsString="0" containsNumber="1">
        <n v="10655.0"/>
        <n v="15640.0"/>
        <n v="18210.0"/>
        <n v="10385.0"/>
        <n v="16845.0"/>
        <n v="19028.5"/>
        <n v="16026.5"/>
        <n v="2503.25"/>
        <n v="23149.6"/>
        <n v="26258.0"/>
        <n v="21888.0"/>
        <n v="18197.25"/>
        <n v="21750.25"/>
        <n v="20282.5"/>
        <n v="23189.5"/>
        <n v="18648.5"/>
        <n v="0.0"/>
        <n v="16952.75"/>
        <n v="16401.75"/>
        <n v="21883.25"/>
        <n v="25208.25"/>
        <n v="18772.0"/>
        <n v="32820.75"/>
        <n v="35577.5"/>
        <n v="46749.5"/>
        <n v="39738.5"/>
        <n v="16838.75"/>
        <n v="19660.25"/>
        <n v="35549.0"/>
        <n v="26030.0"/>
        <n v="27113.0"/>
        <n v="33022.0"/>
        <n v="27006.6"/>
        <n v="24719.0"/>
        <n v="21341.75"/>
        <n v="13404.5"/>
        <n v="37297.0"/>
        <n v="21997.25"/>
        <n v="18753.0"/>
        <n v="17285.25"/>
        <n v="26779.55"/>
        <n v="27108.25"/>
        <n v="20710.0"/>
        <n v="27588.0"/>
        <n v="18040.5"/>
        <n v="25070.5"/>
        <n v="23075.5"/>
        <n v="22287.0"/>
        <n v="36556.0"/>
        <n v="23289.25"/>
        <n v="13737.0"/>
        <n v="11490.25"/>
        <n v="9386.0"/>
        <n v="32732.25"/>
        <n v="34713.0"/>
        <n v="41464.5"/>
        <n v="9049.5"/>
        <n v="45256.0"/>
        <n v="21927.5"/>
        <n v="29168.9"/>
        <n v="27242.0"/>
        <n v="43232.5"/>
        <n v="17292.25"/>
        <n v="20477.0"/>
        <n v="23782.5"/>
        <n v="24851.5"/>
        <n v="34730.75"/>
        <n v="38720.75"/>
        <n v="20935.75"/>
        <n v="19640.2"/>
        <n v="27778.75"/>
        <n v="19701.0"/>
        <n v="33902.0"/>
        <n v="42678.25"/>
        <n v="10667.0"/>
        <n v="24588.0"/>
        <n v="14264.25"/>
        <n v="28704.75"/>
        <n v="30768.75"/>
        <n v="43579.25"/>
        <n v="16363.75"/>
        <n v="28099.0"/>
        <n v="26817.5"/>
        <n v="18670.0"/>
        <n v="44229.0"/>
        <n v="58833.75"/>
        <n v="13992.25"/>
        <n v="24887.75"/>
        <n v="21210.0"/>
        <n v="24105.5"/>
        <n v="43662.0"/>
        <n v="20209.0"/>
        <n v="17767.0"/>
        <n v="34307.5"/>
        <n v="29026.25"/>
        <n v="40157.75"/>
        <n v="35221.25"/>
        <n v="37022.5"/>
        <n v="22134.75"/>
        <n v="26146.0"/>
        <n v="31847.0"/>
        <n v="30404.5"/>
        <n v="42752.25"/>
        <n v="54077.0"/>
        <n v="17943.5"/>
        <n v="22166.25"/>
        <n v="38178.75"/>
        <n v="30021.25"/>
        <n v="28477.25"/>
        <n v="50078.0"/>
        <n v="18859.25"/>
        <n v="25245.05"/>
        <n v="23226.0"/>
        <n v="29078.25"/>
        <n v="48086.25"/>
        <n v="37821.7"/>
        <n v="13684.25"/>
        <n v="31721.75"/>
        <n v="18289.75"/>
        <n v="39703.25"/>
        <n v="28823.0"/>
        <n v="41399.0"/>
        <n v="13006.0"/>
        <n v="18213.75"/>
        <n v="18333.0"/>
        <n v="22381.6"/>
        <n v="41572.05"/>
        <n v="40685.25"/>
        <n v="10427.25"/>
        <n v="30374.5"/>
        <n v="34111.1"/>
        <n v="39414.0"/>
        <n v="37275.25"/>
        <n v="26891.9"/>
        <n v="18394.0"/>
        <n v="28230.5"/>
        <n v="22919.75"/>
        <n v="16637.5"/>
        <n v="12090.25"/>
        <n v="34485.45"/>
        <n v="17257.5"/>
        <n v="19407.0"/>
        <n v="14363.9"/>
        <n v="26066.5"/>
        <n v="29056.0"/>
        <n v="42802.6"/>
        <n v="26175.5"/>
        <n v="26227.5"/>
        <n v="21751.1"/>
        <n v="27839.35"/>
        <n v="29788.0"/>
        <n v="45142.2"/>
        <n v="5434.0"/>
        <n v="38150.3"/>
        <n v="27417.8"/>
        <n v="50249.25"/>
        <n v="60149.9"/>
        <n v="42810.15"/>
        <n v="23716.0"/>
        <n v="31271.75"/>
        <n v="30514.05"/>
        <n v="36775.5"/>
        <n v="16315.5"/>
        <n v="32417.7"/>
        <n v="24705.75"/>
        <n v="16797.25"/>
        <n v="20924.4"/>
        <n v="29290.15"/>
        <n v="40336.75"/>
        <n v="31994.75"/>
        <n v="29081.25"/>
        <n v="18105.35"/>
        <n v="24055.75"/>
        <n v="36922.95"/>
        <n v="27860.75"/>
        <n v="49955.35"/>
        <n v="21249.25"/>
        <n v="22172.35"/>
        <n v="23608.8"/>
        <n v="29885.7"/>
        <n v="36462.5"/>
        <n v="37323.2"/>
        <n v="30392.35"/>
        <n v="28321.75"/>
        <n v="33654.25"/>
        <n v="26535.45"/>
        <n v="55277.5"/>
        <n v="47117.75"/>
        <n v="19458.95"/>
        <n v="22607.75"/>
        <n v="28138.75"/>
        <n v="24719.85"/>
        <n v="36557.25"/>
        <n v="49279.25"/>
        <n v="12345.6"/>
        <n v="20499.0"/>
        <n v="24015.6"/>
        <n v="35448.25"/>
        <n v="25920.0"/>
        <n v="53892.05"/>
        <n v="28489.9"/>
        <n v="12874.45"/>
        <n v="23782.1"/>
        <n v="18516.45"/>
        <n v="55319.55"/>
        <n v="62283.35"/>
        <n v="18241.75"/>
        <n v="24040.05"/>
        <n v="25032.65"/>
        <n v="22875.65"/>
        <n v="32143.35"/>
        <n v="54542.65"/>
        <n v="25376.5"/>
        <n v="39944.05"/>
        <n v="40317.95"/>
        <n v="43026.35"/>
        <n v="44125.55"/>
        <n v="47393.0"/>
        <n v="26215.85"/>
        <n v="25667.35"/>
        <n v="15479.9"/>
        <n v="28496.95"/>
        <n v="39969.45"/>
        <n v="61568.45"/>
        <n v="24875.8"/>
        <n v="21148.0"/>
        <n v="40161.6"/>
        <n v="27121.6"/>
        <n v="35996.25"/>
        <n v="32269.15"/>
        <n v="47397.45"/>
        <n v="46800.15"/>
        <n v="19201.2"/>
        <n v="29941.05"/>
        <n v="33058.5"/>
        <n v="25873.5"/>
        <n v="47804.55"/>
        <n v="36801.75"/>
        <n v="57105.5"/>
        <n v="45192.15"/>
        <n v="31315.95"/>
        <n v="40082.75"/>
        <n v="20710.35"/>
        <n v="25836.25"/>
        <n v="37445.25"/>
        <n v="46376.35"/>
        <n v="39166.1"/>
        <n v="22776.15"/>
        <n v="20132.2"/>
        <n v="32724.95"/>
        <n v="20883.05"/>
        <n v="47334.4"/>
        <n v="55365.8"/>
        <n v="17395.55"/>
        <n v="17910.9"/>
        <n v="29350.2"/>
        <n v="41228.5"/>
        <n v="31174.4"/>
        <n v="34774.85"/>
        <n v="42530.05"/>
        <n v="20502.5"/>
        <n v="13002.9"/>
        <n v="31758.3"/>
        <n v="42783.95"/>
        <n v="47851.15"/>
        <n v="21627.55"/>
        <n v="37272.3"/>
        <n v="24485.25"/>
        <n v="27540.35"/>
        <n v="46498.3"/>
        <n v="43270.5"/>
        <n v="32537.1"/>
        <n v="20801.1"/>
        <n v="40041.15"/>
        <n v="35076.25"/>
        <n v="48267.3"/>
        <n v="55401.7"/>
        <n v="18988.15"/>
        <n v="28729.45"/>
        <n v="25421.7"/>
        <n v="15316.35"/>
        <n v="30777.85"/>
        <n v="41986.35"/>
        <n v="21545.05"/>
        <n v="20600.4"/>
        <n v="28833.6"/>
        <n v="29750.65"/>
        <n v="44069.3"/>
        <n v="25005.85"/>
        <n v="15642.3"/>
        <n v="22748.1"/>
        <n v="16826.25"/>
        <n v="22373.75"/>
        <n v="46828.45"/>
        <n v="40105.8"/>
        <n v="21049.75"/>
        <n v="30231.2"/>
        <n v="36421.0"/>
        <n v="37118.85"/>
        <n v="37646.95"/>
        <n v="50644.5"/>
        <n v="33135.65"/>
        <n v="36021.4"/>
        <n v="37982.45"/>
        <n v="33659.3"/>
        <n v="39461.35"/>
        <n v="45996.65"/>
        <n v="29988.95"/>
        <n v="26908.45"/>
        <n v="34880.75"/>
        <n v="44190.0"/>
        <n v="44540.75"/>
        <n v="47127.15"/>
        <n v="29244.65"/>
        <n v="37316.7"/>
        <n v="36320.7"/>
        <n v="27785.2"/>
        <n v="24064.4"/>
        <n v="52298.8"/>
        <n v="34125.2"/>
        <n v="23614.1"/>
        <n v="29202.15"/>
        <n v="44721.6"/>
        <n v="51621.05"/>
        <n v="32709.25"/>
        <n v="44767.3"/>
        <n v="36643.45"/>
        <n v="33772.4"/>
        <n v="49241.05"/>
        <n v="16443.6"/>
        <n v="27801.0"/>
        <n v="57189.25"/>
        <n v="41215.15"/>
        <n v="53355.0"/>
        <n v="44468.5"/>
        <n v="32414.0"/>
        <n v="39187.2"/>
        <n v="36585.2"/>
        <n v="36954.95"/>
        <n v="42933.55"/>
        <n v="41109.5"/>
        <n v="24707.3"/>
        <n v="40144.6"/>
        <n v="65091.4"/>
        <n v="50228.15"/>
        <n v="44008.2"/>
        <n v="2458.0"/>
        <n v="35758.2"/>
        <n v="28448.95"/>
        <n v="44565.8"/>
        <n v="61516.35"/>
        <n v="53269.6"/>
        <n v="34076.0"/>
        <n v="33029.85"/>
        <n v="38366.05"/>
        <n v="43607.05"/>
        <n v="41177.95"/>
        <n v="41577.25"/>
        <n v="26018.15"/>
        <n v="31263.5"/>
        <n v="53482.0"/>
        <n v="49499.1"/>
        <n v="43349.9"/>
        <n v="53639.55"/>
        <n v="43204.75"/>
        <n v="35576.9"/>
        <n v="32150.05"/>
        <n v="35164.6"/>
        <n v="54513.4"/>
        <n v="43869.75"/>
        <n v="32447.15"/>
        <n v="29056.7"/>
        <n v="37676.85"/>
        <n v="37483.8"/>
        <n v="73092.8"/>
        <n v="63818.25"/>
        <n v="30108.3"/>
        <n v="29473.6"/>
        <n v="28768.5"/>
        <n v="35377.85"/>
        <n v="50829.8"/>
        <n v="57411.3"/>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able 7" cacheId="0" dataCaption="" compact="0" compactData="0">
  <location ref="A4:B39" firstHeaderRow="0" firstDataRow="1" firstDataCol="0" rowPageCount="2" colPageCount="1"/>
  <pivotFields>
    <pivotField name="Year" axis="axisPage" compact="0" outline="0" multipleItemSelectionAllowed="1" showAll="0">
      <items>
        <item h="1" x="0"/>
        <item h="1" x="1"/>
        <item x="2"/>
        <item h="1" x="3"/>
        <item t="default"/>
      </items>
    </pivotField>
    <pivotField name="Month" axis="axisPage" compact="0" outline="0" multipleItemSelectionAllowed="1" showAll="0">
      <items>
        <item h="1" x="0"/>
        <item h="1" x="1"/>
        <item x="2"/>
        <item h="1" x="3"/>
        <item h="1" x="4"/>
        <item h="1" x="5"/>
        <item h="1" x="6"/>
        <item h="1" x="7"/>
        <item h="1" x="8"/>
        <item h="1" x="9"/>
        <item h="1" x="10"/>
        <item h="1" x="11"/>
        <item h="1" x="12"/>
        <item h="1" x="13"/>
        <item t="default"/>
      </items>
    </pivotField>
    <pivotField name="I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t="default"/>
      </items>
    </pivotField>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t="default"/>
      </items>
    </pivotField>
    <pivotField name="Category" axis="axisRow" compact="0" outline="0" multipleItemSelectionAllowed="1" showAll="0" sortType="ascending">
      <items>
        <item x="80"/>
        <item x="36"/>
        <item x="46"/>
        <item x="24"/>
        <item x="11"/>
        <item x="53"/>
        <item x="16"/>
        <item x="54"/>
        <item x="68"/>
        <item x="58"/>
        <item x="25"/>
        <item x="51"/>
        <item x="40"/>
        <item x="79"/>
        <item x="23"/>
        <item x="78"/>
        <item x="30"/>
        <item x="37"/>
        <item x="74"/>
        <item x="73"/>
        <item x="70"/>
        <item x="61"/>
        <item x="2"/>
        <item x="72"/>
        <item x="12"/>
        <item x="76"/>
        <item x="60"/>
        <item x="28"/>
        <item x="32"/>
        <item x="47"/>
        <item x="50"/>
        <item x="18"/>
        <item x="31"/>
        <item x="20"/>
        <item x="52"/>
        <item x="67"/>
        <item x="0"/>
        <item x="14"/>
        <item x="63"/>
        <item x="64"/>
        <item x="1"/>
        <item x="5"/>
        <item x="38"/>
        <item x="33"/>
        <item x="44"/>
        <item x="55"/>
        <item x="69"/>
        <item x="66"/>
        <item x="22"/>
        <item x="65"/>
        <item x="45"/>
        <item x="10"/>
        <item x="77"/>
        <item x="62"/>
        <item x="56"/>
        <item x="6"/>
        <item x="34"/>
        <item x="21"/>
        <item x="43"/>
        <item x="42"/>
        <item x="49"/>
        <item x="71"/>
        <item x="27"/>
        <item x="13"/>
        <item x="75"/>
        <item x="26"/>
        <item x="17"/>
        <item x="59"/>
        <item x="9"/>
        <item x="41"/>
        <item x="3"/>
        <item x="35"/>
        <item x="7"/>
        <item x="8"/>
        <item x="39"/>
        <item x="48"/>
        <item x="4"/>
        <item x="15"/>
        <item x="57"/>
        <item x="19"/>
        <item x="29"/>
        <item t="default"/>
      </items>
    </pivotField>
    <pivotField name="Description"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t="default"/>
      </items>
    </pivotField>
    <pivotField name="Amoun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t="default"/>
      </items>
    </pivotField>
    <pivotField name="Paid?" compact="0" outline="0" multipleItemSelectionAllowed="1" showAll="0">
      <items>
        <item x="0"/>
        <item x="1"/>
        <item t="default"/>
      </items>
    </pivotField>
    <pivotField name="Mode" compact="0" outline="0" multipleItemSelectionAllowed="1" showAll="0">
      <items>
        <item x="0"/>
        <item x="1"/>
        <item x="2"/>
        <item x="3"/>
        <item t="default"/>
      </items>
    </pivotField>
    <pivotField name="Payment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Rating" compact="0" outline="0" multipleItemSelectionAllowed="1" showAll="0">
      <items>
        <item x="0"/>
        <item x="1"/>
        <item x="2"/>
        <item x="3"/>
        <item x="4"/>
        <item t="default"/>
      </items>
    </pivotField>
    <pivotField name="Vendor Category" compact="0" outline="0" multipleItemSelectionAllowed="1" showAll="0">
      <items>
        <item x="0"/>
        <item x="1"/>
        <item x="2"/>
        <item t="default"/>
      </items>
    </pivotField>
    <pivotField name="Remarks" compact="0" outline="0" multipleItemSelectionAllowed="1" showAll="0">
      <items>
        <item x="0"/>
        <item t="default"/>
      </items>
    </pivotField>
  </pivotFields>
  <rowFields>
    <field x="4"/>
  </rowFields>
  <pageFields>
    <pageField fld="0"/>
    <pageField fld="1"/>
  </pageFields>
  <dataFields>
    <dataField name="SUM of Amount" fld="6" baseField="0"/>
  </dataFields>
</pivotTableDefinition>
</file>

<file path=xl/pivotTables/pivotTable2.xml><?xml version="1.0" encoding="utf-8"?>
<pivotTableDefinition xmlns="http://schemas.openxmlformats.org/spreadsheetml/2006/main" name="SwiggyInvoiceSummary" cacheId="1" dataCaption="" compact="0" compactData="0">
  <location ref="A2:X18" firstHeaderRow="0" firstDataRow="2" firstDataCol="0"/>
  <pivotFields>
    <pivotField name="PaymentID" axis="axisRow" compact="0" numFmtId="167" outline="0" multipleItemSelectionAllowed="1" showAll="0" sortType="ascending">
      <items>
        <item x="0"/>
        <item x="1"/>
        <item x="2"/>
        <item x="3"/>
        <item x="4"/>
        <item x="5"/>
        <item x="6"/>
        <item x="7"/>
        <item x="8"/>
        <item x="9"/>
        <item x="10"/>
        <item x="11"/>
        <item x="12"/>
        <item x="13"/>
        <item x="14"/>
        <item t="default"/>
      </items>
    </pivotField>
    <pivotField name="Ord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t="default"/>
      </items>
    </pivotField>
    <pivotField name="Parent Order ID" compact="0" outline="0" multipleItemSelectionAllowed="1" showAll="0">
      <items>
        <item x="0"/>
        <item x="1"/>
        <item t="default"/>
      </items>
    </pivotField>
    <pivotField name="Order 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Order Status" compact="0" outline="0" multipleItemSelectionAllowed="1" showAll="0">
      <items>
        <item x="0"/>
        <item x="1"/>
        <item t="default"/>
      </items>
    </pivotField>
    <pivotField name="Order Category" compact="0" outline="0" multipleItemSelectionAllowed="1" showAll="0">
      <items>
        <item x="0"/>
        <item x="1"/>
        <item t="default"/>
      </items>
    </pivotField>
    <pivotField name="Order Payment Type" compact="0" outline="0" multipleItemSelectionAllowed="1" showAll="0">
      <items>
        <item x="0"/>
        <item x="1"/>
        <item x="2"/>
        <item t="default"/>
      </items>
    </pivotField>
    <pivotField name="Cancelled By?" compact="0" outline="0" multipleItemSelectionAllowed="1" showAll="0">
      <items>
        <item x="0"/>
        <item x="1"/>
        <item x="2"/>
        <item x="3"/>
        <item t="default"/>
      </items>
    </pivotField>
    <pivotField name="Coupon type applied by custom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Item 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Packaging Charges" dataField="1" compact="0" outline="0" multipleItemSelectionAllowed="1" showAll="0">
      <items>
        <item x="0"/>
        <item x="1"/>
        <item x="2"/>
        <item x="3"/>
        <item x="4"/>
        <item x="5"/>
        <item x="6"/>
        <item x="7"/>
        <item x="8"/>
        <item x="9"/>
        <item t="default"/>
      </items>
    </pivotField>
    <pivotField name="Restaurant Discounts (Promo, Freebies, Flat Off, etc.)"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wiggy One &#10;Exclusive Offer 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Restaurant Discount Share [3a+3b]"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et Bill Value (before taxes) [1+2-3]"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name="GST Collec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Total Customer Paid [4+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name="Commission charged 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name="Service Fees %" compact="0" numFmtId="10" outline="0" multipleItemSelectionAllowed="1" showAll="0">
      <items>
        <item x="0"/>
        <item t="default"/>
      </items>
    </pivotField>
    <pivotField name="Commiss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Long Distance Charges" dataField="1" compact="0" outline="0" multipleItemSelectionAllowed="1" showAll="0">
      <items>
        <item x="0"/>
        <item t="default"/>
      </items>
    </pivotField>
    <pivotField name="Discount on Long Distance Fee" dataField="1" compact="0" outline="0" multipleItemSelectionAllowed="1" showAll="0">
      <items>
        <item x="0"/>
        <item t="default"/>
      </items>
    </pivotField>
    <pivotField name="Pocket Hero Fees" dataField="1" compact="0" outline="0" multipleItemSelectionAllowed="1" showAll="0">
      <items>
        <item x="0"/>
        <item t="default"/>
      </items>
    </pivotField>
    <pivotField name="Swiggy One Fees" dataField="1" compact="0" outline="0" multipleItemSelectionAllowed="1" showAll="0">
      <items>
        <item x="0"/>
        <item t="default"/>
      </items>
    </pivotField>
    <pivotField name="Payment Collection Charg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Restaurant Cancellation Charges" dataField="1" compact="0" outline="0" multipleItemSelectionAllowed="1" showAll="0">
      <items>
        <item x="0"/>
        <item x="1"/>
        <item t="default"/>
      </items>
    </pivotField>
    <pivotField name="Call Center Charges" dataField="1" compact="0" outline="0" multipleItemSelectionAllowed="1" showAll="0">
      <items>
        <item x="0"/>
        <item t="default"/>
      </items>
    </pivotField>
    <pivotField name="Delivery Fee sponsored by Restaurant (w/o tax)" dataField="1" compact="0" outline="0" multipleItemSelectionAllowed="1" showAll="0">
      <items>
        <item x="0"/>
        <item t="default"/>
      </items>
    </pivotField>
    <pivotField name="Bolt Fees" dataField="1" compact="0" outline="0" multipleItemSelectionAllowed="1" showAll="0">
      <items>
        <item x="0"/>
        <item t="default"/>
      </items>
    </pivotField>
    <pivotField name="GST on Service Fee @18%"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name="Total Swiggy Fees&#10;[6+7+8-9+10+11+12+13+14+15+16]"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ustomer Cancellations" dataField="1" compact="0" outline="0" multipleItemSelectionAllowed="1" showAll="0">
      <items>
        <item x="0"/>
        <item x="1"/>
        <item t="default"/>
      </items>
    </pivotField>
    <pivotField name="Customer Complaints" dataField="1" compact="0" outline="0" multipleItemSelectionAllowed="1" showAll="0">
      <items>
        <item x="0"/>
        <item x="1"/>
        <item x="2"/>
        <item x="3"/>
        <item x="4"/>
        <item x="5"/>
        <item t="default"/>
      </items>
    </pivotField>
    <pivotField name="Complaint &amp; Cancellation Charges&#10;[17+18]" compact="0" outline="0" multipleItemSelectionAllowed="1" showAll="0">
      <items>
        <item x="0"/>
        <item x="1"/>
        <item x="2"/>
        <item x="3"/>
        <item x="4"/>
        <item x="5"/>
        <item x="6"/>
        <item t="default"/>
      </items>
    </pivotField>
    <pivotField name="GST Dedu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name="TCS" dataField="1" compact="0" outline="0" multipleItemSelectionAllowed="1" showAll="0">
      <items>
        <item x="0"/>
        <item t="default"/>
      </items>
    </pivotField>
    <pivotField name="TD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pivotField>
    <pivotField name="Total Taxes&#10;[19+20+2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name="Net Payout for Order (after taxes)&#10;[A-B-C-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name="Long Distance Order" compact="0" outline="0" multipleItemSelectionAllowed="1" showAll="0">
      <items>
        <item x="0"/>
        <item t="default"/>
      </items>
    </pivotField>
    <pivotField name="Last Mile (in k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MFR Accurate?" compact="0" outline="0" multipleItemSelectionAllowed="1" showAll="0">
      <items>
        <item x="0"/>
        <item x="1"/>
        <item t="default"/>
      </items>
    </pivotField>
    <pivotField name="MFR Pressed?" compact="0" outline="0" multipleItemSelectionAllowed="1" showAll="0">
      <items>
        <item x="0"/>
        <item x="1"/>
        <item t="default"/>
      </items>
    </pivotField>
    <pivotField name="Coupon Code Sourced" compact="0" outline="0" multipleItemSelectionAllowed="1" showAll="0">
      <items>
        <item x="0"/>
        <item x="1"/>
        <item x="2"/>
        <item x="3"/>
        <item x="4"/>
        <item t="default"/>
      </items>
    </pivotField>
    <pivotField name="Discount Campaig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Replicated Order" compact="0" outline="0" multipleItemSelectionAllowed="1" showAll="0">
      <items>
        <item x="0"/>
        <item x="1"/>
        <item t="default"/>
      </items>
    </pivotField>
    <pivotField name="Base order ID" compact="0" outline="0" multipleItemSelectionAllowed="1" showAll="0">
      <items>
        <item x="0"/>
        <item x="1"/>
        <item x="2"/>
        <item t="default"/>
      </items>
    </pivotField>
    <pivotField name="Cancellation time" compact="0" outline="0" multipleItemSelectionAllowed="1" showAll="0">
      <items>
        <item x="0"/>
        <item x="1"/>
        <item x="2"/>
        <item x="3"/>
        <item x="4"/>
        <item t="default"/>
      </items>
    </pivotField>
    <pivotField name="Pick Up Status" compact="0" outline="0" multipleItemSelectionAllowed="1" showAll="0">
      <items>
        <item x="0"/>
        <item x="1"/>
        <item x="2"/>
        <item t="default"/>
      </items>
    </pivotField>
    <pivotField name="Swiggy One Customer?" compact="0" outline="0" multipleItemSelectionAllowed="1" showAll="0">
      <items>
        <item x="0"/>
        <item x="1"/>
        <item t="default"/>
      </items>
    </pivotField>
    <pivotField name="Pocket Hero Order?" compact="0" outline="0" multipleItemSelectionAllowed="1" showAll="0">
      <items>
        <item x="0"/>
        <item t="default"/>
      </items>
    </pivotField>
  </pivotFields>
  <rowFields>
    <field x="0"/>
  </rowFields>
  <colFields>
    <field x="-2"/>
  </colFields>
  <dataFields>
    <dataField name="No. of Ord." fld="1" subtotal="countNums" baseField="0"/>
    <dataField name="Menu Price" fld="9" baseField="0"/>
    <dataField name="Discounts" fld="13" baseField="0"/>
    <dataField name="Packaging" fld="10" baseField="0"/>
    <dataField name="[A]&#10;Net Bill Value" fld="14" baseField="0"/>
    <dataField name="Swiggy Commission &#10;(6)" fld="19" baseField="0"/>
    <dataField name="LongDist Chrg &#10;(7)" fld="20" baseField="0"/>
    <dataField name="LongDist Disc &#10;(8)" fld="21" baseField="0"/>
    <dataField name="PocketHero &#10;(9)" fld="22" baseField="0"/>
    <dataField name="SwiggyOne &#10;(10)" fld="23" baseField="0"/>
    <dataField name="Pymnt Gateway &#10;(11)" fld="24" baseField="0"/>
    <dataField name="Cancellation &#10;(12)" fld="25" baseField="0"/>
    <dataField name="Call Center &#10;(13)" fld="26" baseField="0"/>
    <dataField name="Delivery&#10;(14)" fld="27" baseField="0"/>
    <dataField name="Bolt&#10;(15)" fld="28" baseField="0"/>
    <dataField name="GST on Swiggy&#10;(16)" fld="29" baseField="0"/>
    <dataField name="[B]&#10;Swiggy Fees&#10;[6+7+8-9+10+11+12+13+14+15+16]" fld="30" baseField="0"/>
    <dataField name="[C]&#10;Cust. &#10;Cancel" fld="31" baseField="0"/>
    <dataField name="[C]&#10;Cust. &#10;Complaints" fld="32" baseField="0"/>
    <dataField name="[D]&#10;GST" fld="34" baseField="0"/>
    <dataField name="[D]&#10;TCS" fld="35" baseField="0"/>
    <dataField name="[D]&#10;TDS" fld="36" baseField="0"/>
    <dataField name="Net Payout&#10;[A-B-C-D]" fld="38" baseField="0"/>
  </dataFields>
</pivotTableDefinition>
</file>

<file path=xl/pivotTables/pivotTable3.xml><?xml version="1.0" encoding="utf-8"?>
<pivotTableDefinition xmlns="http://schemas.openxmlformats.org/spreadsheetml/2006/main" name="Monthly Expenditure Report" cacheId="0" dataCaption="" compact="0" compactData="0">
  <location ref="A1:O33" firstHeaderRow="0" firstDataRow="1" firstDataCol="1"/>
  <pivotFields>
    <pivotField name="Year" compact="0" outline="0" multipleItemSelectionAllowed="1" showAll="0">
      <items>
        <item x="0"/>
        <item x="1"/>
        <item x="2"/>
        <item x="3"/>
        <item t="default"/>
      </items>
    </pivotField>
    <pivotField name="Month" axis="axisCol" compact="0" outline="0" multipleItemSelectionAllowed="1" showAll="0" sortType="ascending">
      <items>
        <item x="0"/>
        <item x="13"/>
        <item x="10"/>
        <item x="11"/>
        <item x="12"/>
        <item x="1"/>
        <item x="2"/>
        <item x="3"/>
        <item x="4"/>
        <item x="5"/>
        <item x="6"/>
        <item x="7"/>
        <item x="8"/>
        <item x="9"/>
        <item t="default"/>
      </items>
    </pivotField>
    <pivotField name="I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t="default"/>
      </items>
    </pivotField>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t="default"/>
      </items>
    </pivotField>
    <pivotField name="Category" axis="axisRow" compact="0" outline="0" multipleItemSelectionAllowed="1" showAll="0" sortType="ascending">
      <items>
        <item h="1" x="80"/>
        <item x="36"/>
        <item h="1" x="46"/>
        <item x="24"/>
        <item x="11"/>
        <item h="1" x="53"/>
        <item sd="0" x="16"/>
        <item h="1" x="54"/>
        <item h="1" x="68"/>
        <item h="1" x="58"/>
        <item x="25"/>
        <item h="1" x="51"/>
        <item x="40"/>
        <item h="1" x="79"/>
        <item sd="0" x="23"/>
        <item h="1" x="78"/>
        <item x="30"/>
        <item x="37"/>
        <item h="1" x="74"/>
        <item h="1" x="73"/>
        <item h="1" x="70"/>
        <item h="1" x="61"/>
        <item sd="0" x="2"/>
        <item h="1" x="72"/>
        <item sd="0" x="12"/>
        <item h="1" x="76"/>
        <item h="1" x="60"/>
        <item x="28"/>
        <item h="1" x="32"/>
        <item h="1" x="47"/>
        <item h="1" x="50"/>
        <item x="18"/>
        <item x="31"/>
        <item h="1" x="20"/>
        <item h="1" x="52"/>
        <item h="1" x="67"/>
        <item sd="0" x="0"/>
        <item h="1" x="14"/>
        <item h="1" x="63"/>
        <item h="1" x="64"/>
        <item h="1" x="1"/>
        <item sd="0" x="5"/>
        <item x="38"/>
        <item x="33"/>
        <item h="1" x="44"/>
        <item h="1" x="55"/>
        <item h="1" x="69"/>
        <item h="1" x="66"/>
        <item x="22"/>
        <item h="1" x="65"/>
        <item h="1" x="45"/>
        <item sd="0" x="10"/>
        <item h="1" x="77"/>
        <item h="1" x="62"/>
        <item h="1" x="56"/>
        <item h="1" x="6"/>
        <item h="1" x="34"/>
        <item h="1" x="21"/>
        <item x="43"/>
        <item x="42"/>
        <item h="1" x="49"/>
        <item h="1" x="71"/>
        <item h="1" x="27"/>
        <item h="1" x="13"/>
        <item h="1" x="75"/>
        <item x="26"/>
        <item x="17"/>
        <item h="1" x="59"/>
        <item x="9"/>
        <item x="41"/>
        <item sd="0" x="3"/>
        <item x="35"/>
        <item h="1" x="7"/>
        <item h="1" x="8"/>
        <item x="39"/>
        <item h="1" x="48"/>
        <item h="1" x="4"/>
        <item h="1" x="15"/>
        <item h="1" x="57"/>
        <item x="19"/>
        <item h="1" x="29"/>
        <item t="default"/>
      </items>
    </pivotField>
    <pivotField name="Description"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t="default"/>
      </items>
    </pivotField>
    <pivotField name="Amoun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t="default"/>
      </items>
    </pivotField>
    <pivotField name="Paid?" compact="0" outline="0" multipleItemSelectionAllowed="1" showAll="0">
      <items>
        <item x="0"/>
        <item x="1"/>
        <item t="default"/>
      </items>
    </pivotField>
    <pivotField name="Mode" compact="0" outline="0" multipleItemSelectionAllowed="1" showAll="0">
      <items>
        <item x="0"/>
        <item x="1"/>
        <item x="2"/>
        <item x="3"/>
        <item t="default"/>
      </items>
    </pivotField>
    <pivotField name="Payment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Rating" compact="0" outline="0" multipleItemSelectionAllowed="1" showAll="0">
      <items>
        <item x="0"/>
        <item x="1"/>
        <item x="2"/>
        <item x="3"/>
        <item x="4"/>
        <item t="default"/>
      </items>
    </pivotField>
    <pivotField name="Vendor Category" compact="0" outline="0" multipleItemSelectionAllowed="1" showAll="0">
      <items>
        <item x="0"/>
        <item x="1"/>
        <item x="2"/>
        <item t="default"/>
      </items>
    </pivotField>
    <pivotField name="Remarks" compact="0" outline="0" multipleItemSelectionAllowed="1" showAll="0">
      <items>
        <item x="0"/>
        <item t="default"/>
      </items>
    </pivotField>
  </pivotFields>
  <rowFields>
    <field x="4"/>
  </rowFields>
  <colFields>
    <field x="1"/>
  </colFields>
  <dataFields>
    <dataField name="Total" fld="6" baseField="0"/>
  </dataFields>
</pivotTableDefinition>
</file>

<file path=xl/pivotTables/pivotTable4.xml><?xml version="1.0" encoding="utf-8"?>
<pivotTableDefinition xmlns="http://schemas.openxmlformats.org/spreadsheetml/2006/main" name="Monthly Expenditure Report 2" cacheId="2" dataCaption="" compact="0" compactData="0">
  <location ref="A44:E57" firstHeaderRow="0" firstDataRow="2" firstDataCol="0"/>
  <pivotFields>
    <pivotField name="S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t="default"/>
      </items>
    </pivotField>
    <pivotField name="Month" axis="axisRow" compact="0" numFmtId="169" outline="0" multipleItemSelectionAllowed="1" showAll="0" sortType="ascending">
      <items>
        <item x="9"/>
        <item x="10"/>
        <item x="11"/>
        <item x="0"/>
        <item x="1"/>
        <item x="2"/>
        <item x="3"/>
        <item x="4"/>
        <item x="5"/>
        <item x="6"/>
        <item x="7"/>
        <item x="8"/>
        <item t="default"/>
      </items>
    </pivotField>
    <pivotField name="Date" compact="0" numFmtId="16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t="default"/>
      </items>
    </pivotField>
    <pivotField name="Day" compact="0" numFmtId="49" outline="0" multipleItemSelectionAllowed="1" showAll="0">
      <items>
        <item x="0"/>
        <item x="1"/>
        <item x="2"/>
        <item x="3"/>
        <item x="4"/>
        <item x="5"/>
        <item x="6"/>
        <item t="default"/>
      </items>
    </pivotField>
    <pivotField name="Week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etpooja Actual"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t="default"/>
      </items>
    </pivotField>
    <pivotField name="GST 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t="default"/>
      </items>
    </pivotField>
    <pivotField name="Petpooja"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t="default"/>
      </items>
    </pivotField>
    <pivotField name="Swiggy"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t="default"/>
      </items>
    </pivotField>
    <pivotField name="Swiggy Payout" compact="0" outline="0" multipleItemSelectionAllowed="1" showAll="0">
      <items>
        <item x="0"/>
        <item x="1"/>
        <item t="default"/>
      </items>
    </pivotField>
    <pivotField name="Paper Bill" dataField="1" compact="0" numFmtId="166" outline="0" multipleItemSelectionAllowed="1" showAll="0">
      <items>
        <item x="0"/>
        <item x="1"/>
        <item x="2"/>
        <item x="3"/>
        <item x="4"/>
        <item x="5"/>
        <item x="6"/>
        <item x="7"/>
        <item x="8"/>
        <item t="default"/>
      </items>
    </pivotField>
    <pivotField name="Zom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Zomato Payout" compact="0" outline="0" multipleItemSelectionAllowed="1" showAll="0">
      <items>
        <item x="0"/>
        <item t="default"/>
      </items>
    </pivotField>
    <pivotField name="Total"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t="default"/>
      </items>
    </pivotField>
  </pivotFields>
  <rowFields>
    <field x="1"/>
  </rowFields>
  <colFields>
    <field x="-2"/>
  </colFields>
  <dataFields>
    <dataField name="PetPooja" fld="7" baseField="0"/>
    <dataField name="Swiggy" fld="8" baseField="0"/>
    <dataField name="PaperBill" fld="10" baseField="0"/>
    <dataField name="Total" fld="13" baseField="0"/>
  </dataFields>
</pivotTableDefinition>
</file>

<file path=xl/tables/table1.xml><?xml version="1.0" encoding="utf-8"?>
<table xmlns="http://schemas.openxmlformats.org/spreadsheetml/2006/main" ref="A1:M3756" displayName="Purchase_Register" name="Purchase_Register" id="1">
  <autoFilter ref="$A$1:$M$3756"/>
  <tableColumns count="13">
    <tableColumn name="Year" id="1"/>
    <tableColumn name="Month" id="2"/>
    <tableColumn name="ID" id="3"/>
    <tableColumn name="Date" id="4"/>
    <tableColumn name="Category" id="5"/>
    <tableColumn name="Description" id="6"/>
    <tableColumn name="Amount" id="7"/>
    <tableColumn name="Paid?" id="8"/>
    <tableColumn name="Mode" id="9"/>
    <tableColumn name="Payment Date" id="10"/>
    <tableColumn name="Rating" id="11"/>
    <tableColumn name="Vendor Category" id="12"/>
    <tableColumn name="Remarks" id="13"/>
  </tableColumns>
  <tableStyleInfo name="Expenses-style" showColumnStripes="0" showFirstColumn="1" showLastColumn="1" showRowStripes="1"/>
</table>
</file>

<file path=xl/tables/table2.xml><?xml version="1.0" encoding="utf-8"?>
<table xmlns="http://schemas.openxmlformats.org/spreadsheetml/2006/main" ref="A1:F552" displayName="KakkanadDayBook" name="KakkanadDayBook" id="2">
  <tableColumns count="6">
    <tableColumn name="Month" id="1"/>
    <tableColumn name="Date" id="2"/>
    <tableColumn name="Week" id="3"/>
    <tableColumn name="Description" id="4"/>
    <tableColumn name="Income" id="5"/>
    <tableColumn name="Expense" id="6"/>
  </tableColumns>
  <tableStyleInfo name="Daybook-style" showColumnStripes="0" showFirstColumn="1" showLastColumn="1" showRowStripes="1"/>
</table>
</file>

<file path=xl/tables/table3.xml><?xml version="1.0" encoding="utf-8"?>
<table xmlns="http://schemas.openxmlformats.org/spreadsheetml/2006/main" ref="A1:AK94" displayName="Table3" name="Table3" id="3">
  <autoFilter ref="$A$1:$AK$94"/>
  <tableColumns count="37">
    <tableColumn name="Name" id="1"/>
    <tableColumn name="Online_Name" id="2"/>
    <tableColumn name="Description" id="3"/>
    <tableColumn name="Short_Code" id="4"/>
    <tableColumn name="Short_Code_2" id="5"/>
    <tableColumn name="Sap_Code" id="6"/>
    <tableColumn name="HSN_Code" id="7"/>
    <tableColumn name="Parent_Category" id="8"/>
    <tableColumn name="Category" id="9"/>
    <tableColumn name="Category_online_display" id="10"/>
    <tableColumn name="Price" id="11"/>
    <tableColumn name="Attributes" id="12"/>
    <tableColumn name="Goods_Services" id="13"/>
    <tableColumn name="Unit" id="14"/>
    <tableColumn name="is_Self_Item_Recipe" id="15"/>
    <tableColumn name="minimum_stock_level" id="16"/>
    <tableColumn name="at_par_stock_level" id="17"/>
    <tableColumn name="Rank" id="18"/>
    <tableColumn name="Packing_Charges" id="19"/>
    <tableColumn name="Allow_Decimal_Qty" id="20"/>
    <tableColumn name="Addon_Group_Name" id="21"/>
    <tableColumn name="Addon_Group_Selection" id="22"/>
    <tableColumn name="Addon_Group_Min" id="23"/>
    <tableColumn name="Addon_Group_Max" id="24"/>
    <tableColumn name="Variation_group_name" id="25"/>
    <tableColumn name="Variation" id="26"/>
    <tableColumn name="Variation_Price" id="27"/>
    <tableColumn name="Variation_Sap_Code" id="28"/>
    <tableColumn name="Variation_Packing_Charges" id="29"/>
    <tableColumn name="Variation 2" id="30"/>
    <tableColumn name="Variation_Price 2" id="31"/>
    <tableColumn name="Variation_Sap_Code 2" id="32"/>
    <tableColumn name="Variation_Packing_Charges 2" id="33"/>
    <tableColumn name="Variation 3" id="34"/>
    <tableColumn name="Variation_Price 3" id="35"/>
    <tableColumn name="Variation_Sap_Code 3" id="36"/>
    <tableColumn name="Variation_Packing_Charges 3" id="37"/>
  </tableColumns>
  <tableStyleInfo name="Menu-style" showColumnStripes="0" showFirstColumn="1" showLastColumn="1" showRowStripes="1"/>
</table>
</file>

<file path=xl/tables/table4.xml><?xml version="1.0" encoding="utf-8"?>
<table xmlns="http://schemas.openxmlformats.org/spreadsheetml/2006/main" ref="A1:N479" displayName="Business" name="Business" id="4">
  <autoFilter ref="$A$1:$N$479"/>
  <tableColumns count="14">
    <tableColumn name="Sl" id="1"/>
    <tableColumn name="Month" id="2"/>
    <tableColumn name="Date" id="3"/>
    <tableColumn name="Day" id="4"/>
    <tableColumn name="Week Number" id="5"/>
    <tableColumn name="Petpooja Actual" id="6"/>
    <tableColumn name="GST 5%" id="7"/>
    <tableColumn name="Petpooja" id="8"/>
    <tableColumn name="Swiggy" id="9"/>
    <tableColumn name="Swiggy Payout" id="10"/>
    <tableColumn name="Paper Bill" id="11"/>
    <tableColumn name="Zomato" id="12"/>
    <tableColumn name="Zomato Payout" id="13"/>
    <tableColumn name="Total" id="14"/>
  </tableColumns>
  <tableStyleInfo name="Income-style" showColumnStripes="0" showFirstColumn="1" showLastColumn="1" showRowStripes="1"/>
</table>
</file>

<file path=xl/tables/table5.xml><?xml version="1.0" encoding="utf-8"?>
<table xmlns="http://schemas.openxmlformats.org/spreadsheetml/2006/main" ref="P1:U116" displayName="Accounts" name="Accounts" id="5">
  <tableColumns count="6">
    <tableColumn name="FED BANK" id="1"/>
    <tableColumn name="YES BANK" id="2"/>
    <tableColumn name="SWIGGY" id="3"/>
    <tableColumn name="SWIGGY1" id="4"/>
    <tableColumn name="Cash" id="5"/>
    <tableColumn name="Alerts" id="6"/>
  </tableColumns>
  <tableStyleInfo name="Income-style 2" showColumnStripes="0" showFirstColumn="1" showLastColumn="1" showRowStripes="1"/>
</table>
</file>

<file path=xl/tables/table6.xml><?xml version="1.0" encoding="utf-8"?>
<table xmlns="http://schemas.openxmlformats.org/spreadsheetml/2006/main" ref="A1:Y154" displayName="Table4" name="Table4" id="6">
  <autoFilter ref="$A$1:$Y$154"/>
  <tableColumns count="25">
    <tableColumn name="Sl." id="1"/>
    <tableColumn name="Item ID" id="2"/>
    <tableColumn name="Category" id="3"/>
    <tableColumn name="Item Name" id="4"/>
    <tableColumn name="Variation" id="5"/>
    <tableColumn name="Online Display Name" id="6"/>
    <tableColumn name="Item Type" id="7"/>
    <tableColumn name="Price" id="8"/>
    <tableColumn name="Description" id="9"/>
    <tableColumn name="SwiggyPrice" id="10"/>
    <tableColumn name="SwiggyIncome" id="11"/>
    <tableColumn name="Dietary" id="12"/>
    <tableColumn name="Short Code" id="13"/>
    <tableColumn name="Sap Code" id="14"/>
    <tableColumn name="HSN Code" id="15"/>
    <tableColumn name="Weight" id="16"/>
    <tableColumn name="Weight Unit" id="17"/>
    <tableColumn name="Rank" id="18"/>
    <tableColumn name="Packing Charges" id="19"/>
    <tableColumn name="Expose in Captain" id="20"/>
    <tableColumn name="Goods/Services" id="21"/>
    <tableColumn name="Short Code Two" id="22"/>
    <tableColumn name="Allow Decimal Qty" id="23"/>
    <tableColumn name="Manufacturing Date (DD-MM-YYYY)" id="24"/>
    <tableColumn name="Expiry Date (DD-MM-YYYY)" id="25"/>
  </tableColumns>
  <tableStyleInfo name="MenuUpdater-style" showColumnStripes="0" showFirstColumn="1" showLastColumn="1" showRowStripes="1"/>
</table>
</file>

<file path=xl/tables/table7.xml><?xml version="1.0" encoding="utf-8"?>
<table xmlns="http://schemas.openxmlformats.org/spreadsheetml/2006/main" ref="A4:N19" displayName="WeeklySwiggyOrders" name="WeeklySwiggyOrders" id="7">
  <tableColumns count="14">
    <tableColumn name="PaymentID" id="1"/>
    <tableColumn name="Start Date" id="2"/>
    <tableColumn name="End Date" id="3"/>
    <tableColumn name="No. of Orders" id="4"/>
    <tableColumn name="Total Sales" id="5"/>
    <tableColumn name="Sw_Order" id="6"/>
    <tableColumn name="Sw_Total" id="7"/>
    <tableColumn name="Sw_ServiceFee" id="8"/>
    <tableColumn name="Sw_Other" id="9"/>
    <tableColumn name="Sw_TCS" id="10"/>
    <tableColumn name="SW_Payable" id="11"/>
    <tableColumn name="SW_Differnce" id="12"/>
    <tableColumn name="ActualDifference" id="13"/>
    <tableColumn name="Swiggy%" id="14"/>
  </tableColumns>
  <tableStyleInfo name="Swiggy Order Summary-style" showColumnStripes="0" showFirstColumn="1" showLastColumn="1" showRowStripes="1"/>
</table>
</file>

<file path=xl/tables/table8.xml><?xml version="1.0" encoding="utf-8"?>
<table xmlns="http://schemas.openxmlformats.org/spreadsheetml/2006/main" ref="A1:B80" displayName="Table1" name="Table1" id="8">
  <tableColumns count="2">
    <tableColumn name="Vendors" id="1"/>
    <tableColumn name="Category" id="2"/>
  </tableColumns>
  <tableStyleInfo name="Masters-style" showColumnStripes="0" showFirstColumn="1" showLastColumn="1" showRowStripes="1"/>
</table>
</file>

<file path=xl/tables/table9.xml><?xml version="1.0" encoding="utf-8"?>
<table xmlns="http://schemas.openxmlformats.org/spreadsheetml/2006/main" headerRowCount="0" ref="G2:P4" displayName="Table_1" name="Table_1" id="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3-style" showColumnStripes="0" showFirstColumn="1" showLastColumn="1" showRowStripes="1"/>
</table>
</file>

<file path=xl/tables/table10.xml><?xml version="1.0" encoding="utf-8"?>
<table xmlns="http://schemas.openxmlformats.org/spreadsheetml/2006/main" ref="A2:B38" displayName="Table2" name="Table2" id="10">
  <tableColumns count="2">
    <tableColumn name="Vendors" id="1"/>
    <tableColumn name="Category" id="2"/>
  </tableColumns>
  <tableStyleInfo name="Sheet4-style" showColumnStripes="0" showFirstColumn="1" showLastColumn="1" showRowStripes="1"/>
</table>
</file>

<file path=xl/tables/table11.xml><?xml version="1.0" encoding="utf-8"?>
<table xmlns="http://schemas.openxmlformats.org/spreadsheetml/2006/main" ref="A2:AA68" displayName="Table5" name="Table5" id="11">
  <autoFilter ref="$A$2:$AA$68"/>
  <tableColumns count="27">
    <tableColumn name="PIZZA" id="1"/>
    <tableColumn name="Size" id="2"/>
    <tableColumn name="Column 25" id="3"/>
    <tableColumn name="Column 24" id="4"/>
    <tableColumn name="Chicken" id="5"/>
    <tableColumn name="Column 26" id="6"/>
    <tableColumn name="Column 27" id="7"/>
    <tableColumn name="Beef" id="8"/>
    <tableColumn name="Pork" id="9"/>
    <tableColumn name="Pepperoni" id="10"/>
    <tableColumn name="Bacon" id="11"/>
    <tableColumn name="Veggies" id="12"/>
    <tableColumn name="Cheese" id="13"/>
    <tableColumn name="Imp. Cheese" id="14"/>
    <tableColumn name="Dough" id="15"/>
    <tableColumn name="Sauce" id="16"/>
    <tableColumn name="Olives" id="17"/>
    <tableColumn name="Mushroom" id="18"/>
    <tableColumn name="Toppings" id="19"/>
    <tableColumn name="Olive Oil" id="20"/>
    <tableColumn name="Origano" id="21"/>
    <tableColumn name="Tomato Confit" id="22"/>
    <tableColumn name="BBQ SAUCE" id="23"/>
    <tableColumn name="CHIMICHURRI" id="24"/>
    <tableColumn name="BUTTER" id="25"/>
    <tableColumn name="Column 4" id="26"/>
    <tableColumn name="Column 5" id="27"/>
  </tableColumns>
  <tableStyleInfo name="Pizza Costing New-style" showColumnStripes="0" showFirstColumn="1" showLastColumn="1" showRowStripes="1"/>
</table>
</file>

<file path=xl/tables/table12.xml><?xml version="1.0" encoding="utf-8"?>
<table xmlns="http://schemas.openxmlformats.org/spreadsheetml/2006/main" ref="A2:AY485" displayName="SwiggyInvoices" name="SwiggyInvoices" id="12">
  <autoFilter ref="$A$2:$AY$485">
    <filterColumn colId="12">
      <filters>
        <filter val="150"/>
        <filter val="91.99"/>
        <filter val="47.5"/>
        <filter val="112"/>
        <filter val="113"/>
        <filter val="158"/>
        <filter val="137.5"/>
        <filter val="118.5"/>
        <filter val="117"/>
        <filter val="90"/>
        <filter val="92"/>
        <filter val="206.99"/>
        <filter val="62.5"/>
        <filter val="50"/>
        <filter val="95"/>
        <filter val="131.99"/>
        <filter val="64.5"/>
        <filter val="88.49"/>
        <filter val="85.99"/>
        <filter val="52"/>
        <filter val="86.25"/>
        <filter val="53"/>
        <filter val="110.5"/>
        <filter val="97"/>
        <filter val="54"/>
        <filter val="55"/>
        <filter val="236.99"/>
        <filter val="58"/>
        <filter val="177.75"/>
        <filter val="160"/>
        <filter val="144.98"/>
        <filter val="165"/>
        <filter val="144.8"/>
        <filter val="123"/>
        <filter val="123.49"/>
        <filter val="56.25"/>
        <filter val="127"/>
        <filter val="326"/>
        <filter val="71.5"/>
        <filter val="129"/>
        <filter val="60"/>
        <filter val="61"/>
        <filter val="159.99"/>
        <filter val="52.5"/>
        <filter val="75.5"/>
        <filter val="63"/>
        <filter val="54.5"/>
        <filter val="77.5"/>
        <filter val="150.87"/>
        <filter val="66"/>
        <filter val="232.5"/>
        <filter val="67"/>
        <filter val="68"/>
        <filter val="91.5"/>
        <filter val="77.99"/>
        <filter val="93.99"/>
        <filter val="132"/>
        <filter val="67.5"/>
        <filter val="111.5"/>
        <filter val="69.5"/>
        <filter val="135"/>
        <filter val="101.49"/>
        <filter val="84.5"/>
        <filter val="70"/>
        <filter val="73"/>
        <filter val="88.5"/>
        <filter val="74"/>
        <filter val="132.5"/>
        <filter val="83.99"/>
        <filter val="75"/>
        <filter val="65.5"/>
        <filter val="86.5"/>
        <filter val="76"/>
        <filter val="77"/>
        <filter val="237.47"/>
        <filter val="103.49"/>
        <filter val="121.99"/>
        <filter val="57.5"/>
        <filter val="122.5"/>
        <filter val="147.5"/>
        <filter val="144"/>
        <filter val="102"/>
        <filter val="105"/>
        <filter val="97.2"/>
        <filter val="80"/>
        <filter val="81"/>
        <filter val="82"/>
        <filter val="72.5"/>
        <filter val="40"/>
        <filter val="74.5"/>
        <filter val="85"/>
        <filter val="398.75"/>
        <filter val="76.5"/>
        <filter val="97.5"/>
      </filters>
    </filterColumn>
  </autoFilter>
  <tableColumns count="51">
    <tableColumn name="PaymentID" id="1"/>
    <tableColumn name="Order ID" id="2"/>
    <tableColumn name="Parent Order ID" id="3"/>
    <tableColumn name="Order Date" id="4"/>
    <tableColumn name="Order Status" id="5"/>
    <tableColumn name="Order Category" id="6"/>
    <tableColumn name="Order Payment Type" id="7"/>
    <tableColumn name="Cancelled By?" id="8"/>
    <tableColumn name="Coupon type applied by customer" id="9"/>
    <tableColumn name="Item Total" id="10"/>
    <tableColumn name="Packaging Charges" id="11"/>
    <tableColumn name="Restaurant Discounts (Promo, Freebies, Flat Off, etc.)" id="12"/>
    <tableColumn name="Swiggy One _x000a_Exclusive Offer Discount" id="13"/>
    <tableColumn name="Restaurant Discount Share [3a+3b]" id="14"/>
    <tableColumn name="Net Bill Value (before taxes) [1+2-3]" id="15"/>
    <tableColumn name="GST Collected" id="16"/>
    <tableColumn name="Total Customer Paid [4+5]" id="17"/>
    <tableColumn name="Commission charged on" id="18"/>
    <tableColumn name="Service Fees %" id="19"/>
    <tableColumn name="Commission" id="20"/>
    <tableColumn name="Long Distance Charges" id="21"/>
    <tableColumn name="Discount on Long Distance Fee" id="22"/>
    <tableColumn name="Pocket Hero Fees" id="23"/>
    <tableColumn name="Swiggy One Fees" id="24"/>
    <tableColumn name="Payment Collection Charges" id="25"/>
    <tableColumn name="Restaurant Cancellation Charges" id="26"/>
    <tableColumn name="Call Center Charges" id="27"/>
    <tableColumn name="Delivery Fee sponsored by Restaurant (w/o tax)" id="28"/>
    <tableColumn name="Bolt Fees" id="29"/>
    <tableColumn name="GST on Service Fee @18%" id="30"/>
    <tableColumn name="Total Swiggy Fees_x000a_[6+7+8-9+10+11+12+13+14+15+16]" id="31"/>
    <tableColumn name="Customer Cancellations" id="32"/>
    <tableColumn name="Customer Complaints" id="33"/>
    <tableColumn name="Complaint &amp; Cancellation Charges_x000a_[17+18]" id="34"/>
    <tableColumn name="GST Deduction" id="35"/>
    <tableColumn name="TCS" id="36"/>
    <tableColumn name="TDS" id="37"/>
    <tableColumn name="Total Taxes_x000a_[19+20+21]" id="38"/>
    <tableColumn name="Net Payout for Order (after taxes)_x000a_[A-B-C-D]" id="39"/>
    <tableColumn name="Long Distance Order" id="40"/>
    <tableColumn name="Last Mile (in km)" id="41"/>
    <tableColumn name="MFR Accurate?" id="42"/>
    <tableColumn name="MFR Pressed?" id="43"/>
    <tableColumn name="Coupon Code Sourced" id="44"/>
    <tableColumn name="Discount Campaign ID" id="45"/>
    <tableColumn name="Replicated Order" id="46"/>
    <tableColumn name="Base order ID" id="47"/>
    <tableColumn name="Cancellation time" id="48"/>
    <tableColumn name="Pick Up Status" id="49"/>
    <tableColumn name="Swiggy One Customer?" id="50"/>
    <tableColumn name="Pocket Hero Order?" id="51"/>
  </tableColumns>
  <tableStyleInfo name="SwiggyInvoiceAnnexture-style" showColumnStripes="0" showFirstColumn="1" showLastColumn="1" showRowStripes="1"/>
</table>
</file>

<file path=xl/tables/table13.xml><?xml version="1.0" encoding="utf-8"?>
<table xmlns="http://schemas.openxmlformats.org/spreadsheetml/2006/main" ref="A1:AK522" displayName="SwiggyOrders" name="SwiggyOrders" id="13">
  <autoFilter ref="$A$1:$AK$522"/>
  <tableColumns count="37">
    <tableColumn name="Sl." id="1"/>
    <tableColumn name="PaymentID" id="2"/>
    <tableColumn name="Order ID" id="3"/>
    <tableColumn name="Order-status" id="4"/>
    <tableColumn name="Order Place Time" id="5"/>
    <tableColumn name="Order Acceptance Time" id="6"/>
    <tableColumn name="Order Delivery Time" id="7"/>
    <tableColumn name="Total Bill Amount" id="8"/>
    <tableColumn name="Tax Restaurant" id="9"/>
    <tableColumn name="Item-SGST" id="10"/>
    <tableColumn name="Item-CGST" id="11"/>
    <tableColumn name="Item-IGST" id="12"/>
    <tableColumn name="PackagingCharge-SGST" id="13"/>
    <tableColumn name="PackagingCharge-CGST" id="14"/>
    <tableColumn name="PackagingCharge-IGST" id="15"/>
    <tableColumn name="ServiceCharge-SGST" id="16"/>
    <tableColumn name="ServiceCharge-CGST" id="17"/>
    <tableColumn name="ServiceCharge-IGST" id="18"/>
    <tableColumn name="Item-GST-Inclusive" id="19"/>
    <tableColumn name="Packaging_GST_Inclusive" id="20"/>
    <tableColumn name="ServiceCharge-GST-inclusive" id="21"/>
    <tableColumn name="Restaurant Trade Discount" id="22"/>
    <tableColumn name="Restaurant Coupon Discount Share" id="23"/>
    <tableColumn name="Packing-charge" id="24"/>
    <tableColumn name="Cancelled reason" id="25"/>
    <tableColumn name="Food-prepared &lt;Yes/No&gt;" id="26"/>
    <tableColumn name="Order-Cancellation-time" id="27"/>
    <tableColumn name="Edited-status" id="28"/>
    <tableColumn name="Item-count" id="29"/>
    <tableColumn name="MOU type" id="30"/>
    <tableColumn name="Cancellation-responsible-entity" id="31"/>
    <tableColumn name="Restaurant-bear" id="32"/>
    <tableColumn name="Item1" id="33"/>
    <tableColumn name="Item2" id="34"/>
    <tableColumn name="Item3" id="35"/>
    <tableColumn name="Item4" id="36"/>
    <tableColumn name="Item5" id="37"/>
  </tableColumns>
  <tableStyleInfo name="Swiggy Orders-style" showColumnStripes="0" showFirstColumn="1" showLastColumn="1" showRowStripes="1"/>
</table>
</file>

<file path=xl/tables/table14.xml><?xml version="1.0" encoding="utf-8"?>
<table xmlns="http://schemas.openxmlformats.org/spreadsheetml/2006/main" ref="A1:AN433" displayName="SwiggyPayments" name="SwiggyPayments" id="14">
  <autoFilter ref="$A$1:$AN$433"/>
  <tableColumns count="40">
    <tableColumn name="Sl." id="1"/>
    <tableColumn name="PaymentID" id="2"/>
    <tableColumn name="Order ID" id="3"/>
    <tableColumn name="Order-status" id="4"/>
    <tableColumn name="Order Place Time" id="5"/>
    <tableColumn name="Order Acceptance Time" id="6"/>
    <tableColumn name="Order Delivery Time" id="7"/>
    <tableColumn name="Order Week" id="8"/>
    <tableColumn name="Total Bill Amount" id="9"/>
    <tableColumn name="SwiggyPaidAmnt" id="10"/>
    <tableColumn name="Difference" id="11"/>
    <tableColumn name="Tax Restaurant" id="12"/>
    <tableColumn name="Item-SGST" id="13"/>
    <tableColumn name="Item-CGST" id="14"/>
    <tableColumn name="Item-IGST" id="15"/>
    <tableColumn name="PackagingCharge-SGST" id="16"/>
    <tableColumn name="PackagingCharge-CGST" id="17"/>
    <tableColumn name="PackagingCharge-IGST" id="18"/>
    <tableColumn name="ServiceCharge-SGST" id="19"/>
    <tableColumn name="ServiceCharge-CGST" id="20"/>
    <tableColumn name="ServiceCharge-IGST" id="21"/>
    <tableColumn name="Item-GST-Inclusive" id="22"/>
    <tableColumn name="Packaging_GST_Inclusive" id="23"/>
    <tableColumn name="ServiceCharge-GST-inclusive" id="24"/>
    <tableColumn name="Restaurant Trade Discount" id="25"/>
    <tableColumn name="Restaurant Coupon Discount Share" id="26"/>
    <tableColumn name="Packing-charge" id="27"/>
    <tableColumn name="Cancelled reason" id="28"/>
    <tableColumn name="Food-prepared &lt;Yes/No&gt;" id="29"/>
    <tableColumn name="Order-Cancellation-time" id="30"/>
    <tableColumn name="Edited-status" id="31"/>
    <tableColumn name="Item-count" id="32"/>
    <tableColumn name="MOU type" id="33"/>
    <tableColumn name="Cancellation-responsible-entity" id="34"/>
    <tableColumn name="Restaurant-bear" id="35"/>
    <tableColumn name="Item1" id="36"/>
    <tableColumn name="Item2" id="37"/>
    <tableColumn name="Item3" id="38"/>
    <tableColumn name="Item4" id="39"/>
    <tableColumn name="Item5" id="40"/>
  </tableColumns>
  <tableStyleInfo name="Sheet1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8" dT="2025-06-12T10:45:09.00" personId="{6787f049-f3b0-4d6f-9ec9-c56b01443a2a}" id="{f7d63c94-1788-4077-ba34-f1ad1ebf6a38}" done="0">
    <x18tc:text xml:space="preserve">Good Friday</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Tr7ULNsPSFdDkzsu9iJvPxo1KaOvFYzt/view?usp=drive_link" TargetMode="External"/><Relationship Id="rId194" Type="http://schemas.openxmlformats.org/officeDocument/2006/relationships/hyperlink" Target="https://drive.google.com/file/d/1TUCXCxEYgRX4frZAfAYCOcGvVYofkuKN/view?usp=drive_link" TargetMode="External"/><Relationship Id="rId193" Type="http://schemas.openxmlformats.org/officeDocument/2006/relationships/hyperlink" Target="https://drive.google.com/file/d/1Pd3xplAiNAYBveVPdc0HjG2KV6Qj0vaz/view?usp=drive_link" TargetMode="External"/><Relationship Id="rId192" Type="http://schemas.openxmlformats.org/officeDocument/2006/relationships/hyperlink" Target="https://drive.google.com/file/d/1bhkuTHB_oaiAA76uiLJC4CaDYP9bRo5i/view?usp=drive_link" TargetMode="External"/><Relationship Id="rId191" Type="http://schemas.openxmlformats.org/officeDocument/2006/relationships/hyperlink" Target="https://drive.google.com/file/d/1h84EKs9fN-PVCGLvcdqciaHvEBv-0ddM/view?usp=drive_link" TargetMode="External"/><Relationship Id="rId187" Type="http://schemas.openxmlformats.org/officeDocument/2006/relationships/hyperlink" Target="https://drive.google.com/file/d/1qhffOJfPDNkkd4gxoEEd5ReoDn6M-HCt/view?usp=drive_link" TargetMode="External"/><Relationship Id="rId186" Type="http://schemas.openxmlformats.org/officeDocument/2006/relationships/hyperlink" Target="https://drive.google.com/file/d/1tYMyFtj_hXjpQWtBBCcA2CTovHSuF76v/view?usp=drive_link" TargetMode="External"/><Relationship Id="rId185" Type="http://schemas.openxmlformats.org/officeDocument/2006/relationships/hyperlink" Target="https://drive.google.com/file/d/1VXaI1YULehn9MFDL7Y5H95EmgKh4cHhI/view?usp=drive_link" TargetMode="External"/><Relationship Id="rId184" Type="http://schemas.openxmlformats.org/officeDocument/2006/relationships/hyperlink" Target="https://drive.google.com/file/d/1PvLbfYJy2zcPD8DPicnfHfEdXWkSpIVX/view?usp=drive_link" TargetMode="External"/><Relationship Id="rId189" Type="http://schemas.openxmlformats.org/officeDocument/2006/relationships/hyperlink" Target="https://drive.google.com/file/d/1PrMKEepUS_GkLD7jucsm6Gajzpg0QywY/view?usp=drive_link" TargetMode="External"/><Relationship Id="rId188" Type="http://schemas.openxmlformats.org/officeDocument/2006/relationships/hyperlink" Target="https://drive.google.com/file/d/1X3g04xauYpnUjW7w6BIsxeQQZhxYWdkx/view?usp=drive_link" TargetMode="External"/><Relationship Id="rId183" Type="http://schemas.openxmlformats.org/officeDocument/2006/relationships/hyperlink" Target="https://drive.google.com/file/d/1X6yjZS_mDw43YcsEzB9YGHP6iudpbI8O/view?usp=drive_link" TargetMode="External"/><Relationship Id="rId182" Type="http://schemas.openxmlformats.org/officeDocument/2006/relationships/hyperlink" Target="https://drive.google.com/file/d/1uB7aelPUfxOphAUVN_81FpHpfSX0sRAO/view?usp=drive_link" TargetMode="External"/><Relationship Id="rId181" Type="http://schemas.openxmlformats.org/officeDocument/2006/relationships/hyperlink" Target="https://drive.google.com/file/d/1VTbUvES4IiNWGUZUlkwI5hs0Z7ENtWcx/view?usp=drive_link" TargetMode="External"/><Relationship Id="rId180" Type="http://schemas.openxmlformats.org/officeDocument/2006/relationships/hyperlink" Target="https://drive.google.com/file/d/1UNesJs3_Hh6DXR5dHZ2va-fJPRDGutsu/view?usp=drive_link" TargetMode="External"/><Relationship Id="rId176" Type="http://schemas.openxmlformats.org/officeDocument/2006/relationships/hyperlink" Target="https://drive.google.com/file/d/1TRje12wYqvGZ07j26hjH-9mr1RckLou6/view?usp=drive_link" TargetMode="External"/><Relationship Id="rId297" Type="http://schemas.openxmlformats.org/officeDocument/2006/relationships/hyperlink" Target="https://drive.google.com/file/d/1i9015nGu9X7SHzZefgau2vlrLrdtCYaw/view?usp=drive_link" TargetMode="External"/><Relationship Id="rId175" Type="http://schemas.openxmlformats.org/officeDocument/2006/relationships/hyperlink" Target="https://drive.google.com/file/d/1UeD7mLPTqEJ65-n4Hh3orE3sgr0rpWzQ/view?usp=drive_link" TargetMode="External"/><Relationship Id="rId296" Type="http://schemas.openxmlformats.org/officeDocument/2006/relationships/hyperlink" Target="https://drive.google.com/file/d/1glXNBuzgn49rEyvlubMem8Eq65fltjAK/view?usp=drive_link" TargetMode="External"/><Relationship Id="rId174" Type="http://schemas.openxmlformats.org/officeDocument/2006/relationships/hyperlink" Target="https://drive.google.com/file/d/1U5C1v3D8nSaOpyC-uDwbEGQ-QnNkIGIe/view?usp=drive_link" TargetMode="External"/><Relationship Id="rId295" Type="http://schemas.openxmlformats.org/officeDocument/2006/relationships/hyperlink" Target="https://drive.google.com/file/d/1ga37ehpUKAQxbPIvnYTBvVxZgji3nfhU/view?usp=drive_link" TargetMode="External"/><Relationship Id="rId173" Type="http://schemas.openxmlformats.org/officeDocument/2006/relationships/hyperlink" Target="https://drive.google.com/file/d/1ObkEWl-ckPItmPENqDZNxf1ei-MRMY1B/view?usp=drive_link" TargetMode="External"/><Relationship Id="rId294" Type="http://schemas.openxmlformats.org/officeDocument/2006/relationships/hyperlink" Target="https://drive.google.com/file/d/1wuCPakM3VrqHy0l_ix5E5HD3wn8-tQu2/view?usp=drive_link" TargetMode="External"/><Relationship Id="rId179" Type="http://schemas.openxmlformats.org/officeDocument/2006/relationships/hyperlink" Target="https://drive.google.com/file/d/1UbxIugqW8r-8M-bcqMDAeYMSI5sRSt20/view?usp=drive_link" TargetMode="External"/><Relationship Id="rId178" Type="http://schemas.openxmlformats.org/officeDocument/2006/relationships/hyperlink" Target="https://drive.google.com/file/d/1Ups1JNAwODG_5LRH2eH7js2qRWHpyfmz/view?usp=drive_link" TargetMode="External"/><Relationship Id="rId299" Type="http://schemas.openxmlformats.org/officeDocument/2006/relationships/hyperlink" Target="https://drive.google.com/file/d/1h4gW_5AVP-5URI98r8ZQyU1nI7NjRscZ/view?usp=drive_link" TargetMode="External"/><Relationship Id="rId177" Type="http://schemas.openxmlformats.org/officeDocument/2006/relationships/hyperlink" Target="https://drive.google.com/file/d/1TwCgHCCT4AXeplDsnEzVuKdEJ5nwWxqY/view?usp=drive_link" TargetMode="External"/><Relationship Id="rId298" Type="http://schemas.openxmlformats.org/officeDocument/2006/relationships/hyperlink" Target="https://drive.google.com/file/d/1ym3UiHTsdX6HriEvXKj4m1JeKfwwDo25/view?usp=drive_link" TargetMode="External"/><Relationship Id="rId198" Type="http://schemas.openxmlformats.org/officeDocument/2006/relationships/hyperlink" Target="https://drive.google.com/file/d/1UNta0i2NR9QO8cVVi7zuFCyJXtMYW-8J/view?usp=drive_link" TargetMode="External"/><Relationship Id="rId197" Type="http://schemas.openxmlformats.org/officeDocument/2006/relationships/hyperlink" Target="https://drive.google.com/file/d/1gz2tU1jEFikbEHnbZx-HEvRBF0DqWAuW/view?usp=drive_link" TargetMode="External"/><Relationship Id="rId196" Type="http://schemas.openxmlformats.org/officeDocument/2006/relationships/hyperlink" Target="https://drive.google.com/file/d/1U7rCnekcQQ7a-FICFEbvlvZFUe1yV6ZM/view?usp=drive_link" TargetMode="External"/><Relationship Id="rId195" Type="http://schemas.openxmlformats.org/officeDocument/2006/relationships/hyperlink" Target="https://drive.google.com/file/d/1U18m2qyA9AhCAefY_ahavSFFS-kwkLgo/view?usp=drive_link" TargetMode="External"/><Relationship Id="rId199" Type="http://schemas.openxmlformats.org/officeDocument/2006/relationships/hyperlink" Target="https://drive.google.com/file/d/1PWOzddH1wvS8WFllbbmtZqq2ht4qQRQz/view?usp=drive_link" TargetMode="External"/><Relationship Id="rId150" Type="http://schemas.openxmlformats.org/officeDocument/2006/relationships/hyperlink" Target="https://drive.google.com/file/d/1IWkGMtgwGlUGlxUqWiJhfQ94x_A3N2ii/view?usp=drive_link" TargetMode="External"/><Relationship Id="rId271" Type="http://schemas.openxmlformats.org/officeDocument/2006/relationships/hyperlink" Target="https://drive.google.com/file/d/1cTQn0h87Z6snB20ObbuS1OjFundItUWG/view?usp=drive_link" TargetMode="External"/><Relationship Id="rId392" Type="http://schemas.openxmlformats.org/officeDocument/2006/relationships/hyperlink" Target="https://drive.google.com/file/d/19oSgunJWXqSLUspA4aHOxdARMYZMy0F7/view?usp=drive_link" TargetMode="External"/><Relationship Id="rId270" Type="http://schemas.openxmlformats.org/officeDocument/2006/relationships/hyperlink" Target="https://drive.google.com/file/d/1bbSyv_XU0GYtv1zUQEIk73PzBddZ7jnP/view?usp=drive_link" TargetMode="External"/><Relationship Id="rId391" Type="http://schemas.openxmlformats.org/officeDocument/2006/relationships/hyperlink" Target="https://drive.google.com/file/d/1zPNoaEwbwKk0d1UMIwSMDVdLAuRcbfob/view?usp=drive_link" TargetMode="External"/><Relationship Id="rId390" Type="http://schemas.openxmlformats.org/officeDocument/2006/relationships/hyperlink" Target="https://drive.google.com/file/d/1aJKFHswb142D_bxVgK9We6U2dLUNYA9e/view?usp=drive_link" TargetMode="External"/><Relationship Id="rId1" Type="http://schemas.openxmlformats.org/officeDocument/2006/relationships/hyperlink" Target="https://drive.google.com/file/d/1AarcvdV0uusaJkxgq6uu-7PgpJVdEYNf/view?usp=drive_link" TargetMode="External"/><Relationship Id="rId2" Type="http://schemas.openxmlformats.org/officeDocument/2006/relationships/hyperlink" Target="https://drive.google.com/file/d/1VcZrdZOWUmvkytjuINxVJL5O6lzUSdzS/view?usp=drive_link" TargetMode="External"/><Relationship Id="rId3" Type="http://schemas.openxmlformats.org/officeDocument/2006/relationships/hyperlink" Target="https://drive.google.com/file/d/1DTUVHsRtXksbCNpsQBLUmjC--rMrwzl7/view?usp=drive_link" TargetMode="External"/><Relationship Id="rId149" Type="http://schemas.openxmlformats.org/officeDocument/2006/relationships/hyperlink" Target="https://drive.google.com/file/d/1IFg-_13q_SWc-y0Rf05YEdmYUPk-o8Zm/view?usp=drive_link" TargetMode="External"/><Relationship Id="rId4" Type="http://schemas.openxmlformats.org/officeDocument/2006/relationships/hyperlink" Target="https://drive.google.com/file/d/1DaZFZeE6VsmwitfCQj-UkFSWdm1TEEtJ/view?usp=drive_link" TargetMode="External"/><Relationship Id="rId148" Type="http://schemas.openxmlformats.org/officeDocument/2006/relationships/hyperlink" Target="https://drive.google.com/file/d/1bVSKPVFtkaISmNUdxBW0uEylDJyEp48d/view?usp=drive_link" TargetMode="External"/><Relationship Id="rId269" Type="http://schemas.openxmlformats.org/officeDocument/2006/relationships/hyperlink" Target="https://drive.google.com/file/d/1c92t_17V_ylzxcCK2XCbrKWk6u-rNbx5/view?usp=drive_link" TargetMode="External"/><Relationship Id="rId9" Type="http://schemas.openxmlformats.org/officeDocument/2006/relationships/hyperlink" Target="https://drive.google.com/file/d/1uEagPbOsmsbec1fk5d1MggVABaYtQKN7/view?usp=drive_link" TargetMode="External"/><Relationship Id="rId143" Type="http://schemas.openxmlformats.org/officeDocument/2006/relationships/hyperlink" Target="https://drive.google.com/file/d/1Ix8ZQCcQke9wPrqH8VY7ZDuAvYNZ4ABf/view?usp=drive_link" TargetMode="External"/><Relationship Id="rId264" Type="http://schemas.openxmlformats.org/officeDocument/2006/relationships/hyperlink" Target="https://drive.google.com/file/d/1c1p4k5UYRP3_iQr6jHLVruYXrGS2fiZo/view?usp=drive_link" TargetMode="External"/><Relationship Id="rId385" Type="http://schemas.openxmlformats.org/officeDocument/2006/relationships/hyperlink" Target="https://drive.google.com/file/d/1whBGmDlFoqtyTXVdDpCXOp1GzZbEbyzL/view?usp=drive_link" TargetMode="External"/><Relationship Id="rId142" Type="http://schemas.openxmlformats.org/officeDocument/2006/relationships/hyperlink" Target="https://drive.google.com/file/d/1IbVLdjXCyxE-41xTPqLlwy2GYC942Zty/view?usp=drive_link" TargetMode="External"/><Relationship Id="rId263" Type="http://schemas.openxmlformats.org/officeDocument/2006/relationships/hyperlink" Target="https://drive.google.com/file/d/1d3hJtrPwuUVe1Yu496UEra5l1_Gk9AP7/view?usp=drive_link" TargetMode="External"/><Relationship Id="rId384" Type="http://schemas.openxmlformats.org/officeDocument/2006/relationships/hyperlink" Target="https://drive.google.com/file/d/1nEVKiZnP8801OOw_qxTYDetDFkR1lWWz/view?usp=drive_link" TargetMode="External"/><Relationship Id="rId141" Type="http://schemas.openxmlformats.org/officeDocument/2006/relationships/hyperlink" Target="https://drive.google.com/file/d/1cslh8ozH1_md3HPLnfSzhEZrrhEtwoHy/view?usp=drive_link" TargetMode="External"/><Relationship Id="rId262" Type="http://schemas.openxmlformats.org/officeDocument/2006/relationships/hyperlink" Target="https://drive.google.com/file/d/1d3YYm29nqN6be46gvws2AsNLKxnqC0nP/view?usp=drive_link" TargetMode="External"/><Relationship Id="rId383" Type="http://schemas.openxmlformats.org/officeDocument/2006/relationships/hyperlink" Target="https://drive.google.com/file/d/1XxpPeT5eE5LaCp8vNUxBo-PkaE152fQq/view?usp=drive_link" TargetMode="External"/><Relationship Id="rId140" Type="http://schemas.openxmlformats.org/officeDocument/2006/relationships/hyperlink" Target="https://drive.google.com/file/d/1N5O9HI-dX-STVWS2F7USloWmKHGEfs7o/view?usp=drive_link" TargetMode="External"/><Relationship Id="rId261" Type="http://schemas.openxmlformats.org/officeDocument/2006/relationships/hyperlink" Target="https://drive.google.com/file/d/1cllEMmJqc92CfUUmFuq8amW-DuB9enaq/view?usp=drive_link" TargetMode="External"/><Relationship Id="rId382" Type="http://schemas.openxmlformats.org/officeDocument/2006/relationships/hyperlink" Target="https://drive.google.com/file/d/1XxpPeT5eE5LaCp8vNUxBo-PkaE152fQq/view?usp=drive_link" TargetMode="External"/><Relationship Id="rId5" Type="http://schemas.openxmlformats.org/officeDocument/2006/relationships/hyperlink" Target="https://drive.google.com/file/d/1CclhVjSvG2yNxz7RtN3OdpcIBv-wi1c7/view?usp=drive_link" TargetMode="External"/><Relationship Id="rId147" Type="http://schemas.openxmlformats.org/officeDocument/2006/relationships/hyperlink" Target="https://drive.google.com/file/d/1IuFO9YR58VMqirAa-eRSXdv-yD3IBGch/view?usp=drive_link" TargetMode="External"/><Relationship Id="rId268" Type="http://schemas.openxmlformats.org/officeDocument/2006/relationships/hyperlink" Target="https://drive.google.com/file/d/1c5jed4VZm9PoGBaht5WWrCBz7NP9AJrn/view?usp=drive_link" TargetMode="External"/><Relationship Id="rId389" Type="http://schemas.openxmlformats.org/officeDocument/2006/relationships/hyperlink" Target="https://drive.google.com/file/d/1gUyUycYGJN3nzDsUeQ226yy8Pv8LH7Vo/view?usp=drive_link" TargetMode="External"/><Relationship Id="rId6" Type="http://schemas.openxmlformats.org/officeDocument/2006/relationships/hyperlink" Target="https://drive.google.com/file/d/1VeTbPhdsXhqnXcmTS84UjbpDBa1VDZZF/view?usp=drive_link" TargetMode="External"/><Relationship Id="rId146" Type="http://schemas.openxmlformats.org/officeDocument/2006/relationships/hyperlink" Target="https://drive.google.com/file/d/1V9w5bMyrWHtwg6fNEt1ZPJ4Wrkt35_EJ/view?usp=drive_link" TargetMode="External"/><Relationship Id="rId267" Type="http://schemas.openxmlformats.org/officeDocument/2006/relationships/hyperlink" Target="https://drive.google.com/file/d/1gZaAQwQfHgcDn9BtLC2D9YF7o2b1N-lc/view?usp=drive_link" TargetMode="External"/><Relationship Id="rId388" Type="http://schemas.openxmlformats.org/officeDocument/2006/relationships/hyperlink" Target="https://drive.google.com/file/d/1zRvAb3h90CZ9I6juunfcyoIFGdXpRsR7/view?usp=drive_link" TargetMode="External"/><Relationship Id="rId7" Type="http://schemas.openxmlformats.org/officeDocument/2006/relationships/hyperlink" Target="https://drive.google.com/file/d/1VgRYYlwFtZ9vHBxmHNDRDPQs_kdWRMjJ/view?usp=drive_link" TargetMode="External"/><Relationship Id="rId145" Type="http://schemas.openxmlformats.org/officeDocument/2006/relationships/hyperlink" Target="https://drive.google.com/file/d/1J2SUkFl-7nUHEL_8lFY5Qy4zytmt0Fm3/view?usp=drive_link" TargetMode="External"/><Relationship Id="rId266" Type="http://schemas.openxmlformats.org/officeDocument/2006/relationships/hyperlink" Target="https://drive.google.com/file/d/1qcoAW336a32Z58-P3-o9as-sVviQgWC0/view?usp=drive_link" TargetMode="External"/><Relationship Id="rId387" Type="http://schemas.openxmlformats.org/officeDocument/2006/relationships/hyperlink" Target="https://drive.google.com/file/d/11v9bt7HPC_d94EbaAfqlJSwB-K7lgZy5/view?usp=drive_link" TargetMode="External"/><Relationship Id="rId8" Type="http://schemas.openxmlformats.org/officeDocument/2006/relationships/hyperlink" Target="https://drive.google.com/file/d/1VglcbamlkttMQYQb4BUfdWhBIBml09kG/view?usp=drive_link" TargetMode="External"/><Relationship Id="rId144" Type="http://schemas.openxmlformats.org/officeDocument/2006/relationships/hyperlink" Target="https://drive.google.com/file/d/1IyBEnmYMyKj8weeF6k5pWEoIjFkf7l3c/view?usp=drive_link" TargetMode="External"/><Relationship Id="rId265" Type="http://schemas.openxmlformats.org/officeDocument/2006/relationships/hyperlink" Target="https://drive.google.com/file/d/1d6Q0ZnPqYBh7WttHJKL5BVicyKk723Do/view?usp=drive_link" TargetMode="External"/><Relationship Id="rId386" Type="http://schemas.openxmlformats.org/officeDocument/2006/relationships/hyperlink" Target="https://drive.google.com/file/d/1yBdniJM1eBZZfRVo8Vwn3caCVtsCYuks/view?usp=drive_link" TargetMode="External"/><Relationship Id="rId260" Type="http://schemas.openxmlformats.org/officeDocument/2006/relationships/hyperlink" Target="https://drive.google.com/file/d/1cFze0SbKp3twwi7WSBsSJbqyzADnSs9A/view?usp=drive_link" TargetMode="External"/><Relationship Id="rId381" Type="http://schemas.openxmlformats.org/officeDocument/2006/relationships/hyperlink" Target="https://drive.google.com/file/d/16D_97EKbCnne6lJLL9IqMSJcTSw5oRU4/view?usp=drive_link" TargetMode="External"/><Relationship Id="rId380" Type="http://schemas.openxmlformats.org/officeDocument/2006/relationships/hyperlink" Target="https://drive.google.com/file/d/1A4dDQFtcU3toTMir6Ij5L_q50YNnEqLk/view?usp=drive_link" TargetMode="External"/><Relationship Id="rId139" Type="http://schemas.openxmlformats.org/officeDocument/2006/relationships/hyperlink" Target="https://drive.google.com/file/d/1J3D9erjh5V8aDmELDmUHmfqEzRLCs8o3/view?usp=drive_link" TargetMode="External"/><Relationship Id="rId138" Type="http://schemas.openxmlformats.org/officeDocument/2006/relationships/hyperlink" Target="https://drive.google.com/file/d/1J-KuvEuaDYsLF450bOxkor9057BW_sLM/view?usp=drive_link" TargetMode="External"/><Relationship Id="rId259" Type="http://schemas.openxmlformats.org/officeDocument/2006/relationships/hyperlink" Target="https://drive.google.com/file/d/1rF9HZybXo0hdYdB9ITeJu0R7q1IpKr2z/view?usp=drive_link" TargetMode="External"/><Relationship Id="rId137" Type="http://schemas.openxmlformats.org/officeDocument/2006/relationships/hyperlink" Target="https://drive.google.com/file/d/1Id0U0Dhxn_ZPPez-LaBE8pu8T85w6f1D/view?usp=drive_link" TargetMode="External"/><Relationship Id="rId258" Type="http://schemas.openxmlformats.org/officeDocument/2006/relationships/hyperlink" Target="https://drive.google.com/file/d/1qzU31tmbQn1FebtZkarUNw8jugJPzRdy/view?usp=drive_link" TargetMode="External"/><Relationship Id="rId379" Type="http://schemas.openxmlformats.org/officeDocument/2006/relationships/hyperlink" Target="https://drive.google.com/file/d/1rBH2Q7Ae5AN0pXSr68icVq_ARCl5ksAb/view?usp=drive_link" TargetMode="External"/><Relationship Id="rId132" Type="http://schemas.openxmlformats.org/officeDocument/2006/relationships/hyperlink" Target="https://drive.google.com/file/d/1JRqCrUxbBVgcpQN1-daLXgiqTRP1SwIA/view?usp=drive_link" TargetMode="External"/><Relationship Id="rId253" Type="http://schemas.openxmlformats.org/officeDocument/2006/relationships/hyperlink" Target="https://drive.google.com/file/d/1cvfkI-0OwJV3wldIH0X632cjF1OK7Q-x/view?usp=drive_link" TargetMode="External"/><Relationship Id="rId374" Type="http://schemas.openxmlformats.org/officeDocument/2006/relationships/hyperlink" Target="https://drive.google.com/file/d/12NKaPa8RrwDhzwLS0kjt9SkAv-Gpn4vV/view?usp=drive_link" TargetMode="External"/><Relationship Id="rId495" Type="http://schemas.openxmlformats.org/officeDocument/2006/relationships/hyperlink" Target="https://drive.google.com/file/d/1shmgit5e1Zju_4demFKTG4AjJ3MTaNG1/view?usp=drive_link" TargetMode="External"/><Relationship Id="rId131" Type="http://schemas.openxmlformats.org/officeDocument/2006/relationships/hyperlink" Target="https://drive.google.com/file/d/1IamMY9kCQLY4rYfxqwKoKd02t5deGoM9/view?usp=drive_link" TargetMode="External"/><Relationship Id="rId252" Type="http://schemas.openxmlformats.org/officeDocument/2006/relationships/hyperlink" Target="https://drive.google.com/file/d/1c2MCekjSVK3G7A9Cb_2BUH8mZNkHkftG/view?usp=drive_link" TargetMode="External"/><Relationship Id="rId373" Type="http://schemas.openxmlformats.org/officeDocument/2006/relationships/hyperlink" Target="https://drive.google.com/file/d/1EXF3ky_XiExQiQXk6x5XmcmI4pe-MIRz/view?usp=drive_link" TargetMode="External"/><Relationship Id="rId494" Type="http://schemas.openxmlformats.org/officeDocument/2006/relationships/hyperlink" Target="https://drive.google.com/file/d/1vQW8il78wdixA0GIWe1Qzkupi83SzyMW/view?usp=drive_link" TargetMode="External"/><Relationship Id="rId130" Type="http://schemas.openxmlformats.org/officeDocument/2006/relationships/hyperlink" Target="https://drive.google.com/file/d/1tPRDiAnCh-64BLgzSIwTiqCyu4FuC7kM/view?usp=drive_link" TargetMode="External"/><Relationship Id="rId251" Type="http://schemas.openxmlformats.org/officeDocument/2006/relationships/hyperlink" Target="https://drive.google.com/file/d/1bmq6GCQ0zhUixivkbN6AmvUPMLvV2f7C/view?usp=drive_link" TargetMode="External"/><Relationship Id="rId372" Type="http://schemas.openxmlformats.org/officeDocument/2006/relationships/hyperlink" Target="https://drive.google.com/file/d/19yaGPPkoaXKayMlXtdHZyEC9tJaxz13Z/view?usp=drive_link" TargetMode="External"/><Relationship Id="rId493" Type="http://schemas.openxmlformats.org/officeDocument/2006/relationships/hyperlink" Target="https://drive.google.com/file/d/1d_VOtUBDYkWvPoOOgTjRGM0qM0HLgFQ2/view?usp=drive_link" TargetMode="External"/><Relationship Id="rId250" Type="http://schemas.openxmlformats.org/officeDocument/2006/relationships/hyperlink" Target="https://drive.google.com/file/d/1bbSyv_XU0GYtv1zUQEIk73PzBddZ7jnP/view?usp=drive_link" TargetMode="External"/><Relationship Id="rId371" Type="http://schemas.openxmlformats.org/officeDocument/2006/relationships/hyperlink" Target="https://drive.google.com/file/d/1yHgZwtmZniuWM0G4KE-zTJ3WNH9Lo3uD/view?usp=drive_link" TargetMode="External"/><Relationship Id="rId492" Type="http://schemas.openxmlformats.org/officeDocument/2006/relationships/hyperlink" Target="https://drive.google.com/file/d/1NGBDg2GoPD-MzUImSGaTklCNBleCQvkD/view?usp=drive_link" TargetMode="External"/><Relationship Id="rId136" Type="http://schemas.openxmlformats.org/officeDocument/2006/relationships/hyperlink" Target="https://drive.google.com/file/d/1JWMsUDo01gIo83NeMKdtSbgKQwCuPaLv/view?usp=drive_link" TargetMode="External"/><Relationship Id="rId257" Type="http://schemas.openxmlformats.org/officeDocument/2006/relationships/hyperlink" Target="https://drive.google.com/file/d/1c329riaOzAiwI-o2HOTUn1CpGNr_ZAiV/view?usp=drive_link" TargetMode="External"/><Relationship Id="rId378" Type="http://schemas.openxmlformats.org/officeDocument/2006/relationships/hyperlink" Target="https://drive.google.com/file/d/19MWU2a9uAG8tSL6xzY0HJCNnR6zwXvSN/view?usp=drive_link" TargetMode="External"/><Relationship Id="rId499" Type="http://schemas.openxmlformats.org/officeDocument/2006/relationships/hyperlink" Target="https://drive.google.com/file/d/1gxC8fOolISx9E9QE6GLrNoB24u8V89ui/view?usp=drive_link" TargetMode="External"/><Relationship Id="rId135" Type="http://schemas.openxmlformats.org/officeDocument/2006/relationships/hyperlink" Target="https://drive.google.com/file/d/1JSrJZe7groq4XYhsk8R9uJ7nSULkFYRX/view?usp=drive_link" TargetMode="External"/><Relationship Id="rId256" Type="http://schemas.openxmlformats.org/officeDocument/2006/relationships/hyperlink" Target="https://drive.google.com/file/d/1d0JRcXS3ghw0v5B7QBibTlA21Tok4yAt/view?usp=drive_link" TargetMode="External"/><Relationship Id="rId377" Type="http://schemas.openxmlformats.org/officeDocument/2006/relationships/hyperlink" Target="https://drive.google.com/file/d/1XtOGB6tkWQX_jyPMxHwopiba7zOqTN2D/view?usp=drive_link" TargetMode="External"/><Relationship Id="rId498" Type="http://schemas.openxmlformats.org/officeDocument/2006/relationships/hyperlink" Target="https://drive.google.com/file/d/15Y3-S-teedrA4jx0RBeK4ySSceCGKWMr/view?usp=drive_link" TargetMode="External"/><Relationship Id="rId134" Type="http://schemas.openxmlformats.org/officeDocument/2006/relationships/hyperlink" Target="https://drive.google.com/file/d/1J5xj8ZL3sWzTJGuw3CjXJqG-2UmTYux8/view?usp=drive_link" TargetMode="External"/><Relationship Id="rId255" Type="http://schemas.openxmlformats.org/officeDocument/2006/relationships/hyperlink" Target="https://drive.google.com/file/d/1x2oQtqSHtznkn8Q1s_klwFImxkQRonPg/view?usp=drive_link" TargetMode="External"/><Relationship Id="rId376" Type="http://schemas.openxmlformats.org/officeDocument/2006/relationships/hyperlink" Target="https://drive.google.com/file/d/12c55U6mgRf7cMLOgawcQb-OBgo3h7HuM/view?usp=drive_link" TargetMode="External"/><Relationship Id="rId497" Type="http://schemas.openxmlformats.org/officeDocument/2006/relationships/hyperlink" Target="https://drive.google.com/file/d/1RaK_c-16spyz3NpD7Ye-nboU6wN5Q61p/view?usp=drive_link" TargetMode="External"/><Relationship Id="rId133" Type="http://schemas.openxmlformats.org/officeDocument/2006/relationships/hyperlink" Target="https://drive.google.com/file/d/1JXiZ5hq7kdIK4Acv1-KeqZ3nD1cOFRFx/view?usp=drive_link" TargetMode="External"/><Relationship Id="rId254" Type="http://schemas.openxmlformats.org/officeDocument/2006/relationships/hyperlink" Target="https://drive.google.com/file/d/1rFqwy5emwmQkr5hgY9OW8iEDv6ZoHPcD/view?usp=drive_link" TargetMode="External"/><Relationship Id="rId375" Type="http://schemas.openxmlformats.org/officeDocument/2006/relationships/hyperlink" Target="https://drive.google.com/file/d/11GgHserTH7eBfFlrBI8ufiJOBHYRUZXK/view?usp=drive_link" TargetMode="External"/><Relationship Id="rId496" Type="http://schemas.openxmlformats.org/officeDocument/2006/relationships/hyperlink" Target="https://drive.google.com/file/d/1pm_KmTfF47_gCHCDXMOpXwO_tl3eLsSH/view?usp=drive_link" TargetMode="External"/><Relationship Id="rId172" Type="http://schemas.openxmlformats.org/officeDocument/2006/relationships/hyperlink" Target="https://drive.google.com/file/d/1MmBZVlrk296W-nSMHKzYHQQSD3w2TRrP/view?usp=drive_link" TargetMode="External"/><Relationship Id="rId293" Type="http://schemas.openxmlformats.org/officeDocument/2006/relationships/hyperlink" Target="https://drive.google.com/file/d/1z1zw0hK0jFJnrC68AlSy0GnK2yRYHB0U/view?usp=drive_link" TargetMode="External"/><Relationship Id="rId171" Type="http://schemas.openxmlformats.org/officeDocument/2006/relationships/hyperlink" Target="https://drive.google.com/file/d/1VZYY48EswGRgixMgeSFjiptztGLjZ5m5/view?usp=drive_link" TargetMode="External"/><Relationship Id="rId292" Type="http://schemas.openxmlformats.org/officeDocument/2006/relationships/hyperlink" Target="https://drive.google.com/file/d/1gN1XbDB_0v-_xfIo-ABVA5HOEIqa6tKp/view?usp=drive_link" TargetMode="External"/><Relationship Id="rId170" Type="http://schemas.openxmlformats.org/officeDocument/2006/relationships/hyperlink" Target="https://drive.google.com/file/d/1MkYg6RvGLcjeszWwSFTR271pGoe48_t7/view?usp=drive_link" TargetMode="External"/><Relationship Id="rId291" Type="http://schemas.openxmlformats.org/officeDocument/2006/relationships/hyperlink" Target="https://drive.google.com/file/d/1x03XU86lc9lCF9K4ZufRqBXLCBuABVzv/view?usp=drive_link" TargetMode="External"/><Relationship Id="rId290" Type="http://schemas.openxmlformats.org/officeDocument/2006/relationships/hyperlink" Target="https://drive.google.com/file/d/1gMwFbDspNQ74Vm9hJBKJ5ctjIVOrQn2A/view?usp=drive_link" TargetMode="External"/><Relationship Id="rId165" Type="http://schemas.openxmlformats.org/officeDocument/2006/relationships/hyperlink" Target="https://drive.google.com/file/d/1MVNHWLo-GQuLIReezwDxLhkYiOs_Sk1o/view?usp=drive_link" TargetMode="External"/><Relationship Id="rId286" Type="http://schemas.openxmlformats.org/officeDocument/2006/relationships/hyperlink" Target="https://drive.google.com/file/d/1f3XdlmL8FpfFW-h8z9_CwXk-JsWRd-RU/view?usp=drive_link" TargetMode="External"/><Relationship Id="rId164" Type="http://schemas.openxmlformats.org/officeDocument/2006/relationships/hyperlink" Target="https://drive.google.com/file/d/1MPHY66fh3zHlJK565PoMGF-0ZX2UhF-Y/view?usp=drive_link" TargetMode="External"/><Relationship Id="rId285" Type="http://schemas.openxmlformats.org/officeDocument/2006/relationships/hyperlink" Target="https://drive.google.com/file/d/1eYOCXACfyZomeRjONUzcYd0w60kPTiAg/view?usp=drive_linkhttps://drive.google.com/file/d/1eYOCXACfyZomeRjONUzcYd0w60kPTiAg/view?usp=drive_link" TargetMode="External"/><Relationship Id="rId163" Type="http://schemas.openxmlformats.org/officeDocument/2006/relationships/hyperlink" Target="https://drive.google.com/file/d/1U81dZmt_Xd5MUGPOkF6DWMaLURn27zP7/view?usp=drive_link" TargetMode="External"/><Relationship Id="rId284" Type="http://schemas.openxmlformats.org/officeDocument/2006/relationships/hyperlink" Target="https://drive.google.com/file/d/1eNufdtkU8bkNxlWmbUHE_dwTDVyB8jLI/view?usp=drive_link" TargetMode="External"/><Relationship Id="rId162" Type="http://schemas.openxmlformats.org/officeDocument/2006/relationships/hyperlink" Target="https://drive.google.com/file/d/1N4o0p40z_bDYuiiuGeMUqHDyMdl5kr79/view?usp=drive_link" TargetMode="External"/><Relationship Id="rId283" Type="http://schemas.openxmlformats.org/officeDocument/2006/relationships/hyperlink" Target="https://drive.google.com/file/d/1daNbR2OoIVk6KoUWUJzy94KiiERnPX-B/view?usp=drive_link" TargetMode="External"/><Relationship Id="rId169" Type="http://schemas.openxmlformats.org/officeDocument/2006/relationships/hyperlink" Target="https://drive.google.com/file/d/1MNanSsOwdPXL9Cd_tnY_ja5suGraHeg4/view?usp=drive_link" TargetMode="External"/><Relationship Id="rId168" Type="http://schemas.openxmlformats.org/officeDocument/2006/relationships/hyperlink" Target="https://drive.google.com/file/d/1JgCb0oYgWddI0CCZ9iPGUWOcB6y4Spa5/view?usp=drive_link" TargetMode="External"/><Relationship Id="rId289" Type="http://schemas.openxmlformats.org/officeDocument/2006/relationships/hyperlink" Target="https://drive.google.com/file/d/1gB8OodbiGMVSDGW0U0NBtlGsWr6V-juw/view?usp=drive_link" TargetMode="External"/><Relationship Id="rId167" Type="http://schemas.openxmlformats.org/officeDocument/2006/relationships/hyperlink" Target="https://drive.google.com/file/d/1biC1iVI5LLa9fxPowS8o_At2s6zFCd8D/view?usp=drive_link" TargetMode="External"/><Relationship Id="rId288" Type="http://schemas.openxmlformats.org/officeDocument/2006/relationships/hyperlink" Target="https://drive.google.com/file/d/1gB5DLomI-sEzitvAsZuK_Up-8y-o25HU/view?usp=drive_link" TargetMode="External"/><Relationship Id="rId166" Type="http://schemas.openxmlformats.org/officeDocument/2006/relationships/hyperlink" Target="https://drive.google.com/file/d/1MpRPngbwXjch37UB6hse8KT9EKtPs0O9/view?usp=drive_link" TargetMode="External"/><Relationship Id="rId287" Type="http://schemas.openxmlformats.org/officeDocument/2006/relationships/hyperlink" Target="https://drive.google.com/file/d/1g7DgkWFH88mi95Wpw8vzKzeOZqcIGIOy/view?usp=drive_link" TargetMode="External"/><Relationship Id="rId161" Type="http://schemas.openxmlformats.org/officeDocument/2006/relationships/hyperlink" Target="https://drive.google.com/file/d/1Mw3veFAmNJyImVEHkRP-RSiYaVb0YZ87/view?usp=drive_link" TargetMode="External"/><Relationship Id="rId282" Type="http://schemas.openxmlformats.org/officeDocument/2006/relationships/hyperlink" Target="https://drive.google.com/file/d/1qa83BNYfD20E5rg1y1mDvtuqnc0945mR/view?usp=drive_link" TargetMode="External"/><Relationship Id="rId160" Type="http://schemas.openxmlformats.org/officeDocument/2006/relationships/hyperlink" Target="https://drive.google.com/file/d/1M4t0IvpZhomjTLRExjp_mZ53ukR4N3_0/view?usp=drive_link" TargetMode="External"/><Relationship Id="rId281" Type="http://schemas.openxmlformats.org/officeDocument/2006/relationships/hyperlink" Target="https://drive.google.com/file/d/1dQcMOaTX3OnlDd_hHUzhH3DU1N6ZrHKp/view?usp=drive_link" TargetMode="External"/><Relationship Id="rId280" Type="http://schemas.openxmlformats.org/officeDocument/2006/relationships/hyperlink" Target="https://drive.google.com/file/d/1dPX722iwYhMLLG41hqsIvrAUfrfkLMIl/view?usp=drive_link" TargetMode="External"/><Relationship Id="rId159" Type="http://schemas.openxmlformats.org/officeDocument/2006/relationships/hyperlink" Target="https://drive.google.com/file/d/1MLOQm4iAKeReHFjxiBlcja-Biv-686JW/view?usp=drive_link" TargetMode="External"/><Relationship Id="rId154" Type="http://schemas.openxmlformats.org/officeDocument/2006/relationships/hyperlink" Target="https://drive.google.com/file/d/1N4TcK2KXYZN27ZNHH2ihAgP-qnPwrrBD/view?usp=drive_link" TargetMode="External"/><Relationship Id="rId275" Type="http://schemas.openxmlformats.org/officeDocument/2006/relationships/hyperlink" Target="https://drive.google.com/file/d/1d3H4X43m65p9fwnyLjxP7BX4tpr2oEU4/view?usp=drive_link" TargetMode="External"/><Relationship Id="rId396" Type="http://schemas.openxmlformats.org/officeDocument/2006/relationships/hyperlink" Target="https://drive.google.com/file/d/1GuEjxAiSIespVVrVGBzqDMgDY73NYjkB/view?usp=drive_link" TargetMode="External"/><Relationship Id="rId153" Type="http://schemas.openxmlformats.org/officeDocument/2006/relationships/hyperlink" Target="https://drive.google.com/file/d/1M8ibW7tkvbz4d7Bih-CzGVimEo3x1Uga/view?usp=drive_link" TargetMode="External"/><Relationship Id="rId274" Type="http://schemas.openxmlformats.org/officeDocument/2006/relationships/hyperlink" Target="https://drive.google.com/file/d/1cvRzF6OlE6Q2ly0o3cZAbiFlmvJf-cqD/view?usp=drive_link" TargetMode="External"/><Relationship Id="rId395" Type="http://schemas.openxmlformats.org/officeDocument/2006/relationships/hyperlink" Target="https://drive.google.com/file/d/1TmCUsE87xIYwWxofCAV_MOzbL6NFXavQ/view?usp=drive_link" TargetMode="External"/><Relationship Id="rId152" Type="http://schemas.openxmlformats.org/officeDocument/2006/relationships/hyperlink" Target="https://drive.google.com/file/d/1JlAlwUU5ul5x549Z6fy2rJioBOFLeCZz/view?usp=drive_link" TargetMode="External"/><Relationship Id="rId273" Type="http://schemas.openxmlformats.org/officeDocument/2006/relationships/hyperlink" Target="https://drive.google.com/file/d/1cbbP9IWNzxXsuMG78l7eQlWYcYUo_P_K/view?usp=drive_link" TargetMode="External"/><Relationship Id="rId394" Type="http://schemas.openxmlformats.org/officeDocument/2006/relationships/hyperlink" Target="https://drive.google.com/file/d/1-_ja35JRJnXmJgBWCnKBGkk8KYwhSrFT/view?usp=drive_link" TargetMode="External"/><Relationship Id="rId151" Type="http://schemas.openxmlformats.org/officeDocument/2006/relationships/hyperlink" Target="https://drive.google.com/file/d/1IgeyQmhhpCvX6M52q1oZCmdh5Hswihda/view?usp=drive_link" TargetMode="External"/><Relationship Id="rId272" Type="http://schemas.openxmlformats.org/officeDocument/2006/relationships/hyperlink" Target="https://drive.google.com/file/d/1c_9CVsSnv74NU31rrafJYNjDsHctuGzn/view?usp=drive_link" TargetMode="External"/><Relationship Id="rId393" Type="http://schemas.openxmlformats.org/officeDocument/2006/relationships/hyperlink" Target="https://drive.google.com/file/d/1fIgigVriPYJdcOJ-afPf7lIZ0WKDwxni/view?usp=drive_link" TargetMode="External"/><Relationship Id="rId158" Type="http://schemas.openxmlformats.org/officeDocument/2006/relationships/hyperlink" Target="https://drive.google.com/file/d/1Ka2NNNnVcHis7oZTutDPUOHbmZgs8W-W/view?usp=drive_link" TargetMode="External"/><Relationship Id="rId279" Type="http://schemas.openxmlformats.org/officeDocument/2006/relationships/hyperlink" Target="https://drive.google.com/file/d/1bmTKCuLBquGUh2a0108-kCdjlSmkCpnv/view?usp=drive_link" TargetMode="External"/><Relationship Id="rId157" Type="http://schemas.openxmlformats.org/officeDocument/2006/relationships/hyperlink" Target="https://drive.google.com/file/d/1K_KKatTpUBHTW6T5gfnzw5ZY1nvJXgh3/view?usp=drive_link" TargetMode="External"/><Relationship Id="rId278" Type="http://schemas.openxmlformats.org/officeDocument/2006/relationships/hyperlink" Target="https://drive.google.com/file/d/1rCn2LspvmLhbmuvxXFZNo8s9jRlYMY5Z/view?usp=drive_link" TargetMode="External"/><Relationship Id="rId399" Type="http://schemas.openxmlformats.org/officeDocument/2006/relationships/hyperlink" Target="https://drive.google.com/file/d/1iDKitXubSZaec_TZbx1zU6oFIGZHmz8k/view?usp=drive_link" TargetMode="External"/><Relationship Id="rId156" Type="http://schemas.openxmlformats.org/officeDocument/2006/relationships/hyperlink" Target="https://drive.google.com/file/d/1KRz3dLxa_CkkDQciHy2XApUKA1DovW2q/view?usp=drive_link" TargetMode="External"/><Relationship Id="rId277" Type="http://schemas.openxmlformats.org/officeDocument/2006/relationships/hyperlink" Target="https://drive.google.com/file/d/1r3v_69kN2KPTucwRR6HXcXgdrejFRzs1/view?usp=drive_link" TargetMode="External"/><Relationship Id="rId398" Type="http://schemas.openxmlformats.org/officeDocument/2006/relationships/hyperlink" Target="https://drive.google.com/file/d/1Bctz3VBhalrBNDGG53qbY08hp5-xADBc/view?usp=drive_link" TargetMode="External"/><Relationship Id="rId155" Type="http://schemas.openxmlformats.org/officeDocument/2006/relationships/hyperlink" Target="https://drive.google.com/file/d/1qc6XkjySTJMQ_9EQ46Altx-RzAwkb5Gs/view?usp=drive_link" TargetMode="External"/><Relationship Id="rId276" Type="http://schemas.openxmlformats.org/officeDocument/2006/relationships/hyperlink" Target="https://drive.google.com/file/d/1snWX1s-En5Ql3vdumxEzwCaTVZpG7HXe/view?usp=drive_link" TargetMode="External"/><Relationship Id="rId397" Type="http://schemas.openxmlformats.org/officeDocument/2006/relationships/hyperlink" Target="https://drive.google.com/file/d/1Ll95nGW85RRDvccvQOOBrbNTJeOEjxPJ/view?usp=drive_link" TargetMode="External"/><Relationship Id="rId40" Type="http://schemas.openxmlformats.org/officeDocument/2006/relationships/hyperlink" Target="https://drive.google.com/file/d/1EligD1oRNja3vikv9o55H9Qwr6jqALTy/view?usp=drive_link" TargetMode="External"/><Relationship Id="rId42" Type="http://schemas.openxmlformats.org/officeDocument/2006/relationships/hyperlink" Target="https://drive.google.com/file/d/1Efpvy5C_SE15kZvoa_Dzm9iJcj3Z5ORA/view?usp=drive_link" TargetMode="External"/><Relationship Id="rId41" Type="http://schemas.openxmlformats.org/officeDocument/2006/relationships/hyperlink" Target="https://drive.google.com/file/d/1EgPmM6lMKT3m0LCiGJESHbDdNGiRARKi/view?usp=drive_link" TargetMode="External"/><Relationship Id="rId44" Type="http://schemas.openxmlformats.org/officeDocument/2006/relationships/hyperlink" Target="https://drive.google.com/file/d/1EwICDJEcj6_P4bv4EUZ7Y7qdmEuR5BbB/view?usp=drive_link" TargetMode="External"/><Relationship Id="rId43" Type="http://schemas.openxmlformats.org/officeDocument/2006/relationships/hyperlink" Target="https://drive.google.com/file/d/1BiiuI-zO10-R0qy3-VjOR0ZaKretwxrM/view?usp=drive_link" TargetMode="External"/><Relationship Id="rId46" Type="http://schemas.openxmlformats.org/officeDocument/2006/relationships/hyperlink" Target="https://drive.google.com/file/d/1FP2KEwtPymnPPNj6mIUT6K_1RICXpvJj/view?usp=drive_link" TargetMode="External"/><Relationship Id="rId45" Type="http://schemas.openxmlformats.org/officeDocument/2006/relationships/hyperlink" Target="https://drive.google.com/file/d/1BhMPVojq8M0C4SaWoltYlPgaigfhpCh2/view?usp=drive_link" TargetMode="External"/><Relationship Id="rId509" Type="http://schemas.openxmlformats.org/officeDocument/2006/relationships/hyperlink" Target="https://drive.google.com/file/d/1iWFvwrgy1lWu9txgVwjADTBhfOeuHhBw/view?usp=drive_link" TargetMode="External"/><Relationship Id="rId508" Type="http://schemas.openxmlformats.org/officeDocument/2006/relationships/hyperlink" Target="https://drive.google.com/file/d/1bHw9p5SNG368aHuhsICaTmZq41TzB8xC/view?usp=drive_link" TargetMode="External"/><Relationship Id="rId629" Type="http://schemas.openxmlformats.org/officeDocument/2006/relationships/hyperlink" Target="https://drive.google.com/file/d/1cr50oznGkf_vj-JgE-2GoVuF6WY8Xp_q/view?usp=drive_link" TargetMode="External"/><Relationship Id="rId503" Type="http://schemas.openxmlformats.org/officeDocument/2006/relationships/hyperlink" Target="https://drive.google.com/file/d/1NHrA8fe7RjHVOTDDXHRakvoai_p8Vspa/view?usp=drive_link" TargetMode="External"/><Relationship Id="rId624" Type="http://schemas.openxmlformats.org/officeDocument/2006/relationships/hyperlink" Target="https://drive.google.com/file/d/1lIttxmtfQWmaWhUYdlNLx0XE_o-qKf1d/view?usp=drive_link" TargetMode="External"/><Relationship Id="rId502" Type="http://schemas.openxmlformats.org/officeDocument/2006/relationships/hyperlink" Target="https://drive.google.com/file/d/1XRsR2IIEhP7P8Y__-gWfseKiNod7yWNt/view?usp=sharing" TargetMode="External"/><Relationship Id="rId623" Type="http://schemas.openxmlformats.org/officeDocument/2006/relationships/hyperlink" Target="https://drive.google.com/file/d/1Bg8EhdbcdAG_OJo5sI-lggiT5FJ6BghO/view?usp=drive_link" TargetMode="External"/><Relationship Id="rId501" Type="http://schemas.openxmlformats.org/officeDocument/2006/relationships/hyperlink" Target="https://drive.google.com/file/d/1dwx3_5FkNZxNL58-Ig1rsAfTwqRzmzrL/view?usp=drive_link" TargetMode="External"/><Relationship Id="rId622" Type="http://schemas.openxmlformats.org/officeDocument/2006/relationships/hyperlink" Target="https://drive.google.com/file/d/1dmyfyMM_4wmQqLKWiAmc0jPSWuf2OIPc/view?usp=drive_link" TargetMode="External"/><Relationship Id="rId500" Type="http://schemas.openxmlformats.org/officeDocument/2006/relationships/hyperlink" Target="https://drive.google.com/file/d/1zD5tbKh0gMQhdZsmgfcwkDqRf8no88nH/view?usp=drive_link" TargetMode="External"/><Relationship Id="rId621" Type="http://schemas.openxmlformats.org/officeDocument/2006/relationships/hyperlink" Target="https://drive.google.com/file/d/1yCqnSFpmrENU_AkDKQ_x6S6sLV0LnOGP/view?usp=drive_link" TargetMode="External"/><Relationship Id="rId507" Type="http://schemas.openxmlformats.org/officeDocument/2006/relationships/hyperlink" Target="https://drive.google.com/file/d/1H4AwBpNsru5-3VGz_C_rVYIiCbPzHh3h/view?usp=drive_link" TargetMode="External"/><Relationship Id="rId628" Type="http://schemas.openxmlformats.org/officeDocument/2006/relationships/hyperlink" Target="https://drive.google.com/file/d/1Zgzuj1jrPUQ2BdcwKr0h2efsjZe4viRr/view?usp=drive_link" TargetMode="External"/><Relationship Id="rId506" Type="http://schemas.openxmlformats.org/officeDocument/2006/relationships/hyperlink" Target="https://drive.google.com/file/d/1SK_vu1g1iK013vFySSdOJw73xBYG2AXS/view?usp=drive_link" TargetMode="External"/><Relationship Id="rId627" Type="http://schemas.openxmlformats.org/officeDocument/2006/relationships/hyperlink" Target="https://drive.google.com/file/d/1dwoVTxUXbGecooe2IzJxTpT2Vqpv48Zo/view?usp=drive_link" TargetMode="External"/><Relationship Id="rId505" Type="http://schemas.openxmlformats.org/officeDocument/2006/relationships/hyperlink" Target="https://drive.google.com/file/d/1N-3hOPGGi6KJvFFXE_0Oe-WrB6sNvg2h/view?usp=drive_link" TargetMode="External"/><Relationship Id="rId626" Type="http://schemas.openxmlformats.org/officeDocument/2006/relationships/hyperlink" Target="https://drive.google.com/file/d/1d6ypJnAmTQ1mImhznqlNrQILjsZkTR1y/view?usp=drive_link" TargetMode="External"/><Relationship Id="rId504" Type="http://schemas.openxmlformats.org/officeDocument/2006/relationships/hyperlink" Target="https://drive.google.com/file/d/1jl0tFjngu6Ck8e82fr5_VnyFqWY1UeiX/view?usp=drive_link" TargetMode="External"/><Relationship Id="rId625" Type="http://schemas.openxmlformats.org/officeDocument/2006/relationships/hyperlink" Target="https://drive.google.com/file/d/1ReeCqKBe_62cjB93TJXnevjDM-15KgDO/view?usp=drive_link" TargetMode="External"/><Relationship Id="rId48" Type="http://schemas.openxmlformats.org/officeDocument/2006/relationships/hyperlink" Target="https://drive.google.com/file/d/16EOob5lQWjyIzSxor35NPnZauzhdS4wW/view?usp=drive_link" TargetMode="External"/><Relationship Id="rId47" Type="http://schemas.openxmlformats.org/officeDocument/2006/relationships/hyperlink" Target="https://drive.google.com/file/d/1VsF0ihrbFfdJXn_hYS8fxZcF5JWVoAQj/view?usp=drive_link" TargetMode="External"/><Relationship Id="rId49" Type="http://schemas.openxmlformats.org/officeDocument/2006/relationships/hyperlink" Target="https://drive.google.com/file/d/1FOTZPfGA2EWJWYsBWuYp-PH9B4ApseGx/view?usp=drive_link" TargetMode="External"/><Relationship Id="rId620" Type="http://schemas.openxmlformats.org/officeDocument/2006/relationships/hyperlink" Target="https://drive.google.com/file/d/1Wx-F4ztazlgtJ7oDZYiQu-JxikiCtoPs/view?usp=drive_link" TargetMode="External"/><Relationship Id="rId31" Type="http://schemas.openxmlformats.org/officeDocument/2006/relationships/hyperlink" Target="https://drive.google.com/file/d/1EXkbqeMreMbti_rX69oBsdwicC8sjXC7/view?usp=drive_link" TargetMode="External"/><Relationship Id="rId30" Type="http://schemas.openxmlformats.org/officeDocument/2006/relationships/hyperlink" Target="https://drive.google.com/file/d/15e808nPYsy4RVyEIKZpRzWo0hewbAT4b/view?usp=drive_link" TargetMode="External"/><Relationship Id="rId33" Type="http://schemas.openxmlformats.org/officeDocument/2006/relationships/hyperlink" Target="https://drive.google.com/file/d/1ERpaJEggEm7CUZGcS2K-w6QGP8oGjP6B/view?usp=drive_link" TargetMode="External"/><Relationship Id="rId32" Type="http://schemas.openxmlformats.org/officeDocument/2006/relationships/hyperlink" Target="https://drive.google.com/file/d/1EWYOebynRJda90eYi8FxidZ3BDV57ZjC/view?usp=drive_link" TargetMode="External"/><Relationship Id="rId35" Type="http://schemas.openxmlformats.org/officeDocument/2006/relationships/hyperlink" Target="https://drive.google.com/file/d/1C3Bwf5xW-miSe4DKMnirUHPQRZPVFPFA/view?usp=drive_link" TargetMode="External"/><Relationship Id="rId34" Type="http://schemas.openxmlformats.org/officeDocument/2006/relationships/hyperlink" Target="https://drive.google.com/file/d/1EYmXDbVvXVtWuw8SqdjaMEN19couyRa-/view?usp=drive_link" TargetMode="External"/><Relationship Id="rId619" Type="http://schemas.openxmlformats.org/officeDocument/2006/relationships/hyperlink" Target="https://drive.google.com/file/d/1LJxTh-gH990HgWOC5iCqo73WGvQPTgux/view?usp=drive_link" TargetMode="External"/><Relationship Id="rId618" Type="http://schemas.openxmlformats.org/officeDocument/2006/relationships/hyperlink" Target="https://drive.google.com/file/d/1zLW-s0vi_tMDImckOmnEuftx-nJySrwI/view?usp=drive_link" TargetMode="External"/><Relationship Id="rId613" Type="http://schemas.openxmlformats.org/officeDocument/2006/relationships/hyperlink" Target="https://drive.google.com/file/d/15HjyhHCgYRQEYbb3rMnB5CV2ceQSmws4/view?usp=drive_link" TargetMode="External"/><Relationship Id="rId612" Type="http://schemas.openxmlformats.org/officeDocument/2006/relationships/hyperlink" Target="https://drive.google.com/file/d/1luWO4oBYZbbTCamiaHjboVWY6K6vaavS/view?usp=drive_link" TargetMode="External"/><Relationship Id="rId611" Type="http://schemas.openxmlformats.org/officeDocument/2006/relationships/hyperlink" Target="https://drive.google.com/file/d/1n81AUE7f97kW8S-2DCxEGdXIgnXCQ3NZ/view?usp=drive_link" TargetMode="External"/><Relationship Id="rId610" Type="http://schemas.openxmlformats.org/officeDocument/2006/relationships/hyperlink" Target="https://drive.google.com/file/d/14_d1Pc7xc7MpMhf3idf_LpK7z4H-1PC1/view?usp=drive_link" TargetMode="External"/><Relationship Id="rId617" Type="http://schemas.openxmlformats.org/officeDocument/2006/relationships/hyperlink" Target="https://drive.google.com/file/d/1p-IHQsafBXa0-2vKxDB5Tnm9JhBPFoWe/view?usp=drive_link" TargetMode="External"/><Relationship Id="rId616" Type="http://schemas.openxmlformats.org/officeDocument/2006/relationships/hyperlink" Target="https://drive.google.com/file/d/1nKfniNaLHNydaRBlj3YOecDwiIiTVuG0/view?usp=drive_link" TargetMode="External"/><Relationship Id="rId615" Type="http://schemas.openxmlformats.org/officeDocument/2006/relationships/hyperlink" Target="https://drive.google.com/file/d/1T0x0qyFHXkvwtygoDydLnShPvZOE2hGV/view?usp=drive_link" TargetMode="External"/><Relationship Id="rId614" Type="http://schemas.openxmlformats.org/officeDocument/2006/relationships/hyperlink" Target="https://drive.google.com/file/d/1AaskEBN0StqIL6abvyjlFLw-IlmOGacb/view?usp=drive_link" TargetMode="External"/><Relationship Id="rId37" Type="http://schemas.openxmlformats.org/officeDocument/2006/relationships/hyperlink" Target="https://drive.google.com/file/d/1C-RJNJ__nLksVRqpFm118PesJpok-NX0/view?usp=drive_link" TargetMode="External"/><Relationship Id="rId36" Type="http://schemas.openxmlformats.org/officeDocument/2006/relationships/hyperlink" Target="https://drive.google.com/file/d/1-ToXZ75OHuoqtgQhbaH3oiQqNH6mzrGO/view?usp=drive_link" TargetMode="External"/><Relationship Id="rId39" Type="http://schemas.openxmlformats.org/officeDocument/2006/relationships/hyperlink" Target="https://drive.google.com/file/d/1VlbAYmJ3EfNYTL7AGSGzMBXc_zVsxNf4/view?usp=drive_link" TargetMode="External"/><Relationship Id="rId38" Type="http://schemas.openxmlformats.org/officeDocument/2006/relationships/hyperlink" Target="https://drive.google.com/file/d/1Eti9aKIewC4wWM45OFKoabTFT8BOlwCV/view?usp=drive_link" TargetMode="External"/><Relationship Id="rId20" Type="http://schemas.openxmlformats.org/officeDocument/2006/relationships/hyperlink" Target="https://drive.google.com/file/d/1E91zLLNaI5k8vVFSKKnvO7p6PzZVeqbR/view?usp=drive_link" TargetMode="External"/><Relationship Id="rId22" Type="http://schemas.openxmlformats.org/officeDocument/2006/relationships/hyperlink" Target="https://drive.google.com/file/d/178zslLkcUfFrKKw28JqnVjgnnZo-GEy7/view?usp=drive_link" TargetMode="External"/><Relationship Id="rId21" Type="http://schemas.openxmlformats.org/officeDocument/2006/relationships/hyperlink" Target="https://drive.google.com/file/d/1ybsXiw0CpPpSLLsIQYDxrapEHWL12B0B/view?usp=drive_link" TargetMode="External"/><Relationship Id="rId24" Type="http://schemas.openxmlformats.org/officeDocument/2006/relationships/hyperlink" Target="https://drive.google.com/file/d/1tH0a9yu_84Zr4nbeO3b87-AkMUkoutoy/view?usp=drive_link" TargetMode="External"/><Relationship Id="rId23" Type="http://schemas.openxmlformats.org/officeDocument/2006/relationships/hyperlink" Target="https://drive.google.com/file/d/17GOAPtKncoxMCbseLvL3QkEWeDEUGBj3/view?usp=drive_link" TargetMode="External"/><Relationship Id="rId409" Type="http://schemas.openxmlformats.org/officeDocument/2006/relationships/hyperlink" Target="https://drive.google.com/file/d/1QTwoWOWCWkO1TtbgRRWpmwbl96kJOQR-/view?usp=drive_link" TargetMode="External"/><Relationship Id="rId404" Type="http://schemas.openxmlformats.org/officeDocument/2006/relationships/hyperlink" Target="https://drive.google.com/file/d/1E7jziHfaMAgx-KgMl2BH06syY3brxyNl/view?usp=drive_link" TargetMode="External"/><Relationship Id="rId525" Type="http://schemas.openxmlformats.org/officeDocument/2006/relationships/hyperlink" Target="https://drive.google.com/file/d/1DLqUaGD_MrwPSVLjOUhlTJZfTZdVcdOT/view?usp=drive_link" TargetMode="External"/><Relationship Id="rId646" Type="http://schemas.openxmlformats.org/officeDocument/2006/relationships/hyperlink" Target="https://drive.google.com/file/d/1zY1DjzghxpjRvqaFqsJb9lJARRzj_6PS/view?usp=drive_link" TargetMode="External"/><Relationship Id="rId403" Type="http://schemas.openxmlformats.org/officeDocument/2006/relationships/hyperlink" Target="https://drive.google.com/file/d/1Kq5724Z8fBxiv_El-Nn_POYHCMzDU_Lc/view?usp=drive_link" TargetMode="External"/><Relationship Id="rId524" Type="http://schemas.openxmlformats.org/officeDocument/2006/relationships/hyperlink" Target="https://drive.google.com/file/d/1TJXcABAztLvZiViwpBHamiUZi0pqT-m5/view?usp=drive_link" TargetMode="External"/><Relationship Id="rId645" Type="http://schemas.openxmlformats.org/officeDocument/2006/relationships/hyperlink" Target="https://drive.google.com/file/d/1OD33M7y7sJI3TKGrShbv64W8fE4TVXDO/view?usp=drive_link" TargetMode="External"/><Relationship Id="rId402" Type="http://schemas.openxmlformats.org/officeDocument/2006/relationships/hyperlink" Target="https://drive.google.com/file/d/1QMhU-CRuFZk7HzRTbGThJ53me7qPyrq1/view?usp=drive_link" TargetMode="External"/><Relationship Id="rId523" Type="http://schemas.openxmlformats.org/officeDocument/2006/relationships/hyperlink" Target="https://drive.google.com/file/d/1Cc_hzmGJJHez_7P64kBou_HvbnpBze4m/view?usp=drive_link" TargetMode="External"/><Relationship Id="rId644" Type="http://schemas.openxmlformats.org/officeDocument/2006/relationships/hyperlink" Target="https://drive.google.com/file/d/1gKK3x_2nBE1ALFyx0o93wJz-JUzqKLQa/view?usp=drive_link" TargetMode="External"/><Relationship Id="rId401" Type="http://schemas.openxmlformats.org/officeDocument/2006/relationships/hyperlink" Target="https://drive.google.com/file/d/1Ffmat9az3e5RmjCnEH3DG7sF0WPU8j3S/view?usp=drive_link" TargetMode="External"/><Relationship Id="rId522" Type="http://schemas.openxmlformats.org/officeDocument/2006/relationships/hyperlink" Target="https://drive.google.com/file/d/1xZ1i7CbsxFXdmkzZhTj2fvQjVySjizTR/view?usp=drive_link" TargetMode="External"/><Relationship Id="rId643" Type="http://schemas.openxmlformats.org/officeDocument/2006/relationships/hyperlink" Target="https://drive.google.com/file/d/1svVF-ROR1gEVGH9ncD2-3AK2E-ICYc3h/view?usp=drive_link" TargetMode="External"/><Relationship Id="rId408" Type="http://schemas.openxmlformats.org/officeDocument/2006/relationships/hyperlink" Target="https://drive.google.com/file/d/19njv0bpLzTJ9pMFksofao74JRbSQg1q3/view?usp=drive_link" TargetMode="External"/><Relationship Id="rId529" Type="http://schemas.openxmlformats.org/officeDocument/2006/relationships/hyperlink" Target="https://drive.google.com/file/d/1pBJqNz3r_bTu_MVHRMgdwl_2KMdOAFBg/view?usp=drive_link" TargetMode="External"/><Relationship Id="rId407" Type="http://schemas.openxmlformats.org/officeDocument/2006/relationships/hyperlink" Target="https://drive.google.com/file/d/1CW1RYu3aCHMFPiSBdDez2qVCTgo9pkJ1/view?usp=drive_link" TargetMode="External"/><Relationship Id="rId528" Type="http://schemas.openxmlformats.org/officeDocument/2006/relationships/hyperlink" Target="https://drive.google.com/file/d/1TGW4zx7W7WEXf07YAR1DcoBa8RYy6OZe/view?usp=drive_link" TargetMode="External"/><Relationship Id="rId649" Type="http://schemas.openxmlformats.org/officeDocument/2006/relationships/hyperlink" Target="https://drive.google.com/file/d/1uH7cbeKaQdm2DNRxKI0CZYX4eT9EHbDQ/view?usp=drive_link" TargetMode="External"/><Relationship Id="rId406" Type="http://schemas.openxmlformats.org/officeDocument/2006/relationships/hyperlink" Target="https://drive.google.com/file/d/1v23-kAS0qjTXAlN90jkQskMLzn3YVua5/view?usp=drive_link" TargetMode="External"/><Relationship Id="rId527" Type="http://schemas.openxmlformats.org/officeDocument/2006/relationships/hyperlink" Target="https://drive.google.com/file/d/1mhAGQySL-kTyUbjJEv-wLEmblkn1wLDr/view?usp=drive_link" TargetMode="External"/><Relationship Id="rId648" Type="http://schemas.openxmlformats.org/officeDocument/2006/relationships/hyperlink" Target="https://drive.google.com/file/d/1mKdh5M-IPvBUjfxJGMNIwFi2TeZl55ug/view?usp=drive_link" TargetMode="External"/><Relationship Id="rId405" Type="http://schemas.openxmlformats.org/officeDocument/2006/relationships/hyperlink" Target="https://drive.google.com/file/d/1X57o7KB89Z_39brd_DQSzsasHsvrSR5n/view?usp=drive_link" TargetMode="External"/><Relationship Id="rId526" Type="http://schemas.openxmlformats.org/officeDocument/2006/relationships/hyperlink" Target="https://drive.google.com/file/d/1ncoTsIYr18l89OLOcS-iIH7mVTXs6LU_/view?usp=drive_link" TargetMode="External"/><Relationship Id="rId647" Type="http://schemas.openxmlformats.org/officeDocument/2006/relationships/hyperlink" Target="https://drive.google.com/file/d/1X8U3c9MY9FnT2LgKdFFfQp4Cd-I627F_/view?usp=drive_link" TargetMode="External"/><Relationship Id="rId26" Type="http://schemas.openxmlformats.org/officeDocument/2006/relationships/hyperlink" Target="https://drive.google.com/file/d/1VDMU8915xTKu5iQIO4rqvS0pGNHTRKcZ/view?usp=drive_link" TargetMode="External"/><Relationship Id="rId25" Type="http://schemas.openxmlformats.org/officeDocument/2006/relationships/hyperlink" Target="https://drive.google.com/file/d/1Vn3unpNSRtgZX58bboDaq9T_GXG-Z6lB/view?usp=drive_link" TargetMode="External"/><Relationship Id="rId28" Type="http://schemas.openxmlformats.org/officeDocument/2006/relationships/hyperlink" Target="https://drive.google.com/file/d/1ENbXpMtb5lkVbargcdZMkc3khY2wHAor/view?usp=drive_link" TargetMode="External"/><Relationship Id="rId27" Type="http://schemas.openxmlformats.org/officeDocument/2006/relationships/hyperlink" Target="https://drive.google.com/file/d/1EFoRokb-b2yDDg0nyuKQIWeK7ofuW1el/view?usp=drive_link" TargetMode="External"/><Relationship Id="rId400" Type="http://schemas.openxmlformats.org/officeDocument/2006/relationships/hyperlink" Target="https://drive.google.com/file/d/1YFkjeoKXoxdmCdfsunNpa2ThfNboZPvM/view?usp=drive_link" TargetMode="External"/><Relationship Id="rId521" Type="http://schemas.openxmlformats.org/officeDocument/2006/relationships/hyperlink" Target="https://drive.google.com/file/d/1XCEaTlSGDMczoa-rBEdiuRkEt-SS_Cni/view?usp=drive_link" TargetMode="External"/><Relationship Id="rId642" Type="http://schemas.openxmlformats.org/officeDocument/2006/relationships/hyperlink" Target="https://drive.google.com/file/d/1eeIFpsD8poptANkzg1XFvjF8rS3z7bWC/view?usp=drive_link" TargetMode="External"/><Relationship Id="rId29" Type="http://schemas.openxmlformats.org/officeDocument/2006/relationships/hyperlink" Target="https://drive.google.com/file/d/1CNuG9XW__Xpl3bDXMichCeqKu-ZLSts-/view?usp=drive_link" TargetMode="External"/><Relationship Id="rId520" Type="http://schemas.openxmlformats.org/officeDocument/2006/relationships/hyperlink" Target="https://drive.google.com/file/d/1zZbVkaBYZSxvF-M9FW_JbB5vYYMnApFd/view?usp=drive_link" TargetMode="External"/><Relationship Id="rId641" Type="http://schemas.openxmlformats.org/officeDocument/2006/relationships/hyperlink" Target="https://drive.google.com/file/d/1Dmjx28colnMFFeTsdfdgoj4ZVG-6z1Ff/view?usp=drive_link" TargetMode="External"/><Relationship Id="rId640" Type="http://schemas.openxmlformats.org/officeDocument/2006/relationships/hyperlink" Target="https://drive.google.com/file/d/19RnUEvbf7Z1zdPzahXJqAj__iqz-HODt/view?usp=drive_link" TargetMode="External"/><Relationship Id="rId11" Type="http://schemas.openxmlformats.org/officeDocument/2006/relationships/hyperlink" Target="https://drive.google.com/file/d/1Dc4c4Q308edRTT4FsnuO_Eu46kUuniBe/view?usp=drive_link" TargetMode="External"/><Relationship Id="rId10" Type="http://schemas.openxmlformats.org/officeDocument/2006/relationships/hyperlink" Target="https://drive.google.com/file/d/17aAEtfflFOK7VBULnly8fSxJL7DOKI_w/view?usp=drive_link" TargetMode="External"/><Relationship Id="rId13" Type="http://schemas.openxmlformats.org/officeDocument/2006/relationships/hyperlink" Target="https://drive.google.com/file/d/1Vp444mIF12rB_ntivHIm0dNKk7fyVvNI/view?usp=drive_link" TargetMode="External"/><Relationship Id="rId12" Type="http://schemas.openxmlformats.org/officeDocument/2006/relationships/hyperlink" Target="https://drive.google.com/file/d/1tJEzUOk8NcS-TOxF1F8Cn3tTRPBDDDMm/view?usp=drive_link" TargetMode="External"/><Relationship Id="rId519" Type="http://schemas.openxmlformats.org/officeDocument/2006/relationships/hyperlink" Target="https://drive.google.com/file/d/1BfPOW6GrkoIglZVYGSaOaHvdedSla8Q-/view?usp=drive_link" TargetMode="External"/><Relationship Id="rId514" Type="http://schemas.openxmlformats.org/officeDocument/2006/relationships/hyperlink" Target="https://drive.google.com/file/d/1ur1BGxbg62i3-bn4mF3ew6_zA7ZFm1aC/view?usp=drive_link" TargetMode="External"/><Relationship Id="rId635" Type="http://schemas.openxmlformats.org/officeDocument/2006/relationships/hyperlink" Target="https://drive.google.com/file/d/1uBP7ZEQgv2BGzXatQSNepG3egziXvUU2/view?usp=drive_link" TargetMode="External"/><Relationship Id="rId513" Type="http://schemas.openxmlformats.org/officeDocument/2006/relationships/hyperlink" Target="https://drive.google.com/file/d/1rjmzaLQMboO9TrHKMnRkDXBtUJP8sSlN/view?usp=drive_link" TargetMode="External"/><Relationship Id="rId634" Type="http://schemas.openxmlformats.org/officeDocument/2006/relationships/hyperlink" Target="https://drive.google.com/file/d/1WJmml3E4HqUIolfFgobdjcJhVbw-2A_M/view?usp=drive_link" TargetMode="External"/><Relationship Id="rId512" Type="http://schemas.openxmlformats.org/officeDocument/2006/relationships/hyperlink" Target="https://drive.google.com/file/d/1ZyDTEbCOnA-5KXSExhqJgye3wa0b-sYL/view?usp=drive_link" TargetMode="External"/><Relationship Id="rId633" Type="http://schemas.openxmlformats.org/officeDocument/2006/relationships/hyperlink" Target="https://drive.google.com/file/d/1MmTpIke9aewrFct0CqV_ErtM9DqIx1im/view?usp=drive_link" TargetMode="External"/><Relationship Id="rId511" Type="http://schemas.openxmlformats.org/officeDocument/2006/relationships/hyperlink" Target="https://drive.google.com/file/d/1DJqbja7lbGfTb_vEG0ySSgdPdtcEcQQW/view?usp=drive_link" TargetMode="External"/><Relationship Id="rId632" Type="http://schemas.openxmlformats.org/officeDocument/2006/relationships/hyperlink" Target="https://drive.google.com/file/d/18qBlpf5dqMGbtBHnFvNqZAM1dCHsZ1ol/view?usp=drive_link" TargetMode="External"/><Relationship Id="rId518" Type="http://schemas.openxmlformats.org/officeDocument/2006/relationships/hyperlink" Target="https://drive.google.com/file/d/12eQW6jn-HaKAHhFOJWnjAqtJSZRa0Zjz/view?usp=drive_link" TargetMode="External"/><Relationship Id="rId639" Type="http://schemas.openxmlformats.org/officeDocument/2006/relationships/hyperlink" Target="https://drive.google.com/file/d/1tBx1WuL2S3ZBmkSwH82c1RJiq8xyyPtA/view?usp=drive_link" TargetMode="External"/><Relationship Id="rId517" Type="http://schemas.openxmlformats.org/officeDocument/2006/relationships/hyperlink" Target="https://drive.google.com/file/d/1umB-wNsZtCZ_Dbt2q00dHJcy7Hxkv1c8/view?usp=drive_link" TargetMode="External"/><Relationship Id="rId638" Type="http://schemas.openxmlformats.org/officeDocument/2006/relationships/hyperlink" Target="https://drive.google.com/file/d/1aROyt40lqyXPukg1S3UPs53i8af8BklY/view?usp=drive_link" TargetMode="External"/><Relationship Id="rId516" Type="http://schemas.openxmlformats.org/officeDocument/2006/relationships/hyperlink" Target="https://drive.google.com/file/d/1kf1sYKT8g0PmrUXvftfJsVQ50BJJh31H/view?usp=drive_link" TargetMode="External"/><Relationship Id="rId637" Type="http://schemas.openxmlformats.org/officeDocument/2006/relationships/hyperlink" Target="https://drive.google.com/file/d/1C8DbBVgGk9uRqIn6mUoRtfsk93ShFpWn/view?usp=drive_link" TargetMode="External"/><Relationship Id="rId515" Type="http://schemas.openxmlformats.org/officeDocument/2006/relationships/hyperlink" Target="https://drive.google.com/file/d/1ympsIvTFvlZezzseLHfgi2YDHsT8u8O-/view?usp=drive_link" TargetMode="External"/><Relationship Id="rId636" Type="http://schemas.openxmlformats.org/officeDocument/2006/relationships/hyperlink" Target="https://drive.google.com/file/d/1bYiMk9JL7-t6O2XDSsvGbpzzXEe64xmL/view?usp=drive_link" TargetMode="External"/><Relationship Id="rId15" Type="http://schemas.openxmlformats.org/officeDocument/2006/relationships/hyperlink" Target="https://drive.google.com/file/d/1Vp1G3QGHgUdflakQf-YS9fcHx0lDMWEu/view?usp=drive_link" TargetMode="External"/><Relationship Id="rId14" Type="http://schemas.openxmlformats.org/officeDocument/2006/relationships/hyperlink" Target="https://drive.google.com/file/d/1Dy5ExSKJwPBpLaGg4zxnVI1BB2TiGYkn/view?usp=drive_link" TargetMode="External"/><Relationship Id="rId17" Type="http://schemas.openxmlformats.org/officeDocument/2006/relationships/hyperlink" Target="https://drive.google.com/file/d/1E3WOszM3xyn2_9icmbtACRcuKLW8xMrR/view?usp=drive_link" TargetMode="External"/><Relationship Id="rId16" Type="http://schemas.openxmlformats.org/officeDocument/2006/relationships/hyperlink" Target="https://drive.google.com/file/d/1fNK0JVWzUVN0-QpqMaFZIg8oz73fkLCz/view?usp=drive_link" TargetMode="External"/><Relationship Id="rId19" Type="http://schemas.openxmlformats.org/officeDocument/2006/relationships/hyperlink" Target="https://drive.google.com/file/d/1E4egBZCYnz45drbuHFplloGKZAgfM3tx/view?usp=drive_link" TargetMode="External"/><Relationship Id="rId510" Type="http://schemas.openxmlformats.org/officeDocument/2006/relationships/hyperlink" Target="https://drive.google.com/file/d/1_MYnZ3r1Hawj58fD1PXl2mfzFwQ7Dh1d/view?usp=drive_link" TargetMode="External"/><Relationship Id="rId631" Type="http://schemas.openxmlformats.org/officeDocument/2006/relationships/hyperlink" Target="https://drive.google.com/file/d/1JtjfOOQGKIuOCDERO6o9g6pTjas4H5Fo/view?usp=drive_link" TargetMode="External"/><Relationship Id="rId18" Type="http://schemas.openxmlformats.org/officeDocument/2006/relationships/hyperlink" Target="https://drive.google.com/file/d/1AVZk7mzx-QfR3hmjbNKie2M806B7M78e/view?usp=drive_link" TargetMode="External"/><Relationship Id="rId630" Type="http://schemas.openxmlformats.org/officeDocument/2006/relationships/hyperlink" Target="https://drive.google.com/file/d/1yPJ4i-hbYwTuCvqyGcnkTVsa6HbUv32v/view?usp=drive_link" TargetMode="External"/><Relationship Id="rId84" Type="http://schemas.openxmlformats.org/officeDocument/2006/relationships/hyperlink" Target="https://drive.google.com/file/d/18pG2CMbj8NTMO1xGslXGsThjVCJiKfoB/view?usp=drive_link" TargetMode="External"/><Relationship Id="rId83" Type="http://schemas.openxmlformats.org/officeDocument/2006/relationships/hyperlink" Target="https://drive.google.com/file/d/18nXsvbQuIJElahWHZCKcisq6SkjXfPH8/view?usp=drive_link" TargetMode="External"/><Relationship Id="rId86" Type="http://schemas.openxmlformats.org/officeDocument/2006/relationships/hyperlink" Target="https://drive.google.com/file/d/1BBHQfUd9NYUJ1XLa--gIeWa_PVYKRQGa/view?usp=drive_link" TargetMode="External"/><Relationship Id="rId85" Type="http://schemas.openxmlformats.org/officeDocument/2006/relationships/hyperlink" Target="https://drive.google.com/file/d/199CBpBTGn9ZnLSJgqvtGKqyip9vnroQW/view?usp=drive_link" TargetMode="External"/><Relationship Id="rId88" Type="http://schemas.openxmlformats.org/officeDocument/2006/relationships/hyperlink" Target="https://drive.google.com/file/d/1rXjM0JbIV_Drv6I6T_avDKczdd4sPI3V/view?usp=drive_link" TargetMode="External"/><Relationship Id="rId87" Type="http://schemas.openxmlformats.org/officeDocument/2006/relationships/hyperlink" Target="https://drive.google.com/file/d/1BQuykTEy0_d8qCmkYEpdsuTEvs1MYjhK/view?usp=drive_link" TargetMode="External"/><Relationship Id="rId89" Type="http://schemas.openxmlformats.org/officeDocument/2006/relationships/hyperlink" Target="https://drive.google.com/file/d/1dSuRZSPHIqKhzZAdlbMYhU-U_AxmWZxH/view?usp=drive_link" TargetMode="External"/><Relationship Id="rId80" Type="http://schemas.openxmlformats.org/officeDocument/2006/relationships/hyperlink" Target="https://drive.google.com/file/d/19TTxENQiv9-LwRu4ai1XoHWmPUZ2JbZe/view?usp=drive_link" TargetMode="External"/><Relationship Id="rId82" Type="http://schemas.openxmlformats.org/officeDocument/2006/relationships/hyperlink" Target="https://drive.google.com/file/d/1tkkAJSpk_TWB9RYgMCKj03EffT7m0Gnl/view?usp=drive_link" TargetMode="External"/><Relationship Id="rId81" Type="http://schemas.openxmlformats.org/officeDocument/2006/relationships/hyperlink" Target="https://drive.google.com/file/d/19NgeBwpki3FuD9_VL-JOqQzdW_jbjQd4/view?usp=drive_link" TargetMode="External"/><Relationship Id="rId73" Type="http://schemas.openxmlformats.org/officeDocument/2006/relationships/hyperlink" Target="https://drive.google.com/file/d/18a2EvRSkelEO9BLiIFXJNHTDdTKjpOl-/view?usp=drive_link" TargetMode="External"/><Relationship Id="rId72" Type="http://schemas.openxmlformats.org/officeDocument/2006/relationships/hyperlink" Target="https://drive.google.com/file/d/18Wuj8xFwpDuudaeaxiFGM-BaS4Md7r4p/view?usp=drive_link" TargetMode="External"/><Relationship Id="rId75" Type="http://schemas.openxmlformats.org/officeDocument/2006/relationships/hyperlink" Target="https://drive.google.com/file/d/1WBF2nOfmyqRW0lErjdl62nRG0MJlbIyR/view?usp=drive_link" TargetMode="External"/><Relationship Id="rId74" Type="http://schemas.openxmlformats.org/officeDocument/2006/relationships/hyperlink" Target="https://drive.google.com/file/d/18cfXiz_T1HEKQoc_fU3zBl9Wn0-6OUO_/view?usp=drive_link" TargetMode="External"/><Relationship Id="rId77" Type="http://schemas.openxmlformats.org/officeDocument/2006/relationships/hyperlink" Target="https://drive.google.com/file/d/1FOdUteArRcvLcyhayXUwuB6dXZo-BGeN/view?usp=drive_link" TargetMode="External"/><Relationship Id="rId76" Type="http://schemas.openxmlformats.org/officeDocument/2006/relationships/hyperlink" Target="https://drive.google.com/file/d/1WJk25v7sJPqV7x7Qs6U3R6dhwi4oT2L5/view?usp=drive_link" TargetMode="External"/><Relationship Id="rId79" Type="http://schemas.openxmlformats.org/officeDocument/2006/relationships/hyperlink" Target="https://drive.google.com/file/d/19GUl9XOjpfsLesN750RjVwZKKy0XnHu_/view?usp=drive_link" TargetMode="External"/><Relationship Id="rId78" Type="http://schemas.openxmlformats.org/officeDocument/2006/relationships/hyperlink" Target="https://drive.google.com/file/d/16S1u-LyPxzmnUZRwu-i7VDvLGSGQM52V/view?usp=drive_link" TargetMode="External"/><Relationship Id="rId71" Type="http://schemas.openxmlformats.org/officeDocument/2006/relationships/hyperlink" Target="https://drive.google.com/file/d/16STOTZXwbWEwPltvcx-becCDqmOB8RT7/view?usp=drive_link" TargetMode="External"/><Relationship Id="rId70" Type="http://schemas.openxmlformats.org/officeDocument/2006/relationships/hyperlink" Target="https://drive.google.com/file/d/18WoFopCkmRzMP7KBtkRKNZphG_V2dMBQ/view?usp=drive_link" TargetMode="External"/><Relationship Id="rId62" Type="http://schemas.openxmlformats.org/officeDocument/2006/relationships/hyperlink" Target="https://drive.google.com/file/d/1Yn6atjDIlqNb5g731RI63HpgVPkai3lX/view?usp=drive_link" TargetMode="External"/><Relationship Id="rId61" Type="http://schemas.openxmlformats.org/officeDocument/2006/relationships/hyperlink" Target="https://drive.google.com/file/d/16CRiq1DwybXJjHb4_eUAu39zeLCoapXY/view?usp=drive_link" TargetMode="External"/><Relationship Id="rId64" Type="http://schemas.openxmlformats.org/officeDocument/2006/relationships/hyperlink" Target="https://drive.google.com/file/d/1BEqh4sXU3eIqi4MMnRGW2zw-xECtkTqw/view?usp=drive_link" TargetMode="External"/><Relationship Id="rId63" Type="http://schemas.openxmlformats.org/officeDocument/2006/relationships/hyperlink" Target="https://drive.google.com/file/d/1BOJBIZ1nBJ5c_5BSWZsorkWvEuSFUvyt/view?usp=drive_link" TargetMode="External"/><Relationship Id="rId66" Type="http://schemas.openxmlformats.org/officeDocument/2006/relationships/hyperlink" Target="https://drive.google.com/file/d/11S5O79pq3CFpbSlHH938yhWUmBTAJkOX/view?usp=drive_link" TargetMode="External"/><Relationship Id="rId65" Type="http://schemas.openxmlformats.org/officeDocument/2006/relationships/hyperlink" Target="https://drive.google.com/file/d/1BE8aMvqE56DVrtLL_FP27HcdIbWpY74E/view?usp=drive_link" TargetMode="External"/><Relationship Id="rId68" Type="http://schemas.openxmlformats.org/officeDocument/2006/relationships/hyperlink" Target="https://drive.google.com/file/d/1WAM4QoRMMwvKfjzK5UyQ3jN5Bhj7WA-d/view?usp=drive_link" TargetMode="External"/><Relationship Id="rId67" Type="http://schemas.openxmlformats.org/officeDocument/2006/relationships/hyperlink" Target="https://drive.google.com/file/d/1BDP1nl9dJ2iyd2NpUqCuO2qmoJXZPnk7/view?usp=drive_link" TargetMode="External"/><Relationship Id="rId609" Type="http://schemas.openxmlformats.org/officeDocument/2006/relationships/hyperlink" Target="https://drive.google.com/file/d/1127Kg3ejEa7db71xXuKHZL6Axsw4dWsB/view?usp=drive_link" TargetMode="External"/><Relationship Id="rId608" Type="http://schemas.openxmlformats.org/officeDocument/2006/relationships/hyperlink" Target="https://drive.google.com/file/d/1Q_9O5Y2vtWOZXkyZrusEbBFFpKx4FlaI/view?usp=drive_link" TargetMode="External"/><Relationship Id="rId607" Type="http://schemas.openxmlformats.org/officeDocument/2006/relationships/hyperlink" Target="https://drive.google.com/file/d/1KtIdLEM8j3_E2sRcB4KIXUuhNq9bFyzV/view?usp=drive_link" TargetMode="External"/><Relationship Id="rId60" Type="http://schemas.openxmlformats.org/officeDocument/2006/relationships/hyperlink" Target="https://drive.google.com/file/d/1v_0D_l36THM6xmaTFAwozKmmiQiRiQ0v/view?usp=drive_link" TargetMode="External"/><Relationship Id="rId602" Type="http://schemas.openxmlformats.org/officeDocument/2006/relationships/hyperlink" Target="https://drive.google.com/file/d/1eNqin6pUOmQhCc4uYqPSqdW1Euywg_sq/view?usp=drive_link" TargetMode="External"/><Relationship Id="rId601" Type="http://schemas.openxmlformats.org/officeDocument/2006/relationships/hyperlink" Target="https://drive.google.com/file/d/1XHp-YVwd4RAMltX1RxxAkP7LLYLkCgne/view?usp=drive_link" TargetMode="External"/><Relationship Id="rId600" Type="http://schemas.openxmlformats.org/officeDocument/2006/relationships/hyperlink" Target="https://drive.google.com/file/d/1eNn7J7LfI-dX3TU3RZa575NM1NWL2Sd2/view?usp=drive_link" TargetMode="External"/><Relationship Id="rId606" Type="http://schemas.openxmlformats.org/officeDocument/2006/relationships/hyperlink" Target="https://drive.google.com/file/d/1VIS-7lNI9DFIoLYOYHtav4eVUEv1Wxak/view?usp=drive_link" TargetMode="External"/><Relationship Id="rId605" Type="http://schemas.openxmlformats.org/officeDocument/2006/relationships/hyperlink" Target="https://drive.google.com/file/d/1KhLG9XNfqZm12P2-o8rrUD78aKv_JypJ/view?usp=drive_link" TargetMode="External"/><Relationship Id="rId604" Type="http://schemas.openxmlformats.org/officeDocument/2006/relationships/hyperlink" Target="https://drive.google.com/file/d/1tuUTnQX79r8PuzRYDUI8752vhf0Lyple/view?usp=drive_link" TargetMode="External"/><Relationship Id="rId603" Type="http://schemas.openxmlformats.org/officeDocument/2006/relationships/hyperlink" Target="https://drive.google.com/file/d/1unVWQTLcvVUp26_sia2kMgBwpyiY7JZk/view?usp=drive_link" TargetMode="External"/><Relationship Id="rId69" Type="http://schemas.openxmlformats.org/officeDocument/2006/relationships/hyperlink" Target="https://drive.google.com/file/d/1VLMSIkpbIRVt92L5w43Ix1rHmQkg_M8A/view?usp=drive_link" TargetMode="External"/><Relationship Id="rId51" Type="http://schemas.openxmlformats.org/officeDocument/2006/relationships/hyperlink" Target="https://drive.google.com/file/d/1DIMtsQ3rxIPaJPE_Ju0WEBpZSRQK_Qql/view?usp=drive_link" TargetMode="External"/><Relationship Id="rId50" Type="http://schemas.openxmlformats.org/officeDocument/2006/relationships/hyperlink" Target="https://drive.google.com/file/d/1FEjQzDjLZ2PA-qurCVEBdo1QQRngxNIO/view?usp=drive_link" TargetMode="External"/><Relationship Id="rId53" Type="http://schemas.openxmlformats.org/officeDocument/2006/relationships/hyperlink" Target="https://drive.google.com/file/d/1DA_kam9JBbe-S5yyVaublIJXbmmtSVo-/view?usp=drive_link" TargetMode="External"/><Relationship Id="rId52" Type="http://schemas.openxmlformats.org/officeDocument/2006/relationships/hyperlink" Target="https://drive.google.com/file/d/1F0w_OCanoeC1J0e07njJ1hDi3YxJ0Q80/view?usp=drive_link" TargetMode="External"/><Relationship Id="rId55" Type="http://schemas.openxmlformats.org/officeDocument/2006/relationships/hyperlink" Target="https://drive.google.com/file/d/1D4gm-SksV0AM1uO8xKHc4n0scuU_jdVJ/view?usp=drive_link" TargetMode="External"/><Relationship Id="rId54" Type="http://schemas.openxmlformats.org/officeDocument/2006/relationships/hyperlink" Target="https://drive.google.com/file/d/1VrjACkdlDNMXf8KJ0obM3xpxbAJOClit/view?usp=drive_link" TargetMode="External"/><Relationship Id="rId57" Type="http://schemas.openxmlformats.org/officeDocument/2006/relationships/hyperlink" Target="https://drive.google.com/file/d/1BC8XHHKdYhFc8TuH545VkLjUunhyCbhy/view?usp=drive_link" TargetMode="External"/><Relationship Id="rId56" Type="http://schemas.openxmlformats.org/officeDocument/2006/relationships/hyperlink" Target="https://drive.google.com/file/d/1B3DZNl4WDpCXWGcSwpx5GfG6KUFd3xQ5/view?usp=drive_link" TargetMode="External"/><Relationship Id="rId59" Type="http://schemas.openxmlformats.org/officeDocument/2006/relationships/hyperlink" Target="https://drive.google.com/file/d/1Vw23Mi_dKpoTRvdYOxAD_EEOm2NQJ0l6/view?usp=drive_link" TargetMode="External"/><Relationship Id="rId58" Type="http://schemas.openxmlformats.org/officeDocument/2006/relationships/hyperlink" Target="https://drive.google.com/file/d/1KbIpugO4b-0DMKmOQAXANJiTN82p-wv0/view?usp=drive_link" TargetMode="External"/><Relationship Id="rId590" Type="http://schemas.openxmlformats.org/officeDocument/2006/relationships/hyperlink" Target="https://drive.google.com/file/d/1yYS-XLS2lMoa2NT6uIApd6qGNROGTMA7/view?usp=drive_link" TargetMode="External"/><Relationship Id="rId107" Type="http://schemas.openxmlformats.org/officeDocument/2006/relationships/hyperlink" Target="https://drive.google.com/file/d/172WZETzAOGpmdyc9s1IR_eOOgN1FAIQg/view?usp=drive_link" TargetMode="External"/><Relationship Id="rId228" Type="http://schemas.openxmlformats.org/officeDocument/2006/relationships/hyperlink" Target="https://drive.google.com/file/d/1Vxi4EA79arkxa-ZLSeawEORRDU0IHHak/view?usp=drive_link" TargetMode="External"/><Relationship Id="rId349" Type="http://schemas.openxmlformats.org/officeDocument/2006/relationships/hyperlink" Target="https://drive.google.com/file/d/15tKDkI7rEAMATiTkrmpwHoY_TU2Cg6QN/view?usp=drive_link" TargetMode="External"/><Relationship Id="rId106" Type="http://schemas.openxmlformats.org/officeDocument/2006/relationships/hyperlink" Target="https://drive.google.com/file/d/16Gn_hSZlYzWycOp3nk1bNWz6aqzAlB67/view?usp=drive_link" TargetMode="External"/><Relationship Id="rId227" Type="http://schemas.openxmlformats.org/officeDocument/2006/relationships/hyperlink" Target="https://drive.google.com/file/d/1VWVUP0E3i0YzSaJIGehEjnBtwgS1WH2Q/view?usp=drive_link" TargetMode="External"/><Relationship Id="rId348" Type="http://schemas.openxmlformats.org/officeDocument/2006/relationships/hyperlink" Target="https://drive.google.com/file/d/15gT2QGY1rUMe7thCnYAVIsHcdygl9Ro2/view?usp=drive_link" TargetMode="External"/><Relationship Id="rId469" Type="http://schemas.openxmlformats.org/officeDocument/2006/relationships/hyperlink" Target="https://drive.google.com/file/d/1GrNm0mlqFW8pHHsQKHDtfXGMaW3QpDLS/view?usp=drive_link" TargetMode="External"/><Relationship Id="rId105" Type="http://schemas.openxmlformats.org/officeDocument/2006/relationships/hyperlink" Target="https://drive.google.com/file/d/1tDDH8CgF6ALvb_zHmFJJDNI-u0Hm6oPx/view?usp=drive_link" TargetMode="External"/><Relationship Id="rId226" Type="http://schemas.openxmlformats.org/officeDocument/2006/relationships/hyperlink" Target="https://drive.google.com/file/d/1Uh7TZ1vcvBJm7pEordlFEiakFfsvWmjg/view?usp=drive_link" TargetMode="External"/><Relationship Id="rId347" Type="http://schemas.openxmlformats.org/officeDocument/2006/relationships/hyperlink" Target="https://drive.google.com/file/d/1VA7URxP451FIgJTuIVR7HaDPriEoOGHv/view?usp=drive_link" TargetMode="External"/><Relationship Id="rId468" Type="http://schemas.openxmlformats.org/officeDocument/2006/relationships/hyperlink" Target="https://drive.google.com/file/d/1_pT9acIlQxst60fVbhzCbQQLYVOsdg1N/view?usp=drive_link%5C" TargetMode="External"/><Relationship Id="rId589" Type="http://schemas.openxmlformats.org/officeDocument/2006/relationships/hyperlink" Target="https://drive.google.com/file/d/1bdHEq7KA-vTw81v0Rlg3PpyZ_VN-nFF6/view?usp=drive_link" TargetMode="External"/><Relationship Id="rId104" Type="http://schemas.openxmlformats.org/officeDocument/2006/relationships/hyperlink" Target="https://drive.google.com/file/d/1twZfdTsOn805ASyT4x2tR2K5nU_AZh5j/view?usp=drive_link" TargetMode="External"/><Relationship Id="rId225" Type="http://schemas.openxmlformats.org/officeDocument/2006/relationships/hyperlink" Target="https://drive.google.com/file/d/1TnDKPCUi1M4R3Wuvd6h-g_gIdJPS2b4b/view?usp=drive_link" TargetMode="External"/><Relationship Id="rId346" Type="http://schemas.openxmlformats.org/officeDocument/2006/relationships/hyperlink" Target="https://drive.google.com/file/d/1k6y_Z4oCHkh3qp8Ygwp9ioyAEFgM_yW-/view?usp=drive_link" TargetMode="External"/><Relationship Id="rId467" Type="http://schemas.openxmlformats.org/officeDocument/2006/relationships/hyperlink" Target="https://drive.google.com/file/d/1-itc-R5ar5fkJbjTfjNgOqhoPWUGC_an/view?usp=drive_link" TargetMode="External"/><Relationship Id="rId588" Type="http://schemas.openxmlformats.org/officeDocument/2006/relationships/hyperlink" Target="https://drive.google.com/file/d/1_pC2ADgDbSlgF2KQzcS50-v93IKoYplM/view?usp=drive_link" TargetMode="External"/><Relationship Id="rId109" Type="http://schemas.openxmlformats.org/officeDocument/2006/relationships/hyperlink" Target="https://drive.google.com/file/d/1ttXVchYiMv2OZ6Z4EzbsEGY5zICLYnOJ/view?usp=drive_link" TargetMode="External"/><Relationship Id="rId108" Type="http://schemas.openxmlformats.org/officeDocument/2006/relationships/hyperlink" Target="https://drive.google.com/file/d/1BU5kogjMja75bVZvyCkFg31rXsAmqy0B/view?usp=drive_link" TargetMode="External"/><Relationship Id="rId229" Type="http://schemas.openxmlformats.org/officeDocument/2006/relationships/hyperlink" Target="https://drive.google.com/file/d/1Wf_xjIEJJ0o_5TskzCpG8aMtm-rry7iT/view?usp=drive_link" TargetMode="External"/><Relationship Id="rId220" Type="http://schemas.openxmlformats.org/officeDocument/2006/relationships/hyperlink" Target="https://drive.google.com/file/d/1bgxtFXmg84uhNP5RsSzWTxRMaE5FP6lM/view?usp=drive_link" TargetMode="External"/><Relationship Id="rId341" Type="http://schemas.openxmlformats.org/officeDocument/2006/relationships/hyperlink" Target="https://drive.google.com/file/d/13AqCSTTRCAFkWVe3iLB_VDJxqDkwm--_/view?usp=drive_link" TargetMode="External"/><Relationship Id="rId462" Type="http://schemas.openxmlformats.org/officeDocument/2006/relationships/hyperlink" Target="https://drive.google.com/file/d/1TnlFKSFkHZJRBeMAH9kTK9ph8EvE9CnV/view?usp=drive_link" TargetMode="External"/><Relationship Id="rId583" Type="http://schemas.openxmlformats.org/officeDocument/2006/relationships/hyperlink" Target="https://drive.google.com/file/d/1OrohMPM5--krsyYAaw4Smtc5WRXpRGNc/view?usp=drive_link" TargetMode="External"/><Relationship Id="rId340" Type="http://schemas.openxmlformats.org/officeDocument/2006/relationships/hyperlink" Target="https://drive.google.com/file/d/16DWRczOaFZG73W3pMVlVMicDw4Vfe5ZG/view?usp=drive_link" TargetMode="External"/><Relationship Id="rId461" Type="http://schemas.openxmlformats.org/officeDocument/2006/relationships/hyperlink" Target="https://drive.google.com/file/d/1yu13UsI5gNJLpj4MuUg2_DCXO7BOcbcw/view?usp=drive_link" TargetMode="External"/><Relationship Id="rId582" Type="http://schemas.openxmlformats.org/officeDocument/2006/relationships/hyperlink" Target="https://drive.google.com/file/d/1BAjYylUfjYzJZIHypUXtMdj_jCFH0SYP/view?usp=drive_link" TargetMode="External"/><Relationship Id="rId460" Type="http://schemas.openxmlformats.org/officeDocument/2006/relationships/hyperlink" Target="https://drive.google.com/file/d/1bTa0JaE_We3gLcsrEUrK0TZK9Pfxjm9w/view?usp=drive_link" TargetMode="External"/><Relationship Id="rId581" Type="http://schemas.openxmlformats.org/officeDocument/2006/relationships/hyperlink" Target="https://drive.google.com/file/d/1a8Tyja0F4TW7vIc25VvK7ENH9Iz65Mjq/view?usp=drive_link" TargetMode="External"/><Relationship Id="rId580" Type="http://schemas.openxmlformats.org/officeDocument/2006/relationships/hyperlink" Target="https://drive.google.com/file/d/1DVhn3AhGzJTGcDRZ9cRe-L0J8JYVRfOr/view?usp=drive_link" TargetMode="External"/><Relationship Id="rId103" Type="http://schemas.openxmlformats.org/officeDocument/2006/relationships/hyperlink" Target="https://drive.google.com/file/d/1BWNUEa2kcsJ9KNuAZi5ngqBJktUUsAUp/view?usp=drive_link" TargetMode="External"/><Relationship Id="rId224" Type="http://schemas.openxmlformats.org/officeDocument/2006/relationships/hyperlink" Target="https://drive.google.com/file/d/1Uq9cYcTNAxiZIVznOUXLnOXcsDDDk-GE/view?usp=drive_link" TargetMode="External"/><Relationship Id="rId345" Type="http://schemas.openxmlformats.org/officeDocument/2006/relationships/hyperlink" Target="https://drive.google.com/file/d/14IhNvIT6B6QP2vxdTZM-KBgNfT2vfYVe/view?usp=drive_link" TargetMode="External"/><Relationship Id="rId466" Type="http://schemas.openxmlformats.org/officeDocument/2006/relationships/hyperlink" Target="https://drive.google.com/file/d/1qwjzVQE-oTr2rPMYhghhn6WGj_FHXqIx/view?usp=drive_link" TargetMode="External"/><Relationship Id="rId587" Type="http://schemas.openxmlformats.org/officeDocument/2006/relationships/hyperlink" Target="https://drive.google.com/file/d/1aA9ez_oXSGmFr4CdwiqpmldUXLswEyj9/view?usp=drive_link" TargetMode="External"/><Relationship Id="rId102" Type="http://schemas.openxmlformats.org/officeDocument/2006/relationships/hyperlink" Target="https://drive.google.com/file/d/1FZQ5F0kESzzhYCc6dMI_ROTbDROsp-nl/view?usp=drive_link" TargetMode="External"/><Relationship Id="rId223" Type="http://schemas.openxmlformats.org/officeDocument/2006/relationships/hyperlink" Target="https://drive.google.com/file/d/1gqXz_sT76KMO4xfqatIyOvtGlyLeke_m/view?usp=drive_link" TargetMode="External"/><Relationship Id="rId344" Type="http://schemas.openxmlformats.org/officeDocument/2006/relationships/hyperlink" Target="https://drive.google.com/file/d/16CXOaP3ckngFL0pNMZDz5Brj3EO-PIVW/view?usp=drive_link" TargetMode="External"/><Relationship Id="rId465" Type="http://schemas.openxmlformats.org/officeDocument/2006/relationships/hyperlink" Target="https://drive.google.com/file/d/1XYMhQbIWT-Jz7_PP_XjiBCNM1vS7N8Xy/view?usp=drive_link" TargetMode="External"/><Relationship Id="rId586" Type="http://schemas.openxmlformats.org/officeDocument/2006/relationships/hyperlink" Target="https://drive.google.com/file/d/1Xc-4Q1Ua3O4WQt1pYXcKRhJMyLcnSuzy/view?usp=drive_link" TargetMode="External"/><Relationship Id="rId101" Type="http://schemas.openxmlformats.org/officeDocument/2006/relationships/hyperlink" Target="https://drive.google.com/file/d/1u0aV2yY_SJbigjPZX82jejX1vhDPRYco/view?usp=drive_link" TargetMode="External"/><Relationship Id="rId222" Type="http://schemas.openxmlformats.org/officeDocument/2006/relationships/hyperlink" Target="https://drive.google.com/file/d/1UgjMDOLrj0KE9WXqHagha-pyRCYHkFtJ/view?usp=drive_link" TargetMode="External"/><Relationship Id="rId343" Type="http://schemas.openxmlformats.org/officeDocument/2006/relationships/hyperlink" Target="https://drive.google.com/file/d/18j9AVTa101ybuL2OIgP1frufXae7Tg96/view?usp=drive_link" TargetMode="External"/><Relationship Id="rId464" Type="http://schemas.openxmlformats.org/officeDocument/2006/relationships/hyperlink" Target="https://drive.google.com/file/d/1KJwRe2I2e99a3gwSpQfXBpWxzlkrZB3u/view?usp=drive_link" TargetMode="External"/><Relationship Id="rId585" Type="http://schemas.openxmlformats.org/officeDocument/2006/relationships/hyperlink" Target="https://drive.google.com/file/d/10P9ZDhzUg25HotbSaGIPQScDSyJ65TKK/view?usp=drive_link" TargetMode="External"/><Relationship Id="rId100" Type="http://schemas.openxmlformats.org/officeDocument/2006/relationships/hyperlink" Target="https://drive.google.com/file/d/1AH7wQQ6j2bwLPRVxgtIwPuCxBJ8Pezmu/view?usp=drive_link" TargetMode="External"/><Relationship Id="rId221" Type="http://schemas.openxmlformats.org/officeDocument/2006/relationships/hyperlink" Target="https://drive.google.com/file/d/1SmPia93KF68yiTDIBAR5rWs6-ntFCkNB/view?usp=drive_link" TargetMode="External"/><Relationship Id="rId342" Type="http://schemas.openxmlformats.org/officeDocument/2006/relationships/hyperlink" Target="https://drive.google.com/file/d/133Z0r2hSc0D3u2p_p6O_mXNTzyrHoa39/view?usp=drive_link" TargetMode="External"/><Relationship Id="rId463" Type="http://schemas.openxmlformats.org/officeDocument/2006/relationships/hyperlink" Target="https://drive.google.com/file/d/1_CpttchuA8O6A_nvRN2NOpts0rJWm6kG/view?usp=drive_link" TargetMode="External"/><Relationship Id="rId584" Type="http://schemas.openxmlformats.org/officeDocument/2006/relationships/hyperlink" Target="https://drive.google.com/file/d/1prfHhe4uyGJcmBflrbPg40mDtlUUim3M/view?usp=drive_link" TargetMode="External"/><Relationship Id="rId217" Type="http://schemas.openxmlformats.org/officeDocument/2006/relationships/hyperlink" Target="https://drive.google.com/file/d/1W5XZRmO7IrQIV1jMc8swJ-i-PhBIGqsR/view?usp=drive_link" TargetMode="External"/><Relationship Id="rId338" Type="http://schemas.openxmlformats.org/officeDocument/2006/relationships/hyperlink" Target="https://drive.google.com/file/d/15i_2kMO5_Ra1xjx0-RkptPDGe2Rd5L8q/view?usp=drive_link" TargetMode="External"/><Relationship Id="rId459" Type="http://schemas.openxmlformats.org/officeDocument/2006/relationships/hyperlink" Target="https://drive.google.com/file/d/1b_z6Y6Rrw_wL9Lmv_UM-Z_raON2hBVFL/view?usp=drive_link" TargetMode="External"/><Relationship Id="rId216" Type="http://schemas.openxmlformats.org/officeDocument/2006/relationships/hyperlink" Target="https://drive.google.com/file/d/1Ss1iSzy4bRNP80q2fkG6USCEv9o60k6z/view?usp=drive_link" TargetMode="External"/><Relationship Id="rId337" Type="http://schemas.openxmlformats.org/officeDocument/2006/relationships/hyperlink" Target="https://drive.google.com/file/d/17QFVtcdsEEtXDkFGSmEeXJuv_IBMPjlu/view?usp=drive_link" TargetMode="External"/><Relationship Id="rId458" Type="http://schemas.openxmlformats.org/officeDocument/2006/relationships/hyperlink" Target="https://drive.google.com/file/d/1eDTSkFAAI8_ianRd78TSKvjess6ZmJJO/view?usp=drive_link" TargetMode="External"/><Relationship Id="rId579" Type="http://schemas.openxmlformats.org/officeDocument/2006/relationships/hyperlink" Target="https://drive.google.com/file/d/1dFNx6_kMmM-s75aalEHYZjOT7c31fXf3/view?usp=drive_link" TargetMode="External"/><Relationship Id="rId215" Type="http://schemas.openxmlformats.org/officeDocument/2006/relationships/hyperlink" Target="https://drive.google.com/file/d/1SmwIfdgQetguYEMITCO7GTN-J_HhsNPP/view?usp=drive_link" TargetMode="External"/><Relationship Id="rId336" Type="http://schemas.openxmlformats.org/officeDocument/2006/relationships/hyperlink" Target="https://drive.google.com/file/d/1Ihf46V4XkE8Kpe6sz6PBRCU7f-LcnBtF/view?usp=drive_link" TargetMode="External"/><Relationship Id="rId457" Type="http://schemas.openxmlformats.org/officeDocument/2006/relationships/hyperlink" Target="https://drive.google.com/file/d/1D0P4DuZi4HJiGTrknMI_wqT__cuY7i5h/view?usp=drive_link" TargetMode="External"/><Relationship Id="rId578" Type="http://schemas.openxmlformats.org/officeDocument/2006/relationships/hyperlink" Target="https://drive.google.com/file/d/1fpXEd-K1Onmif7ZgVwwYQk0bjDEoGfWZ/view?usp=drive_link" TargetMode="External"/><Relationship Id="rId214" Type="http://schemas.openxmlformats.org/officeDocument/2006/relationships/hyperlink" Target="https://drive.google.com/file/d/1tStTdOLCM_17fAfR8X0WMVpBo5A9WNNU/view?usp=drive_link" TargetMode="External"/><Relationship Id="rId335" Type="http://schemas.openxmlformats.org/officeDocument/2006/relationships/hyperlink" Target="https://drive.google.com/file/d/12CSEDB9OkeFcNqUmhqfE9yXCdHsyUmAy/view?usp=drive_link" TargetMode="External"/><Relationship Id="rId456" Type="http://schemas.openxmlformats.org/officeDocument/2006/relationships/hyperlink" Target="https://drive.google.com/file/d/1W9rfuIcwPQI6FPodjfRNbY1BEJ0Pkjt9/view?usp=drive_link" TargetMode="External"/><Relationship Id="rId577" Type="http://schemas.openxmlformats.org/officeDocument/2006/relationships/hyperlink" Target="https://drive.google.com/file/d/1Fz9qxp_8Z_cOThZq9edyJlM5TgCGfgon/view?usp=drive_link" TargetMode="External"/><Relationship Id="rId219" Type="http://schemas.openxmlformats.org/officeDocument/2006/relationships/hyperlink" Target="https://drive.google.com/file/d/1godDS_V6FVyXJBFrNDaTrZOY9D1GL5I0/view?usp=drive_link" TargetMode="External"/><Relationship Id="rId218" Type="http://schemas.openxmlformats.org/officeDocument/2006/relationships/hyperlink" Target="https://drive.google.com/file/d/1TjHqsdisJIrNx7g1SiDT1vHwwLmNeq9e/view?usp=drive_link" TargetMode="External"/><Relationship Id="rId339" Type="http://schemas.openxmlformats.org/officeDocument/2006/relationships/hyperlink" Target="https://drive.google.com/file/d/16GdZITFX9TIszuDDhwsC5trFVtnEMXfa/view?usp=drive_link" TargetMode="External"/><Relationship Id="rId330" Type="http://schemas.openxmlformats.org/officeDocument/2006/relationships/hyperlink" Target="https://drive.google.com/file/d/1AVvT3_-XhSpeehsuyu3AUpLF4irhaKBe/view?usp=drive_link" TargetMode="External"/><Relationship Id="rId451" Type="http://schemas.openxmlformats.org/officeDocument/2006/relationships/hyperlink" Target="https://drive.google.com/file/d/1zUonJSaUNQd9zvXpXdEgs-tAhURSRjDt/view?usp=drive_link" TargetMode="External"/><Relationship Id="rId572" Type="http://schemas.openxmlformats.org/officeDocument/2006/relationships/hyperlink" Target="https://drive.google.com/file/d/1ZRDe7wOVepEivQi9BIuLTqL8y8-bAIy9/view?usp=drive_link" TargetMode="External"/><Relationship Id="rId693" Type="http://schemas.openxmlformats.org/officeDocument/2006/relationships/hyperlink" Target="https://drive.google.com/file/d/1MGhs4zFuZWy1IZ1-YNvuaxOj1q9QawBP/view?usp=drive_link" TargetMode="External"/><Relationship Id="rId450" Type="http://schemas.openxmlformats.org/officeDocument/2006/relationships/hyperlink" Target="https://drive.google.com/file/d/12LEHjU9zp0vLl0WZABSqjqIhvTwzqg7-/view?usp=drive_link" TargetMode="External"/><Relationship Id="rId571" Type="http://schemas.openxmlformats.org/officeDocument/2006/relationships/hyperlink" Target="https://drive.google.com/file/d/14xRJPPNmlNCR95vftIfpuy3_6y5Vxgnr/view?usp=drive_link" TargetMode="External"/><Relationship Id="rId692" Type="http://schemas.openxmlformats.org/officeDocument/2006/relationships/hyperlink" Target="https://drive.google.com/file/d/1QIwbFVZF8p3GRWBVCngeEXLiTEv8QeMh/view?usp=sharing" TargetMode="External"/><Relationship Id="rId570" Type="http://schemas.openxmlformats.org/officeDocument/2006/relationships/hyperlink" Target="https://drive.google.com/file/d/1n2ywfnusxDhgLEVzn4EUKUJZFYNETF3p/view?usp=drive_link" TargetMode="External"/><Relationship Id="rId691" Type="http://schemas.openxmlformats.org/officeDocument/2006/relationships/hyperlink" Target="https://drive.google.com/file/d/1jZve80-OfWPmrPuT5l_-WGHstxt9S5Dy/view?usp=drive_link" TargetMode="External"/><Relationship Id="rId690" Type="http://schemas.openxmlformats.org/officeDocument/2006/relationships/hyperlink" Target="https://drive.google.com/file/d/1jL1ogm-ropVFiEngdbvWuL6I9ACrSlEW/view?usp=drive_link" TargetMode="External"/><Relationship Id="rId213" Type="http://schemas.openxmlformats.org/officeDocument/2006/relationships/hyperlink" Target="https://drive.google.com/file/d/1XJ8Lq8Z1bHM6PW1j3sMSKMPFR3sQUbft/view?usp=drive_link" TargetMode="External"/><Relationship Id="rId334" Type="http://schemas.openxmlformats.org/officeDocument/2006/relationships/hyperlink" Target="https://drive.google.com/file/d/11G13SuotHHd7KdUJrDG4aeZGPCowQ56S/view?usp=drive_link" TargetMode="External"/><Relationship Id="rId455" Type="http://schemas.openxmlformats.org/officeDocument/2006/relationships/hyperlink" Target="https://drive.google.com/file/d/1euMlM8IJHMpj8F32UoGx1drKemDD0VP3/view?usp=drive_link" TargetMode="External"/><Relationship Id="rId576" Type="http://schemas.openxmlformats.org/officeDocument/2006/relationships/hyperlink" Target="https://drive.google.com/file/d/1DJW9tsoJJrnVICxraacm7aFJ7Ilu0yV_/view?usp=drive_link" TargetMode="External"/><Relationship Id="rId697" Type="http://schemas.openxmlformats.org/officeDocument/2006/relationships/table" Target="../tables/table1.xml"/><Relationship Id="rId212" Type="http://schemas.openxmlformats.org/officeDocument/2006/relationships/hyperlink" Target="https://drive.google.com/file/d/1h96q-FYVoUg290uPlT6IM8w3Yvdm1ROD/view?usp=drive_link" TargetMode="External"/><Relationship Id="rId333" Type="http://schemas.openxmlformats.org/officeDocument/2006/relationships/hyperlink" Target="https://drive.google.com/file/d/1Bn8zlzoN_2-dOmmLaHVxvdLTNT-oPWIP/view?usp=drive_link" TargetMode="External"/><Relationship Id="rId454" Type="http://schemas.openxmlformats.org/officeDocument/2006/relationships/hyperlink" Target="https://drive.google.com/file/d/1WZXLPOIcHLlDMKCpMl0AzKtZvocNbCNf/view?usp=drive_link" TargetMode="External"/><Relationship Id="rId575" Type="http://schemas.openxmlformats.org/officeDocument/2006/relationships/hyperlink" Target="https://drive.google.com/file/d/1e9Ny52OEcHh4TPIlg48WkgzwnT3grVwD/view?usp=drive_link" TargetMode="External"/><Relationship Id="rId211" Type="http://schemas.openxmlformats.org/officeDocument/2006/relationships/hyperlink" Target="https://drive.google.com/file/d/1UPZ-49bn9avonU4LAaV5Fe-fJ2S5Mh3a/view?usp=drive_link" TargetMode="External"/><Relationship Id="rId332" Type="http://schemas.openxmlformats.org/officeDocument/2006/relationships/hyperlink" Target="https://drive.google.com/file/d/11w5_M9bcpngCT7-N1KBC8i9uc1IazgRn/view?usp=drive_link" TargetMode="External"/><Relationship Id="rId453" Type="http://schemas.openxmlformats.org/officeDocument/2006/relationships/hyperlink" Target="https://drive.google.com/file/d/1a7sbjaNuKYQ4eX4ctfjgOzQbkb7xWEUn/view?usp=drive_link" TargetMode="External"/><Relationship Id="rId574" Type="http://schemas.openxmlformats.org/officeDocument/2006/relationships/hyperlink" Target="https://drive.google.com/file/d/1ylJrJ6I2JFY5BsPVWxJwJXYC_VLwUJ44/view?usp=drive_link" TargetMode="External"/><Relationship Id="rId695" Type="http://schemas.openxmlformats.org/officeDocument/2006/relationships/drawing" Target="../drawings/drawing1.xml"/><Relationship Id="rId210" Type="http://schemas.openxmlformats.org/officeDocument/2006/relationships/hyperlink" Target="https://drive.google.com/file/d/1UZ2V-rMQs9dheVc590nOvBh-y3Z-HwvG/view?usp=drive_link" TargetMode="External"/><Relationship Id="rId331" Type="http://schemas.openxmlformats.org/officeDocument/2006/relationships/hyperlink" Target="https://drive.google.com/file/d/1_AtayoLtxTjJhl4TD5yzM8RQ3wRWvGpf/view?usp=drive_link" TargetMode="External"/><Relationship Id="rId452" Type="http://schemas.openxmlformats.org/officeDocument/2006/relationships/hyperlink" Target="https://drive.google.com/file/d/1rnHzBs6JXh_HNHNssT6uxWJ0D6cEknDW/view?usp=drive_link" TargetMode="External"/><Relationship Id="rId573" Type="http://schemas.openxmlformats.org/officeDocument/2006/relationships/hyperlink" Target="https://drive.google.com/file/d/1R8Sfpvx_9w-uvG4W_S8S-FprqzjYo9_I/view?usp=drive_link" TargetMode="External"/><Relationship Id="rId694" Type="http://schemas.openxmlformats.org/officeDocument/2006/relationships/hyperlink" Target="https://drive.google.com/file/d/1OaYhM06PcipiE1vkf6aGG_3JeiPZnGvm/view?usp=sharing" TargetMode="External"/><Relationship Id="rId370" Type="http://schemas.openxmlformats.org/officeDocument/2006/relationships/hyperlink" Target="https://drive.google.com/file/d/18A5SGGFZCRt-pXpGHwBY_9vbdtcqvPzj/view?usp=drive_link" TargetMode="External"/><Relationship Id="rId491" Type="http://schemas.openxmlformats.org/officeDocument/2006/relationships/hyperlink" Target="https://drive.google.com/file/d/1VJfedGwp4Z9FbvPWS-ETwp1iNrusSgOI/view?usp=drive_link" TargetMode="External"/><Relationship Id="rId490" Type="http://schemas.openxmlformats.org/officeDocument/2006/relationships/hyperlink" Target="https://drive.google.com/file/d/1JHiVUgYT2n_EJ7EOeHXiDdB8S8gujTAC/view?usp=drive_link" TargetMode="External"/><Relationship Id="rId129" Type="http://schemas.openxmlformats.org/officeDocument/2006/relationships/hyperlink" Target="https://drive.google.com/file/d/1Jf0sddnugtQMXwYWIygX-heBZ8Rzda8Z/view?usp=drive_link" TargetMode="External"/><Relationship Id="rId128" Type="http://schemas.openxmlformats.org/officeDocument/2006/relationships/hyperlink" Target="https://drive.google.com/file/d/1J_k46Tuc9QD4bnMEMY9RtB-IKTrmycU4/view?usp=drive_link" TargetMode="External"/><Relationship Id="rId249" Type="http://schemas.openxmlformats.org/officeDocument/2006/relationships/hyperlink" Target="https://drive.google.com/file/d/1_HKp-hUMS6sc9CO0uvfaYY8FEnf9uu5A/view?usp=drive_link" TargetMode="External"/><Relationship Id="rId127" Type="http://schemas.openxmlformats.org/officeDocument/2006/relationships/hyperlink" Target="https://drive.google.com/file/d/1JTR_YUKe_MU-aSWF4-ycY_TQ8i5gc58z/view?usp=drive_link" TargetMode="External"/><Relationship Id="rId248" Type="http://schemas.openxmlformats.org/officeDocument/2006/relationships/hyperlink" Target="https://drive.google.com/file/d/1rN02E57uVCgiOeX61_9800oXvtlUDZtZ/view?usp=drive_link" TargetMode="External"/><Relationship Id="rId369" Type="http://schemas.openxmlformats.org/officeDocument/2006/relationships/hyperlink" Target="https://drive.google.com/file/d/189wyrQqQfC4oTJlcV38QAb9G6pJcMztD/view?usp=drive_link" TargetMode="External"/><Relationship Id="rId126" Type="http://schemas.openxmlformats.org/officeDocument/2006/relationships/hyperlink" Target="https://drive.google.com/file/d/1hCL1ob1b9gJVlv4ZSDUbEUGlAXhfFRcj/view?usp=drive_link" TargetMode="External"/><Relationship Id="rId247" Type="http://schemas.openxmlformats.org/officeDocument/2006/relationships/hyperlink" Target="https://drive.google.com/file/d/1Z-ZVj7iShFnc2k7KZrQi4RtafcwOdKfB/view?usp=drive_link" TargetMode="External"/><Relationship Id="rId368" Type="http://schemas.openxmlformats.org/officeDocument/2006/relationships/hyperlink" Target="https://drive.google.com/file/d/1898eonc8tWEJNI63L2uiBfe1pOKhwTIT/view?usp=drive_link" TargetMode="External"/><Relationship Id="rId489" Type="http://schemas.openxmlformats.org/officeDocument/2006/relationships/hyperlink" Target="https://drive.google.com/file/d/1WzA2m8_o7IV5Ia6SXViLByOGicElxlV7/view?usp=drive_link" TargetMode="External"/><Relationship Id="rId121" Type="http://schemas.openxmlformats.org/officeDocument/2006/relationships/hyperlink" Target="https://drive.google.com/file/d/18QbnTBzoF8U1BhKNffYLWD4_dAKZa0WW/view?usp=drive_link" TargetMode="External"/><Relationship Id="rId242" Type="http://schemas.openxmlformats.org/officeDocument/2006/relationships/hyperlink" Target="https://drive.google.com/file/d/1YUJaquwOEP8WMHlDJ8sNLY9Wo5gAvF1d/view?usp=drive_link" TargetMode="External"/><Relationship Id="rId363" Type="http://schemas.openxmlformats.org/officeDocument/2006/relationships/hyperlink" Target="https://drive.google.com/file/d/1fnyiBWVY4mrYPMIn-fzwPTjlfopuZRNG/view?usp=drive_link" TargetMode="External"/><Relationship Id="rId484" Type="http://schemas.openxmlformats.org/officeDocument/2006/relationships/hyperlink" Target="https://drive.google.com/file/d/1tXmzEmDlVTGoiM80xtOvLe0OfIRKawNw/view?usp=drive_link" TargetMode="External"/><Relationship Id="rId120" Type="http://schemas.openxmlformats.org/officeDocument/2006/relationships/hyperlink" Target="https://drive.google.com/file/d/1to4Q2NYM8aOcFNBKeoV7RH-0Gpdl2BjM/view?usp=drive_link" TargetMode="External"/><Relationship Id="rId241" Type="http://schemas.openxmlformats.org/officeDocument/2006/relationships/hyperlink" Target="https://drive.google.com/file/d/1ghPfYUzaT0ue0tZC5w4WqSXRb0lBby-8/view?usp=drive_link" TargetMode="External"/><Relationship Id="rId362" Type="http://schemas.openxmlformats.org/officeDocument/2006/relationships/hyperlink" Target="https://drive.google.com/file/d/1pjD0Kae45ZtfgJliMBJ9bZ5gnwtuLLnE/view?usp=drive_link" TargetMode="External"/><Relationship Id="rId483" Type="http://schemas.openxmlformats.org/officeDocument/2006/relationships/hyperlink" Target="https://drive.google.com/file/d/1QRTutWK2DdR3OmoJ4S1y_jsefE8wirCf/view?usp=drive_link" TargetMode="External"/><Relationship Id="rId240" Type="http://schemas.openxmlformats.org/officeDocument/2006/relationships/hyperlink" Target="https://drive.google.com/file/d/1Y-A3q6W4xaNQoG93DOeJlSZUK3z7IMsf/view?usp=drive_link" TargetMode="External"/><Relationship Id="rId361" Type="http://schemas.openxmlformats.org/officeDocument/2006/relationships/hyperlink" Target="https://drive.google.com/file/d/12Y0m-2IHoTR6lwR3NsybQn2vxpd-QrOJ/view?usp=drive_link" TargetMode="External"/><Relationship Id="rId482" Type="http://schemas.openxmlformats.org/officeDocument/2006/relationships/hyperlink" Target="https://drive.google.com/file/d/1KWZw1aeefCwY9FLi4sfQHNA4yc93r_TX/view?usp=drive_link" TargetMode="External"/><Relationship Id="rId360" Type="http://schemas.openxmlformats.org/officeDocument/2006/relationships/hyperlink" Target="https://drive.google.com/file/d/15qePi-oXTRpBJzbchLB7M7JnJIgVQMDG/view?usp=drive_link" TargetMode="External"/><Relationship Id="rId481" Type="http://schemas.openxmlformats.org/officeDocument/2006/relationships/hyperlink" Target="https://drive.google.com/file/d/19JdT2NHIikLKUEWM7RcKFgeR-88JofX0/view?usp=drive_link" TargetMode="External"/><Relationship Id="rId125" Type="http://schemas.openxmlformats.org/officeDocument/2006/relationships/hyperlink" Target="https://drive.google.com/file/d/1AwxOhrxnXZpkVy5Hi7qtk--P9RslB8MU/view?usp=drive_link" TargetMode="External"/><Relationship Id="rId246" Type="http://schemas.openxmlformats.org/officeDocument/2006/relationships/hyperlink" Target="https://drive.google.com/file/d/1YqvoL9Ho43WeJPwAuY1F0R13dsvktyJ9/view?usp=drive_link" TargetMode="External"/><Relationship Id="rId367" Type="http://schemas.openxmlformats.org/officeDocument/2006/relationships/hyperlink" Target="https://drive.google.com/file/d/13eVc558muY9qDslLARrfxOLSlOSBp-ZU/view?usp=drive_link" TargetMode="External"/><Relationship Id="rId488" Type="http://schemas.openxmlformats.org/officeDocument/2006/relationships/hyperlink" Target="https://drive.google.com/file/d/126eEbkvDguxN5i7nOoxxRoArtDKRXn5T/view?usp=drive_link" TargetMode="External"/><Relationship Id="rId124" Type="http://schemas.openxmlformats.org/officeDocument/2006/relationships/hyperlink" Target="https://drive.google.com/file/d/18gxllwaQQIzDhGxLXQERyXXebbZT9ptl/view?usp=drive_link" TargetMode="External"/><Relationship Id="rId245" Type="http://schemas.openxmlformats.org/officeDocument/2006/relationships/hyperlink" Target="https://drive.google.com/file/d/1YgCj9BsDC0rKqemsh2t-ZQrpEZY8tJwa/view?usp=drive_link" TargetMode="External"/><Relationship Id="rId366" Type="http://schemas.openxmlformats.org/officeDocument/2006/relationships/hyperlink" Target="https://drive.google.com/file/d/1mpE5XeTWG1a605eKz5_gPj-RbHDUnuhu/view?usp=drive_link" TargetMode="External"/><Relationship Id="rId487" Type="http://schemas.openxmlformats.org/officeDocument/2006/relationships/hyperlink" Target="https://drive.google.com/file/d/1ZliN7AFkmuGdH4t6yHxj52PJfE39oZrw/view?usp=drive_link" TargetMode="External"/><Relationship Id="rId123" Type="http://schemas.openxmlformats.org/officeDocument/2006/relationships/hyperlink" Target="https://drive.google.com/file/d/18LmvAAfzhNSVh5MrA2HqQ7W428sK_A-t/view?usp=drive_link" TargetMode="External"/><Relationship Id="rId244" Type="http://schemas.openxmlformats.org/officeDocument/2006/relationships/hyperlink" Target="https://drive.google.com/file/d/1rPhKvOi_uQKRckhTn6SXO1T0FlZT4FQU/view?usp=drive_link" TargetMode="External"/><Relationship Id="rId365" Type="http://schemas.openxmlformats.org/officeDocument/2006/relationships/hyperlink" Target="https://drive.google.com/file/d/1q6NA18chQXTQAanaBaOLSWIv9pHbYtFF/view?usp=drive_link" TargetMode="External"/><Relationship Id="rId486" Type="http://schemas.openxmlformats.org/officeDocument/2006/relationships/hyperlink" Target="https://drive.google.com/file/d/1Is12HxT81g9t5qb1ZxlTRIi5QgVT6mo7/view?usp=drive_link" TargetMode="External"/><Relationship Id="rId122" Type="http://schemas.openxmlformats.org/officeDocument/2006/relationships/hyperlink" Target="https://drive.google.com/file/d/1JaxwUeX0zX8fHGrUAuHBfsTwiL2r3GlO/view?usp=drive_link" TargetMode="External"/><Relationship Id="rId243" Type="http://schemas.openxmlformats.org/officeDocument/2006/relationships/hyperlink" Target="https://drive.google.com/file/d/1hThTV6Cxtylkgr_A_z9mb558C-8IbRxh/view?usp=drive_link" TargetMode="External"/><Relationship Id="rId364" Type="http://schemas.openxmlformats.org/officeDocument/2006/relationships/hyperlink" Target="https://drive.google.com/file/d/1YvkNfUXTeV6e-I__yvhzaFO6HxuYVczZ/view?usp=drive_link" TargetMode="External"/><Relationship Id="rId485" Type="http://schemas.openxmlformats.org/officeDocument/2006/relationships/hyperlink" Target="https://drive.google.com/file/d/1n3DFTOjNIt2vsdAEtkYNSfnAZvlmjdOo/view?usp=drive_link" TargetMode="External"/><Relationship Id="rId95" Type="http://schemas.openxmlformats.org/officeDocument/2006/relationships/hyperlink" Target="https://drive.google.com/file/d/19l9wOEf-SSM2X5nWYRjjim46QJmtc16A/view?usp=drive_link" TargetMode="External"/><Relationship Id="rId94" Type="http://schemas.openxmlformats.org/officeDocument/2006/relationships/hyperlink" Target="https://drive.google.com/file/d/19acvn4BlDbslm02q9bP9RZiqxcKme_Av/view?usp=sharing" TargetMode="External"/><Relationship Id="rId97" Type="http://schemas.openxmlformats.org/officeDocument/2006/relationships/hyperlink" Target="https://drive.google.com/file/d/1J2amclb6tHGwXRVoLm_vBgks1l-UnCBg/view?usp=drive_link" TargetMode="External"/><Relationship Id="rId96" Type="http://schemas.openxmlformats.org/officeDocument/2006/relationships/hyperlink" Target="https://drive.google.com/file/d/1Ad7WoOSbZfUJx7K4ICfgsph-ubRNM-I_/view?usp=drive_link" TargetMode="External"/><Relationship Id="rId99" Type="http://schemas.openxmlformats.org/officeDocument/2006/relationships/hyperlink" Target="https://drive.google.com/file/d/1A0itSQVEOYJ0Q2AWgSfVZ3q3TXa9nI-1/view?usp=drive_link" TargetMode="External"/><Relationship Id="rId480" Type="http://schemas.openxmlformats.org/officeDocument/2006/relationships/hyperlink" Target="https://drive.google.com/file/d/1Vrun0AEgz9gBzX6eGV_8efsizGU7w5aY/view?usp=drive_link" TargetMode="External"/><Relationship Id="rId98" Type="http://schemas.openxmlformats.org/officeDocument/2006/relationships/hyperlink" Target="https://drive.google.com/file/d/1u7CD00n2AYwzrVUu3IfSC3z1FiSbYROJ/view?usp=drive_link" TargetMode="External"/><Relationship Id="rId91" Type="http://schemas.openxmlformats.org/officeDocument/2006/relationships/hyperlink" Target="https://drive.google.com/file/d/19aaQ6ys_4-HMPakZwdy89i1pTb6Rsa_d/view?usp=drive_link" TargetMode="External"/><Relationship Id="rId90" Type="http://schemas.openxmlformats.org/officeDocument/2006/relationships/hyperlink" Target="https://drive.google.com/file/d/19EBwQRyuOJW17oetRxHu48xVB6-2nq15/view?usp=drive_link" TargetMode="External"/><Relationship Id="rId93" Type="http://schemas.openxmlformats.org/officeDocument/2006/relationships/hyperlink" Target="https://drive.google.com/file/d/15gNNkU8iGgf-cYrIvToErV8tdZZyyU8X/view?usp=drive_link" TargetMode="External"/><Relationship Id="rId92" Type="http://schemas.openxmlformats.org/officeDocument/2006/relationships/hyperlink" Target="https://drive.google.com/file/d/1tWq_WILl6qJjVUYSNy9FJFBVisgSmbfp/view?usp=drive_link" TargetMode="External"/><Relationship Id="rId118" Type="http://schemas.openxmlformats.org/officeDocument/2006/relationships/hyperlink" Target="https://drive.google.com/file/d/16YEpc75kSMM7SC9GoN-irwrBnUTOD7Xy/view?usp=drive_link" TargetMode="External"/><Relationship Id="rId239" Type="http://schemas.openxmlformats.org/officeDocument/2006/relationships/hyperlink" Target="https://drive.google.com/file/d/1XYM-xnZXTxiN0y1c0PE6ugJCEFBdZanA/view?usp=drive_link" TargetMode="External"/><Relationship Id="rId117" Type="http://schemas.openxmlformats.org/officeDocument/2006/relationships/hyperlink" Target="https://drive.google.com/file/d/15LJIsx88R_823mp54yh70C12HY5i-xX-/view?usp=drive_link" TargetMode="External"/><Relationship Id="rId238" Type="http://schemas.openxmlformats.org/officeDocument/2006/relationships/hyperlink" Target="https://drive.google.com/file/d/1XMAmBraENw99sKyEx4M4dF_gzOQ9Y9hD/view?usp=drive_link" TargetMode="External"/><Relationship Id="rId359" Type="http://schemas.openxmlformats.org/officeDocument/2006/relationships/hyperlink" Target="https://drive.google.com/file/d/1HLxe0284Z8KsgPVtNujWhjgvrMDZrXES/view?usp=drive_link" TargetMode="External"/><Relationship Id="rId116" Type="http://schemas.openxmlformats.org/officeDocument/2006/relationships/hyperlink" Target="https://drive.google.com/file/d/14zT2b0j5DKtiwqoNYvpOrUdxFvfg0CEv/view?usp=drive_link" TargetMode="External"/><Relationship Id="rId237" Type="http://schemas.openxmlformats.org/officeDocument/2006/relationships/hyperlink" Target="https://drive.google.com/file/d/1XIhCtXlREDnwrgu0K_kUMCG0Z_wcrF3h/view?usp=drive_link" TargetMode="External"/><Relationship Id="rId358" Type="http://schemas.openxmlformats.org/officeDocument/2006/relationships/hyperlink" Target="https://drive.google.com/file/d/1a4SeYvf9fSa7c9JK8-0gWx3ML1YMr7Ew/view?usp=drive_link" TargetMode="External"/><Relationship Id="rId479" Type="http://schemas.openxmlformats.org/officeDocument/2006/relationships/hyperlink" Target="https://drive.google.com/file/d/1NnfkyzwguP-ShXbUQY3x9ZxAAnv2Mn1o/view?usp=drive_link" TargetMode="External"/><Relationship Id="rId115" Type="http://schemas.openxmlformats.org/officeDocument/2006/relationships/hyperlink" Target="https://drive.google.com/file/d/14tpQjJZwLFBy1F2t7qvVzf0jKGkilgp2/view?usp=drive_link" TargetMode="External"/><Relationship Id="rId236" Type="http://schemas.openxmlformats.org/officeDocument/2006/relationships/hyperlink" Target="https://drive.google.com/file/d/1ggmd7daiBGRxV1HP1AUsD72JK9KynE-u/view?usp=drive_link" TargetMode="External"/><Relationship Id="rId357" Type="http://schemas.openxmlformats.org/officeDocument/2006/relationships/hyperlink" Target="https://drive.google.com/file/d/1bjzjdXL4M2PA9uS5IEcSJT5KTUsgkOif/view?usp=drive_link" TargetMode="External"/><Relationship Id="rId478" Type="http://schemas.openxmlformats.org/officeDocument/2006/relationships/hyperlink" Target="https://drive.google.com/file/d/1YGNXxYRNfGjfshP760ILYzx-y8wTV8EO/view?usp=drive_link" TargetMode="External"/><Relationship Id="rId599" Type="http://schemas.openxmlformats.org/officeDocument/2006/relationships/hyperlink" Target="https://drive.google.com/file/d/1rD0QteWNYgY_-ELhOdGVvXzaVGF0AFow/view?usp=drive_link" TargetMode="External"/><Relationship Id="rId119" Type="http://schemas.openxmlformats.org/officeDocument/2006/relationships/hyperlink" Target="https://drive.google.com/file/d/16di_yUnZ7qEsWF1EWvGtdXKqz2okyN5a/view?usp=drive_link" TargetMode="External"/><Relationship Id="rId110" Type="http://schemas.openxmlformats.org/officeDocument/2006/relationships/hyperlink" Target="https://drive.google.com/file/d/1PVrCU1IvIA9AMFBm07naSw-Mxoaga5n4/view?usp=drive_link" TargetMode="External"/><Relationship Id="rId231" Type="http://schemas.openxmlformats.org/officeDocument/2006/relationships/hyperlink" Target="https://drive.google.com/file/d/1WixJVh4OLSyAoLvhIHltXle3Clo9gMxc/view?usp=drive_link" TargetMode="External"/><Relationship Id="rId352" Type="http://schemas.openxmlformats.org/officeDocument/2006/relationships/hyperlink" Target="https://drive.google.com/file/d/1Uy8IvKQvvphr5nzS15dzNA3EP7DhhIjr/view?usp=drive_link" TargetMode="External"/><Relationship Id="rId473" Type="http://schemas.openxmlformats.org/officeDocument/2006/relationships/hyperlink" Target="https://drive.google.com/file/d/1-8W6fo3KtxGdDkYUeIMlI98JOz4Pk4H0/view?usp=drive_link" TargetMode="External"/><Relationship Id="rId594" Type="http://schemas.openxmlformats.org/officeDocument/2006/relationships/hyperlink" Target="https://drive.google.com/file/d/1qgPHvNX0mCFdFlF6tQ4mgPIJoVHnBH-q/view?usp=drive_link" TargetMode="External"/><Relationship Id="rId230" Type="http://schemas.openxmlformats.org/officeDocument/2006/relationships/hyperlink" Target="https://drive.google.com/file/d/1WgGafj6GMY9UDy_Cm6YRM7_sdg1IqALD/view?usp=drive_link" TargetMode="External"/><Relationship Id="rId351" Type="http://schemas.openxmlformats.org/officeDocument/2006/relationships/hyperlink" Target="https://drive.google.com/file/d/1Oog4iM-Z8kmfuqlLqEbetomTHxSdhpg_/view?usp=drive_link" TargetMode="External"/><Relationship Id="rId472" Type="http://schemas.openxmlformats.org/officeDocument/2006/relationships/hyperlink" Target="https://drive.google.com/file/d/10kaZppe49kGhWygSWruIXx4TfXYXJ6l9/view?usp=drive_link" TargetMode="External"/><Relationship Id="rId593" Type="http://schemas.openxmlformats.org/officeDocument/2006/relationships/hyperlink" Target="https://drive.google.com/file/d/1s2oZG4_mMhs8ScfC6M61NZA-4oHFTKJD/view?usp=drive_link" TargetMode="External"/><Relationship Id="rId350" Type="http://schemas.openxmlformats.org/officeDocument/2006/relationships/hyperlink" Target="https://drive.google.com/file/d/16AzZjFGpqy3_ARQcTbcrebuecXlQC33W/view?usp=drive_link" TargetMode="External"/><Relationship Id="rId471" Type="http://schemas.openxmlformats.org/officeDocument/2006/relationships/hyperlink" Target="https://drive.google.com/file/d/1JLktLcoYQgr8HW3Lbc4BsNjvfu8zXcfj/view?usp=drive_link" TargetMode="External"/><Relationship Id="rId592" Type="http://schemas.openxmlformats.org/officeDocument/2006/relationships/hyperlink" Target="https://drive.google.com/file/d/1nSJT33VJI4KhIMnsR1Ze-pSFr8HJ8fv0/view?usp=drive_link" TargetMode="External"/><Relationship Id="rId470" Type="http://schemas.openxmlformats.org/officeDocument/2006/relationships/hyperlink" Target="https://drive.google.com/file/d/1Fni9i1B52nH643Jdb_V9p8Hwctr8Hq00/view?usp=drive_link" TargetMode="External"/><Relationship Id="rId591" Type="http://schemas.openxmlformats.org/officeDocument/2006/relationships/hyperlink" Target="https://drive.google.com/file/d/1EG_10McsUL5p_YCPKq81WH-Ff_Oq2ZrL/view?usp=drive_link" TargetMode="External"/><Relationship Id="rId114" Type="http://schemas.openxmlformats.org/officeDocument/2006/relationships/hyperlink" Target="https://drive.google.com/file/d/1A3tfszkSveHUfLUsDto7EXTV5sPAR7L4/view?usp=drive_link" TargetMode="External"/><Relationship Id="rId235" Type="http://schemas.openxmlformats.org/officeDocument/2006/relationships/hyperlink" Target="https://drive.google.com/file/d/1X-BndnVe7wsu5HKDo7510d8MjZlBFgF3/view?usp=drive_link" TargetMode="External"/><Relationship Id="rId356" Type="http://schemas.openxmlformats.org/officeDocument/2006/relationships/hyperlink" Target="https://drive.google.com/file/d/1VJA1twHro_7hwopcl8L9c5F8Hr5WlDap/view?usp=drive_link" TargetMode="External"/><Relationship Id="rId477" Type="http://schemas.openxmlformats.org/officeDocument/2006/relationships/hyperlink" Target="https://drive.google.com/file/d/16oS0IOkmOXZpR7h0lgL_-_NjMbSihGDn/view?usp=drive_link" TargetMode="External"/><Relationship Id="rId598" Type="http://schemas.openxmlformats.org/officeDocument/2006/relationships/hyperlink" Target="https://drive.google.com/file/d/1qWXwUEXDAc-sFBdU68D_jKJUN0WMcD_J/view?usp=drive_link" TargetMode="External"/><Relationship Id="rId113" Type="http://schemas.openxmlformats.org/officeDocument/2006/relationships/hyperlink" Target="https://drive.google.com/file/d/175k4981egoV_rCLexX6L6ZnBSvqPiYP4/view?usp=drive_link" TargetMode="External"/><Relationship Id="rId234" Type="http://schemas.openxmlformats.org/officeDocument/2006/relationships/hyperlink" Target="https://drive.google.com/file/d/1WvLApFqfGXruTgtNeR_LtpkIt5Fj-Q-l/view?usp=drive_link" TargetMode="External"/><Relationship Id="rId355" Type="http://schemas.openxmlformats.org/officeDocument/2006/relationships/hyperlink" Target="https://drive.google.com/file/d/1Ul7KJhDyyxOppxfPao_0d0sm7UJuI4V2/view?usp=drive_link" TargetMode="External"/><Relationship Id="rId476" Type="http://schemas.openxmlformats.org/officeDocument/2006/relationships/hyperlink" Target="https://drive.google.com/file/d/1xR711w8TWO5yQ3qF9VfWrAD6nPRf3XD-/view?usp=drive_link" TargetMode="External"/><Relationship Id="rId597" Type="http://schemas.openxmlformats.org/officeDocument/2006/relationships/hyperlink" Target="https://drive.google.com/file/d/1dYekQR3PGMmP56UrwCfC80mQRxuZ49An/view?usp=drive_link" TargetMode="External"/><Relationship Id="rId112" Type="http://schemas.openxmlformats.org/officeDocument/2006/relationships/hyperlink" Target="https://drive.google.com/file/d/15FmrHpRsWgIaacnrzcipP-fT9MmCI4Lf/view?usp=drive_link" TargetMode="External"/><Relationship Id="rId233" Type="http://schemas.openxmlformats.org/officeDocument/2006/relationships/hyperlink" Target="https://drive.google.com/file/d/1WoGlZ-IZrLpZyydzT3adpF72tQS4B5hG/view?usp=drive_link" TargetMode="External"/><Relationship Id="rId354" Type="http://schemas.openxmlformats.org/officeDocument/2006/relationships/hyperlink" Target="https://drive.google.com/file/d/165ivsCuvzMeExz1Lv-ZO-J0I1MWXOvQ0/view?usp=drive_link" TargetMode="External"/><Relationship Id="rId475" Type="http://schemas.openxmlformats.org/officeDocument/2006/relationships/hyperlink" Target="https://drive.google.com/file/d/1IxzNHfX9JhgdLE3SfBrP6MQTsbil7XKK/view?usp=drive_link" TargetMode="External"/><Relationship Id="rId596" Type="http://schemas.openxmlformats.org/officeDocument/2006/relationships/hyperlink" Target="https://drive.google.com/file/d/1jt5vikWOmmmlN9i_mQo7j1IxF1mm2BvI/view?usp=drive_link" TargetMode="External"/><Relationship Id="rId111" Type="http://schemas.openxmlformats.org/officeDocument/2006/relationships/hyperlink" Target="https://drive.google.com/file/d/158ZQHRX2wkEvhPxlaClGhz4xKtyx1unL/view?usp=drive_link" TargetMode="External"/><Relationship Id="rId232" Type="http://schemas.openxmlformats.org/officeDocument/2006/relationships/hyperlink" Target="https://drive.google.com/file/d/1Wm3oXcYk0JFwyeTo5qs1KYhSD_ukQPcR/view?usp=drive_link" TargetMode="External"/><Relationship Id="rId353" Type="http://schemas.openxmlformats.org/officeDocument/2006/relationships/hyperlink" Target="https://drive.google.com/file/d/15FT8h6JVN6xYr2ldUwFirF5Kiasizvo_/view?usp=drive_link" TargetMode="External"/><Relationship Id="rId474" Type="http://schemas.openxmlformats.org/officeDocument/2006/relationships/hyperlink" Target="https://drive.google.com/file/d/1fQRUDYsNais4OvE3IcbsTUV80awI38yB/view?usp=drive_link" TargetMode="External"/><Relationship Id="rId595" Type="http://schemas.openxmlformats.org/officeDocument/2006/relationships/hyperlink" Target="https://drive.google.com/file/d/1I81y2G7BHQeb2GafdOMMAjMFrZMbkled/view?usp=drive_link" TargetMode="External"/><Relationship Id="rId305" Type="http://schemas.openxmlformats.org/officeDocument/2006/relationships/hyperlink" Target="https://drive.google.com/file/d/1zdCqRCK2yWILe5KbmyJu1exdRX9ASqee/view?usp=drive_link" TargetMode="External"/><Relationship Id="rId426" Type="http://schemas.openxmlformats.org/officeDocument/2006/relationships/hyperlink" Target="https://drive.google.com/file/d/1WDTNq9_use8_phzw5ckJQEGliFfPDWTx/view?usp=drive_link" TargetMode="External"/><Relationship Id="rId547" Type="http://schemas.openxmlformats.org/officeDocument/2006/relationships/hyperlink" Target="https://drive.google.com/file/d/1BUsynjt12rwnFENaNwBO1ubdp6IbJ-Gj/view?usp=drive_link" TargetMode="External"/><Relationship Id="rId668" Type="http://schemas.openxmlformats.org/officeDocument/2006/relationships/hyperlink" Target="https://drive.google.com/file/d/1N9YSv2p8vFaieuFabnbEU3mkZkOwv2OH/view?usp=drive_link" TargetMode="External"/><Relationship Id="rId304" Type="http://schemas.openxmlformats.org/officeDocument/2006/relationships/hyperlink" Target="https://drive.google.com/file/d/1zbloS08DP9UByj4VKHzc9NYIXJjrdjss/view?usp=drive_link" TargetMode="External"/><Relationship Id="rId425" Type="http://schemas.openxmlformats.org/officeDocument/2006/relationships/hyperlink" Target="https://drive.google.com/file/d/1Qgs9IoXPC3aAFnB3DtQ7CiHJlM6WjoDV/view?usp=drive_link" TargetMode="External"/><Relationship Id="rId546" Type="http://schemas.openxmlformats.org/officeDocument/2006/relationships/hyperlink" Target="https://drive.google.com/file/d/1jf4vKOKeq5hjw0sHqJJezsPeK3270RZa/view?usp=drive_link" TargetMode="External"/><Relationship Id="rId667" Type="http://schemas.openxmlformats.org/officeDocument/2006/relationships/hyperlink" Target="https://drive.google.com/file/d/1PwStxyk0RSDCTXvp7W-u8HEFlBHAHYKx/view?usp=drive_link" TargetMode="External"/><Relationship Id="rId303" Type="http://schemas.openxmlformats.org/officeDocument/2006/relationships/hyperlink" Target="https://drive.google.com/file/d/1hdqkfLidE2wzziRzRcOJOK_VQ3iDwF2F/view?usp=drive_link" TargetMode="External"/><Relationship Id="rId424" Type="http://schemas.openxmlformats.org/officeDocument/2006/relationships/hyperlink" Target="https://drive.google.com/file/d/1zJe_sj3e3O0qOR8WuGoArFygwJP9XIBI/view?usp=drive_link" TargetMode="External"/><Relationship Id="rId545" Type="http://schemas.openxmlformats.org/officeDocument/2006/relationships/hyperlink" Target="https://drive.google.com/file/d/1bubN7OmaMfcF3cZH5EqRjUMLmvcS1TC0/view?usp=drive_link" TargetMode="External"/><Relationship Id="rId666" Type="http://schemas.openxmlformats.org/officeDocument/2006/relationships/hyperlink" Target="https://drive.google.com/file/d/1q_qbIlrAdWtjkg0efQ0BWHJ2JyjOdP2_/view?usp=drive_link" TargetMode="External"/><Relationship Id="rId302" Type="http://schemas.openxmlformats.org/officeDocument/2006/relationships/hyperlink" Target="https://drive.google.com/file/d/1h_4R9dlG-Q8W0fqSIKz_bJtQPxS3UY5G/view?usp=drive_link" TargetMode="External"/><Relationship Id="rId423" Type="http://schemas.openxmlformats.org/officeDocument/2006/relationships/hyperlink" Target="http://v/" TargetMode="External"/><Relationship Id="rId544" Type="http://schemas.openxmlformats.org/officeDocument/2006/relationships/hyperlink" Target="https://drive.google.com/file/d/1W2COGYUeA6DJ0NzIXUy31xa10PABir9p/view?usp=drive_link" TargetMode="External"/><Relationship Id="rId665" Type="http://schemas.openxmlformats.org/officeDocument/2006/relationships/hyperlink" Target="https://drive.google.com/file/d/1B4n79S-gaX3HoIE6xZ3HD9UnrajcjFz1/view?usp=drive_link" TargetMode="External"/><Relationship Id="rId309" Type="http://schemas.openxmlformats.org/officeDocument/2006/relationships/hyperlink" Target="https://drive.google.com/file/d/1hQ4f_4F6DM1nZg4aezb6w9CbDcBVuQnU/view?usp=drive_link" TargetMode="External"/><Relationship Id="rId308" Type="http://schemas.openxmlformats.org/officeDocument/2006/relationships/hyperlink" Target="https://drive.google.com/file/d/1zz2ekmLLR4LmbqPlG2nafvQUWAdxcnIe/view?usp=drive_link" TargetMode="External"/><Relationship Id="rId429" Type="http://schemas.openxmlformats.org/officeDocument/2006/relationships/hyperlink" Target="https://drive.google.com/file/d/1dWFqy-h_tPk8MBXmoNNN-OUZQqhlWol4/view?usp=drive_link" TargetMode="External"/><Relationship Id="rId307" Type="http://schemas.openxmlformats.org/officeDocument/2006/relationships/hyperlink" Target="https://drive.google.com/file/d/1zxu3zNuzziSbfR3OXa9KoOsDRHYXNaOs/view?usp=drive_link" TargetMode="External"/><Relationship Id="rId428" Type="http://schemas.openxmlformats.org/officeDocument/2006/relationships/hyperlink" Target="https://drive.google.com/file/d/1ys5baaEm-g2EBWrlY645u5gUZqTmmjEL/view?usp=drive_link" TargetMode="External"/><Relationship Id="rId549" Type="http://schemas.openxmlformats.org/officeDocument/2006/relationships/hyperlink" Target="https://drive.google.com/file/d/17Ujw3vAb9UDO1YIoFsQpSGyHueGeuA_7/view?usp=drive_link" TargetMode="External"/><Relationship Id="rId306" Type="http://schemas.openxmlformats.org/officeDocument/2006/relationships/hyperlink" Target="https://drive.google.com/file/d/1zjLu1DQiuS4oNeh-PG1sSs0ICvF_3j7K/view?usp=drive_link" TargetMode="External"/><Relationship Id="rId427" Type="http://schemas.openxmlformats.org/officeDocument/2006/relationships/hyperlink" Target="https://drive.google.com/file/d/18cydbvFE28JcwjaRGuNjmAMhtjM6AaO_/view?usp=drive_link" TargetMode="External"/><Relationship Id="rId548" Type="http://schemas.openxmlformats.org/officeDocument/2006/relationships/hyperlink" Target="https://drive.google.com/file/d/1VbyB5eapdVZPkBIX1QEVt3BpO3ESTJww/view?usp=drive_link" TargetMode="External"/><Relationship Id="rId669" Type="http://schemas.openxmlformats.org/officeDocument/2006/relationships/hyperlink" Target="https://drive.google.com/file/d/1Za-OVIyUAzyiyJgLEg-slMgeb10vU1hd/view?usp=drive_link" TargetMode="External"/><Relationship Id="rId660" Type="http://schemas.openxmlformats.org/officeDocument/2006/relationships/hyperlink" Target="https://drive.google.com/file/d/12uU_sKn7le1s622Abyz2UJijxpvgcrTx/view?usp=drive_link" TargetMode="External"/><Relationship Id="rId301" Type="http://schemas.openxmlformats.org/officeDocument/2006/relationships/hyperlink" Target="https://drive.google.com/file/d/1hPdVH7Go6-da8HOdcI3lC5t1QzqionYG/view?usp=drive_link" TargetMode="External"/><Relationship Id="rId422" Type="http://schemas.openxmlformats.org/officeDocument/2006/relationships/hyperlink" Target="https://drive.google.com/file/d/1ppVQDqBrh_bOve-FFduVJlzT1y9CaWRx/view?usp=drive_link" TargetMode="External"/><Relationship Id="rId543" Type="http://schemas.openxmlformats.org/officeDocument/2006/relationships/hyperlink" Target="https://drive.google.com/file/d/173kVToagNuky1UlGV2ee_F3kXtF5es7M/view?usp=drive_link" TargetMode="External"/><Relationship Id="rId664" Type="http://schemas.openxmlformats.org/officeDocument/2006/relationships/hyperlink" Target="https://drive.google.com/file/d/1IHz9H7fgkzbupBU2mBOO5ybxsZiQGAm8/view?usp=drive_link" TargetMode="External"/><Relationship Id="rId300" Type="http://schemas.openxmlformats.org/officeDocument/2006/relationships/hyperlink" Target="https://drive.google.com/file/d/1zPpxGesucFlius9QpY6bpJwFOx55ss-O/view?usp=drive_link" TargetMode="External"/><Relationship Id="rId421" Type="http://schemas.openxmlformats.org/officeDocument/2006/relationships/hyperlink" Target="https://drive.google.com/file/d/1M1wfhAd0XsKF4FD7E0wvnVug-zeLS6aH/view?usp=drive_link" TargetMode="External"/><Relationship Id="rId542" Type="http://schemas.openxmlformats.org/officeDocument/2006/relationships/hyperlink" Target="https://drive.google.com/file/d/1uG7y0UHCHPQBX3scQ2UtZRADKOhFE2BJ/view?usp=drive_link" TargetMode="External"/><Relationship Id="rId663" Type="http://schemas.openxmlformats.org/officeDocument/2006/relationships/hyperlink" Target="https://drive.google.com/file/d/1nauWu6F1X3uxN4YO7_C2Px4F0H7wWwXB/view?usp=drive_link" TargetMode="External"/><Relationship Id="rId420" Type="http://schemas.openxmlformats.org/officeDocument/2006/relationships/hyperlink" Target="https://drive.google.com/file/d/1nB7FpoL5zDQxZNzoB-9yuHW26-LF8kji/view?usp=drive_link" TargetMode="External"/><Relationship Id="rId541" Type="http://schemas.openxmlformats.org/officeDocument/2006/relationships/hyperlink" Target="https://drive.google.com/file/d/1AMk-R_WLgKyidXrClNjmQUBCLZGpFmSw/view?usp=drive_link" TargetMode="External"/><Relationship Id="rId662" Type="http://schemas.openxmlformats.org/officeDocument/2006/relationships/hyperlink" Target="https://drive.google.com/file/d/1IgchM-_r6NEtK_bT-nzJ3i2ox40VpoB3/view?usp=drive_link" TargetMode="External"/><Relationship Id="rId540" Type="http://schemas.openxmlformats.org/officeDocument/2006/relationships/hyperlink" Target="https://drive.google.com/file/d/19aEW3XGZuYVQYzqHoln3eGHirJJzQVXN/view?usp=drive_link" TargetMode="External"/><Relationship Id="rId661" Type="http://schemas.openxmlformats.org/officeDocument/2006/relationships/hyperlink" Target="https://drive.google.com/file/d/1L4ruhfsafVPGwgjkITdmLpdHQVdylxVV/view?usp=drive_link" TargetMode="External"/><Relationship Id="rId415" Type="http://schemas.openxmlformats.org/officeDocument/2006/relationships/hyperlink" Target="https://drive.google.com/file/d/1pIugpLAuiU39N0iGUTUpavQGJrct82xo/view?usp=drive_link" TargetMode="External"/><Relationship Id="rId536" Type="http://schemas.openxmlformats.org/officeDocument/2006/relationships/hyperlink" Target="https://drive.google.com/file/d/10rfwzv6aS3Jg-e2-Ew4t08hcNEiDOh-A/view?usp=drive_link" TargetMode="External"/><Relationship Id="rId657" Type="http://schemas.openxmlformats.org/officeDocument/2006/relationships/hyperlink" Target="https://drive.google.com/file/d/1uEbODt-UQeSSvHZztxKz-FNvtZgB3iSC/view?usp=drive_link" TargetMode="External"/><Relationship Id="rId414" Type="http://schemas.openxmlformats.org/officeDocument/2006/relationships/hyperlink" Target="https://drive.google.com/file/d/1g-6HWttTZTnUKG7hx-YXjtJju8jlai72/view?usp=drive_link" TargetMode="External"/><Relationship Id="rId535" Type="http://schemas.openxmlformats.org/officeDocument/2006/relationships/hyperlink" Target="https://drive.google.com/file/d/1ndUCZShK33RNmY8HxeW3QfNCe2A8kECX/view?usp=drive_link" TargetMode="External"/><Relationship Id="rId656" Type="http://schemas.openxmlformats.org/officeDocument/2006/relationships/hyperlink" Target="https://drive.google.com/file/d/1eKxLzQE0Zs8nAOXicf_ce9a-AF5hZ8zl/view?usp=drive_link" TargetMode="External"/><Relationship Id="rId413" Type="http://schemas.openxmlformats.org/officeDocument/2006/relationships/hyperlink" Target="https://drive.google.com/file/d/1qm3yYdy6Lz1zVCzOKG_kuPYlVE1mD_VZ/view?usp=drive_link" TargetMode="External"/><Relationship Id="rId534" Type="http://schemas.openxmlformats.org/officeDocument/2006/relationships/hyperlink" Target="https://drive.google.com/file/d/1hufqSH3y7kbi_qoUISnfav4sjD4BNXOj/view?usp=drive_link" TargetMode="External"/><Relationship Id="rId655" Type="http://schemas.openxmlformats.org/officeDocument/2006/relationships/hyperlink" Target="https://drive.google.com/file/d/1zC4oJcrkT6RVegmmt1YrWEkCE1r8Fu0F/view?usp=drive_link" TargetMode="External"/><Relationship Id="rId412" Type="http://schemas.openxmlformats.org/officeDocument/2006/relationships/hyperlink" Target="https://drive.google.com/file/d/1E7jziHfaMAgx-KgMl2BH06syY3brxyNl/view?usp=drive_link" TargetMode="External"/><Relationship Id="rId533" Type="http://schemas.openxmlformats.org/officeDocument/2006/relationships/hyperlink" Target="https://drive.google.com/file/d/1zdObo5Emj7VXMStASal__2ybJVEWB6B2/view?usp=drive_link" TargetMode="External"/><Relationship Id="rId654" Type="http://schemas.openxmlformats.org/officeDocument/2006/relationships/hyperlink" Target="https://drive.google.com/file/d/18GkYWvJxaJy6o5RrINFL0EBqxi_TYGGe/view?usp=drive_link" TargetMode="External"/><Relationship Id="rId419" Type="http://schemas.openxmlformats.org/officeDocument/2006/relationships/hyperlink" Target="https://drive.google.com/file/d/151zAH3reSOV5dUp5O4c0PpGM5YR8AlT2/view?usp=drive_link" TargetMode="External"/><Relationship Id="rId418" Type="http://schemas.openxmlformats.org/officeDocument/2006/relationships/hyperlink" Target="https://drive.google.com/file/d/1R2BP8Bt6FyBifrXEtIntOZItaUnghHqF/view?usp=drive_link" TargetMode="External"/><Relationship Id="rId539" Type="http://schemas.openxmlformats.org/officeDocument/2006/relationships/hyperlink" Target="https://drive.google.com/file/d/1fF8WIri63EgMeMJrohfx1v9Mvhb-PrfN/view?usp=drive_link" TargetMode="External"/><Relationship Id="rId417" Type="http://schemas.openxmlformats.org/officeDocument/2006/relationships/hyperlink" Target="https://drive.google.com/file/d/1Z7_-uk3ivxdfIydLpnl1m_yRLWcW2r5X/view?usp=drive_link" TargetMode="External"/><Relationship Id="rId538" Type="http://schemas.openxmlformats.org/officeDocument/2006/relationships/hyperlink" Target="https://drive.google.com/file/d/1mgwjeXjEMKFYnrhZRHl62ll_-zHzQcKM/view?usp=drive_link" TargetMode="External"/><Relationship Id="rId659" Type="http://schemas.openxmlformats.org/officeDocument/2006/relationships/hyperlink" Target="https://drive.google.com/file/d/1UX-UsrB8JFP3H-A_Ga1cqGzBXagOUdmy/view?usp=drive_link" TargetMode="External"/><Relationship Id="rId416" Type="http://schemas.openxmlformats.org/officeDocument/2006/relationships/hyperlink" Target="https://drive.google.com/file/d/1zzs4L-Gr-pGxpHag6iVBUkIHLidLQIjh/view?usp=drive_link" TargetMode="External"/><Relationship Id="rId537" Type="http://schemas.openxmlformats.org/officeDocument/2006/relationships/hyperlink" Target="https://drive.google.com/file/d/1fxxSbyWINDL_PcDYppUvBmmIqqxFRWmV/view?usp=drive_link" TargetMode="External"/><Relationship Id="rId658" Type="http://schemas.openxmlformats.org/officeDocument/2006/relationships/hyperlink" Target="https://drive.google.com/file/d/1_bJsi8qcBVdFw5_yQnVagBpDaT_3nlJ-/view?usp=drive_link" TargetMode="External"/><Relationship Id="rId411" Type="http://schemas.openxmlformats.org/officeDocument/2006/relationships/hyperlink" Target="https://drive.google.com/file/d/1BfkjUOmWMNb8hQePmNRho32EFav3aQtf/view?usp=drive_link" TargetMode="External"/><Relationship Id="rId532" Type="http://schemas.openxmlformats.org/officeDocument/2006/relationships/hyperlink" Target="https://drive.google.com/file/d/1YEBjDEn-4DFYI56EueAz8f-9RpaJhX0e/view?usp=drive_link" TargetMode="External"/><Relationship Id="rId653" Type="http://schemas.openxmlformats.org/officeDocument/2006/relationships/hyperlink" Target="https://drive.google.com/file/d/1R7_LC8KBZlkMh4fIZDSMnNuWKdkTk3Q5/view?usp=drive_link" TargetMode="External"/><Relationship Id="rId410" Type="http://schemas.openxmlformats.org/officeDocument/2006/relationships/hyperlink" Target="https://drive.google.com/file/d/1YY7kfGwPywCw3t6XXKywB1Crbipjm0_n/view?usp=drive_link" TargetMode="External"/><Relationship Id="rId531" Type="http://schemas.openxmlformats.org/officeDocument/2006/relationships/hyperlink" Target="https://drive.google.com/file/d/1O_8rPtRro7n07xxtcD7v61CDrAOFUu2A/view?usp=drive_link" TargetMode="External"/><Relationship Id="rId652" Type="http://schemas.openxmlformats.org/officeDocument/2006/relationships/hyperlink" Target="https://drive.google.com/file/d/1QfDpxlnqIozHtkbjdAWeOAYFfA6K4Ez7/view?usp=drive_link" TargetMode="External"/><Relationship Id="rId530" Type="http://schemas.openxmlformats.org/officeDocument/2006/relationships/hyperlink" Target="https://drive.google.com/file/d/17WQT61KDzGzYo9HlJHoSEKNmkMg6diov/view?usp=drive_link" TargetMode="External"/><Relationship Id="rId651" Type="http://schemas.openxmlformats.org/officeDocument/2006/relationships/hyperlink" Target="https://drive.google.com/file/d/1KPrricb4WXuhx9TaMUqbgfEE74qdzJFI/view?usp=drive_link" TargetMode="External"/><Relationship Id="rId650" Type="http://schemas.openxmlformats.org/officeDocument/2006/relationships/hyperlink" Target="https://drive.google.com/file/d/1ev0JB3y2dzo0jnUv1Peh2Oyo1sHt1IFq/view?usp=drive_link" TargetMode="External"/><Relationship Id="rId206" Type="http://schemas.openxmlformats.org/officeDocument/2006/relationships/hyperlink" Target="https://drive.google.com/file/d/1U9f6ZH2MZdLu4E7P1Fq1yPTnBRMoBrmK/view?usp=drive_link" TargetMode="External"/><Relationship Id="rId327" Type="http://schemas.openxmlformats.org/officeDocument/2006/relationships/hyperlink" Target="https://drive.google.com/file/d/10U0qOxf04qq2Oeutb2oTp2FTVwNaMW22/view?usp=drive_link" TargetMode="External"/><Relationship Id="rId448" Type="http://schemas.openxmlformats.org/officeDocument/2006/relationships/hyperlink" Target="https://drive.google.com/file/d/164ho5OjiuElbx6ZHLcaVJDi5Mgmy5Znf/view?usp=drive_link" TargetMode="External"/><Relationship Id="rId569" Type="http://schemas.openxmlformats.org/officeDocument/2006/relationships/hyperlink" Target="https://drive.google.com/file/d/1i9zJ-_QRTFzaqqQEHzao0XN-Q5FKmUCg/view?usp=drive_link" TargetMode="External"/><Relationship Id="rId205" Type="http://schemas.openxmlformats.org/officeDocument/2006/relationships/hyperlink" Target="https://drive.google.com/file/d/1QFti7E3nsEZx8MheKv38kDldhL19dsVj/view?usp=drive_link" TargetMode="External"/><Relationship Id="rId326" Type="http://schemas.openxmlformats.org/officeDocument/2006/relationships/hyperlink" Target="https://drive.google.com/file/d/1jQoJdfYS-G-XIMuzR1ULMdKFrsS3LexZ/view?usp=drive_link" TargetMode="External"/><Relationship Id="rId447" Type="http://schemas.openxmlformats.org/officeDocument/2006/relationships/hyperlink" Target="https://drive.google.com/file/d/12NOxy0GsDYkqMAPBeJHIe4V1uO0z0xU7/view?usp=drive_link" TargetMode="External"/><Relationship Id="rId568" Type="http://schemas.openxmlformats.org/officeDocument/2006/relationships/hyperlink" Target="https://drive.google.com/file/d/1DEtx9X7LeLtFrhYjDx5hvOO4Dlgh0ZAu/view?usp=drive_link" TargetMode="External"/><Relationship Id="rId689" Type="http://schemas.openxmlformats.org/officeDocument/2006/relationships/hyperlink" Target="https://drive.google.com/file/d/1BybI5rrKkYvdUfQq8XdYAHBek9dfo2g8/view?usp=drive_link" TargetMode="External"/><Relationship Id="rId204" Type="http://schemas.openxmlformats.org/officeDocument/2006/relationships/hyperlink" Target="https://drive.google.com/file/d/1gt305gdSbUZeFjlKOvrwqXwQ2-WBwIUG/view?usp=drive_link" TargetMode="External"/><Relationship Id="rId325" Type="http://schemas.openxmlformats.org/officeDocument/2006/relationships/hyperlink" Target="https://drive.google.com/file/d/126-3sXug-zJZI4Gtzkvx2f2GotR3r0ln/view?usp=drive_link" TargetMode="External"/><Relationship Id="rId446" Type="http://schemas.openxmlformats.org/officeDocument/2006/relationships/hyperlink" Target="https://drive.google.com/file/d/1kkvmg-uiX5dsd73tqKwzTPIOtRIJ6GPh/view?usp=drive_link" TargetMode="External"/><Relationship Id="rId567" Type="http://schemas.openxmlformats.org/officeDocument/2006/relationships/hyperlink" Target="https://drive.google.com/file/d/1uYvVXwoDmPCfucDKkBE3SRLBswGJPJLG/view?usp=drive_link" TargetMode="External"/><Relationship Id="rId688" Type="http://schemas.openxmlformats.org/officeDocument/2006/relationships/hyperlink" Target="https://drive.google.com/file/d/136VETuIKhWNRof_RpFHqxBPQnCF2SxT0/view?usp=drive_link" TargetMode="External"/><Relationship Id="rId203" Type="http://schemas.openxmlformats.org/officeDocument/2006/relationships/hyperlink" Target="https://drive.google.com/file/d/1UXCOB59WzFmhdBX9_dVrur9wsz4Ev9eo/view?usp=drive_link" TargetMode="External"/><Relationship Id="rId324" Type="http://schemas.openxmlformats.org/officeDocument/2006/relationships/hyperlink" Target="https://drive.google.com/file/d/16fMkQ7uBCQhvWz6rfALjU8yRH0Sh2Kea/view?usp=drive_link" TargetMode="External"/><Relationship Id="rId445" Type="http://schemas.openxmlformats.org/officeDocument/2006/relationships/hyperlink" Target="https://drive.google.com/file/d/1nidhYd8QBGJrsCqMXNlga3lMqPKdLiNK/view?usp=drive_link" TargetMode="External"/><Relationship Id="rId566" Type="http://schemas.openxmlformats.org/officeDocument/2006/relationships/hyperlink" Target="https://drive.google.com/file/d/1_GPRgxWODW92OH6_DNgaR3BsYJ6tlaNJ/view?usp=drive_link" TargetMode="External"/><Relationship Id="rId687" Type="http://schemas.openxmlformats.org/officeDocument/2006/relationships/hyperlink" Target="https://drive.google.com/file/d/1vSMfbO7a1RDvm4tIA1vHQuqE4e0cJHrr/view?usp=drive_link" TargetMode="External"/><Relationship Id="rId209" Type="http://schemas.openxmlformats.org/officeDocument/2006/relationships/hyperlink" Target="https://drive.google.com/file/d/1gsj9Y1A_lELVtLjF1Je6gAlt3t3lLcUj/view?usp=drive_link" TargetMode="External"/><Relationship Id="rId208" Type="http://schemas.openxmlformats.org/officeDocument/2006/relationships/hyperlink" Target="https://drive.google.com/file/d/1UMEYIen9WRh5aqm3wpgmChweSPauBisa/view?usp=drive_link" TargetMode="External"/><Relationship Id="rId329" Type="http://schemas.openxmlformats.org/officeDocument/2006/relationships/hyperlink" Target="https://drive.google.com/file/d/1YA518HMFaZT85ALHgAyilITtdPfZzF68/view?usp=drive_link" TargetMode="External"/><Relationship Id="rId207" Type="http://schemas.openxmlformats.org/officeDocument/2006/relationships/hyperlink" Target="https://drive.google.com/file/d/1UA4y9jTwzpaoHAHg5oEZcd6TCXepVh5Q/view?usp=drive_link" TargetMode="External"/><Relationship Id="rId328" Type="http://schemas.openxmlformats.org/officeDocument/2006/relationships/hyperlink" Target="https://drive.google.com/file/d/11LJ4k6z4YyKc3PAFl9C50Tux_04raZfz/view?usp=drive_link" TargetMode="External"/><Relationship Id="rId449" Type="http://schemas.openxmlformats.org/officeDocument/2006/relationships/hyperlink" Target="https://drive.google.com/file/d/1NDSOtk3OUVdWBw8IKhn4ukNqffPdJ8ZQ/view?usp=drive_link" TargetMode="External"/><Relationship Id="rId440" Type="http://schemas.openxmlformats.org/officeDocument/2006/relationships/hyperlink" Target="https://drive.google.com/file/d/1wkCeZvaSV4VTBFnGsu365sST2TnGCTJD/view?usp=drive_link" TargetMode="External"/><Relationship Id="rId561" Type="http://schemas.openxmlformats.org/officeDocument/2006/relationships/hyperlink" Target="https://drive.google.com/file/d/1yhMiemIeY8YxG688zVaKq8AM58yNoIQg/view?usp=drive_link" TargetMode="External"/><Relationship Id="rId682" Type="http://schemas.openxmlformats.org/officeDocument/2006/relationships/hyperlink" Target="https://drive.google.com/file/d/1qZNxDmdbIfvSVqfIzjdSyjVbQjQxsTox/view?usp=drive_link" TargetMode="External"/><Relationship Id="rId560" Type="http://schemas.openxmlformats.org/officeDocument/2006/relationships/hyperlink" Target="https://drive.google.com/file/d/1Up2eC0bPPI1VE1RCsBhWOkfwzQ0H-WiS/view?usp=drive_link" TargetMode="External"/><Relationship Id="rId681" Type="http://schemas.openxmlformats.org/officeDocument/2006/relationships/hyperlink" Target="https://drive.google.com/file/d/19IHzUgZgbrmcy4Tz92InVWPKl7L04VPx/view?usp=drive_link" TargetMode="External"/><Relationship Id="rId680" Type="http://schemas.openxmlformats.org/officeDocument/2006/relationships/hyperlink" Target="https://drive.google.com/file/d/1XNjfS0pVos00C2NAzgrDGlE7z7yszodG/view?usp=drive_link" TargetMode="External"/><Relationship Id="rId202" Type="http://schemas.openxmlformats.org/officeDocument/2006/relationships/hyperlink" Target="https://drive.google.com/file/d/1UUhGYqivAO6yvjkGQOmc227GfS31sGPa/view?usp=drive_link" TargetMode="External"/><Relationship Id="rId323" Type="http://schemas.openxmlformats.org/officeDocument/2006/relationships/hyperlink" Target="https://drive.google.com/file/d/11uCdFlFIvmSAxzVN9_VA1Engfv7cMyVn/view?usp=drive_link" TargetMode="External"/><Relationship Id="rId444" Type="http://schemas.openxmlformats.org/officeDocument/2006/relationships/hyperlink" Target="https://drive.google.com/file/d/16aenzEnROQca5M3me8eJUutMwE3cRPuo/view?usp=drive_link" TargetMode="External"/><Relationship Id="rId565" Type="http://schemas.openxmlformats.org/officeDocument/2006/relationships/hyperlink" Target="https://drive.google.com/file/d/1SjdEgqPLAuPJql7pOUHjud577oyJ6Gd1/view?usp=drive_link" TargetMode="External"/><Relationship Id="rId686" Type="http://schemas.openxmlformats.org/officeDocument/2006/relationships/hyperlink" Target="https://drive.google.com/file/d/1lO1HqiloSeCTE1FpmoNjzJ5e-U8sq3C2/view?usp=drive_link" TargetMode="External"/><Relationship Id="rId201" Type="http://schemas.openxmlformats.org/officeDocument/2006/relationships/hyperlink" Target="https://drive.google.com/file/d/1U8XUY3RB9ytLZX4hQkqBSFbwILqPCwrs/view?usp=drive_link" TargetMode="External"/><Relationship Id="rId322" Type="http://schemas.openxmlformats.org/officeDocument/2006/relationships/hyperlink" Target="https://drive.google.com/file/d/11cw8LNtm0knJUNoTlmK1vwCSS40039BQ/view?usp=drive_link" TargetMode="External"/><Relationship Id="rId443" Type="http://schemas.openxmlformats.org/officeDocument/2006/relationships/hyperlink" Target="https://drive.google.com/file/d/1WdfQAJbz634Ttc2PlLUrChN3weCemjJo/view?usp=drive_link" TargetMode="External"/><Relationship Id="rId564" Type="http://schemas.openxmlformats.org/officeDocument/2006/relationships/hyperlink" Target="https://drive.google.com/file/d/1h3dWqWfdCnLLAFGMaYXVLdqpQHGSYpXV/view?usp=drive_link" TargetMode="External"/><Relationship Id="rId685" Type="http://schemas.openxmlformats.org/officeDocument/2006/relationships/hyperlink" Target="https://drive.google.com/file/d/1ffsxg71tZvcC6VCFZzxHfmc91Zz45HSX/view?usp=drive_link" TargetMode="External"/><Relationship Id="rId200" Type="http://schemas.openxmlformats.org/officeDocument/2006/relationships/hyperlink" Target="https://drive.google.com/file/d/1Pb1XjniwfBDt8L6l-8EX7SjTEo9Hdf4Z/view?usp=drive_link" TargetMode="External"/><Relationship Id="rId321" Type="http://schemas.openxmlformats.org/officeDocument/2006/relationships/hyperlink" Target="https://drive.google.com/file/d/1FcZPnqsknnaqeNDHqxSHnmE-Td21xHsI/view?usp=drive_link" TargetMode="External"/><Relationship Id="rId442" Type="http://schemas.openxmlformats.org/officeDocument/2006/relationships/hyperlink" Target="https://drive.google.com/file/d/1wQH2Am0ttJkznbA5KUEAh7L_w8Q8fst0/view?usp=drive_link" TargetMode="External"/><Relationship Id="rId563" Type="http://schemas.openxmlformats.org/officeDocument/2006/relationships/hyperlink" Target="https://drive.google.com/file/d/1BAkmhepL64Jmiq6DPs2LxGFqtB8-Z1Tc/view?usp=drive_link" TargetMode="External"/><Relationship Id="rId684" Type="http://schemas.openxmlformats.org/officeDocument/2006/relationships/hyperlink" Target="https://drive.google.com/file/d/1Hl8UPvJKExgtDZzh97oCm4CFnctgN1Ql/view?usp=drive_link" TargetMode="External"/><Relationship Id="rId320" Type="http://schemas.openxmlformats.org/officeDocument/2006/relationships/hyperlink" Target="https://drive.google.com/file/d/1iPxqwgst4ecwlYqVJpzc5u5ZPrzhdiwP/view?usp=drive_link" TargetMode="External"/><Relationship Id="rId441" Type="http://schemas.openxmlformats.org/officeDocument/2006/relationships/hyperlink" Target="https://drive.google.com/file/d/1vbSVbe-D8gNtWNRH4PYRte3kFJM8wEsf/view?usp=drive_link" TargetMode="External"/><Relationship Id="rId562" Type="http://schemas.openxmlformats.org/officeDocument/2006/relationships/hyperlink" Target="https://drive.google.com/file/d/1OrpeGusMHtBy_ktPXPVTIJWbkOBKHL0P/view?usp=drive_link" TargetMode="External"/><Relationship Id="rId683" Type="http://schemas.openxmlformats.org/officeDocument/2006/relationships/hyperlink" Target="https://drive.google.com/file/d/1HKii2xxhKet8GQGaFV4e4iGbSiHTIpOO/view?usp=drive_link" TargetMode="External"/><Relationship Id="rId316" Type="http://schemas.openxmlformats.org/officeDocument/2006/relationships/hyperlink" Target="https://drive.google.com/file/d/1j6r5h1-YxJV0eI0T4H51jWKJQlXFxlYj/view?usp=drive_link" TargetMode="External"/><Relationship Id="rId437" Type="http://schemas.openxmlformats.org/officeDocument/2006/relationships/hyperlink" Target="https://drive.google.com/file/d/1DShLjU2E-AkP9zJlZHEhftw12xvjVSkT/view?usp=drive_link" TargetMode="External"/><Relationship Id="rId558" Type="http://schemas.openxmlformats.org/officeDocument/2006/relationships/hyperlink" Target="https://drive.google.com/file/d/118pkdUu73XjdfRqFt1Z9abKhBXsWuZA0/view?usp=drive_link" TargetMode="External"/><Relationship Id="rId679" Type="http://schemas.openxmlformats.org/officeDocument/2006/relationships/hyperlink" Target="https://drive.google.com/file/d/1f6s1PvBzmKVtuBCHD7s29mc39gDLwRZV/view?usp=drive_link" TargetMode="External"/><Relationship Id="rId315" Type="http://schemas.openxmlformats.org/officeDocument/2006/relationships/hyperlink" Target="https://drive.google.com/file/d/1iy4vCeSsHovwFROfwxgNq_BfkpWBJUuZ/view?usp=drive_link" TargetMode="External"/><Relationship Id="rId436" Type="http://schemas.openxmlformats.org/officeDocument/2006/relationships/hyperlink" Target="https://drive.google.com/file/d/1rUhEPwYZI9mo_JeZe9A4EvVsYxFI7V2E/view?usp=drive_link" TargetMode="External"/><Relationship Id="rId557" Type="http://schemas.openxmlformats.org/officeDocument/2006/relationships/hyperlink" Target="https://drive.google.com/file/d/1G1IHkGaZo5PnhdEFr4O7ELopOU4JJ6vk/view?usp=drive_link" TargetMode="External"/><Relationship Id="rId678" Type="http://schemas.openxmlformats.org/officeDocument/2006/relationships/hyperlink" Target="https://drive.google.com/file/d/1FjQX_Tj6jphd83FqbMPtUk-z5mwDarVn/view?usp=drive_link" TargetMode="External"/><Relationship Id="rId314" Type="http://schemas.openxmlformats.org/officeDocument/2006/relationships/hyperlink" Target="https://drive.google.com/file/d/1ii2YSQdTKjoSLEdKMKHzw3tvhwAhkv-d/view?usp=drive_link" TargetMode="External"/><Relationship Id="rId435" Type="http://schemas.openxmlformats.org/officeDocument/2006/relationships/hyperlink" Target="https://drive.google.com/file/d/1UfpAjLenFZwQDE9fK4UBTpnQK8KcvA48/view?usp=drive_link" TargetMode="External"/><Relationship Id="rId556" Type="http://schemas.openxmlformats.org/officeDocument/2006/relationships/hyperlink" Target="https://drive.google.com/file/d/1EKYeEXj4TnmzsVECtjVxYL3oaJXaqoos/view?usp=drive_link" TargetMode="External"/><Relationship Id="rId677" Type="http://schemas.openxmlformats.org/officeDocument/2006/relationships/hyperlink" Target="https://drive.google.com/file/d/1xK95Ej9MiNKDrS21IslUNho_pOL3mQgQ/view?usp=drive_link" TargetMode="External"/><Relationship Id="rId313" Type="http://schemas.openxmlformats.org/officeDocument/2006/relationships/hyperlink" Target="https://drive.google.com/file/d/1ii2YSQdTKjoSLEdKMKHzw3tvhwAhkv-d/view?usp=drive_link" TargetMode="External"/><Relationship Id="rId434" Type="http://schemas.openxmlformats.org/officeDocument/2006/relationships/hyperlink" Target="https://drive.google.com/file/d/15f6HjIZbqz_fpE5on3t31H3rwH8ugbKO/view?usp=drive_link" TargetMode="External"/><Relationship Id="rId555" Type="http://schemas.openxmlformats.org/officeDocument/2006/relationships/hyperlink" Target="https://drive.google.com/file/d/1kHJnkCNjbnGlej7fK-NLHGNX5Qko-ooC/view?usp=drive_link" TargetMode="External"/><Relationship Id="rId676" Type="http://schemas.openxmlformats.org/officeDocument/2006/relationships/hyperlink" Target="https://drive.google.com/file/d/1gZ-cNiBGQ9NTMkB1bCKkNVgZh_HptvTV/view?usp=drive_link" TargetMode="External"/><Relationship Id="rId319" Type="http://schemas.openxmlformats.org/officeDocument/2006/relationships/hyperlink" Target="https://drive.google.com/file/d/1iEtpQRmfrOCZUM1CkS_YBNpLCXUgkuip/view?usp=drive_link" TargetMode="External"/><Relationship Id="rId318" Type="http://schemas.openxmlformats.org/officeDocument/2006/relationships/hyperlink" Target="https://drive.google.com/file/d/11wuWv2Onp7rQnH5vVxtCF5xlvjt6qxkc/view?usp=drive_link" TargetMode="External"/><Relationship Id="rId439" Type="http://schemas.openxmlformats.org/officeDocument/2006/relationships/hyperlink" Target="https://drive.google.com/file/d/1pUWgjzM0Zf2Hb6XA2O28gwrQNQ7yCyVA/view?usp=drive_link" TargetMode="External"/><Relationship Id="rId317" Type="http://schemas.openxmlformats.org/officeDocument/2006/relationships/hyperlink" Target="https://drive.google.com/file/d/10UgPuh3G30Mu2D49ZZbaQ6Me2YvIffs2/view?usp=drive_link" TargetMode="External"/><Relationship Id="rId438" Type="http://schemas.openxmlformats.org/officeDocument/2006/relationships/hyperlink" Target="https://drive.google.com/file/d/1HXzLNkAAgbwftga-tpJlcDOtlk1SRZub/view?usp=drive_link" TargetMode="External"/><Relationship Id="rId559" Type="http://schemas.openxmlformats.org/officeDocument/2006/relationships/hyperlink" Target="https://drive.google.com/file/d/1_A9gxi4fuziSqRpF7eN6dTUtswhbq7Ur/view?usp=drive_link" TargetMode="External"/><Relationship Id="rId550" Type="http://schemas.openxmlformats.org/officeDocument/2006/relationships/hyperlink" Target="https://drive.google.com/file/d/1EVG5QemZK1ZPe35YaEo9RSXCR2o7QwO_/view?usp=drive_link" TargetMode="External"/><Relationship Id="rId671" Type="http://schemas.openxmlformats.org/officeDocument/2006/relationships/hyperlink" Target="https://drive.google.com/file/d/1VD9Av_TH6dOFYzDdKqp9Ygfk8CjwTQ6A/view?usp=drive_link" TargetMode="External"/><Relationship Id="rId670" Type="http://schemas.openxmlformats.org/officeDocument/2006/relationships/hyperlink" Target="https://drive.google.com/file/d/13ze0GdPDxcg4xJCpCqGDaf8XMnVvoY4M/view?usp=drive_link" TargetMode="External"/><Relationship Id="rId312" Type="http://schemas.openxmlformats.org/officeDocument/2006/relationships/hyperlink" Target="https://drive.google.com/file/d/1iDBj12-ACcEoOCu1nsaUa6UQ-b_l0YJu/view?usp=drive_link" TargetMode="External"/><Relationship Id="rId433" Type="http://schemas.openxmlformats.org/officeDocument/2006/relationships/hyperlink" Target="https://drive.google.com/file/d/1xgp-IV5XeWUwPnMQznSXCD_Kny4X3_3A/view?usp=drive_link" TargetMode="External"/><Relationship Id="rId554" Type="http://schemas.openxmlformats.org/officeDocument/2006/relationships/hyperlink" Target="https://drive.google.com/file/d/1d6RAkMbZ_dufyqLzqiJaOFGA4HR8A8lB/view?usp=drive_link" TargetMode="External"/><Relationship Id="rId675" Type="http://schemas.openxmlformats.org/officeDocument/2006/relationships/hyperlink" Target="https://drive.google.com/file/d/1J5NMRlhdF3PDUYdNHHbN6YYCQH3bsIsB/view?usp=drive_link" TargetMode="External"/><Relationship Id="rId311" Type="http://schemas.openxmlformats.org/officeDocument/2006/relationships/hyperlink" Target="https://drive.google.com/file/d/1zzkBBY4VtH298TTlOeBs2IlbJAREISi-/view?usp=drive_link" TargetMode="External"/><Relationship Id="rId432" Type="http://schemas.openxmlformats.org/officeDocument/2006/relationships/hyperlink" Target="https://drive.google.com/file/d/1AjwwsEgUwfwxoR9EkP-0wDpKUdtOJY12/view?usp=drive_link" TargetMode="External"/><Relationship Id="rId553" Type="http://schemas.openxmlformats.org/officeDocument/2006/relationships/hyperlink" Target="https://drive.google.com/file/d/13di-GqfnIjDxceaWb0uuWu-HqQbelWb5/view?usp=drive_link" TargetMode="External"/><Relationship Id="rId674" Type="http://schemas.openxmlformats.org/officeDocument/2006/relationships/hyperlink" Target="https://drive.google.com/file/d/1FBBdyxyAew-aeNmkO2diUoFI41vul57V/view?usp=drive_link" TargetMode="External"/><Relationship Id="rId310" Type="http://schemas.openxmlformats.org/officeDocument/2006/relationships/hyperlink" Target="https://drive.google.com/file/d/1hgZ6gAWEu91MePK3U_HqoaeiOTydH8U9/view?usp=drive_link" TargetMode="External"/><Relationship Id="rId431" Type="http://schemas.openxmlformats.org/officeDocument/2006/relationships/hyperlink" Target="https://drive.google.com/file/d/1a9uIlowIau_WW7qXmzUCwykXoTmDf0ta/view?usp=drive_link" TargetMode="External"/><Relationship Id="rId552" Type="http://schemas.openxmlformats.org/officeDocument/2006/relationships/hyperlink" Target="https://drive.google.com/file/d/1fLps16L-zjsdNESOWf-uNQX1l1MPAA9J/view?usp=drive_link" TargetMode="External"/><Relationship Id="rId673" Type="http://schemas.openxmlformats.org/officeDocument/2006/relationships/hyperlink" Target="https://drive.google.com/file/d/1EMRA3VBYXDKYTIP0HHT9sDNqsm6nQ_4V/view?usp=drive_link" TargetMode="External"/><Relationship Id="rId430" Type="http://schemas.openxmlformats.org/officeDocument/2006/relationships/hyperlink" Target="https://drive.google.com/file/d/1zanIqhWg6i-AD6gCUBmCqgolm1TOA_Kk/view?usp=drive_link" TargetMode="External"/><Relationship Id="rId551" Type="http://schemas.openxmlformats.org/officeDocument/2006/relationships/hyperlink" Target="https://drive.google.com/file/d/1Lged9JRL7T-MpJ4KL625xQyrFN_XFONZ/view?usp=drive_link" TargetMode="External"/><Relationship Id="rId672" Type="http://schemas.openxmlformats.org/officeDocument/2006/relationships/hyperlink" Target="https://drive.google.com/file/d/1dLYXKL9D5HnnYNu10fDOYlBbzu0flrYb/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9" Type="http://schemas.openxmlformats.org/officeDocument/2006/relationships/table" Target="../tables/table5.xml"/><Relationship Id="rId5" Type="http://schemas.openxmlformats.org/officeDocument/2006/relationships/vmlDrawing" Target="../drawings/vmlDrawing1.vml"/><Relationship Id="rId8"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hyperlink" Target="https://mail.google.com/mail/u/0/" TargetMode="External"/><Relationship Id="rId2" Type="http://schemas.openxmlformats.org/officeDocument/2006/relationships/hyperlink" Target="https://mail.google.com/mail/u/0/" TargetMode="External"/><Relationship Id="rId3" Type="http://schemas.openxmlformats.org/officeDocument/2006/relationships/hyperlink" Target="https://mail.google.com/mail/u/0/" TargetMode="External"/><Relationship Id="rId4" Type="http://schemas.openxmlformats.org/officeDocument/2006/relationships/drawing" Target="../drawings/drawing8.xml"/><Relationship Id="rId6"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_9qdUgKokVktmDteQsQ6-ZvoZ-kTxnuiOFKGSQqyahE/edit?gid=1499113305"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FX0iezK8tqSkuKMN8QEMzKmcT6YWiuKR/view?usp=drive_link" TargetMode="External"/><Relationship Id="rId2" Type="http://schemas.openxmlformats.org/officeDocument/2006/relationships/hyperlink" Target="https://drive.google.com/file/d/1W-kTKfEj2jlr__6hpDuA1F3vtrXRPqBa/view?usp=drive_link" TargetMode="External"/><Relationship Id="rId3" Type="http://schemas.openxmlformats.org/officeDocument/2006/relationships/hyperlink" Target="https://drive.google.com/file/d/1WHnDipYy9nTYWSgEley0mvk6vLQ-FoN9/view?usp=drive_link" TargetMode="External"/><Relationship Id="rId4" Type="http://schemas.openxmlformats.org/officeDocument/2006/relationships/drawing" Target="../drawings/drawing13.xml"/><Relationship Id="rId6"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7.xml"/><Relationship Id="rId3" Type="http://schemas.openxmlformats.org/officeDocument/2006/relationships/vmlDrawing" Target="../drawings/vmlDrawing2.vml"/><Relationship Id="rId5"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8.xml"/><Relationship Id="rId3" Type="http://schemas.openxmlformats.org/officeDocument/2006/relationships/vmlDrawing" Target="../drawings/vmlDrawing3.vml"/><Relationship Id="rId5"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9.xml"/><Relationship Id="rId3" Type="http://schemas.openxmlformats.org/officeDocument/2006/relationships/vmlDrawing" Target="../drawings/vmlDrawing4.vml"/><Relationship Id="rId5"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7.88"/>
    <col customWidth="1" min="5" max="5" width="24.38"/>
    <col customWidth="1" min="6" max="6" width="39.88"/>
    <col customWidth="1" min="7" max="7" width="16.38"/>
    <col customWidth="1" min="8" max="8" width="9.5"/>
    <col customWidth="1" min="9" max="9" width="9.88"/>
    <col customWidth="1" min="10" max="10" width="15.38"/>
    <col customWidth="1" min="11" max="11" width="13.5"/>
    <col customWidth="1" min="12" max="12" width="12.5"/>
    <col customWidth="1" min="13" max="13" width="22.0"/>
  </cols>
  <sheetData>
    <row r="1" ht="22.5" customHeight="1">
      <c r="A1" s="1" t="s">
        <v>0</v>
      </c>
      <c r="B1" s="1" t="s">
        <v>1</v>
      </c>
      <c r="C1" s="1" t="s">
        <v>2</v>
      </c>
      <c r="D1" s="1" t="s">
        <v>3</v>
      </c>
      <c r="E1" s="2" t="s">
        <v>4</v>
      </c>
      <c r="F1" s="3" t="s">
        <v>5</v>
      </c>
      <c r="G1" s="4" t="s">
        <v>6</v>
      </c>
      <c r="H1" s="5" t="s">
        <v>7</v>
      </c>
      <c r="I1" s="6" t="s">
        <v>8</v>
      </c>
      <c r="J1" s="6" t="s">
        <v>9</v>
      </c>
      <c r="K1" s="5" t="s">
        <v>10</v>
      </c>
      <c r="L1" s="6" t="s">
        <v>11</v>
      </c>
      <c r="M1" s="5" t="s">
        <v>12</v>
      </c>
    </row>
    <row r="2" ht="22.5" customHeight="1">
      <c r="A2" s="7"/>
      <c r="B2" s="7"/>
      <c r="C2" s="8">
        <v>47.0</v>
      </c>
      <c r="D2" s="9">
        <v>45722.0</v>
      </c>
      <c r="E2" s="10" t="s">
        <v>13</v>
      </c>
      <c r="F2" s="11" t="s">
        <v>14</v>
      </c>
      <c r="G2" s="12">
        <v>2710.0</v>
      </c>
      <c r="H2" s="13" t="b">
        <v>1</v>
      </c>
      <c r="I2" s="10" t="s">
        <v>15</v>
      </c>
      <c r="J2" s="9"/>
      <c r="K2" s="5">
        <v>5.0</v>
      </c>
    </row>
    <row r="3" ht="22.5" customHeight="1">
      <c r="A3" s="14"/>
      <c r="B3" s="14"/>
      <c r="C3" s="15">
        <v>228.0</v>
      </c>
      <c r="D3" s="9">
        <v>45736.0</v>
      </c>
      <c r="E3" s="10" t="s">
        <v>16</v>
      </c>
      <c r="F3" s="11" t="s">
        <v>17</v>
      </c>
      <c r="G3" s="12">
        <v>25000.0</v>
      </c>
      <c r="H3" s="13" t="b">
        <v>1</v>
      </c>
      <c r="I3" s="10" t="s">
        <v>15</v>
      </c>
      <c r="J3" s="9"/>
      <c r="K3" s="5">
        <v>5.0</v>
      </c>
    </row>
    <row r="4" ht="22.5" customHeight="1">
      <c r="A4" s="14"/>
      <c r="B4" s="14"/>
      <c r="C4" s="8">
        <v>143.0</v>
      </c>
      <c r="D4" s="9">
        <v>45738.0</v>
      </c>
      <c r="E4" s="10" t="s">
        <v>18</v>
      </c>
      <c r="F4" s="11" t="s">
        <v>19</v>
      </c>
      <c r="G4" s="12">
        <v>2253.0</v>
      </c>
      <c r="H4" s="13" t="b">
        <v>1</v>
      </c>
      <c r="I4" s="10" t="s">
        <v>20</v>
      </c>
      <c r="J4" s="9"/>
      <c r="K4" s="5">
        <v>5.0</v>
      </c>
    </row>
    <row r="5" ht="22.5" customHeight="1">
      <c r="A5" s="7"/>
      <c r="B5" s="7"/>
      <c r="C5" s="8">
        <v>50.0</v>
      </c>
      <c r="D5" s="9">
        <v>45739.0</v>
      </c>
      <c r="E5" s="10" t="s">
        <v>21</v>
      </c>
      <c r="F5" s="11" t="s">
        <v>22</v>
      </c>
      <c r="G5" s="12">
        <v>1160.0</v>
      </c>
      <c r="H5" s="13" t="b">
        <v>1</v>
      </c>
      <c r="I5" s="10" t="s">
        <v>23</v>
      </c>
      <c r="J5" s="9"/>
      <c r="K5" s="5">
        <v>5.0</v>
      </c>
    </row>
    <row r="6" ht="22.5" customHeight="1">
      <c r="A6" s="7"/>
      <c r="B6" s="7"/>
      <c r="C6" s="8">
        <v>51.0</v>
      </c>
      <c r="D6" s="9">
        <v>45741.0</v>
      </c>
      <c r="E6" s="10" t="s">
        <v>24</v>
      </c>
      <c r="F6" s="11" t="s">
        <v>25</v>
      </c>
      <c r="G6" s="12">
        <v>1826.0</v>
      </c>
      <c r="H6" s="13" t="b">
        <v>1</v>
      </c>
      <c r="I6" s="10" t="s">
        <v>23</v>
      </c>
      <c r="J6" s="9"/>
      <c r="K6" s="5">
        <v>5.0</v>
      </c>
    </row>
    <row r="7" ht="22.5" customHeight="1">
      <c r="A7" s="7"/>
      <c r="B7" s="7"/>
      <c r="C7" s="8">
        <v>64.0</v>
      </c>
      <c r="D7" s="9">
        <v>45741.0</v>
      </c>
      <c r="E7" s="10" t="s">
        <v>26</v>
      </c>
      <c r="F7" s="11" t="s">
        <v>27</v>
      </c>
      <c r="G7" s="12">
        <v>1805.0</v>
      </c>
      <c r="H7" s="13" t="b">
        <v>1</v>
      </c>
      <c r="I7" s="10" t="s">
        <v>23</v>
      </c>
      <c r="J7" s="9"/>
      <c r="K7" s="5">
        <v>5.0</v>
      </c>
    </row>
    <row r="8" ht="22.5" customHeight="1">
      <c r="A8" s="14"/>
      <c r="B8" s="14"/>
      <c r="C8" s="8">
        <v>144.0</v>
      </c>
      <c r="D8" s="9">
        <v>45741.0</v>
      </c>
      <c r="E8" s="10" t="s">
        <v>28</v>
      </c>
      <c r="F8" s="11" t="s">
        <v>19</v>
      </c>
      <c r="G8" s="12">
        <v>558.0</v>
      </c>
      <c r="H8" s="13" t="b">
        <v>1</v>
      </c>
      <c r="I8" s="10" t="s">
        <v>20</v>
      </c>
      <c r="J8" s="9"/>
      <c r="K8" s="5">
        <v>5.0</v>
      </c>
    </row>
    <row r="9" ht="22.5" customHeight="1">
      <c r="A9" s="7"/>
      <c r="B9" s="7"/>
      <c r="C9" s="15">
        <v>53.0</v>
      </c>
      <c r="D9" s="9">
        <v>45742.0</v>
      </c>
      <c r="E9" s="10" t="s">
        <v>26</v>
      </c>
      <c r="F9" s="11" t="s">
        <v>29</v>
      </c>
      <c r="G9" s="12">
        <v>720.0</v>
      </c>
      <c r="H9" s="13" t="b">
        <v>1</v>
      </c>
      <c r="I9" s="10" t="s">
        <v>23</v>
      </c>
      <c r="J9" s="9"/>
      <c r="K9" s="5">
        <v>5.0</v>
      </c>
    </row>
    <row r="10" ht="22.5" customHeight="1">
      <c r="A10" s="14"/>
      <c r="B10" s="14"/>
      <c r="C10" s="8">
        <v>145.0</v>
      </c>
      <c r="D10" s="9">
        <v>45742.0</v>
      </c>
      <c r="E10" s="10" t="s">
        <v>28</v>
      </c>
      <c r="F10" s="11" t="s">
        <v>19</v>
      </c>
      <c r="G10" s="12">
        <v>1529.0</v>
      </c>
      <c r="H10" s="13" t="b">
        <v>1</v>
      </c>
      <c r="I10" s="10" t="s">
        <v>20</v>
      </c>
      <c r="J10" s="9"/>
      <c r="K10" s="5">
        <v>5.0</v>
      </c>
    </row>
    <row r="11" ht="22.5" customHeight="1">
      <c r="A11" s="14"/>
      <c r="B11" s="14"/>
      <c r="C11" s="8">
        <v>146.0</v>
      </c>
      <c r="D11" s="9">
        <v>45742.0</v>
      </c>
      <c r="E11" s="10" t="s">
        <v>28</v>
      </c>
      <c r="F11" s="11" t="s">
        <v>19</v>
      </c>
      <c r="G11" s="12">
        <v>85.0</v>
      </c>
      <c r="H11" s="13" t="b">
        <v>1</v>
      </c>
      <c r="I11" s="10" t="s">
        <v>20</v>
      </c>
      <c r="J11" s="9"/>
      <c r="K11" s="5">
        <v>5.0</v>
      </c>
    </row>
    <row r="12" ht="22.5" customHeight="1">
      <c r="A12" s="16"/>
      <c r="B12" s="16"/>
      <c r="C12" s="17">
        <v>334.0</v>
      </c>
      <c r="D12" s="18">
        <v>45742.0</v>
      </c>
      <c r="E12" s="19" t="s">
        <v>30</v>
      </c>
      <c r="F12" s="20" t="s">
        <v>30</v>
      </c>
      <c r="G12" s="21">
        <v>19740.0</v>
      </c>
      <c r="H12" s="22" t="b">
        <v>1</v>
      </c>
      <c r="I12" s="19" t="s">
        <v>20</v>
      </c>
      <c r="J12" s="18"/>
      <c r="K12" s="23">
        <v>0.0</v>
      </c>
      <c r="L12" s="24"/>
      <c r="M12" s="24"/>
    </row>
    <row r="13" ht="22.5" customHeight="1">
      <c r="A13" s="16"/>
      <c r="B13" s="16"/>
      <c r="C13" s="25">
        <v>708.0</v>
      </c>
      <c r="D13" s="18">
        <v>45742.0</v>
      </c>
      <c r="E13" s="19" t="s">
        <v>31</v>
      </c>
      <c r="F13" s="20" t="s">
        <v>32</v>
      </c>
      <c r="G13" s="21">
        <v>250.0</v>
      </c>
      <c r="H13" s="22" t="b">
        <v>1</v>
      </c>
      <c r="I13" s="19" t="s">
        <v>20</v>
      </c>
      <c r="J13" s="18"/>
      <c r="K13" s="23">
        <v>0.0</v>
      </c>
      <c r="L13" s="24"/>
      <c r="M13" s="24"/>
    </row>
    <row r="14" ht="22.5" customHeight="1">
      <c r="A14" s="26"/>
      <c r="B14" s="26"/>
      <c r="C14" s="8">
        <v>23.0</v>
      </c>
      <c r="D14" s="9">
        <v>45743.0</v>
      </c>
      <c r="E14" s="10" t="s">
        <v>33</v>
      </c>
      <c r="F14" s="11" t="s">
        <v>34</v>
      </c>
      <c r="G14" s="12">
        <v>7413.0</v>
      </c>
      <c r="H14" s="13" t="b">
        <v>1</v>
      </c>
      <c r="I14" s="10" t="s">
        <v>15</v>
      </c>
      <c r="J14" s="9"/>
      <c r="K14" s="5">
        <v>5.0</v>
      </c>
    </row>
    <row r="15" ht="22.5" customHeight="1">
      <c r="A15" s="7"/>
      <c r="B15" s="7"/>
      <c r="C15" s="8">
        <v>52.0</v>
      </c>
      <c r="D15" s="9">
        <v>45743.0</v>
      </c>
      <c r="E15" s="10" t="s">
        <v>35</v>
      </c>
      <c r="F15" s="11" t="s">
        <v>36</v>
      </c>
      <c r="G15" s="12">
        <v>46969.0</v>
      </c>
      <c r="H15" s="13" t="b">
        <v>1</v>
      </c>
      <c r="I15" s="10" t="s">
        <v>23</v>
      </c>
      <c r="J15" s="9"/>
      <c r="K15" s="5">
        <v>5.0</v>
      </c>
    </row>
    <row r="16" ht="22.5" customHeight="1">
      <c r="A16" s="7"/>
      <c r="B16" s="7"/>
      <c r="C16" s="27">
        <v>54.0</v>
      </c>
      <c r="D16" s="9">
        <v>45743.0</v>
      </c>
      <c r="E16" s="10" t="s">
        <v>21</v>
      </c>
      <c r="F16" s="11" t="s">
        <v>37</v>
      </c>
      <c r="G16" s="12">
        <v>2085.0</v>
      </c>
      <c r="H16" s="13" t="b">
        <v>1</v>
      </c>
      <c r="I16" s="10" t="s">
        <v>23</v>
      </c>
      <c r="J16" s="9"/>
      <c r="K16" s="5">
        <v>5.0</v>
      </c>
    </row>
    <row r="17" ht="22.5" customHeight="1">
      <c r="A17" s="14"/>
      <c r="B17" s="14"/>
      <c r="C17" s="8">
        <v>150.0</v>
      </c>
      <c r="D17" s="9">
        <v>45743.0</v>
      </c>
      <c r="E17" s="10" t="s">
        <v>28</v>
      </c>
      <c r="F17" s="11" t="s">
        <v>19</v>
      </c>
      <c r="G17" s="12">
        <v>1669.0</v>
      </c>
      <c r="H17" s="13" t="b">
        <v>1</v>
      </c>
      <c r="I17" s="10" t="s">
        <v>20</v>
      </c>
      <c r="J17" s="9"/>
      <c r="K17" s="5">
        <v>5.0</v>
      </c>
    </row>
    <row r="18" ht="22.5" customHeight="1">
      <c r="A18" s="7"/>
      <c r="B18" s="7"/>
      <c r="C18" s="8">
        <v>55.0</v>
      </c>
      <c r="D18" s="9">
        <v>45745.0</v>
      </c>
      <c r="E18" s="10" t="s">
        <v>26</v>
      </c>
      <c r="F18" s="11" t="s">
        <v>38</v>
      </c>
      <c r="G18" s="12">
        <v>6667.0</v>
      </c>
      <c r="H18" s="13" t="b">
        <v>1</v>
      </c>
      <c r="I18" s="10" t="s">
        <v>23</v>
      </c>
      <c r="J18" s="9"/>
      <c r="K18" s="5">
        <v>5.0</v>
      </c>
    </row>
    <row r="19" ht="22.5" customHeight="1">
      <c r="A19" s="14"/>
      <c r="B19" s="14"/>
      <c r="C19" s="28">
        <v>149.0</v>
      </c>
      <c r="D19" s="9">
        <v>45745.0</v>
      </c>
      <c r="E19" s="10" t="s">
        <v>28</v>
      </c>
      <c r="F19" s="11" t="s">
        <v>19</v>
      </c>
      <c r="G19" s="12">
        <v>1936.0</v>
      </c>
      <c r="H19" s="13" t="b">
        <v>1</v>
      </c>
      <c r="I19" s="10" t="s">
        <v>20</v>
      </c>
      <c r="J19" s="9"/>
      <c r="K19" s="5">
        <v>5.0</v>
      </c>
    </row>
    <row r="20" ht="22.5" customHeight="1">
      <c r="A20" s="7"/>
      <c r="B20" s="7"/>
      <c r="C20" s="27">
        <v>56.0</v>
      </c>
      <c r="D20" s="9">
        <v>45746.0</v>
      </c>
      <c r="E20" s="10" t="s">
        <v>39</v>
      </c>
      <c r="F20" s="11" t="s">
        <v>40</v>
      </c>
      <c r="G20" s="12">
        <v>225.0</v>
      </c>
      <c r="H20" s="13" t="b">
        <v>1</v>
      </c>
      <c r="I20" s="10" t="s">
        <v>20</v>
      </c>
      <c r="J20" s="9"/>
      <c r="K20" s="5">
        <v>5.0</v>
      </c>
    </row>
    <row r="21" ht="22.5" customHeight="1">
      <c r="A21" s="7"/>
      <c r="B21" s="7"/>
      <c r="C21" s="8">
        <v>57.0</v>
      </c>
      <c r="D21" s="9">
        <v>45746.0</v>
      </c>
      <c r="E21" s="10" t="s">
        <v>13</v>
      </c>
      <c r="F21" s="11" t="s">
        <v>41</v>
      </c>
      <c r="G21" s="12">
        <v>2000.0</v>
      </c>
      <c r="H21" s="13" t="b">
        <v>1</v>
      </c>
      <c r="I21" s="10" t="s">
        <v>20</v>
      </c>
      <c r="J21" s="9"/>
      <c r="K21" s="5">
        <v>5.0</v>
      </c>
    </row>
    <row r="22" ht="22.5" customHeight="1">
      <c r="A22" s="7"/>
      <c r="B22" s="7"/>
      <c r="C22" s="8">
        <v>45.0</v>
      </c>
      <c r="D22" s="9">
        <v>45747.0</v>
      </c>
      <c r="E22" s="10" t="s">
        <v>42</v>
      </c>
      <c r="F22" s="11" t="s">
        <v>43</v>
      </c>
      <c r="G22" s="12">
        <v>27.5</v>
      </c>
      <c r="H22" s="13" t="b">
        <v>1</v>
      </c>
      <c r="I22" s="10" t="s">
        <v>20</v>
      </c>
      <c r="J22" s="9"/>
      <c r="K22" s="5">
        <v>5.0</v>
      </c>
    </row>
    <row r="23" ht="22.5" customHeight="1">
      <c r="A23" s="7"/>
      <c r="B23" s="7"/>
      <c r="C23" s="8">
        <v>58.0</v>
      </c>
      <c r="D23" s="9">
        <v>45747.0</v>
      </c>
      <c r="E23" s="10" t="s">
        <v>44</v>
      </c>
      <c r="F23" s="11" t="s">
        <v>45</v>
      </c>
      <c r="G23" s="12">
        <v>300.0</v>
      </c>
      <c r="H23" s="13" t="b">
        <v>1</v>
      </c>
      <c r="I23" s="10" t="s">
        <v>20</v>
      </c>
      <c r="J23" s="9"/>
      <c r="K23" s="5">
        <v>5.0</v>
      </c>
    </row>
    <row r="24" ht="22.5" customHeight="1">
      <c r="A24" s="7"/>
      <c r="B24" s="7"/>
      <c r="C24" s="8">
        <v>59.0</v>
      </c>
      <c r="D24" s="9">
        <v>45747.0</v>
      </c>
      <c r="E24" s="10" t="s">
        <v>46</v>
      </c>
      <c r="F24" s="11" t="s">
        <v>47</v>
      </c>
      <c r="G24" s="12">
        <v>1150.0</v>
      </c>
      <c r="H24" s="13" t="b">
        <v>1</v>
      </c>
      <c r="I24" s="10" t="s">
        <v>20</v>
      </c>
      <c r="J24" s="9"/>
      <c r="K24" s="5">
        <v>5.0</v>
      </c>
    </row>
    <row r="25" ht="22.5" customHeight="1">
      <c r="A25" s="7"/>
      <c r="B25" s="7"/>
      <c r="C25" s="15">
        <v>60.0</v>
      </c>
      <c r="D25" s="9">
        <v>45747.0</v>
      </c>
      <c r="E25" s="10" t="s">
        <v>46</v>
      </c>
      <c r="F25" s="11" t="s">
        <v>47</v>
      </c>
      <c r="G25" s="12">
        <v>2600.0</v>
      </c>
      <c r="H25" s="13" t="b">
        <v>1</v>
      </c>
      <c r="I25" s="10" t="s">
        <v>20</v>
      </c>
      <c r="J25" s="9"/>
      <c r="K25" s="5">
        <v>5.0</v>
      </c>
    </row>
    <row r="26" ht="22.5" customHeight="1">
      <c r="A26" s="26"/>
      <c r="B26" s="26"/>
      <c r="C26" s="8">
        <v>7.0</v>
      </c>
      <c r="D26" s="9">
        <v>45748.0</v>
      </c>
      <c r="E26" s="10" t="s">
        <v>13</v>
      </c>
      <c r="F26" s="11" t="s">
        <v>48</v>
      </c>
      <c r="G26" s="12">
        <v>156.0</v>
      </c>
      <c r="H26" s="13" t="b">
        <v>1</v>
      </c>
      <c r="I26" s="10" t="s">
        <v>15</v>
      </c>
      <c r="J26" s="9"/>
      <c r="K26" s="5">
        <v>5.0</v>
      </c>
    </row>
    <row r="27" ht="22.5" customHeight="1">
      <c r="A27" s="26"/>
      <c r="B27" s="26"/>
      <c r="C27" s="8">
        <v>21.0</v>
      </c>
      <c r="D27" s="9">
        <v>45748.0</v>
      </c>
      <c r="E27" s="10" t="s">
        <v>13</v>
      </c>
      <c r="F27" s="11" t="s">
        <v>49</v>
      </c>
      <c r="G27" s="12">
        <v>34300.0</v>
      </c>
      <c r="H27" s="13" t="b">
        <v>1</v>
      </c>
      <c r="I27" s="10" t="s">
        <v>20</v>
      </c>
      <c r="J27" s="9"/>
      <c r="K27" s="5">
        <v>5.0</v>
      </c>
    </row>
    <row r="28" ht="22.5" customHeight="1">
      <c r="A28" s="26"/>
      <c r="B28" s="26"/>
      <c r="C28" s="8">
        <v>22.0</v>
      </c>
      <c r="D28" s="9">
        <v>45748.0</v>
      </c>
      <c r="E28" s="10" t="s">
        <v>13</v>
      </c>
      <c r="F28" s="11" t="s">
        <v>50</v>
      </c>
      <c r="G28" s="12">
        <v>16900.0</v>
      </c>
      <c r="H28" s="13" t="b">
        <v>1</v>
      </c>
      <c r="I28" s="10" t="s">
        <v>15</v>
      </c>
      <c r="J28" s="9"/>
      <c r="K28" s="5">
        <v>5.0</v>
      </c>
    </row>
    <row r="29" ht="22.5" customHeight="1">
      <c r="A29" s="7"/>
      <c r="B29" s="7"/>
      <c r="C29" s="27">
        <v>61.0</v>
      </c>
      <c r="D29" s="9">
        <v>45748.0</v>
      </c>
      <c r="E29" s="10" t="s">
        <v>21</v>
      </c>
      <c r="F29" s="11" t="s">
        <v>51</v>
      </c>
      <c r="G29" s="12">
        <v>5809.0</v>
      </c>
      <c r="H29" s="13" t="b">
        <v>1</v>
      </c>
      <c r="I29" s="10" t="s">
        <v>23</v>
      </c>
      <c r="J29" s="9"/>
      <c r="K29" s="5">
        <v>5.0</v>
      </c>
    </row>
    <row r="30" ht="22.5" customHeight="1">
      <c r="A30" s="7"/>
      <c r="B30" s="7"/>
      <c r="C30" s="29">
        <v>62.0</v>
      </c>
      <c r="D30" s="9">
        <v>45748.0</v>
      </c>
      <c r="E30" s="10" t="s">
        <v>21</v>
      </c>
      <c r="F30" s="11" t="s">
        <v>52</v>
      </c>
      <c r="G30" s="12">
        <v>1922.0</v>
      </c>
      <c r="H30" s="13" t="b">
        <v>1</v>
      </c>
      <c r="I30" s="10" t="s">
        <v>23</v>
      </c>
      <c r="J30" s="9"/>
      <c r="K30" s="5">
        <v>5.0</v>
      </c>
    </row>
    <row r="31" ht="22.5" customHeight="1">
      <c r="A31" s="14"/>
      <c r="B31" s="14"/>
      <c r="C31" s="8">
        <v>148.0</v>
      </c>
      <c r="D31" s="9">
        <v>45748.0</v>
      </c>
      <c r="E31" s="10" t="s">
        <v>28</v>
      </c>
      <c r="F31" s="11" t="s">
        <v>19</v>
      </c>
      <c r="G31" s="12">
        <v>2135.0</v>
      </c>
      <c r="H31" s="13" t="b">
        <v>1</v>
      </c>
      <c r="I31" s="10" t="s">
        <v>20</v>
      </c>
      <c r="J31" s="9"/>
      <c r="K31" s="5">
        <v>5.0</v>
      </c>
    </row>
    <row r="32" ht="22.5" customHeight="1">
      <c r="A32" s="16"/>
      <c r="B32" s="16"/>
      <c r="C32" s="17">
        <v>254.0</v>
      </c>
      <c r="D32" s="18">
        <v>45748.0</v>
      </c>
      <c r="E32" s="19" t="s">
        <v>53</v>
      </c>
      <c r="F32" s="20" t="s">
        <v>54</v>
      </c>
      <c r="G32" s="30">
        <v>2807.0</v>
      </c>
      <c r="H32" s="22" t="b">
        <v>1</v>
      </c>
      <c r="I32" s="19" t="s">
        <v>20</v>
      </c>
      <c r="J32" s="18"/>
      <c r="K32" s="31"/>
      <c r="L32" s="32"/>
      <c r="M32" s="32"/>
    </row>
    <row r="33" ht="22.5" customHeight="1">
      <c r="A33" s="7"/>
      <c r="B33" s="7"/>
      <c r="C33" s="8">
        <v>63.0</v>
      </c>
      <c r="D33" s="9">
        <v>45749.0</v>
      </c>
      <c r="E33" s="10" t="s">
        <v>26</v>
      </c>
      <c r="F33" s="11" t="s">
        <v>55</v>
      </c>
      <c r="G33" s="12">
        <v>2180.0</v>
      </c>
      <c r="H33" s="13" t="b">
        <v>1</v>
      </c>
      <c r="I33" s="10" t="s">
        <v>23</v>
      </c>
      <c r="J33" s="9"/>
      <c r="K33" s="5">
        <v>5.0</v>
      </c>
    </row>
    <row r="34" ht="22.5" customHeight="1">
      <c r="A34" s="7"/>
      <c r="B34" s="7"/>
      <c r="C34" s="8">
        <v>65.0</v>
      </c>
      <c r="D34" s="9">
        <v>45750.0</v>
      </c>
      <c r="E34" s="10" t="s">
        <v>56</v>
      </c>
      <c r="F34" s="11" t="s">
        <v>57</v>
      </c>
      <c r="G34" s="12">
        <v>2943.0</v>
      </c>
      <c r="H34" s="13" t="b">
        <v>1</v>
      </c>
      <c r="I34" s="10" t="s">
        <v>20</v>
      </c>
      <c r="J34" s="9"/>
      <c r="K34" s="5">
        <v>5.0</v>
      </c>
    </row>
    <row r="35" ht="22.5" customHeight="1">
      <c r="A35" s="26"/>
      <c r="B35" s="26"/>
      <c r="C35" s="8">
        <v>66.0</v>
      </c>
      <c r="D35" s="9">
        <v>45750.0</v>
      </c>
      <c r="E35" s="10" t="s">
        <v>13</v>
      </c>
      <c r="F35" s="11" t="s">
        <v>58</v>
      </c>
      <c r="G35" s="12">
        <v>1307.0</v>
      </c>
      <c r="H35" s="13" t="b">
        <v>1</v>
      </c>
      <c r="I35" s="10" t="s">
        <v>15</v>
      </c>
      <c r="J35" s="9"/>
      <c r="K35" s="5">
        <v>5.0</v>
      </c>
    </row>
    <row r="36" ht="22.5" customHeight="1">
      <c r="A36" s="26"/>
      <c r="B36" s="26"/>
      <c r="C36" s="8">
        <v>8.0</v>
      </c>
      <c r="D36" s="9">
        <v>45751.0</v>
      </c>
      <c r="E36" s="10" t="s">
        <v>59</v>
      </c>
      <c r="F36" s="11" t="s">
        <v>60</v>
      </c>
      <c r="G36" s="12">
        <v>1720.0</v>
      </c>
      <c r="H36" s="13" t="b">
        <v>1</v>
      </c>
      <c r="I36" s="10" t="s">
        <v>23</v>
      </c>
      <c r="J36" s="9"/>
      <c r="K36" s="5">
        <v>5.0</v>
      </c>
    </row>
    <row r="37" ht="22.5" customHeight="1">
      <c r="A37" s="7"/>
      <c r="B37" s="7"/>
      <c r="C37" s="8">
        <v>67.0</v>
      </c>
      <c r="D37" s="9">
        <v>45751.0</v>
      </c>
      <c r="E37" s="10" t="s">
        <v>21</v>
      </c>
      <c r="F37" s="11" t="s">
        <v>61</v>
      </c>
      <c r="G37" s="12">
        <v>3409.0</v>
      </c>
      <c r="H37" s="13" t="b">
        <v>1</v>
      </c>
      <c r="I37" s="10" t="s">
        <v>23</v>
      </c>
      <c r="J37" s="9"/>
      <c r="K37" s="5">
        <v>5.0</v>
      </c>
    </row>
    <row r="38" ht="22.5" customHeight="1">
      <c r="A38" s="7"/>
      <c r="B38" s="7"/>
      <c r="C38" s="8">
        <v>68.0</v>
      </c>
      <c r="D38" s="9">
        <v>45752.0</v>
      </c>
      <c r="E38" s="10" t="s">
        <v>39</v>
      </c>
      <c r="F38" s="11" t="s">
        <v>40</v>
      </c>
      <c r="G38" s="12">
        <v>350.0</v>
      </c>
      <c r="H38" s="13" t="b">
        <v>1</v>
      </c>
      <c r="I38" s="10" t="s">
        <v>20</v>
      </c>
      <c r="J38" s="9"/>
      <c r="K38" s="5">
        <v>5.0</v>
      </c>
    </row>
    <row r="39" ht="22.5" customHeight="1">
      <c r="A39" s="7"/>
      <c r="B39" s="7"/>
      <c r="C39" s="8">
        <v>69.0</v>
      </c>
      <c r="D39" s="9">
        <v>45752.0</v>
      </c>
      <c r="E39" s="10" t="s">
        <v>26</v>
      </c>
      <c r="F39" s="11" t="s">
        <v>62</v>
      </c>
      <c r="G39" s="12">
        <v>2238.0</v>
      </c>
      <c r="H39" s="13" t="b">
        <v>1</v>
      </c>
      <c r="I39" s="10" t="s">
        <v>23</v>
      </c>
      <c r="J39" s="9"/>
      <c r="K39" s="5">
        <v>5.0</v>
      </c>
    </row>
    <row r="40" ht="22.5" customHeight="1">
      <c r="A40" s="7"/>
      <c r="B40" s="7"/>
      <c r="C40" s="8">
        <v>70.0</v>
      </c>
      <c r="D40" s="9">
        <v>45752.0</v>
      </c>
      <c r="E40" s="10" t="s">
        <v>21</v>
      </c>
      <c r="F40" s="11" t="s">
        <v>51</v>
      </c>
      <c r="G40" s="12">
        <v>5880.0</v>
      </c>
      <c r="H40" s="13" t="b">
        <v>1</v>
      </c>
      <c r="I40" s="10" t="s">
        <v>23</v>
      </c>
      <c r="J40" s="9"/>
      <c r="K40" s="5">
        <v>5.0</v>
      </c>
    </row>
    <row r="41" ht="22.5" customHeight="1">
      <c r="A41" s="7"/>
      <c r="B41" s="7"/>
      <c r="C41" s="7">
        <v>71.0</v>
      </c>
      <c r="D41" s="9">
        <v>45752.0</v>
      </c>
      <c r="E41" s="10" t="s">
        <v>21</v>
      </c>
      <c r="F41" s="11" t="s">
        <v>51</v>
      </c>
      <c r="G41" s="12">
        <v>3506.0</v>
      </c>
      <c r="H41" s="13" t="b">
        <v>1</v>
      </c>
      <c r="I41" s="10" t="s">
        <v>23</v>
      </c>
      <c r="J41" s="9"/>
      <c r="K41" s="5">
        <v>5.0</v>
      </c>
    </row>
    <row r="42" ht="22.5" customHeight="1">
      <c r="A42" s="7"/>
      <c r="B42" s="7"/>
      <c r="C42" s="8">
        <v>72.0</v>
      </c>
      <c r="D42" s="9">
        <v>45752.0</v>
      </c>
      <c r="E42" s="10" t="s">
        <v>13</v>
      </c>
      <c r="F42" s="11" t="s">
        <v>63</v>
      </c>
      <c r="G42" s="12">
        <v>600.0</v>
      </c>
      <c r="H42" s="13" t="b">
        <v>1</v>
      </c>
      <c r="I42" s="10" t="s">
        <v>23</v>
      </c>
      <c r="J42" s="9"/>
      <c r="K42" s="5">
        <v>5.0</v>
      </c>
    </row>
    <row r="43" ht="22.5" customHeight="1">
      <c r="A43" s="14"/>
      <c r="B43" s="14"/>
      <c r="C43" s="15">
        <v>225.0</v>
      </c>
      <c r="D43" s="9">
        <v>45752.0</v>
      </c>
      <c r="E43" s="10" t="s">
        <v>64</v>
      </c>
      <c r="F43" s="11" t="s">
        <v>65</v>
      </c>
      <c r="G43" s="12">
        <v>48000.0</v>
      </c>
      <c r="H43" s="13" t="b">
        <v>1</v>
      </c>
      <c r="I43" s="10" t="s">
        <v>23</v>
      </c>
      <c r="J43" s="9"/>
      <c r="K43" s="5">
        <v>5.0</v>
      </c>
    </row>
    <row r="44" ht="22.5" customHeight="1">
      <c r="A44" s="16"/>
      <c r="B44" s="16"/>
      <c r="C44" s="17">
        <v>255.0</v>
      </c>
      <c r="D44" s="18">
        <v>45752.0</v>
      </c>
      <c r="E44" s="19" t="s">
        <v>53</v>
      </c>
      <c r="F44" s="20" t="s">
        <v>54</v>
      </c>
      <c r="G44" s="33">
        <v>2345.0</v>
      </c>
      <c r="H44" s="22" t="b">
        <v>1</v>
      </c>
      <c r="I44" s="19" t="s">
        <v>20</v>
      </c>
      <c r="J44" s="18"/>
      <c r="K44" s="31"/>
      <c r="L44" s="32"/>
      <c r="M44" s="32"/>
    </row>
    <row r="45" ht="22.5" customHeight="1">
      <c r="A45" s="7"/>
      <c r="B45" s="7"/>
      <c r="C45" s="8">
        <v>73.0</v>
      </c>
      <c r="D45" s="9">
        <v>45754.0</v>
      </c>
      <c r="E45" s="10" t="s">
        <v>44</v>
      </c>
      <c r="F45" s="11" t="s">
        <v>45</v>
      </c>
      <c r="G45" s="12">
        <v>300.0</v>
      </c>
      <c r="H45" s="13" t="b">
        <v>1</v>
      </c>
      <c r="I45" s="10" t="s">
        <v>20</v>
      </c>
      <c r="J45" s="9"/>
      <c r="K45" s="5">
        <v>5.0</v>
      </c>
    </row>
    <row r="46" ht="22.5" customHeight="1">
      <c r="A46" s="7"/>
      <c r="B46" s="7"/>
      <c r="C46" s="8">
        <v>74.0</v>
      </c>
      <c r="D46" s="9">
        <v>45754.0</v>
      </c>
      <c r="E46" s="10" t="s">
        <v>21</v>
      </c>
      <c r="F46" s="11" t="s">
        <v>66</v>
      </c>
      <c r="G46" s="12">
        <v>8439.0</v>
      </c>
      <c r="H46" s="13" t="b">
        <v>1</v>
      </c>
      <c r="I46" s="10" t="s">
        <v>23</v>
      </c>
      <c r="J46" s="9"/>
      <c r="K46" s="5">
        <v>5.0</v>
      </c>
    </row>
    <row r="47" ht="22.5" customHeight="1">
      <c r="A47" s="14"/>
      <c r="B47" s="14"/>
      <c r="C47" s="8">
        <v>147.0</v>
      </c>
      <c r="D47" s="9">
        <v>45754.0</v>
      </c>
      <c r="E47" s="10" t="s">
        <v>28</v>
      </c>
      <c r="F47" s="11" t="s">
        <v>19</v>
      </c>
      <c r="G47" s="12">
        <v>1718.5</v>
      </c>
      <c r="H47" s="13" t="b">
        <v>1</v>
      </c>
      <c r="I47" s="10" t="s">
        <v>20</v>
      </c>
      <c r="J47" s="9"/>
      <c r="K47" s="5">
        <v>5.0</v>
      </c>
    </row>
    <row r="48" ht="22.5" customHeight="1">
      <c r="A48" s="7"/>
      <c r="B48" s="7"/>
      <c r="C48" s="8">
        <v>75.0</v>
      </c>
      <c r="D48" s="9">
        <v>45755.0</v>
      </c>
      <c r="E48" s="10" t="s">
        <v>21</v>
      </c>
      <c r="F48" s="11" t="s">
        <v>67</v>
      </c>
      <c r="G48" s="12">
        <v>2828.0</v>
      </c>
      <c r="H48" s="13" t="b">
        <v>1</v>
      </c>
      <c r="I48" s="10" t="s">
        <v>23</v>
      </c>
      <c r="J48" s="9"/>
      <c r="K48" s="5">
        <v>5.0</v>
      </c>
    </row>
    <row r="49" ht="22.5" customHeight="1">
      <c r="A49" s="7"/>
      <c r="B49" s="7"/>
      <c r="C49" s="8">
        <v>76.0</v>
      </c>
      <c r="D49" s="9">
        <v>45755.0</v>
      </c>
      <c r="E49" s="10" t="s">
        <v>26</v>
      </c>
      <c r="F49" s="11" t="s">
        <v>27</v>
      </c>
      <c r="G49" s="12">
        <v>4734.0</v>
      </c>
      <c r="H49" s="13" t="b">
        <v>1</v>
      </c>
      <c r="I49" s="10" t="s">
        <v>23</v>
      </c>
      <c r="J49" s="9"/>
      <c r="K49" s="5">
        <v>5.0</v>
      </c>
    </row>
    <row r="50" ht="22.5" customHeight="1">
      <c r="A50" s="7"/>
      <c r="B50" s="7"/>
      <c r="C50" s="8">
        <v>77.0</v>
      </c>
      <c r="D50" s="9">
        <v>45755.0</v>
      </c>
      <c r="E50" s="10" t="s">
        <v>39</v>
      </c>
      <c r="F50" s="11" t="s">
        <v>40</v>
      </c>
      <c r="G50" s="12">
        <v>140.0</v>
      </c>
      <c r="H50" s="13" t="b">
        <v>1</v>
      </c>
      <c r="I50" s="10" t="s">
        <v>20</v>
      </c>
      <c r="J50" s="9"/>
      <c r="K50" s="5">
        <v>5.0</v>
      </c>
    </row>
    <row r="51" ht="22.5" customHeight="1">
      <c r="A51" s="7"/>
      <c r="B51" s="7"/>
      <c r="C51" s="8">
        <v>78.0</v>
      </c>
      <c r="D51" s="9">
        <v>45756.0</v>
      </c>
      <c r="E51" s="10" t="s">
        <v>68</v>
      </c>
      <c r="F51" s="11" t="s">
        <v>69</v>
      </c>
      <c r="G51" s="12">
        <v>7802.0</v>
      </c>
      <c r="H51" s="13" t="b">
        <v>1</v>
      </c>
      <c r="I51" s="10" t="s">
        <v>20</v>
      </c>
      <c r="J51" s="9"/>
      <c r="K51" s="5">
        <v>5.0</v>
      </c>
    </row>
    <row r="52" ht="22.5" customHeight="1">
      <c r="A52" s="7"/>
      <c r="B52" s="7"/>
      <c r="C52" s="8">
        <v>79.0</v>
      </c>
      <c r="D52" s="9">
        <v>45756.0</v>
      </c>
      <c r="E52" s="10" t="s">
        <v>70</v>
      </c>
      <c r="F52" s="11" t="s">
        <v>71</v>
      </c>
      <c r="G52" s="12">
        <v>800.0</v>
      </c>
      <c r="H52" s="13" t="b">
        <v>1</v>
      </c>
      <c r="I52" s="10" t="s">
        <v>20</v>
      </c>
      <c r="J52" s="9"/>
      <c r="K52" s="5">
        <v>5.0</v>
      </c>
    </row>
    <row r="53" ht="22.5" customHeight="1">
      <c r="A53" s="7"/>
      <c r="B53" s="7"/>
      <c r="C53" s="8">
        <v>80.0</v>
      </c>
      <c r="D53" s="9">
        <v>45756.0</v>
      </c>
      <c r="E53" s="10" t="s">
        <v>72</v>
      </c>
      <c r="F53" s="11" t="s">
        <v>73</v>
      </c>
      <c r="G53" s="12">
        <v>3290.0</v>
      </c>
      <c r="H53" s="13" t="b">
        <v>1</v>
      </c>
      <c r="I53" s="10" t="s">
        <v>23</v>
      </c>
      <c r="J53" s="9"/>
      <c r="K53" s="5">
        <v>5.0</v>
      </c>
    </row>
    <row r="54" ht="22.5" customHeight="1">
      <c r="A54" s="7"/>
      <c r="B54" s="7"/>
      <c r="C54" s="8">
        <v>81.0</v>
      </c>
      <c r="D54" s="9">
        <v>45756.0</v>
      </c>
      <c r="E54" s="10" t="s">
        <v>21</v>
      </c>
      <c r="F54" s="11" t="s">
        <v>74</v>
      </c>
      <c r="G54" s="12">
        <v>3156.0</v>
      </c>
      <c r="H54" s="13" t="b">
        <v>1</v>
      </c>
      <c r="I54" s="10" t="s">
        <v>23</v>
      </c>
      <c r="J54" s="9"/>
      <c r="K54" s="5">
        <v>5.0</v>
      </c>
    </row>
    <row r="55" ht="22.5" customHeight="1">
      <c r="A55" s="14"/>
      <c r="B55" s="14"/>
      <c r="C55" s="8">
        <v>152.0</v>
      </c>
      <c r="D55" s="9">
        <v>45756.0</v>
      </c>
      <c r="E55" s="10" t="s">
        <v>28</v>
      </c>
      <c r="F55" s="11" t="s">
        <v>19</v>
      </c>
      <c r="G55" s="12">
        <v>676.0</v>
      </c>
      <c r="H55" s="13" t="b">
        <v>1</v>
      </c>
      <c r="I55" s="10" t="s">
        <v>23</v>
      </c>
      <c r="J55" s="9"/>
      <c r="K55" s="5">
        <v>5.0</v>
      </c>
    </row>
    <row r="56" ht="22.5" customHeight="1">
      <c r="A56" s="26"/>
      <c r="B56" s="26"/>
      <c r="C56" s="8">
        <v>12.0</v>
      </c>
      <c r="D56" s="9">
        <v>45757.0</v>
      </c>
      <c r="E56" s="10" t="s">
        <v>59</v>
      </c>
      <c r="F56" s="11" t="s">
        <v>60</v>
      </c>
      <c r="G56" s="12">
        <v>1720.0</v>
      </c>
      <c r="H56" s="13" t="b">
        <v>1</v>
      </c>
      <c r="I56" s="10" t="s">
        <v>20</v>
      </c>
      <c r="J56" s="9"/>
      <c r="K56" s="5">
        <v>5.0</v>
      </c>
    </row>
    <row r="57" ht="22.5" customHeight="1">
      <c r="A57" s="7"/>
      <c r="B57" s="7"/>
      <c r="C57" s="8">
        <v>83.0</v>
      </c>
      <c r="D57" s="9">
        <v>45757.0</v>
      </c>
      <c r="E57" s="10" t="s">
        <v>21</v>
      </c>
      <c r="F57" s="11" t="s">
        <v>75</v>
      </c>
      <c r="G57" s="12">
        <v>820.0</v>
      </c>
      <c r="H57" s="13" t="b">
        <v>1</v>
      </c>
      <c r="I57" s="10" t="s">
        <v>23</v>
      </c>
      <c r="J57" s="9"/>
      <c r="K57" s="5">
        <v>5.0</v>
      </c>
    </row>
    <row r="58" ht="22.5" customHeight="1">
      <c r="A58" s="7"/>
      <c r="B58" s="7"/>
      <c r="C58" s="8">
        <v>84.0</v>
      </c>
      <c r="D58" s="9">
        <v>45757.0</v>
      </c>
      <c r="E58" s="10" t="s">
        <v>76</v>
      </c>
      <c r="F58" s="11" t="s">
        <v>77</v>
      </c>
      <c r="G58" s="12">
        <v>1320.0</v>
      </c>
      <c r="H58" s="13" t="b">
        <v>1</v>
      </c>
      <c r="I58" s="10" t="s">
        <v>23</v>
      </c>
      <c r="J58" s="9"/>
      <c r="K58" s="5">
        <v>5.0</v>
      </c>
    </row>
    <row r="59" ht="22.5" customHeight="1">
      <c r="A59" s="7"/>
      <c r="B59" s="7"/>
      <c r="C59" s="8">
        <v>85.0</v>
      </c>
      <c r="D59" s="9">
        <v>45757.0</v>
      </c>
      <c r="E59" s="10" t="s">
        <v>78</v>
      </c>
      <c r="F59" s="11" t="s">
        <v>79</v>
      </c>
      <c r="G59" s="12">
        <v>23600.0</v>
      </c>
      <c r="H59" s="13" t="b">
        <v>1</v>
      </c>
      <c r="I59" s="10" t="s">
        <v>23</v>
      </c>
      <c r="J59" s="9"/>
      <c r="K59" s="5">
        <v>5.0</v>
      </c>
    </row>
    <row r="60" ht="22.5" customHeight="1">
      <c r="A60" s="7"/>
      <c r="B60" s="7"/>
      <c r="C60" s="8">
        <v>86.0</v>
      </c>
      <c r="D60" s="9">
        <v>45757.0</v>
      </c>
      <c r="E60" s="10" t="s">
        <v>21</v>
      </c>
      <c r="F60" s="11" t="s">
        <v>80</v>
      </c>
      <c r="G60" s="12">
        <v>11641.0</v>
      </c>
      <c r="H60" s="13" t="b">
        <v>1</v>
      </c>
      <c r="I60" s="10" t="s">
        <v>23</v>
      </c>
      <c r="J60" s="9"/>
      <c r="K60" s="5">
        <v>5.0</v>
      </c>
    </row>
    <row r="61" ht="22.5" customHeight="1">
      <c r="A61" s="7"/>
      <c r="B61" s="7"/>
      <c r="C61" s="8">
        <v>87.0</v>
      </c>
      <c r="D61" s="9">
        <v>45757.0</v>
      </c>
      <c r="E61" s="10" t="s">
        <v>81</v>
      </c>
      <c r="F61" s="11" t="s">
        <v>82</v>
      </c>
      <c r="G61" s="12">
        <v>5309.0</v>
      </c>
      <c r="H61" s="13" t="b">
        <v>1</v>
      </c>
      <c r="I61" s="10" t="s">
        <v>20</v>
      </c>
      <c r="J61" s="9"/>
      <c r="K61" s="5">
        <v>5.0</v>
      </c>
    </row>
    <row r="62" ht="22.5" customHeight="1">
      <c r="A62" s="14"/>
      <c r="B62" s="14"/>
      <c r="C62" s="8">
        <v>151.0</v>
      </c>
      <c r="D62" s="9">
        <v>45757.0</v>
      </c>
      <c r="E62" s="10" t="s">
        <v>28</v>
      </c>
      <c r="F62" s="11" t="s">
        <v>19</v>
      </c>
      <c r="G62" s="12">
        <v>2435.0</v>
      </c>
      <c r="H62" s="13" t="b">
        <v>1</v>
      </c>
      <c r="I62" s="10" t="s">
        <v>23</v>
      </c>
      <c r="J62" s="9"/>
      <c r="K62" s="5">
        <v>5.0</v>
      </c>
    </row>
    <row r="63" ht="22.5" customHeight="1">
      <c r="A63" s="16"/>
      <c r="B63" s="16"/>
      <c r="C63" s="25">
        <v>25.0</v>
      </c>
      <c r="D63" s="18">
        <v>45757.0</v>
      </c>
      <c r="E63" s="19" t="s">
        <v>83</v>
      </c>
      <c r="F63" s="20" t="s">
        <v>84</v>
      </c>
      <c r="G63" s="30">
        <v>175.0</v>
      </c>
      <c r="H63" s="22" t="b">
        <v>1</v>
      </c>
      <c r="I63" s="19" t="s">
        <v>20</v>
      </c>
      <c r="J63" s="18"/>
      <c r="K63" s="23">
        <v>0.0</v>
      </c>
      <c r="L63" s="24"/>
      <c r="M63" s="24"/>
    </row>
    <row r="64" ht="22.5" customHeight="1">
      <c r="A64" s="7"/>
      <c r="B64" s="7"/>
      <c r="C64" s="28">
        <v>88.0</v>
      </c>
      <c r="D64" s="9">
        <v>45758.0</v>
      </c>
      <c r="E64" s="10" t="s">
        <v>26</v>
      </c>
      <c r="F64" s="11" t="s">
        <v>85</v>
      </c>
      <c r="G64" s="12">
        <v>2275.0</v>
      </c>
      <c r="H64" s="13" t="b">
        <v>1</v>
      </c>
      <c r="I64" s="10" t="s">
        <v>23</v>
      </c>
      <c r="J64" s="9"/>
      <c r="K64" s="5">
        <v>5.0</v>
      </c>
    </row>
    <row r="65" ht="22.5" customHeight="1">
      <c r="A65" s="26"/>
      <c r="B65" s="26"/>
      <c r="C65" s="8">
        <v>90.0</v>
      </c>
      <c r="D65" s="9">
        <v>45758.0</v>
      </c>
      <c r="E65" s="10" t="s">
        <v>39</v>
      </c>
      <c r="F65" s="11" t="s">
        <v>40</v>
      </c>
      <c r="G65" s="12">
        <v>140.0</v>
      </c>
      <c r="H65" s="13" t="b">
        <v>1</v>
      </c>
      <c r="I65" s="10" t="s">
        <v>20</v>
      </c>
      <c r="J65" s="9"/>
      <c r="K65" s="5">
        <v>5.0</v>
      </c>
    </row>
    <row r="66" ht="22.5" customHeight="1">
      <c r="A66" s="7"/>
      <c r="B66" s="7"/>
      <c r="C66" s="8">
        <v>89.0</v>
      </c>
      <c r="D66" s="9">
        <v>45759.0</v>
      </c>
      <c r="E66" s="10" t="s">
        <v>21</v>
      </c>
      <c r="F66" s="11" t="s">
        <v>74</v>
      </c>
      <c r="G66" s="12">
        <v>11846.0</v>
      </c>
      <c r="H66" s="13" t="b">
        <v>1</v>
      </c>
      <c r="I66" s="10" t="s">
        <v>23</v>
      </c>
      <c r="J66" s="9"/>
      <c r="K66" s="5">
        <v>5.0</v>
      </c>
    </row>
    <row r="67" ht="22.5" customHeight="1">
      <c r="A67" s="14"/>
      <c r="B67" s="14"/>
      <c r="C67" s="8">
        <v>127.0</v>
      </c>
      <c r="D67" s="9">
        <v>45759.0</v>
      </c>
      <c r="E67" s="10" t="s">
        <v>81</v>
      </c>
      <c r="F67" s="11" t="s">
        <v>86</v>
      </c>
      <c r="G67" s="12">
        <v>333.0</v>
      </c>
      <c r="H67" s="13" t="b">
        <v>1</v>
      </c>
      <c r="I67" s="10" t="s">
        <v>20</v>
      </c>
      <c r="J67" s="9"/>
      <c r="K67" s="5">
        <v>5.0</v>
      </c>
    </row>
    <row r="68" ht="22.5" customHeight="1">
      <c r="A68" s="14"/>
      <c r="B68" s="14"/>
      <c r="C68" s="8">
        <v>153.0</v>
      </c>
      <c r="D68" s="9">
        <v>45759.0</v>
      </c>
      <c r="E68" s="10" t="s">
        <v>28</v>
      </c>
      <c r="F68" s="11" t="s">
        <v>19</v>
      </c>
      <c r="G68" s="12">
        <v>1112.25</v>
      </c>
      <c r="H68" s="13" t="b">
        <v>1</v>
      </c>
      <c r="I68" s="10" t="s">
        <v>23</v>
      </c>
      <c r="J68" s="9"/>
      <c r="K68" s="5">
        <v>5.0</v>
      </c>
    </row>
    <row r="69" ht="22.5" customHeight="1">
      <c r="A69" s="16"/>
      <c r="B69" s="16"/>
      <c r="C69" s="17">
        <v>258.0</v>
      </c>
      <c r="D69" s="18">
        <v>45759.0</v>
      </c>
      <c r="E69" s="19" t="s">
        <v>53</v>
      </c>
      <c r="F69" s="20" t="s">
        <v>54</v>
      </c>
      <c r="G69" s="30">
        <v>2051.0</v>
      </c>
      <c r="H69" s="22" t="b">
        <v>1</v>
      </c>
      <c r="I69" s="19" t="s">
        <v>20</v>
      </c>
      <c r="J69" s="18"/>
      <c r="K69" s="31"/>
      <c r="L69" s="32"/>
      <c r="M69" s="32"/>
    </row>
    <row r="70" ht="22.5" customHeight="1">
      <c r="A70" s="26"/>
      <c r="B70" s="26"/>
      <c r="C70" s="8">
        <v>11.0</v>
      </c>
      <c r="D70" s="9">
        <v>45760.0</v>
      </c>
      <c r="E70" s="10" t="s">
        <v>59</v>
      </c>
      <c r="F70" s="11" t="s">
        <v>60</v>
      </c>
      <c r="G70" s="12">
        <v>5280.0</v>
      </c>
      <c r="H70" s="13" t="b">
        <v>1</v>
      </c>
      <c r="I70" s="10" t="s">
        <v>20</v>
      </c>
      <c r="J70" s="9"/>
      <c r="K70" s="5">
        <v>5.0</v>
      </c>
    </row>
    <row r="71" ht="22.5" customHeight="1">
      <c r="A71" s="14"/>
      <c r="B71" s="14"/>
      <c r="C71" s="8">
        <v>168.0</v>
      </c>
      <c r="D71" s="9">
        <v>45760.0</v>
      </c>
      <c r="E71" s="10" t="s">
        <v>87</v>
      </c>
      <c r="F71" s="11" t="s">
        <v>88</v>
      </c>
      <c r="G71" s="12">
        <v>1596.0</v>
      </c>
      <c r="H71" s="13" t="b">
        <v>1</v>
      </c>
      <c r="I71" s="10" t="s">
        <v>20</v>
      </c>
      <c r="J71" s="9"/>
      <c r="K71" s="5">
        <v>5.0</v>
      </c>
    </row>
    <row r="72" ht="22.5" customHeight="1">
      <c r="A72" s="7"/>
      <c r="B72" s="7"/>
      <c r="C72" s="8">
        <v>91.0</v>
      </c>
      <c r="D72" s="9">
        <v>45761.0</v>
      </c>
      <c r="E72" s="10" t="s">
        <v>39</v>
      </c>
      <c r="F72" s="11" t="s">
        <v>40</v>
      </c>
      <c r="G72" s="12">
        <v>140.0</v>
      </c>
      <c r="H72" s="13" t="b">
        <v>1</v>
      </c>
      <c r="I72" s="10" t="s">
        <v>20</v>
      </c>
      <c r="J72" s="9"/>
      <c r="K72" s="5">
        <v>5.0</v>
      </c>
    </row>
    <row r="73" ht="22.5" customHeight="1">
      <c r="A73" s="7"/>
      <c r="B73" s="7"/>
      <c r="C73" s="8">
        <v>92.0</v>
      </c>
      <c r="D73" s="9">
        <v>45761.0</v>
      </c>
      <c r="E73" s="10" t="s">
        <v>26</v>
      </c>
      <c r="F73" s="11" t="s">
        <v>89</v>
      </c>
      <c r="G73" s="12">
        <v>1896.0</v>
      </c>
      <c r="H73" s="13" t="b">
        <v>1</v>
      </c>
      <c r="I73" s="10" t="s">
        <v>23</v>
      </c>
      <c r="J73" s="9"/>
      <c r="K73" s="5">
        <v>5.0</v>
      </c>
    </row>
    <row r="74" ht="22.5" customHeight="1">
      <c r="A74" s="7"/>
      <c r="B74" s="7"/>
      <c r="C74" s="8">
        <v>93.0</v>
      </c>
      <c r="D74" s="9">
        <v>45761.0</v>
      </c>
      <c r="E74" s="10" t="s">
        <v>26</v>
      </c>
      <c r="F74" s="11" t="s">
        <v>27</v>
      </c>
      <c r="G74" s="12">
        <v>1800.0</v>
      </c>
      <c r="H74" s="13" t="b">
        <v>1</v>
      </c>
      <c r="I74" s="10" t="s">
        <v>23</v>
      </c>
      <c r="J74" s="9"/>
      <c r="K74" s="5">
        <v>5.0</v>
      </c>
    </row>
    <row r="75" ht="22.5" customHeight="1">
      <c r="A75" s="26"/>
      <c r="B75" s="26"/>
      <c r="C75" s="8">
        <v>10.0</v>
      </c>
      <c r="D75" s="9">
        <v>45762.0</v>
      </c>
      <c r="E75" s="10" t="s">
        <v>59</v>
      </c>
      <c r="F75" s="11" t="s">
        <v>60</v>
      </c>
      <c r="G75" s="12">
        <v>1720.0</v>
      </c>
      <c r="H75" s="13" t="b">
        <v>1</v>
      </c>
      <c r="I75" s="10" t="s">
        <v>23</v>
      </c>
      <c r="J75" s="9"/>
      <c r="K75" s="5">
        <v>5.0</v>
      </c>
    </row>
    <row r="76" ht="22.5" customHeight="1">
      <c r="A76" s="7"/>
      <c r="B76" s="7"/>
      <c r="C76" s="8">
        <v>94.0</v>
      </c>
      <c r="D76" s="9">
        <v>45762.0</v>
      </c>
      <c r="E76" s="10" t="s">
        <v>21</v>
      </c>
      <c r="F76" s="11" t="s">
        <v>90</v>
      </c>
      <c r="G76" s="12">
        <v>16514.0</v>
      </c>
      <c r="H76" s="13" t="b">
        <v>1</v>
      </c>
      <c r="I76" s="10" t="s">
        <v>23</v>
      </c>
      <c r="J76" s="9"/>
      <c r="K76" s="5">
        <v>5.0</v>
      </c>
    </row>
    <row r="77" ht="22.5" customHeight="1">
      <c r="A77" s="14"/>
      <c r="B77" s="14"/>
      <c r="C77" s="8">
        <v>155.0</v>
      </c>
      <c r="D77" s="9">
        <v>45762.0</v>
      </c>
      <c r="E77" s="10" t="s">
        <v>28</v>
      </c>
      <c r="F77" s="11" t="s">
        <v>19</v>
      </c>
      <c r="G77" s="12">
        <v>1450.0</v>
      </c>
      <c r="H77" s="13" t="b">
        <v>1</v>
      </c>
      <c r="I77" s="10" t="s">
        <v>23</v>
      </c>
      <c r="J77" s="9"/>
      <c r="K77" s="5">
        <v>5.0</v>
      </c>
    </row>
    <row r="78" ht="22.5" customHeight="1">
      <c r="A78" s="14"/>
      <c r="B78" s="14"/>
      <c r="C78" s="8">
        <v>202.0</v>
      </c>
      <c r="D78" s="9">
        <v>45762.0</v>
      </c>
      <c r="E78" s="10" t="s">
        <v>91</v>
      </c>
      <c r="F78" s="11" t="s">
        <v>92</v>
      </c>
      <c r="G78" s="12">
        <v>40948.0</v>
      </c>
      <c r="H78" s="13" t="b">
        <v>1</v>
      </c>
      <c r="I78" s="10" t="s">
        <v>20</v>
      </c>
      <c r="J78" s="9"/>
      <c r="K78" s="5">
        <v>5.0</v>
      </c>
    </row>
    <row r="79" ht="22.5" customHeight="1">
      <c r="A79" s="16"/>
      <c r="B79" s="16"/>
      <c r="C79" s="34">
        <v>335.0</v>
      </c>
      <c r="D79" s="18">
        <v>45762.0</v>
      </c>
      <c r="E79" s="19" t="s">
        <v>30</v>
      </c>
      <c r="F79" s="20" t="s">
        <v>30</v>
      </c>
      <c r="G79" s="21">
        <v>18510.0</v>
      </c>
      <c r="H79" s="22" t="b">
        <v>1</v>
      </c>
      <c r="I79" s="19" t="s">
        <v>20</v>
      </c>
      <c r="J79" s="18"/>
      <c r="K79" s="23">
        <v>0.0</v>
      </c>
      <c r="L79" s="24"/>
      <c r="M79" s="24"/>
    </row>
    <row r="80" ht="22.5" customHeight="1">
      <c r="A80" s="26"/>
      <c r="B80" s="26"/>
      <c r="C80" s="8">
        <v>27.0</v>
      </c>
      <c r="D80" s="9">
        <v>45763.0</v>
      </c>
      <c r="E80" s="10" t="s">
        <v>39</v>
      </c>
      <c r="F80" s="11" t="s">
        <v>40</v>
      </c>
      <c r="G80" s="12">
        <v>140.0</v>
      </c>
      <c r="H80" s="13" t="b">
        <v>1</v>
      </c>
      <c r="I80" s="10" t="s">
        <v>15</v>
      </c>
      <c r="J80" s="9"/>
      <c r="K80" s="5">
        <v>5.0</v>
      </c>
    </row>
    <row r="81" ht="22.5" customHeight="1">
      <c r="A81" s="26"/>
      <c r="B81" s="26"/>
      <c r="C81" s="8">
        <v>15.0</v>
      </c>
      <c r="D81" s="9">
        <v>45764.0</v>
      </c>
      <c r="E81" s="10" t="s">
        <v>93</v>
      </c>
      <c r="F81" s="11" t="s">
        <v>94</v>
      </c>
      <c r="G81" s="12">
        <v>1949.0</v>
      </c>
      <c r="H81" s="13" t="b">
        <v>1</v>
      </c>
      <c r="I81" s="10" t="s">
        <v>20</v>
      </c>
      <c r="J81" s="9"/>
      <c r="K81" s="5">
        <v>5.0</v>
      </c>
    </row>
    <row r="82" ht="22.5" customHeight="1">
      <c r="A82" s="26"/>
      <c r="B82" s="26"/>
      <c r="C82" s="8">
        <v>28.0</v>
      </c>
      <c r="D82" s="9">
        <v>45764.0</v>
      </c>
      <c r="E82" s="10" t="s">
        <v>70</v>
      </c>
      <c r="F82" s="11" t="s">
        <v>95</v>
      </c>
      <c r="G82" s="12">
        <v>600.0</v>
      </c>
      <c r="H82" s="13" t="b">
        <v>1</v>
      </c>
      <c r="I82" s="10" t="s">
        <v>15</v>
      </c>
      <c r="J82" s="9"/>
      <c r="K82" s="5">
        <v>5.0</v>
      </c>
    </row>
    <row r="83" ht="22.5" customHeight="1">
      <c r="A83" s="26"/>
      <c r="B83" s="26"/>
      <c r="C83" s="8">
        <v>29.0</v>
      </c>
      <c r="D83" s="9">
        <v>45764.0</v>
      </c>
      <c r="E83" s="10" t="s">
        <v>26</v>
      </c>
      <c r="F83" s="11" t="s">
        <v>96</v>
      </c>
      <c r="G83" s="12">
        <v>1399.0</v>
      </c>
      <c r="H83" s="13" t="b">
        <v>1</v>
      </c>
      <c r="I83" s="10" t="s">
        <v>23</v>
      </c>
      <c r="J83" s="9"/>
      <c r="K83" s="5">
        <v>5.0</v>
      </c>
    </row>
    <row r="84" ht="22.5" customHeight="1">
      <c r="A84" s="26"/>
      <c r="B84" s="26"/>
      <c r="C84" s="8">
        <v>30.0</v>
      </c>
      <c r="D84" s="9">
        <v>45764.0</v>
      </c>
      <c r="E84" s="10" t="s">
        <v>21</v>
      </c>
      <c r="F84" s="11" t="s">
        <v>97</v>
      </c>
      <c r="G84" s="12">
        <v>4506.0</v>
      </c>
      <c r="H84" s="13" t="b">
        <v>1</v>
      </c>
      <c r="I84" s="10" t="s">
        <v>23</v>
      </c>
      <c r="J84" s="9"/>
      <c r="K84" s="5">
        <v>5.0</v>
      </c>
    </row>
    <row r="85" ht="22.5" customHeight="1">
      <c r="A85" s="14"/>
      <c r="B85" s="14"/>
      <c r="C85" s="8">
        <v>156.0</v>
      </c>
      <c r="D85" s="9">
        <v>45764.0</v>
      </c>
      <c r="E85" s="10" t="s">
        <v>28</v>
      </c>
      <c r="F85" s="11" t="s">
        <v>19</v>
      </c>
      <c r="G85" s="12">
        <v>903.0</v>
      </c>
      <c r="H85" s="13" t="b">
        <v>1</v>
      </c>
      <c r="I85" s="10" t="s">
        <v>23</v>
      </c>
      <c r="J85" s="9"/>
      <c r="K85" s="5">
        <v>5.0</v>
      </c>
    </row>
    <row r="86" ht="22.5" customHeight="1">
      <c r="A86" s="14"/>
      <c r="B86" s="14"/>
      <c r="C86" s="8">
        <v>158.0</v>
      </c>
      <c r="D86" s="9">
        <v>45764.0</v>
      </c>
      <c r="E86" s="10" t="s">
        <v>28</v>
      </c>
      <c r="F86" s="11" t="s">
        <v>19</v>
      </c>
      <c r="G86" s="12">
        <v>838.0</v>
      </c>
      <c r="H86" s="13" t="b">
        <v>1</v>
      </c>
      <c r="I86" s="10" t="s">
        <v>23</v>
      </c>
      <c r="J86" s="9"/>
      <c r="K86" s="5">
        <v>5.0</v>
      </c>
    </row>
    <row r="87" ht="22.5" customHeight="1">
      <c r="A87" s="7"/>
      <c r="B87" s="7"/>
      <c r="C87" s="8">
        <v>82.0</v>
      </c>
      <c r="D87" s="9">
        <v>45765.0</v>
      </c>
      <c r="E87" s="10" t="s">
        <v>39</v>
      </c>
      <c r="F87" s="11" t="s">
        <v>40</v>
      </c>
      <c r="G87" s="12">
        <v>140.0</v>
      </c>
      <c r="H87" s="13" t="b">
        <v>1</v>
      </c>
      <c r="I87" s="10" t="s">
        <v>20</v>
      </c>
      <c r="J87" s="9"/>
      <c r="K87" s="5">
        <v>5.0</v>
      </c>
    </row>
    <row r="88" ht="22.5" customHeight="1">
      <c r="A88" s="26"/>
      <c r="B88" s="26"/>
      <c r="C88" s="8">
        <v>14.0</v>
      </c>
      <c r="D88" s="9">
        <v>45766.0</v>
      </c>
      <c r="E88" s="10" t="s">
        <v>59</v>
      </c>
      <c r="F88" s="11" t="s">
        <v>60</v>
      </c>
      <c r="G88" s="12">
        <v>1760.0</v>
      </c>
      <c r="H88" s="13" t="b">
        <v>1</v>
      </c>
      <c r="I88" s="10" t="s">
        <v>20</v>
      </c>
      <c r="J88" s="9"/>
      <c r="K88" s="5">
        <v>5.0</v>
      </c>
    </row>
    <row r="89" ht="22.5" customHeight="1">
      <c r="A89" s="26"/>
      <c r="B89" s="26"/>
      <c r="C89" s="8">
        <v>36.0</v>
      </c>
      <c r="D89" s="9">
        <v>45766.0</v>
      </c>
      <c r="E89" s="10" t="s">
        <v>39</v>
      </c>
      <c r="F89" s="11" t="s">
        <v>40</v>
      </c>
      <c r="G89" s="12">
        <v>140.0</v>
      </c>
      <c r="H89" s="13" t="b">
        <v>1</v>
      </c>
      <c r="I89" s="10" t="s">
        <v>20</v>
      </c>
      <c r="J89" s="9"/>
      <c r="K89" s="5">
        <v>5.0</v>
      </c>
    </row>
    <row r="90" ht="22.5" customHeight="1">
      <c r="A90" s="26"/>
      <c r="B90" s="26"/>
      <c r="C90" s="8">
        <v>38.0</v>
      </c>
      <c r="D90" s="9">
        <v>45766.0</v>
      </c>
      <c r="E90" s="10" t="s">
        <v>21</v>
      </c>
      <c r="F90" s="11" t="s">
        <v>98</v>
      </c>
      <c r="G90" s="12">
        <v>18735.0</v>
      </c>
      <c r="H90" s="13" t="b">
        <v>1</v>
      </c>
      <c r="I90" s="10" t="s">
        <v>23</v>
      </c>
      <c r="J90" s="9"/>
      <c r="K90" s="5">
        <v>5.0</v>
      </c>
    </row>
    <row r="91" ht="22.5" customHeight="1">
      <c r="A91" s="26"/>
      <c r="B91" s="26"/>
      <c r="C91" s="8">
        <v>37.0</v>
      </c>
      <c r="D91" s="9">
        <v>45767.0</v>
      </c>
      <c r="E91" s="10" t="s">
        <v>39</v>
      </c>
      <c r="F91" s="11" t="s">
        <v>40</v>
      </c>
      <c r="G91" s="12">
        <v>140.0</v>
      </c>
      <c r="H91" s="13" t="b">
        <v>1</v>
      </c>
      <c r="I91" s="10" t="s">
        <v>20</v>
      </c>
      <c r="J91" s="9"/>
      <c r="K91" s="5">
        <v>5.0</v>
      </c>
    </row>
    <row r="92" ht="22.5" customHeight="1">
      <c r="A92" s="14"/>
      <c r="B92" s="14"/>
      <c r="C92" s="27">
        <v>240.0</v>
      </c>
      <c r="D92" s="9">
        <v>45767.0</v>
      </c>
      <c r="E92" s="10" t="s">
        <v>28</v>
      </c>
      <c r="F92" s="11" t="s">
        <v>19</v>
      </c>
      <c r="G92" s="12">
        <v>587.0</v>
      </c>
      <c r="H92" s="13" t="b">
        <v>1</v>
      </c>
      <c r="I92" s="10" t="s">
        <v>23</v>
      </c>
      <c r="J92" s="9"/>
      <c r="K92" s="5">
        <v>5.0</v>
      </c>
    </row>
    <row r="93" ht="22.5" customHeight="1">
      <c r="A93" s="16"/>
      <c r="B93" s="16"/>
      <c r="C93" s="25">
        <v>710.0</v>
      </c>
      <c r="D93" s="18">
        <v>45767.0</v>
      </c>
      <c r="E93" s="19" t="s">
        <v>31</v>
      </c>
      <c r="F93" s="20" t="s">
        <v>99</v>
      </c>
      <c r="G93" s="21">
        <v>980.0</v>
      </c>
      <c r="H93" s="22" t="b">
        <v>1</v>
      </c>
      <c r="I93" s="19" t="s">
        <v>20</v>
      </c>
      <c r="J93" s="18"/>
      <c r="K93" s="23">
        <v>0.0</v>
      </c>
      <c r="L93" s="24"/>
      <c r="M93" s="24"/>
    </row>
    <row r="94" ht="22.5" customHeight="1">
      <c r="A94" s="26"/>
      <c r="B94" s="26"/>
      <c r="C94" s="8">
        <v>32.0</v>
      </c>
      <c r="D94" s="9">
        <v>45768.0</v>
      </c>
      <c r="E94" s="10" t="s">
        <v>81</v>
      </c>
      <c r="F94" s="11" t="s">
        <v>100</v>
      </c>
      <c r="G94" s="12">
        <v>1370.0</v>
      </c>
      <c r="H94" s="13" t="b">
        <v>1</v>
      </c>
      <c r="I94" s="10" t="s">
        <v>20</v>
      </c>
      <c r="J94" s="9"/>
      <c r="K94" s="5">
        <v>5.0</v>
      </c>
    </row>
    <row r="95" ht="22.5" customHeight="1">
      <c r="A95" s="26"/>
      <c r="B95" s="26"/>
      <c r="C95" s="8">
        <v>33.0</v>
      </c>
      <c r="D95" s="9">
        <v>45768.0</v>
      </c>
      <c r="E95" s="10" t="s">
        <v>21</v>
      </c>
      <c r="F95" s="11" t="s">
        <v>101</v>
      </c>
      <c r="G95" s="12">
        <v>2150.0</v>
      </c>
      <c r="H95" s="13" t="b">
        <v>1</v>
      </c>
      <c r="I95" s="10" t="s">
        <v>23</v>
      </c>
      <c r="J95" s="9"/>
      <c r="K95" s="5">
        <v>5.0</v>
      </c>
    </row>
    <row r="96" ht="22.5" customHeight="1">
      <c r="A96" s="26"/>
      <c r="B96" s="26"/>
      <c r="C96" s="8">
        <v>34.0</v>
      </c>
      <c r="D96" s="9">
        <v>45768.0</v>
      </c>
      <c r="E96" s="10" t="s">
        <v>26</v>
      </c>
      <c r="F96" s="11" t="s">
        <v>96</v>
      </c>
      <c r="G96" s="12">
        <v>1939.0</v>
      </c>
      <c r="H96" s="13" t="b">
        <v>1</v>
      </c>
      <c r="I96" s="10" t="s">
        <v>23</v>
      </c>
      <c r="J96" s="9"/>
      <c r="K96" s="5">
        <v>5.0</v>
      </c>
    </row>
    <row r="97" ht="22.5" customHeight="1">
      <c r="A97" s="26"/>
      <c r="B97" s="26"/>
      <c r="C97" s="8">
        <v>100.0</v>
      </c>
      <c r="D97" s="9">
        <v>45768.0</v>
      </c>
      <c r="E97" s="10" t="s">
        <v>39</v>
      </c>
      <c r="F97" s="11" t="s">
        <v>40</v>
      </c>
      <c r="G97" s="12">
        <v>70.0</v>
      </c>
      <c r="H97" s="13" t="b">
        <v>1</v>
      </c>
      <c r="I97" s="10" t="s">
        <v>20</v>
      </c>
      <c r="J97" s="9"/>
      <c r="K97" s="5">
        <v>5.0</v>
      </c>
    </row>
    <row r="98" ht="22.5" customHeight="1">
      <c r="A98" s="26"/>
      <c r="B98" s="26"/>
      <c r="C98" s="28">
        <v>98.0</v>
      </c>
      <c r="D98" s="9">
        <v>45768.0</v>
      </c>
      <c r="E98" s="10" t="s">
        <v>28</v>
      </c>
      <c r="F98" s="11" t="s">
        <v>102</v>
      </c>
      <c r="G98" s="12">
        <v>951.0</v>
      </c>
      <c r="H98" s="13" t="b">
        <v>1</v>
      </c>
      <c r="I98" s="10" t="s">
        <v>23</v>
      </c>
      <c r="J98" s="9"/>
      <c r="K98" s="5">
        <v>5.0</v>
      </c>
    </row>
    <row r="99" ht="22.5" customHeight="1">
      <c r="A99" s="16"/>
      <c r="B99" s="16"/>
      <c r="C99" s="17">
        <v>259.0</v>
      </c>
      <c r="D99" s="18">
        <v>45768.0</v>
      </c>
      <c r="E99" s="19" t="s">
        <v>53</v>
      </c>
      <c r="F99" s="20" t="s">
        <v>54</v>
      </c>
      <c r="G99" s="33">
        <v>2117.0</v>
      </c>
      <c r="H99" s="22" t="b">
        <v>1</v>
      </c>
      <c r="I99" s="19" t="s">
        <v>20</v>
      </c>
      <c r="J99" s="18"/>
      <c r="K99" s="23"/>
      <c r="L99" s="24"/>
      <c r="M99" s="24"/>
    </row>
    <row r="100" ht="22.5" customHeight="1">
      <c r="A100" s="16"/>
      <c r="B100" s="16"/>
      <c r="C100" s="17">
        <v>320.0</v>
      </c>
      <c r="D100" s="18">
        <v>45768.0</v>
      </c>
      <c r="E100" s="19" t="s">
        <v>103</v>
      </c>
      <c r="F100" s="20" t="s">
        <v>104</v>
      </c>
      <c r="G100" s="21">
        <v>1370.0</v>
      </c>
      <c r="H100" s="22" t="b">
        <v>1</v>
      </c>
      <c r="I100" s="19" t="s">
        <v>23</v>
      </c>
      <c r="J100" s="18"/>
      <c r="K100" s="23">
        <v>0.0</v>
      </c>
      <c r="L100" s="24"/>
      <c r="M100" s="24"/>
    </row>
    <row r="101" ht="22.5" customHeight="1">
      <c r="A101" s="26"/>
      <c r="B101" s="26"/>
      <c r="C101" s="8">
        <v>35.0</v>
      </c>
      <c r="D101" s="9">
        <v>45769.0</v>
      </c>
      <c r="E101" s="10" t="s">
        <v>39</v>
      </c>
      <c r="F101" s="11" t="s">
        <v>40</v>
      </c>
      <c r="G101" s="12">
        <v>140.0</v>
      </c>
      <c r="H101" s="13" t="b">
        <v>1</v>
      </c>
      <c r="I101" s="10" t="s">
        <v>20</v>
      </c>
      <c r="J101" s="9"/>
      <c r="K101" s="5">
        <v>5.0</v>
      </c>
    </row>
    <row r="102" ht="22.5" customHeight="1">
      <c r="A102" s="26"/>
      <c r="B102" s="26"/>
      <c r="C102" s="8">
        <v>39.0</v>
      </c>
      <c r="D102" s="9">
        <v>45769.0</v>
      </c>
      <c r="E102" s="10" t="s">
        <v>21</v>
      </c>
      <c r="F102" s="11" t="s">
        <v>105</v>
      </c>
      <c r="G102" s="12">
        <v>6180.0</v>
      </c>
      <c r="H102" s="13" t="b">
        <v>1</v>
      </c>
      <c r="I102" s="10" t="s">
        <v>23</v>
      </c>
      <c r="J102" s="9"/>
      <c r="K102" s="5">
        <v>5.0</v>
      </c>
    </row>
    <row r="103" ht="22.5" customHeight="1">
      <c r="A103" s="14"/>
      <c r="B103" s="14"/>
      <c r="C103" s="27">
        <v>223.0</v>
      </c>
      <c r="D103" s="9">
        <v>45769.0</v>
      </c>
      <c r="E103" s="10" t="s">
        <v>106</v>
      </c>
      <c r="F103" s="11" t="s">
        <v>107</v>
      </c>
      <c r="G103" s="12">
        <v>22000.0</v>
      </c>
      <c r="H103" s="13" t="b">
        <v>1</v>
      </c>
      <c r="I103" s="10" t="s">
        <v>23</v>
      </c>
      <c r="J103" s="9"/>
      <c r="K103" s="5">
        <v>5.0</v>
      </c>
    </row>
    <row r="104" ht="22.5" customHeight="1">
      <c r="A104" s="16"/>
      <c r="B104" s="16"/>
      <c r="C104" s="25">
        <v>333.0</v>
      </c>
      <c r="D104" s="18">
        <v>45769.0</v>
      </c>
      <c r="E104" s="19" t="s">
        <v>108</v>
      </c>
      <c r="F104" s="20" t="s">
        <v>109</v>
      </c>
      <c r="G104" s="21">
        <v>3000.0</v>
      </c>
      <c r="H104" s="22" t="b">
        <v>1</v>
      </c>
      <c r="I104" s="19" t="s">
        <v>23</v>
      </c>
      <c r="J104" s="18"/>
      <c r="K104" s="23">
        <v>0.0</v>
      </c>
      <c r="L104" s="24"/>
      <c r="M104" s="24"/>
    </row>
    <row r="105" ht="22.5" customHeight="1">
      <c r="A105" s="26"/>
      <c r="B105" s="26"/>
      <c r="C105" s="8">
        <v>9.0</v>
      </c>
      <c r="D105" s="9">
        <v>45770.0</v>
      </c>
      <c r="E105" s="10" t="s">
        <v>59</v>
      </c>
      <c r="F105" s="11" t="s">
        <v>60</v>
      </c>
      <c r="G105" s="12">
        <v>1760.0</v>
      </c>
      <c r="H105" s="13" t="b">
        <v>1</v>
      </c>
      <c r="I105" s="10" t="s">
        <v>23</v>
      </c>
      <c r="J105" s="9"/>
      <c r="K105" s="5">
        <v>5.0</v>
      </c>
    </row>
    <row r="106" ht="22.5" customHeight="1">
      <c r="A106" s="26"/>
      <c r="B106" s="26"/>
      <c r="C106" s="8">
        <v>40.0</v>
      </c>
      <c r="D106" s="9">
        <v>45770.0</v>
      </c>
      <c r="E106" s="10" t="s">
        <v>21</v>
      </c>
      <c r="F106" s="11" t="s">
        <v>110</v>
      </c>
      <c r="G106" s="12">
        <v>2426.0</v>
      </c>
      <c r="H106" s="13" t="b">
        <v>1</v>
      </c>
      <c r="I106" s="10" t="s">
        <v>23</v>
      </c>
      <c r="J106" s="9"/>
      <c r="K106" s="5">
        <v>5.0</v>
      </c>
    </row>
    <row r="107" ht="22.5" customHeight="1">
      <c r="A107" s="26"/>
      <c r="B107" s="26"/>
      <c r="C107" s="8">
        <v>41.0</v>
      </c>
      <c r="D107" s="9">
        <v>45770.0</v>
      </c>
      <c r="E107" s="10" t="s">
        <v>111</v>
      </c>
      <c r="F107" s="11" t="s">
        <v>112</v>
      </c>
      <c r="G107" s="12">
        <v>2490.0</v>
      </c>
      <c r="H107" s="13" t="b">
        <v>1</v>
      </c>
      <c r="I107" s="10" t="s">
        <v>20</v>
      </c>
      <c r="J107" s="9"/>
      <c r="K107" s="5">
        <v>5.0</v>
      </c>
    </row>
    <row r="108" ht="22.5" customHeight="1">
      <c r="A108" s="26"/>
      <c r="B108" s="26"/>
      <c r="C108" s="8">
        <v>46.0</v>
      </c>
      <c r="D108" s="9">
        <v>45770.0</v>
      </c>
      <c r="E108" s="10" t="s">
        <v>26</v>
      </c>
      <c r="F108" s="11" t="s">
        <v>27</v>
      </c>
      <c r="G108" s="12">
        <v>2880.0</v>
      </c>
      <c r="H108" s="13" t="b">
        <v>1</v>
      </c>
      <c r="I108" s="10" t="s">
        <v>23</v>
      </c>
      <c r="J108" s="9"/>
      <c r="K108" s="5">
        <v>5.0</v>
      </c>
    </row>
    <row r="109" ht="22.5" customHeight="1">
      <c r="A109" s="14"/>
      <c r="B109" s="14"/>
      <c r="C109" s="8">
        <v>111.0</v>
      </c>
      <c r="D109" s="9">
        <v>45770.0</v>
      </c>
      <c r="E109" s="10" t="s">
        <v>21</v>
      </c>
      <c r="F109" s="11" t="s">
        <v>113</v>
      </c>
      <c r="G109" s="12">
        <v>3087.0</v>
      </c>
      <c r="H109" s="13" t="b">
        <v>1</v>
      </c>
      <c r="I109" s="10" t="s">
        <v>23</v>
      </c>
      <c r="J109" s="9"/>
      <c r="K109" s="5">
        <v>5.0</v>
      </c>
    </row>
    <row r="110" ht="22.5" customHeight="1">
      <c r="A110" s="26"/>
      <c r="B110" s="26"/>
      <c r="C110" s="27">
        <v>241.0</v>
      </c>
      <c r="D110" s="9">
        <v>45770.0</v>
      </c>
      <c r="E110" s="10" t="s">
        <v>28</v>
      </c>
      <c r="F110" s="11" t="s">
        <v>19</v>
      </c>
      <c r="G110" s="12">
        <v>1246.0</v>
      </c>
      <c r="H110" s="13" t="b">
        <v>1</v>
      </c>
      <c r="I110" s="10" t="s">
        <v>23</v>
      </c>
      <c r="J110" s="9"/>
      <c r="K110" s="31">
        <v>0.0</v>
      </c>
    </row>
    <row r="111" ht="22.5" customHeight="1">
      <c r="A111" s="16"/>
      <c r="B111" s="16"/>
      <c r="C111" s="25">
        <v>261.0</v>
      </c>
      <c r="D111" s="18">
        <v>45770.0</v>
      </c>
      <c r="E111" s="19" t="s">
        <v>83</v>
      </c>
      <c r="F111" s="20" t="s">
        <v>114</v>
      </c>
      <c r="G111" s="33">
        <v>201.0</v>
      </c>
      <c r="H111" s="22" t="b">
        <v>1</v>
      </c>
      <c r="I111" s="19" t="s">
        <v>20</v>
      </c>
      <c r="J111" s="18"/>
      <c r="K111" s="23">
        <v>0.0</v>
      </c>
      <c r="L111" s="24"/>
      <c r="M111" s="24"/>
    </row>
    <row r="112" ht="22.5" customHeight="1">
      <c r="A112" s="16"/>
      <c r="B112" s="16"/>
      <c r="C112" s="25">
        <v>707.0</v>
      </c>
      <c r="D112" s="18">
        <v>45770.0</v>
      </c>
      <c r="E112" s="19" t="s">
        <v>31</v>
      </c>
      <c r="F112" s="20" t="s">
        <v>32</v>
      </c>
      <c r="G112" s="21">
        <v>250.0</v>
      </c>
      <c r="H112" s="22" t="b">
        <v>1</v>
      </c>
      <c r="I112" s="19" t="s">
        <v>20</v>
      </c>
      <c r="J112" s="18"/>
      <c r="K112" s="23">
        <v>0.0</v>
      </c>
      <c r="L112" s="24"/>
      <c r="M112" s="24"/>
    </row>
    <row r="113" ht="22.5" customHeight="1">
      <c r="A113" s="26"/>
      <c r="B113" s="26"/>
      <c r="C113" s="8">
        <v>42.0</v>
      </c>
      <c r="D113" s="9">
        <v>45771.0</v>
      </c>
      <c r="E113" s="10" t="s">
        <v>21</v>
      </c>
      <c r="F113" s="11" t="s">
        <v>51</v>
      </c>
      <c r="G113" s="12">
        <v>6686.0</v>
      </c>
      <c r="H113" s="13" t="b">
        <v>1</v>
      </c>
      <c r="I113" s="10" t="s">
        <v>23</v>
      </c>
      <c r="J113" s="9"/>
      <c r="K113" s="5">
        <v>5.0</v>
      </c>
    </row>
    <row r="114" ht="22.5" customHeight="1">
      <c r="A114" s="26"/>
      <c r="B114" s="26"/>
      <c r="C114" s="8">
        <v>44.0</v>
      </c>
      <c r="D114" s="9">
        <v>45771.0</v>
      </c>
      <c r="E114" s="10" t="s">
        <v>115</v>
      </c>
      <c r="F114" s="11" t="s">
        <v>62</v>
      </c>
      <c r="G114" s="12">
        <v>2960.0</v>
      </c>
      <c r="H114" s="13" t="b">
        <v>1</v>
      </c>
      <c r="I114" s="10" t="s">
        <v>23</v>
      </c>
      <c r="J114" s="9"/>
      <c r="K114" s="5">
        <v>5.0</v>
      </c>
    </row>
    <row r="115" ht="22.5" customHeight="1">
      <c r="A115" s="26"/>
      <c r="B115" s="26"/>
      <c r="C115" s="27">
        <v>242.0</v>
      </c>
      <c r="D115" s="9">
        <v>45771.0</v>
      </c>
      <c r="E115" s="10" t="s">
        <v>28</v>
      </c>
      <c r="F115" s="11" t="s">
        <v>19</v>
      </c>
      <c r="G115" s="12">
        <v>1475.0</v>
      </c>
      <c r="H115" s="13" t="b">
        <v>1</v>
      </c>
      <c r="I115" s="10" t="s">
        <v>23</v>
      </c>
      <c r="J115" s="9"/>
      <c r="K115" s="31"/>
    </row>
    <row r="116" ht="22.5" customHeight="1">
      <c r="A116" s="16"/>
      <c r="B116" s="16"/>
      <c r="C116" s="25">
        <v>262.0</v>
      </c>
      <c r="D116" s="18">
        <v>45771.0</v>
      </c>
      <c r="E116" s="19" t="s">
        <v>116</v>
      </c>
      <c r="F116" s="20" t="s">
        <v>117</v>
      </c>
      <c r="G116" s="30">
        <v>292.0</v>
      </c>
      <c r="H116" s="22" t="b">
        <v>1</v>
      </c>
      <c r="I116" s="19" t="s">
        <v>20</v>
      </c>
      <c r="J116" s="18"/>
      <c r="K116" s="23">
        <v>0.0</v>
      </c>
      <c r="L116" s="24"/>
      <c r="M116" s="24"/>
    </row>
    <row r="117" ht="22.5" customHeight="1">
      <c r="A117" s="16"/>
      <c r="B117" s="16"/>
      <c r="C117" s="25">
        <v>263.0</v>
      </c>
      <c r="D117" s="18">
        <v>45771.0</v>
      </c>
      <c r="E117" s="19" t="s">
        <v>83</v>
      </c>
      <c r="F117" s="20" t="s">
        <v>118</v>
      </c>
      <c r="G117" s="33">
        <v>179.0</v>
      </c>
      <c r="H117" s="22" t="b">
        <v>1</v>
      </c>
      <c r="I117" s="19" t="s">
        <v>20</v>
      </c>
      <c r="J117" s="18"/>
      <c r="K117" s="23">
        <v>0.0</v>
      </c>
      <c r="L117" s="24"/>
      <c r="M117" s="24"/>
    </row>
    <row r="118" ht="22.5" customHeight="1">
      <c r="A118" s="7"/>
      <c r="B118" s="7"/>
      <c r="C118" s="8">
        <v>95.0</v>
      </c>
      <c r="D118" s="9">
        <v>45772.0</v>
      </c>
      <c r="E118" s="10" t="s">
        <v>39</v>
      </c>
      <c r="F118" s="11" t="s">
        <v>40</v>
      </c>
      <c r="G118" s="12">
        <v>140.0</v>
      </c>
      <c r="H118" s="13" t="b">
        <v>1</v>
      </c>
      <c r="I118" s="10" t="s">
        <v>20</v>
      </c>
      <c r="J118" s="9"/>
      <c r="K118" s="5">
        <v>5.0</v>
      </c>
    </row>
    <row r="119" ht="22.5" customHeight="1">
      <c r="A119" s="7"/>
      <c r="B119" s="7"/>
      <c r="C119" s="8">
        <v>96.0</v>
      </c>
      <c r="D119" s="9">
        <v>45772.0</v>
      </c>
      <c r="E119" s="10" t="s">
        <v>21</v>
      </c>
      <c r="F119" s="11" t="s">
        <v>51</v>
      </c>
      <c r="G119" s="12">
        <v>10362.0</v>
      </c>
      <c r="H119" s="13" t="b">
        <v>1</v>
      </c>
      <c r="I119" s="10" t="s">
        <v>23</v>
      </c>
      <c r="J119" s="9"/>
      <c r="K119" s="5">
        <v>5.0</v>
      </c>
    </row>
    <row r="120" ht="22.5" customHeight="1">
      <c r="A120" s="26"/>
      <c r="B120" s="26"/>
      <c r="C120" s="27">
        <v>243.0</v>
      </c>
      <c r="D120" s="9">
        <v>45772.0</v>
      </c>
      <c r="E120" s="10" t="s">
        <v>28</v>
      </c>
      <c r="F120" s="11" t="s">
        <v>19</v>
      </c>
      <c r="G120" s="12">
        <v>1135.0</v>
      </c>
      <c r="H120" s="13" t="b">
        <v>1</v>
      </c>
      <c r="I120" s="10" t="s">
        <v>23</v>
      </c>
      <c r="J120" s="9"/>
      <c r="K120" s="31"/>
    </row>
    <row r="121" ht="22.5" customHeight="1">
      <c r="A121" s="16"/>
      <c r="B121" s="16"/>
      <c r="C121" s="25">
        <v>332.0</v>
      </c>
      <c r="D121" s="18">
        <v>45772.0</v>
      </c>
      <c r="E121" s="19" t="s">
        <v>108</v>
      </c>
      <c r="F121" s="20" t="s">
        <v>119</v>
      </c>
      <c r="G121" s="21">
        <v>5000.0</v>
      </c>
      <c r="H121" s="22" t="b">
        <v>1</v>
      </c>
      <c r="I121" s="19" t="s">
        <v>23</v>
      </c>
      <c r="J121" s="18"/>
      <c r="K121" s="23">
        <v>0.0</v>
      </c>
      <c r="L121" s="24"/>
      <c r="M121" s="24"/>
    </row>
    <row r="122" ht="22.5" customHeight="1">
      <c r="A122" s="26" t="str">
        <f t="array" ref="A122:A3756">IF(D122:D3756="", "", TEXT(D122:D3756, "YYYY"))</f>
        <v>2025</v>
      </c>
      <c r="B122" s="26" t="str">
        <f t="array" ref="B122:B3756">IF(D122:D3756="", "", TEXT(D122:D3756, "MM-MMM"))</f>
        <v>04-Apr</v>
      </c>
      <c r="C122" s="8">
        <v>1.0</v>
      </c>
      <c r="D122" s="9">
        <v>45773.0</v>
      </c>
      <c r="E122" s="10" t="s">
        <v>26</v>
      </c>
      <c r="F122" s="12" t="s">
        <v>62</v>
      </c>
      <c r="G122" s="12">
        <v>2997.0</v>
      </c>
      <c r="H122" s="13" t="b">
        <v>1</v>
      </c>
      <c r="I122" s="10" t="s">
        <v>23</v>
      </c>
      <c r="J122" s="9"/>
      <c r="K122" s="5">
        <v>5.0</v>
      </c>
    </row>
    <row r="123" ht="22.5" customHeight="1">
      <c r="A123" s="26" t="s">
        <v>120</v>
      </c>
      <c r="B123" s="26" t="s">
        <v>121</v>
      </c>
      <c r="C123" s="8">
        <v>13.0</v>
      </c>
      <c r="D123" s="9">
        <v>45773.0</v>
      </c>
      <c r="E123" s="10" t="s">
        <v>59</v>
      </c>
      <c r="F123" s="11" t="s">
        <v>60</v>
      </c>
      <c r="G123" s="12">
        <v>1760.0</v>
      </c>
      <c r="H123" s="13" t="b">
        <v>1</v>
      </c>
      <c r="I123" s="10" t="s">
        <v>23</v>
      </c>
      <c r="J123" s="9"/>
      <c r="K123" s="5">
        <v>5.0</v>
      </c>
    </row>
    <row r="124" ht="22.5" customHeight="1">
      <c r="A124" s="26" t="s">
        <v>120</v>
      </c>
      <c r="B124" s="26" t="s">
        <v>121</v>
      </c>
      <c r="C124" s="26">
        <v>16.0</v>
      </c>
      <c r="D124" s="9">
        <v>45773.0</v>
      </c>
      <c r="E124" s="10" t="s">
        <v>21</v>
      </c>
      <c r="F124" s="11" t="s">
        <v>122</v>
      </c>
      <c r="G124" s="12">
        <v>1979.0</v>
      </c>
      <c r="H124" s="13" t="b">
        <v>1</v>
      </c>
      <c r="I124" s="10" t="s">
        <v>23</v>
      </c>
      <c r="J124" s="9"/>
      <c r="K124" s="5">
        <v>5.0</v>
      </c>
    </row>
    <row r="125" ht="22.5" customHeight="1">
      <c r="A125" s="26" t="s">
        <v>120</v>
      </c>
      <c r="B125" s="26" t="s">
        <v>121</v>
      </c>
      <c r="C125" s="8">
        <v>19.0</v>
      </c>
      <c r="D125" s="9">
        <v>45773.0</v>
      </c>
      <c r="E125" s="10" t="s">
        <v>21</v>
      </c>
      <c r="F125" s="11" t="s">
        <v>51</v>
      </c>
      <c r="G125" s="12">
        <v>12527.0</v>
      </c>
      <c r="H125" s="13" t="b">
        <v>1</v>
      </c>
      <c r="I125" s="10" t="s">
        <v>23</v>
      </c>
      <c r="J125" s="9"/>
      <c r="K125" s="5">
        <v>5.0</v>
      </c>
    </row>
    <row r="126" ht="22.5" customHeight="1">
      <c r="A126" s="26" t="s">
        <v>120</v>
      </c>
      <c r="B126" s="26" t="s">
        <v>121</v>
      </c>
      <c r="C126" s="8">
        <v>97.0</v>
      </c>
      <c r="D126" s="9">
        <v>45773.0</v>
      </c>
      <c r="E126" s="10" t="s">
        <v>21</v>
      </c>
      <c r="F126" s="11" t="s">
        <v>123</v>
      </c>
      <c r="G126" s="12">
        <v>3016.0</v>
      </c>
      <c r="H126" s="13" t="b">
        <v>1</v>
      </c>
      <c r="I126" s="10" t="s">
        <v>23</v>
      </c>
      <c r="J126" s="9"/>
      <c r="K126" s="5">
        <v>5.0</v>
      </c>
    </row>
    <row r="127" ht="22.5" customHeight="1">
      <c r="A127" s="26" t="s">
        <v>120</v>
      </c>
      <c r="B127" s="26" t="s">
        <v>121</v>
      </c>
      <c r="C127" s="27">
        <v>244.0</v>
      </c>
      <c r="D127" s="9">
        <v>45773.0</v>
      </c>
      <c r="E127" s="10" t="s">
        <v>28</v>
      </c>
      <c r="F127" s="11" t="s">
        <v>19</v>
      </c>
      <c r="G127" s="12">
        <v>680.0</v>
      </c>
      <c r="H127" s="13" t="b">
        <v>1</v>
      </c>
      <c r="I127" s="10" t="s">
        <v>23</v>
      </c>
      <c r="J127" s="9"/>
      <c r="K127" s="31"/>
    </row>
    <row r="128" ht="22.5" customHeight="1">
      <c r="A128" s="16" t="s">
        <v>120</v>
      </c>
      <c r="B128" s="16" t="s">
        <v>121</v>
      </c>
      <c r="C128" s="17">
        <v>260.0</v>
      </c>
      <c r="D128" s="18">
        <v>45773.0</v>
      </c>
      <c r="E128" s="19" t="s">
        <v>53</v>
      </c>
      <c r="F128" s="20" t="s">
        <v>54</v>
      </c>
      <c r="G128" s="30">
        <v>3286.0</v>
      </c>
      <c r="H128" s="22" t="b">
        <v>1</v>
      </c>
      <c r="I128" s="19" t="s">
        <v>20</v>
      </c>
      <c r="J128" s="18"/>
      <c r="K128" s="23"/>
      <c r="L128" s="24"/>
      <c r="M128" s="24"/>
    </row>
    <row r="129" ht="22.5" customHeight="1">
      <c r="A129" s="26" t="s">
        <v>120</v>
      </c>
      <c r="B129" s="26" t="s">
        <v>121</v>
      </c>
      <c r="C129" s="8">
        <v>4.0</v>
      </c>
      <c r="D129" s="9">
        <v>45774.0</v>
      </c>
      <c r="E129" s="10" t="s">
        <v>26</v>
      </c>
      <c r="F129" s="11" t="s">
        <v>27</v>
      </c>
      <c r="G129" s="12">
        <v>2880.0</v>
      </c>
      <c r="H129" s="13" t="b">
        <v>1</v>
      </c>
      <c r="I129" s="10" t="s">
        <v>23</v>
      </c>
      <c r="J129" s="9"/>
      <c r="K129" s="5">
        <v>5.0</v>
      </c>
    </row>
    <row r="130" ht="22.5" customHeight="1">
      <c r="A130" s="26" t="s">
        <v>120</v>
      </c>
      <c r="B130" s="26" t="s">
        <v>121</v>
      </c>
      <c r="C130" s="8">
        <v>5.0</v>
      </c>
      <c r="D130" s="9">
        <v>45774.0</v>
      </c>
      <c r="E130" s="10" t="s">
        <v>39</v>
      </c>
      <c r="F130" s="11" t="s">
        <v>40</v>
      </c>
      <c r="G130" s="12">
        <v>300.0</v>
      </c>
      <c r="H130" s="13" t="b">
        <v>1</v>
      </c>
      <c r="I130" s="10" t="s">
        <v>20</v>
      </c>
      <c r="J130" s="9"/>
      <c r="K130" s="5">
        <v>5.0</v>
      </c>
    </row>
    <row r="131" ht="22.5" customHeight="1">
      <c r="A131" s="26" t="s">
        <v>120</v>
      </c>
      <c r="B131" s="26" t="s">
        <v>121</v>
      </c>
      <c r="C131" s="8">
        <v>20.0</v>
      </c>
      <c r="D131" s="9">
        <v>45774.0</v>
      </c>
      <c r="E131" s="10" t="s">
        <v>13</v>
      </c>
      <c r="F131" s="11" t="s">
        <v>124</v>
      </c>
      <c r="G131" s="12">
        <v>800.0</v>
      </c>
      <c r="H131" s="13" t="b">
        <v>1</v>
      </c>
      <c r="I131" s="10" t="s">
        <v>15</v>
      </c>
      <c r="J131" s="9"/>
      <c r="K131" s="5">
        <v>5.0</v>
      </c>
    </row>
    <row r="132" ht="22.5" customHeight="1">
      <c r="A132" s="26" t="s">
        <v>120</v>
      </c>
      <c r="B132" s="26" t="s">
        <v>121</v>
      </c>
      <c r="C132" s="8">
        <v>43.0</v>
      </c>
      <c r="D132" s="9">
        <v>45774.0</v>
      </c>
      <c r="E132" s="10" t="s">
        <v>13</v>
      </c>
      <c r="F132" s="11" t="s">
        <v>125</v>
      </c>
      <c r="G132" s="12">
        <v>4196.0</v>
      </c>
      <c r="H132" s="13" t="b">
        <v>1</v>
      </c>
      <c r="I132" s="10" t="s">
        <v>20</v>
      </c>
      <c r="J132" s="9"/>
      <c r="K132" s="5">
        <v>5.0</v>
      </c>
    </row>
    <row r="133" ht="22.5" customHeight="1">
      <c r="A133" s="26" t="s">
        <v>120</v>
      </c>
      <c r="B133" s="26" t="s">
        <v>121</v>
      </c>
      <c r="C133" s="8">
        <v>2.0</v>
      </c>
      <c r="D133" s="9">
        <v>45775.0</v>
      </c>
      <c r="E133" s="10" t="s">
        <v>44</v>
      </c>
      <c r="F133" s="11" t="s">
        <v>126</v>
      </c>
      <c r="G133" s="12">
        <v>300.0</v>
      </c>
      <c r="H133" s="13" t="b">
        <v>1</v>
      </c>
      <c r="I133" s="10" t="s">
        <v>20</v>
      </c>
      <c r="J133" s="9"/>
      <c r="K133" s="5">
        <v>5.0</v>
      </c>
    </row>
    <row r="134" ht="22.5" customHeight="1">
      <c r="A134" s="26" t="s">
        <v>120</v>
      </c>
      <c r="B134" s="26" t="s">
        <v>121</v>
      </c>
      <c r="C134" s="8">
        <v>3.0</v>
      </c>
      <c r="D134" s="9">
        <v>45775.0</v>
      </c>
      <c r="E134" s="10" t="s">
        <v>76</v>
      </c>
      <c r="F134" s="11" t="s">
        <v>77</v>
      </c>
      <c r="G134" s="12">
        <v>1320.0</v>
      </c>
      <c r="H134" s="13" t="b">
        <v>1</v>
      </c>
      <c r="I134" s="10" t="s">
        <v>23</v>
      </c>
      <c r="J134" s="9"/>
      <c r="K134" s="5">
        <v>5.0</v>
      </c>
    </row>
    <row r="135" ht="22.5" customHeight="1">
      <c r="A135" s="26" t="s">
        <v>120</v>
      </c>
      <c r="B135" s="26" t="s">
        <v>121</v>
      </c>
      <c r="C135" s="8">
        <v>6.0</v>
      </c>
      <c r="D135" s="9">
        <v>45775.0</v>
      </c>
      <c r="E135" s="10" t="s">
        <v>39</v>
      </c>
      <c r="F135" s="11" t="s">
        <v>40</v>
      </c>
      <c r="G135" s="12">
        <v>75.0</v>
      </c>
      <c r="H135" s="13" t="b">
        <v>1</v>
      </c>
      <c r="I135" s="10" t="s">
        <v>20</v>
      </c>
      <c r="J135" s="9"/>
      <c r="K135" s="5">
        <v>5.0</v>
      </c>
    </row>
    <row r="136" ht="22.5" customHeight="1">
      <c r="A136" s="26" t="s">
        <v>120</v>
      </c>
      <c r="B136" s="26" t="s">
        <v>121</v>
      </c>
      <c r="C136" s="8">
        <v>17.0</v>
      </c>
      <c r="D136" s="9">
        <v>45775.0</v>
      </c>
      <c r="E136" s="10" t="s">
        <v>21</v>
      </c>
      <c r="F136" s="11" t="s">
        <v>122</v>
      </c>
      <c r="G136" s="12">
        <v>2715.0</v>
      </c>
      <c r="H136" s="13" t="b">
        <v>1</v>
      </c>
      <c r="I136" s="10" t="s">
        <v>23</v>
      </c>
      <c r="J136" s="9"/>
      <c r="K136" s="5">
        <v>5.0</v>
      </c>
    </row>
    <row r="137" ht="22.5" customHeight="1">
      <c r="A137" s="26" t="s">
        <v>120</v>
      </c>
      <c r="B137" s="26" t="s">
        <v>121</v>
      </c>
      <c r="C137" s="8">
        <v>18.0</v>
      </c>
      <c r="D137" s="9">
        <v>45775.0</v>
      </c>
      <c r="E137" s="10" t="s">
        <v>21</v>
      </c>
      <c r="F137" s="11" t="s">
        <v>51</v>
      </c>
      <c r="G137" s="12">
        <v>10379.0</v>
      </c>
      <c r="H137" s="13" t="b">
        <v>1</v>
      </c>
      <c r="I137" s="10" t="s">
        <v>23</v>
      </c>
      <c r="J137" s="9"/>
      <c r="K137" s="5">
        <v>5.0</v>
      </c>
    </row>
    <row r="138" ht="22.5" customHeight="1">
      <c r="A138" s="26" t="s">
        <v>120</v>
      </c>
      <c r="B138" s="26" t="s">
        <v>121</v>
      </c>
      <c r="C138" s="27">
        <v>245.0</v>
      </c>
      <c r="D138" s="9">
        <v>45775.0</v>
      </c>
      <c r="E138" s="10" t="s">
        <v>28</v>
      </c>
      <c r="F138" s="11" t="s">
        <v>19</v>
      </c>
      <c r="G138" s="12">
        <v>1914.0</v>
      </c>
      <c r="H138" s="13" t="b">
        <v>1</v>
      </c>
      <c r="I138" s="10" t="s">
        <v>23</v>
      </c>
      <c r="J138" s="9"/>
      <c r="K138" s="31"/>
    </row>
    <row r="139" ht="22.5" customHeight="1">
      <c r="A139" s="26" t="s">
        <v>120</v>
      </c>
      <c r="B139" s="26" t="s">
        <v>121</v>
      </c>
      <c r="C139" s="8">
        <v>25.0</v>
      </c>
      <c r="D139" s="9">
        <v>45776.0</v>
      </c>
      <c r="E139" s="10" t="s">
        <v>39</v>
      </c>
      <c r="F139" s="11" t="s">
        <v>40</v>
      </c>
      <c r="G139" s="12">
        <v>75.0</v>
      </c>
      <c r="H139" s="13" t="b">
        <v>1</v>
      </c>
      <c r="I139" s="10" t="s">
        <v>15</v>
      </c>
      <c r="J139" s="9"/>
      <c r="K139" s="5">
        <v>5.0</v>
      </c>
    </row>
    <row r="140" ht="22.5" customHeight="1">
      <c r="A140" s="7" t="s">
        <v>120</v>
      </c>
      <c r="B140" s="7" t="s">
        <v>121</v>
      </c>
      <c r="C140" s="7">
        <v>26.0</v>
      </c>
      <c r="D140" s="9">
        <v>45776.0</v>
      </c>
      <c r="E140" s="10" t="s">
        <v>59</v>
      </c>
      <c r="F140" s="11" t="s">
        <v>60</v>
      </c>
      <c r="G140" s="12">
        <v>1760.0</v>
      </c>
      <c r="H140" s="13" t="b">
        <v>1</v>
      </c>
      <c r="I140" s="10" t="s">
        <v>23</v>
      </c>
      <c r="J140" s="9"/>
      <c r="K140" s="5">
        <v>5.0</v>
      </c>
    </row>
    <row r="141" ht="22.5" customHeight="1">
      <c r="A141" s="14" t="s">
        <v>120</v>
      </c>
      <c r="B141" s="14" t="s">
        <v>121</v>
      </c>
      <c r="C141" s="8">
        <v>120.0</v>
      </c>
      <c r="D141" s="9">
        <v>45776.0</v>
      </c>
      <c r="E141" s="10" t="s">
        <v>21</v>
      </c>
      <c r="F141" s="11" t="s">
        <v>127</v>
      </c>
      <c r="G141" s="12">
        <v>900.0</v>
      </c>
      <c r="H141" s="13" t="b">
        <v>1</v>
      </c>
      <c r="I141" s="10" t="s">
        <v>23</v>
      </c>
      <c r="J141" s="9"/>
      <c r="K141" s="5">
        <v>5.0</v>
      </c>
    </row>
    <row r="142" ht="22.5" customHeight="1">
      <c r="A142" s="26" t="s">
        <v>120</v>
      </c>
      <c r="B142" s="26" t="s">
        <v>121</v>
      </c>
      <c r="C142" s="8">
        <v>24.0</v>
      </c>
      <c r="D142" s="9">
        <v>45777.0</v>
      </c>
      <c r="E142" s="10" t="s">
        <v>39</v>
      </c>
      <c r="F142" s="11" t="s">
        <v>40</v>
      </c>
      <c r="G142" s="12">
        <v>150.0</v>
      </c>
      <c r="H142" s="13" t="b">
        <v>1</v>
      </c>
      <c r="I142" s="10" t="s">
        <v>15</v>
      </c>
      <c r="J142" s="9"/>
      <c r="K142" s="5">
        <v>5.0</v>
      </c>
    </row>
    <row r="143" ht="22.5" customHeight="1">
      <c r="A143" s="26" t="s">
        <v>120</v>
      </c>
      <c r="B143" s="26" t="s">
        <v>121</v>
      </c>
      <c r="C143" s="8">
        <v>31.0</v>
      </c>
      <c r="D143" s="9">
        <v>45777.0</v>
      </c>
      <c r="E143" s="10" t="s">
        <v>26</v>
      </c>
      <c r="F143" s="11" t="s">
        <v>128</v>
      </c>
      <c r="G143" s="12">
        <v>5100.0</v>
      </c>
      <c r="H143" s="13" t="b">
        <v>1</v>
      </c>
      <c r="I143" s="10" t="s">
        <v>23</v>
      </c>
      <c r="J143" s="9"/>
      <c r="K143" s="5">
        <v>5.0</v>
      </c>
    </row>
    <row r="144" ht="22.5" customHeight="1">
      <c r="A144" s="7" t="s">
        <v>120</v>
      </c>
      <c r="B144" s="7" t="s">
        <v>121</v>
      </c>
      <c r="C144" s="8">
        <v>49.0</v>
      </c>
      <c r="D144" s="9">
        <v>45777.0</v>
      </c>
      <c r="E144" s="10" t="s">
        <v>72</v>
      </c>
      <c r="F144" s="11" t="s">
        <v>129</v>
      </c>
      <c r="G144" s="12">
        <v>2049.0</v>
      </c>
      <c r="H144" s="13" t="b">
        <v>1</v>
      </c>
      <c r="I144" s="10" t="s">
        <v>23</v>
      </c>
      <c r="J144" s="9"/>
      <c r="K144" s="5">
        <v>5.0</v>
      </c>
    </row>
    <row r="145" ht="22.5" customHeight="1">
      <c r="A145" s="14" t="s">
        <v>120</v>
      </c>
      <c r="B145" s="14" t="s">
        <v>121</v>
      </c>
      <c r="C145" s="8">
        <v>239.0</v>
      </c>
      <c r="D145" s="9">
        <v>45777.0</v>
      </c>
      <c r="E145" s="10" t="s">
        <v>130</v>
      </c>
      <c r="F145" s="11" t="s">
        <v>131</v>
      </c>
      <c r="G145" s="12">
        <v>3780.0</v>
      </c>
      <c r="H145" s="13" t="b">
        <v>1</v>
      </c>
      <c r="I145" s="10" t="s">
        <v>20</v>
      </c>
      <c r="J145" s="9"/>
      <c r="K145" s="5">
        <v>5.0</v>
      </c>
    </row>
    <row r="146" ht="22.5" customHeight="1">
      <c r="A146" s="14" t="s">
        <v>120</v>
      </c>
      <c r="B146" s="14" t="s">
        <v>132</v>
      </c>
      <c r="C146" s="8">
        <v>116.0</v>
      </c>
      <c r="D146" s="9">
        <v>45778.0</v>
      </c>
      <c r="E146" s="10" t="s">
        <v>21</v>
      </c>
      <c r="F146" s="11" t="s">
        <v>51</v>
      </c>
      <c r="G146" s="12">
        <v>4348.0</v>
      </c>
      <c r="H146" s="13" t="b">
        <v>1</v>
      </c>
      <c r="I146" s="10" t="s">
        <v>23</v>
      </c>
      <c r="J146" s="9"/>
      <c r="K146" s="5">
        <v>5.0</v>
      </c>
    </row>
    <row r="147" ht="22.5" customHeight="1">
      <c r="A147" s="14" t="s">
        <v>120</v>
      </c>
      <c r="B147" s="14" t="s">
        <v>132</v>
      </c>
      <c r="C147" s="8">
        <v>119.0</v>
      </c>
      <c r="D147" s="9">
        <v>45778.0</v>
      </c>
      <c r="E147" s="10" t="s">
        <v>21</v>
      </c>
      <c r="F147" s="11" t="s">
        <v>51</v>
      </c>
      <c r="G147" s="12">
        <v>5705.0</v>
      </c>
      <c r="H147" s="13" t="b">
        <v>1</v>
      </c>
      <c r="I147" s="10" t="s">
        <v>23</v>
      </c>
      <c r="J147" s="9"/>
      <c r="K147" s="5">
        <v>5.0</v>
      </c>
    </row>
    <row r="148" ht="22.5" customHeight="1">
      <c r="A148" s="14" t="s">
        <v>120</v>
      </c>
      <c r="B148" s="14" t="s">
        <v>132</v>
      </c>
      <c r="C148" s="8">
        <v>121.0</v>
      </c>
      <c r="D148" s="9">
        <v>45778.0</v>
      </c>
      <c r="E148" s="10" t="s">
        <v>39</v>
      </c>
      <c r="F148" s="11" t="s">
        <v>40</v>
      </c>
      <c r="G148" s="12">
        <v>75.0</v>
      </c>
      <c r="H148" s="13" t="b">
        <v>1</v>
      </c>
      <c r="I148" s="10" t="s">
        <v>20</v>
      </c>
      <c r="J148" s="9"/>
      <c r="K148" s="5">
        <v>5.0</v>
      </c>
    </row>
    <row r="149" ht="22.5" customHeight="1">
      <c r="A149" s="14" t="s">
        <v>120</v>
      </c>
      <c r="B149" s="14" t="s">
        <v>132</v>
      </c>
      <c r="C149" s="27">
        <v>221.0</v>
      </c>
      <c r="D149" s="9">
        <v>45778.0</v>
      </c>
      <c r="E149" s="10" t="s">
        <v>133</v>
      </c>
      <c r="F149" s="11" t="s">
        <v>134</v>
      </c>
      <c r="G149" s="12">
        <v>30000.0</v>
      </c>
      <c r="H149" s="13" t="b">
        <v>1</v>
      </c>
      <c r="I149" s="10" t="s">
        <v>23</v>
      </c>
      <c r="J149" s="9"/>
      <c r="K149" s="5">
        <v>5.0</v>
      </c>
    </row>
    <row r="150" ht="22.5" customHeight="1">
      <c r="A150" s="26" t="s">
        <v>120</v>
      </c>
      <c r="B150" s="26" t="s">
        <v>132</v>
      </c>
      <c r="C150" s="34">
        <v>246.0</v>
      </c>
      <c r="D150" s="9">
        <v>45778.0</v>
      </c>
      <c r="E150" s="10" t="s">
        <v>28</v>
      </c>
      <c r="F150" s="11" t="s">
        <v>19</v>
      </c>
      <c r="G150" s="12">
        <v>1737.0</v>
      </c>
      <c r="H150" s="13" t="b">
        <v>1</v>
      </c>
      <c r="I150" s="10" t="s">
        <v>23</v>
      </c>
      <c r="J150" s="9"/>
      <c r="K150" s="31"/>
    </row>
    <row r="151" ht="22.5" customHeight="1">
      <c r="A151" s="16" t="s">
        <v>120</v>
      </c>
      <c r="B151" s="16" t="s">
        <v>132</v>
      </c>
      <c r="C151" s="17">
        <v>255.0</v>
      </c>
      <c r="D151" s="18">
        <v>45778.0</v>
      </c>
      <c r="E151" s="19" t="s">
        <v>53</v>
      </c>
      <c r="F151" s="20" t="s">
        <v>54</v>
      </c>
      <c r="G151" s="33">
        <v>2317.0</v>
      </c>
      <c r="H151" s="22" t="b">
        <v>1</v>
      </c>
      <c r="I151" s="19" t="s">
        <v>20</v>
      </c>
      <c r="J151" s="18"/>
      <c r="K151" s="23"/>
      <c r="L151" s="24"/>
      <c r="M151" s="24"/>
    </row>
    <row r="152" ht="22.5" customHeight="1">
      <c r="A152" s="14" t="s">
        <v>120</v>
      </c>
      <c r="B152" s="14" t="s">
        <v>132</v>
      </c>
      <c r="C152" s="8">
        <v>114.0</v>
      </c>
      <c r="D152" s="9">
        <v>45779.0</v>
      </c>
      <c r="E152" s="10" t="s">
        <v>39</v>
      </c>
      <c r="F152" s="11" t="s">
        <v>40</v>
      </c>
      <c r="G152" s="12">
        <v>150.0</v>
      </c>
      <c r="H152" s="13" t="b">
        <v>1</v>
      </c>
      <c r="I152" s="10" t="s">
        <v>20</v>
      </c>
      <c r="J152" s="9"/>
      <c r="K152" s="5">
        <v>5.0</v>
      </c>
    </row>
    <row r="153" ht="22.5" customHeight="1">
      <c r="A153" s="14" t="s">
        <v>120</v>
      </c>
      <c r="B153" s="14" t="s">
        <v>132</v>
      </c>
      <c r="C153" s="8">
        <v>118.0</v>
      </c>
      <c r="D153" s="9">
        <v>45779.0</v>
      </c>
      <c r="E153" s="10" t="s">
        <v>21</v>
      </c>
      <c r="F153" s="11" t="s">
        <v>135</v>
      </c>
      <c r="G153" s="12">
        <v>1005.0</v>
      </c>
      <c r="H153" s="13" t="b">
        <v>1</v>
      </c>
      <c r="I153" s="10" t="s">
        <v>23</v>
      </c>
      <c r="J153" s="9"/>
      <c r="K153" s="5">
        <v>5.0</v>
      </c>
    </row>
    <row r="154" ht="22.5" customHeight="1">
      <c r="A154" s="16" t="s">
        <v>120</v>
      </c>
      <c r="B154" s="16" t="s">
        <v>132</v>
      </c>
      <c r="C154" s="25">
        <v>269.0</v>
      </c>
      <c r="D154" s="18">
        <v>45779.0</v>
      </c>
      <c r="E154" s="19" t="s">
        <v>136</v>
      </c>
      <c r="F154" s="20" t="s">
        <v>137</v>
      </c>
      <c r="G154" s="30">
        <v>1700.0</v>
      </c>
      <c r="H154" s="22" t="b">
        <v>1</v>
      </c>
      <c r="I154" s="19" t="s">
        <v>20</v>
      </c>
      <c r="J154" s="18"/>
      <c r="K154" s="23">
        <v>0.0</v>
      </c>
      <c r="L154" s="24"/>
      <c r="M154" s="24"/>
    </row>
    <row r="155" ht="22.5" customHeight="1">
      <c r="A155" s="14" t="s">
        <v>120</v>
      </c>
      <c r="B155" s="14" t="s">
        <v>132</v>
      </c>
      <c r="C155" s="8">
        <v>113.0</v>
      </c>
      <c r="D155" s="9">
        <v>45780.0</v>
      </c>
      <c r="E155" s="10" t="s">
        <v>124</v>
      </c>
      <c r="F155" s="11" t="s">
        <v>138</v>
      </c>
      <c r="G155" s="12">
        <v>1300.0</v>
      </c>
      <c r="H155" s="13" t="b">
        <v>1</v>
      </c>
      <c r="I155" s="10" t="s">
        <v>23</v>
      </c>
      <c r="J155" s="9"/>
      <c r="K155" s="5">
        <v>5.0</v>
      </c>
    </row>
    <row r="156" ht="22.5" customHeight="1">
      <c r="A156" s="14" t="s">
        <v>120</v>
      </c>
      <c r="B156" s="14" t="s">
        <v>132</v>
      </c>
      <c r="C156" s="8">
        <v>115.0</v>
      </c>
      <c r="D156" s="9">
        <v>45780.0</v>
      </c>
      <c r="E156" s="10" t="s">
        <v>59</v>
      </c>
      <c r="F156" s="11" t="s">
        <v>60</v>
      </c>
      <c r="G156" s="12">
        <v>1760.0</v>
      </c>
      <c r="H156" s="13" t="b">
        <v>1</v>
      </c>
      <c r="I156" s="10" t="s">
        <v>23</v>
      </c>
      <c r="J156" s="9"/>
      <c r="K156" s="5">
        <v>5.0</v>
      </c>
    </row>
    <row r="157" ht="22.5" customHeight="1">
      <c r="A157" s="14" t="s">
        <v>120</v>
      </c>
      <c r="B157" s="14" t="s">
        <v>132</v>
      </c>
      <c r="C157" s="8">
        <v>117.0</v>
      </c>
      <c r="D157" s="9">
        <v>45780.0</v>
      </c>
      <c r="E157" s="10" t="s">
        <v>21</v>
      </c>
      <c r="F157" s="11" t="s">
        <v>51</v>
      </c>
      <c r="G157" s="12">
        <v>5880.0</v>
      </c>
      <c r="H157" s="13" t="b">
        <v>1</v>
      </c>
      <c r="I157" s="10" t="s">
        <v>23</v>
      </c>
      <c r="J157" s="9"/>
      <c r="K157" s="5">
        <v>5.0</v>
      </c>
    </row>
    <row r="158" ht="22.5" customHeight="1">
      <c r="A158" s="14" t="s">
        <v>120</v>
      </c>
      <c r="B158" s="14" t="s">
        <v>132</v>
      </c>
      <c r="C158" s="8">
        <v>103.0</v>
      </c>
      <c r="D158" s="9">
        <v>45781.0</v>
      </c>
      <c r="E158" s="10" t="s">
        <v>39</v>
      </c>
      <c r="F158" s="11" t="s">
        <v>40</v>
      </c>
      <c r="G158" s="12">
        <v>75.0</v>
      </c>
      <c r="H158" s="13" t="b">
        <v>1</v>
      </c>
      <c r="I158" s="10" t="s">
        <v>20</v>
      </c>
      <c r="J158" s="9"/>
      <c r="K158" s="5">
        <v>5.0</v>
      </c>
    </row>
    <row r="159" ht="22.5" customHeight="1">
      <c r="A159" s="14" t="s">
        <v>120</v>
      </c>
      <c r="B159" s="14" t="s">
        <v>132</v>
      </c>
      <c r="C159" s="8">
        <v>109.0</v>
      </c>
      <c r="D159" s="9">
        <v>45782.0</v>
      </c>
      <c r="E159" s="10" t="s">
        <v>39</v>
      </c>
      <c r="F159" s="11" t="s">
        <v>40</v>
      </c>
      <c r="G159" s="12">
        <v>150.0</v>
      </c>
      <c r="H159" s="13" t="b">
        <v>1</v>
      </c>
      <c r="I159" s="10" t="s">
        <v>20</v>
      </c>
      <c r="J159" s="9"/>
      <c r="K159" s="5">
        <v>5.0</v>
      </c>
    </row>
    <row r="160" ht="22.5" customHeight="1">
      <c r="A160" s="14" t="s">
        <v>120</v>
      </c>
      <c r="B160" s="14" t="s">
        <v>132</v>
      </c>
      <c r="C160" s="8">
        <v>112.0</v>
      </c>
      <c r="D160" s="9">
        <v>45782.0</v>
      </c>
      <c r="E160" s="10" t="s">
        <v>21</v>
      </c>
      <c r="F160" s="11" t="s">
        <v>139</v>
      </c>
      <c r="G160" s="12">
        <v>410.0</v>
      </c>
      <c r="H160" s="13" t="b">
        <v>1</v>
      </c>
      <c r="I160" s="10" t="s">
        <v>23</v>
      </c>
      <c r="J160" s="9"/>
      <c r="K160" s="5">
        <v>5.0</v>
      </c>
    </row>
    <row r="161" ht="22.5" customHeight="1">
      <c r="A161" s="14" t="s">
        <v>120</v>
      </c>
      <c r="B161" s="14" t="s">
        <v>132</v>
      </c>
      <c r="C161" s="8">
        <v>140.0</v>
      </c>
      <c r="D161" s="9">
        <v>45782.0</v>
      </c>
      <c r="E161" s="10" t="s">
        <v>35</v>
      </c>
      <c r="F161" s="11" t="s">
        <v>140</v>
      </c>
      <c r="G161" s="12">
        <v>23436.0</v>
      </c>
      <c r="H161" s="13" t="b">
        <v>1</v>
      </c>
      <c r="I161" s="10" t="s">
        <v>23</v>
      </c>
      <c r="J161" s="9"/>
      <c r="K161" s="5">
        <v>5.0</v>
      </c>
    </row>
    <row r="162" ht="22.5" customHeight="1">
      <c r="A162" s="14" t="s">
        <v>120</v>
      </c>
      <c r="B162" s="14" t="s">
        <v>132</v>
      </c>
      <c r="C162" s="8">
        <v>180.0</v>
      </c>
      <c r="D162" s="9">
        <v>45782.0</v>
      </c>
      <c r="E162" s="10" t="s">
        <v>35</v>
      </c>
      <c r="F162" s="11" t="s">
        <v>140</v>
      </c>
      <c r="G162" s="12">
        <v>23436.0</v>
      </c>
      <c r="H162" s="13" t="b">
        <v>1</v>
      </c>
      <c r="I162" s="10" t="s">
        <v>23</v>
      </c>
      <c r="J162" s="9"/>
      <c r="K162" s="5">
        <v>5.0</v>
      </c>
    </row>
    <row r="163" ht="22.5" customHeight="1">
      <c r="A163" s="14" t="s">
        <v>120</v>
      </c>
      <c r="B163" s="14" t="s">
        <v>132</v>
      </c>
      <c r="C163" s="15">
        <v>226.0</v>
      </c>
      <c r="D163" s="9">
        <v>45782.0</v>
      </c>
      <c r="E163" s="10" t="s">
        <v>64</v>
      </c>
      <c r="F163" s="11" t="s">
        <v>141</v>
      </c>
      <c r="G163" s="12">
        <v>151700.0</v>
      </c>
      <c r="H163" s="13" t="b">
        <v>1</v>
      </c>
      <c r="I163" s="10" t="s">
        <v>23</v>
      </c>
      <c r="J163" s="9"/>
      <c r="K163" s="5">
        <v>5.0</v>
      </c>
    </row>
    <row r="164" ht="22.5" customHeight="1">
      <c r="A164" s="16" t="s">
        <v>120</v>
      </c>
      <c r="B164" s="16" t="s">
        <v>132</v>
      </c>
      <c r="C164" s="25">
        <v>264.0</v>
      </c>
      <c r="D164" s="18">
        <v>45782.0</v>
      </c>
      <c r="E164" s="19" t="s">
        <v>142</v>
      </c>
      <c r="F164" s="20" t="s">
        <v>143</v>
      </c>
      <c r="G164" s="30">
        <v>1668.0</v>
      </c>
      <c r="H164" s="22" t="b">
        <v>1</v>
      </c>
      <c r="I164" s="19" t="s">
        <v>20</v>
      </c>
      <c r="J164" s="18"/>
      <c r="K164" s="23">
        <v>0.0</v>
      </c>
      <c r="L164" s="24"/>
      <c r="M164" s="24"/>
    </row>
    <row r="165" ht="22.5" customHeight="1">
      <c r="A165" s="16" t="s">
        <v>120</v>
      </c>
      <c r="B165" s="16" t="s">
        <v>132</v>
      </c>
      <c r="C165" s="25">
        <v>270.0</v>
      </c>
      <c r="D165" s="18">
        <v>45782.0</v>
      </c>
      <c r="E165" s="19" t="s">
        <v>136</v>
      </c>
      <c r="F165" s="20" t="s">
        <v>137</v>
      </c>
      <c r="G165" s="33">
        <v>1647.0</v>
      </c>
      <c r="H165" s="22" t="b">
        <v>1</v>
      </c>
      <c r="I165" s="19" t="s">
        <v>20</v>
      </c>
      <c r="J165" s="18"/>
      <c r="K165" s="23">
        <v>0.0</v>
      </c>
      <c r="L165" s="24"/>
      <c r="M165" s="24"/>
    </row>
    <row r="166" ht="22.5" customHeight="1">
      <c r="A166" s="14" t="s">
        <v>120</v>
      </c>
      <c r="B166" s="14" t="s">
        <v>132</v>
      </c>
      <c r="C166" s="8">
        <v>104.0</v>
      </c>
      <c r="D166" s="9">
        <v>45783.0</v>
      </c>
      <c r="E166" s="10" t="s">
        <v>144</v>
      </c>
      <c r="F166" s="11" t="s">
        <v>145</v>
      </c>
      <c r="G166" s="12">
        <v>26320.0</v>
      </c>
      <c r="H166" s="13" t="b">
        <v>1</v>
      </c>
      <c r="I166" s="10" t="s">
        <v>23</v>
      </c>
      <c r="J166" s="9"/>
      <c r="K166" s="5">
        <v>5.0</v>
      </c>
    </row>
    <row r="167" ht="22.5" customHeight="1">
      <c r="A167" s="14" t="s">
        <v>120</v>
      </c>
      <c r="B167" s="14" t="s">
        <v>132</v>
      </c>
      <c r="C167" s="8">
        <v>107.0</v>
      </c>
      <c r="D167" s="9">
        <v>45783.0</v>
      </c>
      <c r="E167" s="10" t="s">
        <v>21</v>
      </c>
      <c r="F167" s="11" t="s">
        <v>51</v>
      </c>
      <c r="G167" s="12">
        <v>6411.0</v>
      </c>
      <c r="H167" s="13" t="b">
        <v>1</v>
      </c>
      <c r="I167" s="10" t="s">
        <v>23</v>
      </c>
      <c r="J167" s="9"/>
      <c r="K167" s="5">
        <v>5.0</v>
      </c>
    </row>
    <row r="168" ht="22.5" customHeight="1">
      <c r="A168" s="14" t="s">
        <v>120</v>
      </c>
      <c r="B168" s="14" t="s">
        <v>132</v>
      </c>
      <c r="C168" s="8">
        <v>108.0</v>
      </c>
      <c r="D168" s="9">
        <v>45783.0</v>
      </c>
      <c r="E168" s="10" t="s">
        <v>39</v>
      </c>
      <c r="F168" s="11" t="s">
        <v>40</v>
      </c>
      <c r="G168" s="12">
        <v>150.0</v>
      </c>
      <c r="H168" s="13" t="b">
        <v>1</v>
      </c>
      <c r="I168" s="10" t="s">
        <v>20</v>
      </c>
      <c r="J168" s="9"/>
      <c r="K168" s="5">
        <v>5.0</v>
      </c>
    </row>
    <row r="169" ht="22.5" customHeight="1">
      <c r="A169" s="14" t="s">
        <v>120</v>
      </c>
      <c r="B169" s="14" t="s">
        <v>132</v>
      </c>
      <c r="C169" s="8">
        <v>110.0</v>
      </c>
      <c r="D169" s="9">
        <v>45783.0</v>
      </c>
      <c r="E169" s="10" t="s">
        <v>146</v>
      </c>
      <c r="F169" s="11" t="s">
        <v>147</v>
      </c>
      <c r="G169" s="12">
        <v>1104.0</v>
      </c>
      <c r="H169" s="13" t="b">
        <v>1</v>
      </c>
      <c r="I169" s="10" t="s">
        <v>23</v>
      </c>
      <c r="J169" s="9"/>
      <c r="K169" s="5">
        <v>5.0</v>
      </c>
    </row>
    <row r="170" ht="22.5" customHeight="1">
      <c r="A170" s="14" t="s">
        <v>120</v>
      </c>
      <c r="B170" s="14" t="s">
        <v>132</v>
      </c>
      <c r="C170" s="8">
        <v>201.0</v>
      </c>
      <c r="D170" s="9">
        <v>45783.0</v>
      </c>
      <c r="E170" s="10" t="s">
        <v>21</v>
      </c>
      <c r="F170" s="11" t="s">
        <v>148</v>
      </c>
      <c r="G170" s="12">
        <v>3278.0</v>
      </c>
      <c r="H170" s="13" t="b">
        <v>1</v>
      </c>
      <c r="I170" s="10" t="s">
        <v>23</v>
      </c>
      <c r="J170" s="9"/>
      <c r="K170" s="5">
        <v>5.0</v>
      </c>
    </row>
    <row r="171" ht="22.5" customHeight="1">
      <c r="A171" s="16" t="s">
        <v>120</v>
      </c>
      <c r="B171" s="16" t="s">
        <v>132</v>
      </c>
      <c r="C171" s="25">
        <v>271.0</v>
      </c>
      <c r="D171" s="18">
        <v>45783.0</v>
      </c>
      <c r="E171" s="19" t="s">
        <v>136</v>
      </c>
      <c r="F171" s="20" t="s">
        <v>137</v>
      </c>
      <c r="G171" s="30">
        <v>1934.0</v>
      </c>
      <c r="H171" s="22" t="b">
        <v>1</v>
      </c>
      <c r="I171" s="19" t="s">
        <v>20</v>
      </c>
      <c r="J171" s="18"/>
      <c r="K171" s="23">
        <v>0.0</v>
      </c>
      <c r="L171" s="24"/>
      <c r="M171" s="24"/>
    </row>
    <row r="172" ht="22.5" customHeight="1">
      <c r="A172" s="14" t="s">
        <v>120</v>
      </c>
      <c r="B172" s="14" t="s">
        <v>132</v>
      </c>
      <c r="C172" s="8">
        <v>106.0</v>
      </c>
      <c r="D172" s="9">
        <v>45784.0</v>
      </c>
      <c r="E172" s="10" t="s">
        <v>26</v>
      </c>
      <c r="F172" s="11" t="s">
        <v>27</v>
      </c>
      <c r="G172" s="12">
        <v>2880.0</v>
      </c>
      <c r="H172" s="13" t="b">
        <v>1</v>
      </c>
      <c r="I172" s="10" t="s">
        <v>23</v>
      </c>
      <c r="J172" s="9"/>
      <c r="K172" s="5">
        <v>5.0</v>
      </c>
    </row>
    <row r="173" ht="22.5" customHeight="1">
      <c r="A173" s="16" t="s">
        <v>120</v>
      </c>
      <c r="B173" s="16" t="s">
        <v>132</v>
      </c>
      <c r="C173" s="17">
        <v>256.0</v>
      </c>
      <c r="D173" s="18">
        <v>45784.0</v>
      </c>
      <c r="E173" s="19" t="s">
        <v>53</v>
      </c>
      <c r="F173" s="20" t="s">
        <v>54</v>
      </c>
      <c r="G173" s="30">
        <v>2289.0</v>
      </c>
      <c r="H173" s="22" t="b">
        <v>1</v>
      </c>
      <c r="I173" s="19" t="s">
        <v>20</v>
      </c>
      <c r="J173" s="18"/>
      <c r="K173" s="23">
        <v>0.0</v>
      </c>
      <c r="L173" s="24"/>
      <c r="M173" s="24"/>
    </row>
    <row r="174" ht="22.5" customHeight="1">
      <c r="A174" s="14" t="s">
        <v>120</v>
      </c>
      <c r="B174" s="14" t="s">
        <v>132</v>
      </c>
      <c r="C174" s="8">
        <v>101.0</v>
      </c>
      <c r="D174" s="9">
        <v>45785.0</v>
      </c>
      <c r="E174" s="10" t="s">
        <v>146</v>
      </c>
      <c r="F174" s="11" t="s">
        <v>147</v>
      </c>
      <c r="G174" s="12">
        <v>846.0</v>
      </c>
      <c r="H174" s="13" t="b">
        <v>1</v>
      </c>
      <c r="I174" s="10" t="s">
        <v>23</v>
      </c>
      <c r="J174" s="9"/>
      <c r="K174" s="5">
        <v>5.0</v>
      </c>
    </row>
    <row r="175" ht="22.5" customHeight="1">
      <c r="A175" s="14" t="s">
        <v>120</v>
      </c>
      <c r="B175" s="14" t="s">
        <v>132</v>
      </c>
      <c r="C175" s="27">
        <v>102.0</v>
      </c>
      <c r="D175" s="9">
        <v>45785.0</v>
      </c>
      <c r="E175" s="10" t="s">
        <v>59</v>
      </c>
      <c r="F175" s="11" t="s">
        <v>60</v>
      </c>
      <c r="G175" s="12">
        <v>1750.0</v>
      </c>
      <c r="H175" s="13" t="b">
        <v>1</v>
      </c>
      <c r="I175" s="10" t="s">
        <v>23</v>
      </c>
      <c r="J175" s="9"/>
      <c r="K175" s="5">
        <v>5.0</v>
      </c>
    </row>
    <row r="176" ht="22.5" customHeight="1">
      <c r="A176" s="14" t="s">
        <v>120</v>
      </c>
      <c r="B176" s="14" t="s">
        <v>132</v>
      </c>
      <c r="C176" s="8">
        <v>105.0</v>
      </c>
      <c r="D176" s="9">
        <v>45785.0</v>
      </c>
      <c r="E176" s="10" t="s">
        <v>39</v>
      </c>
      <c r="F176" s="11" t="s">
        <v>40</v>
      </c>
      <c r="G176" s="12">
        <v>75.0</v>
      </c>
      <c r="H176" s="13" t="b">
        <v>1</v>
      </c>
      <c r="I176" s="10" t="s">
        <v>20</v>
      </c>
      <c r="J176" s="9"/>
      <c r="K176" s="5">
        <v>5.0</v>
      </c>
    </row>
    <row r="177" ht="22.5" customHeight="1">
      <c r="A177" s="14" t="s">
        <v>120</v>
      </c>
      <c r="B177" s="14" t="s">
        <v>132</v>
      </c>
      <c r="C177" s="8">
        <v>123.0</v>
      </c>
      <c r="D177" s="9">
        <v>45785.0</v>
      </c>
      <c r="E177" s="10" t="s">
        <v>26</v>
      </c>
      <c r="F177" s="11" t="s">
        <v>149</v>
      </c>
      <c r="G177" s="12">
        <v>2880.0</v>
      </c>
      <c r="H177" s="13" t="b">
        <v>1</v>
      </c>
      <c r="I177" s="10" t="s">
        <v>23</v>
      </c>
      <c r="J177" s="9"/>
      <c r="K177" s="5">
        <v>5.0</v>
      </c>
    </row>
    <row r="178" ht="22.5" customHeight="1">
      <c r="A178" s="16" t="s">
        <v>120</v>
      </c>
      <c r="B178" s="16" t="s">
        <v>132</v>
      </c>
      <c r="C178" s="25">
        <v>272.0</v>
      </c>
      <c r="D178" s="18">
        <v>45786.0</v>
      </c>
      <c r="E178" s="19" t="s">
        <v>136</v>
      </c>
      <c r="F178" s="20" t="s">
        <v>137</v>
      </c>
      <c r="G178" s="33">
        <v>1893.0</v>
      </c>
      <c r="H178" s="22" t="b">
        <v>1</v>
      </c>
      <c r="I178" s="19" t="s">
        <v>20</v>
      </c>
      <c r="J178" s="18"/>
      <c r="K178" s="23">
        <v>0.0</v>
      </c>
      <c r="L178" s="24"/>
      <c r="M178" s="24"/>
    </row>
    <row r="179" ht="22.5" customHeight="1">
      <c r="A179" s="14" t="s">
        <v>120</v>
      </c>
      <c r="B179" s="14" t="s">
        <v>132</v>
      </c>
      <c r="C179" s="8">
        <v>129.0</v>
      </c>
      <c r="D179" s="9">
        <v>45787.0</v>
      </c>
      <c r="E179" s="10" t="s">
        <v>150</v>
      </c>
      <c r="F179" s="11" t="s">
        <v>151</v>
      </c>
      <c r="G179" s="12">
        <v>2262.0</v>
      </c>
      <c r="H179" s="13" t="b">
        <v>1</v>
      </c>
      <c r="I179" s="10" t="s">
        <v>23</v>
      </c>
      <c r="J179" s="9"/>
      <c r="K179" s="5">
        <v>5.0</v>
      </c>
    </row>
    <row r="180" ht="22.5" customHeight="1">
      <c r="A180" s="14" t="s">
        <v>120</v>
      </c>
      <c r="B180" s="14" t="s">
        <v>132</v>
      </c>
      <c r="C180" s="8">
        <v>138.0</v>
      </c>
      <c r="D180" s="9">
        <v>45787.0</v>
      </c>
      <c r="E180" s="10" t="s">
        <v>21</v>
      </c>
      <c r="F180" s="11" t="s">
        <v>51</v>
      </c>
      <c r="G180" s="12">
        <v>12390.0</v>
      </c>
      <c r="H180" s="13" t="b">
        <v>1</v>
      </c>
      <c r="I180" s="10" t="s">
        <v>23</v>
      </c>
      <c r="J180" s="9"/>
      <c r="K180" s="5">
        <v>5.0</v>
      </c>
    </row>
    <row r="181" ht="22.5" customHeight="1">
      <c r="A181" s="16" t="s">
        <v>120</v>
      </c>
      <c r="B181" s="16" t="s">
        <v>132</v>
      </c>
      <c r="C181" s="25">
        <v>265.0</v>
      </c>
      <c r="D181" s="18">
        <v>45787.0</v>
      </c>
      <c r="E181" s="19" t="s">
        <v>142</v>
      </c>
      <c r="F181" s="20" t="s">
        <v>143</v>
      </c>
      <c r="G181" s="33">
        <v>1704.0</v>
      </c>
      <c r="H181" s="22" t="b">
        <v>1</v>
      </c>
      <c r="I181" s="19" t="s">
        <v>20</v>
      </c>
      <c r="J181" s="18"/>
      <c r="K181" s="23">
        <v>0.0</v>
      </c>
      <c r="L181" s="24"/>
      <c r="M181" s="24"/>
    </row>
    <row r="182" ht="22.5" customHeight="1">
      <c r="A182" s="16" t="s">
        <v>120</v>
      </c>
      <c r="B182" s="16" t="s">
        <v>132</v>
      </c>
      <c r="C182" s="17">
        <v>317.0</v>
      </c>
      <c r="D182" s="18">
        <v>45787.0</v>
      </c>
      <c r="E182" s="19" t="s">
        <v>150</v>
      </c>
      <c r="F182" s="20" t="s">
        <v>152</v>
      </c>
      <c r="G182" s="21">
        <v>2262.0</v>
      </c>
      <c r="H182" s="22" t="b">
        <v>1</v>
      </c>
      <c r="I182" s="19" t="s">
        <v>23</v>
      </c>
      <c r="J182" s="18"/>
      <c r="K182" s="23">
        <v>0.0</v>
      </c>
      <c r="L182" s="24"/>
      <c r="M182" s="24"/>
    </row>
    <row r="183" ht="22.5" customHeight="1">
      <c r="A183" s="14" t="s">
        <v>120</v>
      </c>
      <c r="B183" s="14" t="s">
        <v>132</v>
      </c>
      <c r="C183" s="8">
        <v>124.0</v>
      </c>
      <c r="D183" s="9">
        <v>45789.0</v>
      </c>
      <c r="E183" s="10" t="s">
        <v>59</v>
      </c>
      <c r="F183" s="11" t="s">
        <v>153</v>
      </c>
      <c r="G183" s="12">
        <v>1750.0</v>
      </c>
      <c r="H183" s="13" t="b">
        <v>1</v>
      </c>
      <c r="I183" s="10" t="s">
        <v>23</v>
      </c>
      <c r="J183" s="9"/>
      <c r="K183" s="5">
        <v>5.0</v>
      </c>
    </row>
    <row r="184" ht="22.5" customHeight="1">
      <c r="A184" s="14" t="s">
        <v>120</v>
      </c>
      <c r="B184" s="14" t="s">
        <v>132</v>
      </c>
      <c r="C184" s="8">
        <v>125.0</v>
      </c>
      <c r="D184" s="9">
        <v>45789.0</v>
      </c>
      <c r="E184" s="10" t="s">
        <v>39</v>
      </c>
      <c r="F184" s="11" t="s">
        <v>40</v>
      </c>
      <c r="G184" s="12">
        <v>150.0</v>
      </c>
      <c r="H184" s="13" t="b">
        <v>1</v>
      </c>
      <c r="I184" s="10" t="s">
        <v>20</v>
      </c>
      <c r="J184" s="9"/>
      <c r="K184" s="5">
        <v>5.0</v>
      </c>
    </row>
    <row r="185" ht="22.5" customHeight="1">
      <c r="A185" s="16" t="s">
        <v>120</v>
      </c>
      <c r="B185" s="16" t="s">
        <v>132</v>
      </c>
      <c r="C185" s="25">
        <v>273.0</v>
      </c>
      <c r="D185" s="18">
        <v>45789.0</v>
      </c>
      <c r="E185" s="19" t="s">
        <v>136</v>
      </c>
      <c r="F185" s="20" t="s">
        <v>137</v>
      </c>
      <c r="G185" s="30">
        <v>2100.0</v>
      </c>
      <c r="H185" s="22" t="b">
        <v>1</v>
      </c>
      <c r="I185" s="19" t="s">
        <v>20</v>
      </c>
      <c r="J185" s="18"/>
      <c r="K185" s="23">
        <v>0.0</v>
      </c>
      <c r="L185" s="24"/>
      <c r="M185" s="24"/>
    </row>
    <row r="186" ht="22.5" customHeight="1">
      <c r="A186" s="14" t="s">
        <v>120</v>
      </c>
      <c r="B186" s="14" t="s">
        <v>132</v>
      </c>
      <c r="C186" s="8">
        <v>126.0</v>
      </c>
      <c r="D186" s="9">
        <v>45790.0</v>
      </c>
      <c r="E186" s="10" t="s">
        <v>39</v>
      </c>
      <c r="F186" s="11" t="s">
        <v>40</v>
      </c>
      <c r="G186" s="12">
        <v>75.0</v>
      </c>
      <c r="H186" s="13" t="b">
        <v>1</v>
      </c>
      <c r="I186" s="10" t="s">
        <v>20</v>
      </c>
      <c r="J186" s="9"/>
      <c r="K186" s="5">
        <v>5.0</v>
      </c>
    </row>
    <row r="187" ht="22.5" customHeight="1">
      <c r="A187" s="14" t="s">
        <v>120</v>
      </c>
      <c r="B187" s="14" t="s">
        <v>132</v>
      </c>
      <c r="C187" s="8">
        <v>130.0</v>
      </c>
      <c r="D187" s="9">
        <v>45790.0</v>
      </c>
      <c r="E187" s="10" t="s">
        <v>24</v>
      </c>
      <c r="F187" s="11" t="s">
        <v>154</v>
      </c>
      <c r="G187" s="12">
        <v>3491.0</v>
      </c>
      <c r="H187" s="13" t="b">
        <v>1</v>
      </c>
      <c r="I187" s="10" t="s">
        <v>23</v>
      </c>
      <c r="J187" s="9"/>
      <c r="K187" s="5">
        <v>5.0</v>
      </c>
    </row>
    <row r="188" ht="22.5" customHeight="1">
      <c r="A188" s="26" t="s">
        <v>120</v>
      </c>
      <c r="B188" s="26" t="s">
        <v>132</v>
      </c>
      <c r="C188" s="34">
        <v>247.0</v>
      </c>
      <c r="D188" s="9">
        <v>45790.0</v>
      </c>
      <c r="E188" s="10" t="s">
        <v>28</v>
      </c>
      <c r="F188" s="11" t="s">
        <v>19</v>
      </c>
      <c r="G188" s="12">
        <v>1346.0</v>
      </c>
      <c r="H188" s="13" t="b">
        <v>1</v>
      </c>
      <c r="I188" s="10" t="s">
        <v>23</v>
      </c>
      <c r="J188" s="9"/>
      <c r="K188" s="31"/>
    </row>
    <row r="189" ht="22.5" customHeight="1">
      <c r="A189" s="14" t="s">
        <v>120</v>
      </c>
      <c r="B189" s="14" t="s">
        <v>132</v>
      </c>
      <c r="C189" s="8">
        <v>128.0</v>
      </c>
      <c r="D189" s="9">
        <v>45791.0</v>
      </c>
      <c r="E189" s="10" t="s">
        <v>155</v>
      </c>
      <c r="F189" s="11" t="s">
        <v>156</v>
      </c>
      <c r="G189" s="12">
        <v>1794.0</v>
      </c>
      <c r="H189" s="13" t="b">
        <v>1</v>
      </c>
      <c r="I189" s="10" t="s">
        <v>20</v>
      </c>
      <c r="J189" s="9"/>
      <c r="K189" s="5">
        <v>5.0</v>
      </c>
    </row>
    <row r="190" ht="22.5" customHeight="1">
      <c r="A190" s="14" t="s">
        <v>120</v>
      </c>
      <c r="B190" s="14" t="s">
        <v>132</v>
      </c>
      <c r="C190" s="8">
        <v>137.0</v>
      </c>
      <c r="D190" s="9">
        <v>45791.0</v>
      </c>
      <c r="E190" s="10" t="s">
        <v>157</v>
      </c>
      <c r="F190" s="11" t="s">
        <v>158</v>
      </c>
      <c r="G190" s="12">
        <v>75.0</v>
      </c>
      <c r="H190" s="13" t="b">
        <v>1</v>
      </c>
      <c r="I190" s="10" t="s">
        <v>20</v>
      </c>
      <c r="J190" s="9"/>
      <c r="K190" s="5">
        <v>5.0</v>
      </c>
    </row>
    <row r="191" ht="22.5" customHeight="1">
      <c r="A191" s="14" t="s">
        <v>120</v>
      </c>
      <c r="B191" s="14" t="s">
        <v>132</v>
      </c>
      <c r="C191" s="8">
        <v>139.0</v>
      </c>
      <c r="D191" s="9">
        <v>45791.0</v>
      </c>
      <c r="E191" s="10" t="s">
        <v>159</v>
      </c>
      <c r="F191" s="11" t="s">
        <v>160</v>
      </c>
      <c r="G191" s="12">
        <v>6070.0</v>
      </c>
      <c r="H191" s="13" t="b">
        <v>1</v>
      </c>
      <c r="I191" s="10" t="s">
        <v>23</v>
      </c>
      <c r="J191" s="9"/>
      <c r="K191" s="5">
        <v>5.0</v>
      </c>
    </row>
    <row r="192" ht="22.5" customHeight="1">
      <c r="A192" s="14" t="s">
        <v>120</v>
      </c>
      <c r="B192" s="14" t="s">
        <v>132</v>
      </c>
      <c r="C192" s="8">
        <v>185.0</v>
      </c>
      <c r="D192" s="9">
        <v>45791.0</v>
      </c>
      <c r="E192" s="10" t="s">
        <v>87</v>
      </c>
      <c r="F192" s="11" t="s">
        <v>161</v>
      </c>
      <c r="G192" s="12">
        <v>3793.0</v>
      </c>
      <c r="H192" s="13" t="b">
        <v>1</v>
      </c>
      <c r="I192" s="10" t="s">
        <v>20</v>
      </c>
      <c r="J192" s="9"/>
      <c r="K192" s="5">
        <v>5.0</v>
      </c>
    </row>
    <row r="193" ht="22.5" customHeight="1">
      <c r="A193" s="14" t="s">
        <v>120</v>
      </c>
      <c r="B193" s="14" t="s">
        <v>132</v>
      </c>
      <c r="C193" s="8">
        <v>132.0</v>
      </c>
      <c r="D193" s="9">
        <v>45792.0</v>
      </c>
      <c r="E193" s="10" t="s">
        <v>157</v>
      </c>
      <c r="F193" s="11" t="s">
        <v>158</v>
      </c>
      <c r="G193" s="12">
        <v>75.0</v>
      </c>
      <c r="H193" s="13" t="b">
        <v>1</v>
      </c>
      <c r="I193" s="10" t="s">
        <v>20</v>
      </c>
      <c r="J193" s="9"/>
      <c r="K193" s="5">
        <v>5.0</v>
      </c>
    </row>
    <row r="194" ht="22.5" customHeight="1">
      <c r="A194" s="14" t="s">
        <v>120</v>
      </c>
      <c r="B194" s="14" t="s">
        <v>132</v>
      </c>
      <c r="C194" s="8">
        <v>133.0</v>
      </c>
      <c r="D194" s="9">
        <v>45792.0</v>
      </c>
      <c r="E194" s="10" t="s">
        <v>21</v>
      </c>
      <c r="F194" s="11" t="s">
        <v>162</v>
      </c>
      <c r="G194" s="12">
        <v>4059.0</v>
      </c>
      <c r="H194" s="13" t="b">
        <v>1</v>
      </c>
      <c r="I194" s="10" t="s">
        <v>23</v>
      </c>
      <c r="J194" s="9"/>
      <c r="K194" s="5">
        <v>5.0</v>
      </c>
    </row>
    <row r="195" ht="22.5" customHeight="1">
      <c r="A195" s="14" t="s">
        <v>120</v>
      </c>
      <c r="B195" s="14" t="s">
        <v>132</v>
      </c>
      <c r="C195" s="8">
        <v>136.0</v>
      </c>
      <c r="D195" s="9">
        <v>45792.0</v>
      </c>
      <c r="E195" s="10" t="s">
        <v>163</v>
      </c>
      <c r="F195" s="11" t="s">
        <v>164</v>
      </c>
      <c r="G195" s="12">
        <v>300.0</v>
      </c>
      <c r="H195" s="13" t="b">
        <v>1</v>
      </c>
      <c r="I195" s="10" t="s">
        <v>20</v>
      </c>
      <c r="J195" s="9"/>
      <c r="K195" s="5">
        <v>5.0</v>
      </c>
    </row>
    <row r="196" ht="22.5" customHeight="1">
      <c r="A196" s="16" t="s">
        <v>120</v>
      </c>
      <c r="B196" s="16" t="s">
        <v>132</v>
      </c>
      <c r="C196" s="17">
        <v>255.2</v>
      </c>
      <c r="D196" s="18">
        <v>45792.0</v>
      </c>
      <c r="E196" s="19" t="s">
        <v>53</v>
      </c>
      <c r="F196" s="20" t="s">
        <v>54</v>
      </c>
      <c r="G196" s="33">
        <v>2166.0</v>
      </c>
      <c r="H196" s="22" t="b">
        <v>1</v>
      </c>
      <c r="I196" s="19" t="s">
        <v>20</v>
      </c>
      <c r="J196" s="18"/>
      <c r="K196" s="23">
        <v>0.0</v>
      </c>
      <c r="L196" s="24"/>
      <c r="M196" s="24"/>
    </row>
    <row r="197" ht="22.5" customHeight="1">
      <c r="A197" s="14" t="s">
        <v>120</v>
      </c>
      <c r="B197" s="14" t="s">
        <v>132</v>
      </c>
      <c r="C197" s="8">
        <v>122.0</v>
      </c>
      <c r="D197" s="9">
        <v>45793.0</v>
      </c>
      <c r="E197" s="10" t="s">
        <v>39</v>
      </c>
      <c r="F197" s="11" t="s">
        <v>40</v>
      </c>
      <c r="G197" s="12">
        <v>75.0</v>
      </c>
      <c r="H197" s="13" t="b">
        <v>1</v>
      </c>
      <c r="I197" s="10" t="s">
        <v>20</v>
      </c>
      <c r="J197" s="9"/>
      <c r="K197" s="5">
        <v>5.0</v>
      </c>
    </row>
    <row r="198" ht="22.5" customHeight="1">
      <c r="A198" s="14" t="s">
        <v>120</v>
      </c>
      <c r="B198" s="14" t="s">
        <v>132</v>
      </c>
      <c r="C198" s="8">
        <v>131.0</v>
      </c>
      <c r="D198" s="9">
        <v>45793.0</v>
      </c>
      <c r="E198" s="10" t="s">
        <v>157</v>
      </c>
      <c r="F198" s="11" t="s">
        <v>158</v>
      </c>
      <c r="G198" s="12">
        <v>150.0</v>
      </c>
      <c r="H198" s="13" t="b">
        <v>1</v>
      </c>
      <c r="I198" s="10" t="s">
        <v>20</v>
      </c>
      <c r="J198" s="9"/>
      <c r="K198" s="5">
        <v>5.0</v>
      </c>
    </row>
    <row r="199" ht="22.5" customHeight="1">
      <c r="A199" s="14" t="s">
        <v>120</v>
      </c>
      <c r="B199" s="14" t="s">
        <v>132</v>
      </c>
      <c r="C199" s="8">
        <v>134.0</v>
      </c>
      <c r="D199" s="9">
        <v>45793.0</v>
      </c>
      <c r="E199" s="10" t="s">
        <v>103</v>
      </c>
      <c r="F199" s="11" t="s">
        <v>165</v>
      </c>
      <c r="G199" s="12">
        <v>2418.0</v>
      </c>
      <c r="H199" s="13" t="b">
        <v>1</v>
      </c>
      <c r="I199" s="10" t="s">
        <v>20</v>
      </c>
      <c r="J199" s="9"/>
      <c r="K199" s="5">
        <v>5.0</v>
      </c>
    </row>
    <row r="200" ht="22.5" customHeight="1">
      <c r="A200" s="14" t="s">
        <v>120</v>
      </c>
      <c r="B200" s="14" t="s">
        <v>132</v>
      </c>
      <c r="C200" s="8">
        <v>206.0</v>
      </c>
      <c r="D200" s="9">
        <v>45793.0</v>
      </c>
      <c r="E200" s="10" t="s">
        <v>146</v>
      </c>
      <c r="F200" s="11" t="s">
        <v>19</v>
      </c>
      <c r="G200" s="12">
        <v>1400.0</v>
      </c>
      <c r="H200" s="13" t="b">
        <v>1</v>
      </c>
      <c r="I200" s="10" t="s">
        <v>23</v>
      </c>
      <c r="J200" s="9"/>
      <c r="K200" s="5">
        <v>5.0</v>
      </c>
    </row>
    <row r="201" ht="22.5" customHeight="1">
      <c r="A201" s="16" t="s">
        <v>120</v>
      </c>
      <c r="B201" s="16" t="s">
        <v>132</v>
      </c>
      <c r="C201" s="25">
        <v>274.0</v>
      </c>
      <c r="D201" s="18">
        <v>45793.0</v>
      </c>
      <c r="E201" s="19" t="s">
        <v>136</v>
      </c>
      <c r="F201" s="20" t="s">
        <v>137</v>
      </c>
      <c r="G201" s="33">
        <v>2296.0</v>
      </c>
      <c r="H201" s="22" t="b">
        <v>1</v>
      </c>
      <c r="I201" s="19" t="s">
        <v>20</v>
      </c>
      <c r="J201" s="18"/>
      <c r="K201" s="23">
        <v>0.0</v>
      </c>
      <c r="L201" s="24"/>
      <c r="M201" s="24"/>
    </row>
    <row r="202" ht="22.5" customHeight="1">
      <c r="A202" s="16" t="s">
        <v>120</v>
      </c>
      <c r="B202" s="16" t="s">
        <v>132</v>
      </c>
      <c r="C202" s="34">
        <v>336.0</v>
      </c>
      <c r="D202" s="18">
        <v>45793.0</v>
      </c>
      <c r="E202" s="19" t="s">
        <v>83</v>
      </c>
      <c r="F202" s="20" t="s">
        <v>166</v>
      </c>
      <c r="G202" s="21">
        <v>450.0</v>
      </c>
      <c r="H202" s="22" t="b">
        <v>1</v>
      </c>
      <c r="I202" s="19" t="s">
        <v>15</v>
      </c>
      <c r="J202" s="18"/>
      <c r="K202" s="23">
        <v>0.0</v>
      </c>
      <c r="L202" s="24"/>
      <c r="M202" s="24"/>
    </row>
    <row r="203" ht="22.5" customHeight="1">
      <c r="A203" s="14" t="s">
        <v>120</v>
      </c>
      <c r="B203" s="14" t="s">
        <v>132</v>
      </c>
      <c r="C203" s="8">
        <v>135.0</v>
      </c>
      <c r="D203" s="9">
        <v>45794.0</v>
      </c>
      <c r="E203" s="10" t="s">
        <v>157</v>
      </c>
      <c r="F203" s="11" t="s">
        <v>158</v>
      </c>
      <c r="G203" s="12">
        <v>75.0</v>
      </c>
      <c r="H203" s="13" t="b">
        <v>1</v>
      </c>
      <c r="I203" s="10" t="s">
        <v>20</v>
      </c>
      <c r="J203" s="9"/>
      <c r="K203" s="5">
        <v>5.0</v>
      </c>
    </row>
    <row r="204" ht="22.5" customHeight="1">
      <c r="A204" s="14" t="s">
        <v>120</v>
      </c>
      <c r="B204" s="14" t="s">
        <v>132</v>
      </c>
      <c r="C204" s="8">
        <v>142.0</v>
      </c>
      <c r="D204" s="9">
        <v>45794.0</v>
      </c>
      <c r="E204" s="10" t="s">
        <v>146</v>
      </c>
      <c r="F204" s="11" t="s">
        <v>19</v>
      </c>
      <c r="G204" s="12">
        <v>357.0</v>
      </c>
      <c r="H204" s="13" t="b">
        <v>1</v>
      </c>
      <c r="I204" s="10" t="s">
        <v>23</v>
      </c>
      <c r="J204" s="9"/>
      <c r="K204" s="5">
        <v>5.0</v>
      </c>
    </row>
    <row r="205" ht="22.5" customHeight="1">
      <c r="A205" s="14" t="s">
        <v>120</v>
      </c>
      <c r="B205" s="14" t="s">
        <v>132</v>
      </c>
      <c r="C205" s="8">
        <v>182.0</v>
      </c>
      <c r="D205" s="9">
        <v>45794.0</v>
      </c>
      <c r="E205" s="10" t="s">
        <v>21</v>
      </c>
      <c r="F205" s="11" t="s">
        <v>122</v>
      </c>
      <c r="G205" s="12">
        <v>5017.0</v>
      </c>
      <c r="H205" s="13" t="b">
        <v>1</v>
      </c>
      <c r="I205" s="10" t="s">
        <v>23</v>
      </c>
      <c r="J205" s="9"/>
      <c r="K205" s="5">
        <v>5.0</v>
      </c>
    </row>
    <row r="206" ht="22.5" customHeight="1">
      <c r="A206" s="14" t="s">
        <v>120</v>
      </c>
      <c r="B206" s="14" t="s">
        <v>132</v>
      </c>
      <c r="C206" s="8">
        <v>196.0</v>
      </c>
      <c r="D206" s="9">
        <v>45794.0</v>
      </c>
      <c r="E206" s="10" t="s">
        <v>72</v>
      </c>
      <c r="F206" s="11" t="s">
        <v>167</v>
      </c>
      <c r="G206" s="12">
        <v>2060.0</v>
      </c>
      <c r="H206" s="13" t="b">
        <v>1</v>
      </c>
      <c r="I206" s="10" t="s">
        <v>23</v>
      </c>
      <c r="J206" s="9"/>
      <c r="K206" s="5">
        <v>5.0</v>
      </c>
    </row>
    <row r="207" ht="22.5" customHeight="1">
      <c r="A207" s="16" t="s">
        <v>120</v>
      </c>
      <c r="B207" s="16" t="s">
        <v>132</v>
      </c>
      <c r="C207" s="25">
        <v>266.0</v>
      </c>
      <c r="D207" s="18">
        <v>45794.0</v>
      </c>
      <c r="E207" s="19" t="s">
        <v>142</v>
      </c>
      <c r="F207" s="20" t="s">
        <v>143</v>
      </c>
      <c r="G207" s="30">
        <v>1740.0</v>
      </c>
      <c r="H207" s="22" t="b">
        <v>1</v>
      </c>
      <c r="I207" s="19" t="s">
        <v>20</v>
      </c>
      <c r="J207" s="18"/>
      <c r="K207" s="23">
        <v>0.0</v>
      </c>
      <c r="L207" s="24"/>
      <c r="M207" s="24"/>
    </row>
    <row r="208" ht="22.5" customHeight="1">
      <c r="A208" s="14" t="s">
        <v>120</v>
      </c>
      <c r="B208" s="14" t="s">
        <v>132</v>
      </c>
      <c r="C208" s="8">
        <v>174.0</v>
      </c>
      <c r="D208" s="9">
        <v>45795.0</v>
      </c>
      <c r="E208" s="10" t="s">
        <v>155</v>
      </c>
      <c r="F208" s="11" t="s">
        <v>168</v>
      </c>
      <c r="G208" s="12">
        <v>932.0</v>
      </c>
      <c r="H208" s="13" t="b">
        <v>1</v>
      </c>
      <c r="I208" s="10" t="s">
        <v>20</v>
      </c>
      <c r="J208" s="9"/>
      <c r="K208" s="5">
        <v>5.0</v>
      </c>
    </row>
    <row r="209" ht="22.5" customHeight="1">
      <c r="A209" s="14" t="s">
        <v>120</v>
      </c>
      <c r="B209" s="14" t="s">
        <v>132</v>
      </c>
      <c r="C209" s="7">
        <v>141.0</v>
      </c>
      <c r="D209" s="9">
        <v>45796.0</v>
      </c>
      <c r="E209" s="10" t="s">
        <v>169</v>
      </c>
      <c r="F209" s="11" t="s">
        <v>60</v>
      </c>
      <c r="G209" s="12">
        <v>1750.0</v>
      </c>
      <c r="H209" s="13" t="b">
        <v>1</v>
      </c>
      <c r="I209" s="10" t="s">
        <v>23</v>
      </c>
      <c r="J209" s="9"/>
      <c r="K209" s="5">
        <v>5.0</v>
      </c>
    </row>
    <row r="210" ht="22.5" customHeight="1">
      <c r="A210" s="14" t="s">
        <v>120</v>
      </c>
      <c r="B210" s="14" t="s">
        <v>132</v>
      </c>
      <c r="C210" s="8">
        <v>179.0</v>
      </c>
      <c r="D210" s="9">
        <v>45796.0</v>
      </c>
      <c r="E210" s="10" t="s">
        <v>157</v>
      </c>
      <c r="F210" s="11" t="s">
        <v>158</v>
      </c>
      <c r="G210" s="12">
        <v>75.0</v>
      </c>
      <c r="H210" s="13" t="b">
        <v>1</v>
      </c>
      <c r="I210" s="10" t="s">
        <v>20</v>
      </c>
      <c r="J210" s="9"/>
      <c r="K210" s="5">
        <v>5.0</v>
      </c>
    </row>
    <row r="211" ht="22.5" customHeight="1">
      <c r="A211" s="14" t="s">
        <v>120</v>
      </c>
      <c r="B211" s="14" t="s">
        <v>132</v>
      </c>
      <c r="C211" s="8">
        <v>199.0</v>
      </c>
      <c r="D211" s="9">
        <v>45796.0</v>
      </c>
      <c r="E211" s="10" t="s">
        <v>24</v>
      </c>
      <c r="F211" s="11" t="s">
        <v>170</v>
      </c>
      <c r="G211" s="12">
        <v>9571.0</v>
      </c>
      <c r="H211" s="13" t="b">
        <v>1</v>
      </c>
      <c r="I211" s="10" t="s">
        <v>23</v>
      </c>
      <c r="J211" s="9"/>
      <c r="K211" s="5">
        <v>5.0</v>
      </c>
    </row>
    <row r="212" ht="22.5" customHeight="1">
      <c r="A212" s="16" t="s">
        <v>120</v>
      </c>
      <c r="B212" s="16" t="s">
        <v>132</v>
      </c>
      <c r="C212" s="25">
        <v>275.0</v>
      </c>
      <c r="D212" s="18">
        <v>45796.0</v>
      </c>
      <c r="E212" s="19" t="s">
        <v>136</v>
      </c>
      <c r="F212" s="20" t="s">
        <v>137</v>
      </c>
      <c r="G212" s="30">
        <v>2360.0</v>
      </c>
      <c r="H212" s="22" t="b">
        <v>1</v>
      </c>
      <c r="I212" s="19" t="s">
        <v>20</v>
      </c>
      <c r="J212" s="18"/>
      <c r="K212" s="23">
        <v>0.0</v>
      </c>
      <c r="L212" s="24"/>
      <c r="M212" s="24"/>
    </row>
    <row r="213" ht="22.5" customHeight="1">
      <c r="A213" s="16" t="s">
        <v>120</v>
      </c>
      <c r="B213" s="16" t="s">
        <v>132</v>
      </c>
      <c r="C213" s="25">
        <v>706.0</v>
      </c>
      <c r="D213" s="18">
        <v>45796.0</v>
      </c>
      <c r="E213" s="19" t="s">
        <v>31</v>
      </c>
      <c r="F213" s="20" t="s">
        <v>32</v>
      </c>
      <c r="G213" s="21">
        <v>250.0</v>
      </c>
      <c r="H213" s="22" t="b">
        <v>1</v>
      </c>
      <c r="I213" s="19" t="s">
        <v>20</v>
      </c>
      <c r="J213" s="18"/>
      <c r="K213" s="23">
        <v>0.0</v>
      </c>
      <c r="L213" s="24"/>
      <c r="M213" s="24"/>
    </row>
    <row r="214" ht="22.5" customHeight="1">
      <c r="A214" s="14" t="s">
        <v>120</v>
      </c>
      <c r="B214" s="14" t="s">
        <v>132</v>
      </c>
      <c r="C214" s="8">
        <v>195.0</v>
      </c>
      <c r="D214" s="9">
        <v>45797.0</v>
      </c>
      <c r="E214" s="10" t="s">
        <v>115</v>
      </c>
      <c r="F214" s="11" t="s">
        <v>27</v>
      </c>
      <c r="G214" s="12">
        <v>3600.0</v>
      </c>
      <c r="H214" s="13" t="b">
        <v>1</v>
      </c>
      <c r="I214" s="10" t="s">
        <v>23</v>
      </c>
      <c r="J214" s="9"/>
      <c r="K214" s="5">
        <v>5.0</v>
      </c>
    </row>
    <row r="215" ht="22.5" customHeight="1">
      <c r="A215" s="26" t="s">
        <v>120</v>
      </c>
      <c r="B215" s="26" t="s">
        <v>132</v>
      </c>
      <c r="C215" s="34">
        <v>248.0</v>
      </c>
      <c r="D215" s="9">
        <v>45797.0</v>
      </c>
      <c r="E215" s="10" t="s">
        <v>28</v>
      </c>
      <c r="F215" s="11" t="s">
        <v>19</v>
      </c>
      <c r="G215" s="12">
        <v>2302.0</v>
      </c>
      <c r="H215" s="13" t="b">
        <v>1</v>
      </c>
      <c r="I215" s="10" t="s">
        <v>23</v>
      </c>
      <c r="J215" s="9"/>
      <c r="K215" s="31"/>
    </row>
    <row r="216" ht="22.5" customHeight="1">
      <c r="A216" s="14" t="s">
        <v>120</v>
      </c>
      <c r="B216" s="14" t="s">
        <v>132</v>
      </c>
      <c r="C216" s="8">
        <v>189.0</v>
      </c>
      <c r="D216" s="9">
        <v>45798.0</v>
      </c>
      <c r="E216" s="10" t="s">
        <v>171</v>
      </c>
      <c r="F216" s="11" t="s">
        <v>172</v>
      </c>
      <c r="G216" s="12">
        <v>100.0</v>
      </c>
      <c r="H216" s="13" t="b">
        <v>1</v>
      </c>
      <c r="I216" s="10" t="s">
        <v>15</v>
      </c>
      <c r="J216" s="9"/>
      <c r="K216" s="5">
        <v>5.0</v>
      </c>
    </row>
    <row r="217" ht="22.5" customHeight="1">
      <c r="A217" s="14" t="s">
        <v>120</v>
      </c>
      <c r="B217" s="14" t="s">
        <v>132</v>
      </c>
      <c r="C217" s="8">
        <v>203.0</v>
      </c>
      <c r="D217" s="9">
        <v>45798.0</v>
      </c>
      <c r="E217" s="10" t="s">
        <v>24</v>
      </c>
      <c r="F217" s="11" t="s">
        <v>170</v>
      </c>
      <c r="G217" s="12">
        <v>15220.0</v>
      </c>
      <c r="H217" s="13" t="b">
        <v>1</v>
      </c>
      <c r="I217" s="10" t="s">
        <v>23</v>
      </c>
      <c r="J217" s="9"/>
      <c r="K217" s="5">
        <v>5.0</v>
      </c>
    </row>
    <row r="218" ht="22.5" customHeight="1">
      <c r="A218" s="26" t="s">
        <v>120</v>
      </c>
      <c r="B218" s="26" t="s">
        <v>132</v>
      </c>
      <c r="C218" s="27">
        <v>249.0</v>
      </c>
      <c r="D218" s="9">
        <v>45798.0</v>
      </c>
      <c r="E218" s="10" t="s">
        <v>28</v>
      </c>
      <c r="F218" s="11" t="s">
        <v>19</v>
      </c>
      <c r="G218" s="12">
        <v>833.0</v>
      </c>
      <c r="H218" s="13" t="b">
        <v>1</v>
      </c>
      <c r="I218" s="10" t="s">
        <v>23</v>
      </c>
      <c r="J218" s="9"/>
      <c r="K218" s="31"/>
    </row>
    <row r="219" ht="22.5" customHeight="1">
      <c r="A219" s="14" t="s">
        <v>120</v>
      </c>
      <c r="B219" s="14" t="s">
        <v>132</v>
      </c>
      <c r="C219" s="8">
        <v>160.0</v>
      </c>
      <c r="D219" s="9">
        <v>45799.0</v>
      </c>
      <c r="E219" s="10" t="s">
        <v>173</v>
      </c>
      <c r="F219" s="11" t="s">
        <v>174</v>
      </c>
      <c r="G219" s="12">
        <v>357.0</v>
      </c>
      <c r="H219" s="13" t="b">
        <v>1</v>
      </c>
      <c r="I219" s="10" t="s">
        <v>20</v>
      </c>
      <c r="J219" s="9"/>
      <c r="K219" s="5">
        <v>5.0</v>
      </c>
    </row>
    <row r="220" ht="22.5" customHeight="1">
      <c r="A220" s="14" t="s">
        <v>120</v>
      </c>
      <c r="B220" s="14" t="s">
        <v>132</v>
      </c>
      <c r="C220" s="8">
        <v>165.0</v>
      </c>
      <c r="D220" s="9">
        <v>45799.0</v>
      </c>
      <c r="E220" s="10" t="s">
        <v>169</v>
      </c>
      <c r="F220" s="11" t="s">
        <v>175</v>
      </c>
      <c r="G220" s="12">
        <v>1760.0</v>
      </c>
      <c r="H220" s="13" t="b">
        <v>1</v>
      </c>
      <c r="I220" s="10" t="s">
        <v>23</v>
      </c>
      <c r="J220" s="9"/>
      <c r="K220" s="5">
        <v>5.0</v>
      </c>
    </row>
    <row r="221" ht="22.5" customHeight="1">
      <c r="A221" s="14" t="s">
        <v>120</v>
      </c>
      <c r="B221" s="14" t="s">
        <v>132</v>
      </c>
      <c r="C221" s="8">
        <v>205.0</v>
      </c>
      <c r="D221" s="9">
        <v>45799.0</v>
      </c>
      <c r="E221" s="10" t="s">
        <v>150</v>
      </c>
      <c r="F221" s="11" t="s">
        <v>98</v>
      </c>
      <c r="G221" s="12">
        <v>4435.0</v>
      </c>
      <c r="H221" s="13" t="b">
        <v>1</v>
      </c>
      <c r="I221" s="10" t="s">
        <v>23</v>
      </c>
      <c r="J221" s="9"/>
      <c r="K221" s="5">
        <v>5.0</v>
      </c>
    </row>
    <row r="222" ht="22.5" customHeight="1">
      <c r="A222" s="14" t="s">
        <v>120</v>
      </c>
      <c r="B222" s="14" t="s">
        <v>132</v>
      </c>
      <c r="C222" s="27">
        <v>224.0</v>
      </c>
      <c r="D222" s="9">
        <v>45799.0</v>
      </c>
      <c r="E222" s="10" t="s">
        <v>106</v>
      </c>
      <c r="F222" s="11" t="s">
        <v>107</v>
      </c>
      <c r="G222" s="12">
        <v>22000.0</v>
      </c>
      <c r="H222" s="13" t="b">
        <v>1</v>
      </c>
      <c r="I222" s="10" t="s">
        <v>23</v>
      </c>
      <c r="J222" s="9"/>
      <c r="K222" s="5">
        <v>5.0</v>
      </c>
    </row>
    <row r="223" ht="22.5" customHeight="1">
      <c r="A223" s="16" t="s">
        <v>120</v>
      </c>
      <c r="B223" s="16" t="s">
        <v>132</v>
      </c>
      <c r="C223" s="25">
        <v>267.0</v>
      </c>
      <c r="D223" s="18">
        <v>45799.0</v>
      </c>
      <c r="E223" s="19" t="s">
        <v>142</v>
      </c>
      <c r="F223" s="20" t="s">
        <v>143</v>
      </c>
      <c r="G223" s="33">
        <v>1704.0</v>
      </c>
      <c r="H223" s="22" t="b">
        <v>1</v>
      </c>
      <c r="I223" s="19" t="s">
        <v>20</v>
      </c>
      <c r="J223" s="18"/>
      <c r="K223" s="23">
        <v>0.0</v>
      </c>
      <c r="L223" s="24"/>
      <c r="M223" s="24"/>
    </row>
    <row r="224" ht="22.5" customHeight="1">
      <c r="A224" s="16" t="s">
        <v>120</v>
      </c>
      <c r="B224" s="16" t="s">
        <v>132</v>
      </c>
      <c r="C224" s="25">
        <v>276.0</v>
      </c>
      <c r="D224" s="18">
        <v>45799.0</v>
      </c>
      <c r="E224" s="19" t="s">
        <v>136</v>
      </c>
      <c r="F224" s="20" t="s">
        <v>137</v>
      </c>
      <c r="G224" s="33">
        <v>2293.0</v>
      </c>
      <c r="H224" s="22" t="b">
        <v>1</v>
      </c>
      <c r="I224" s="19" t="s">
        <v>20</v>
      </c>
      <c r="J224" s="18"/>
      <c r="K224" s="23">
        <v>0.0</v>
      </c>
      <c r="L224" s="24"/>
      <c r="M224" s="24"/>
    </row>
    <row r="225" ht="22.5" customHeight="1">
      <c r="A225" s="16" t="s">
        <v>120</v>
      </c>
      <c r="B225" s="16" t="s">
        <v>132</v>
      </c>
      <c r="C225" s="17">
        <v>319.0</v>
      </c>
      <c r="D225" s="18">
        <v>45799.0</v>
      </c>
      <c r="E225" s="19" t="s">
        <v>150</v>
      </c>
      <c r="F225" s="20" t="s">
        <v>98</v>
      </c>
      <c r="G225" s="21">
        <v>4435.0</v>
      </c>
      <c r="H225" s="22" t="b">
        <v>1</v>
      </c>
      <c r="I225" s="19" t="s">
        <v>23</v>
      </c>
      <c r="J225" s="18"/>
      <c r="K225" s="23">
        <v>0.0</v>
      </c>
      <c r="L225" s="24"/>
      <c r="M225" s="24"/>
    </row>
    <row r="226" ht="22.5" customHeight="1">
      <c r="A226" s="14" t="s">
        <v>120</v>
      </c>
      <c r="B226" s="14" t="s">
        <v>132</v>
      </c>
      <c r="C226" s="8">
        <v>159.0</v>
      </c>
      <c r="D226" s="9">
        <v>45800.0</v>
      </c>
      <c r="E226" s="10" t="s">
        <v>173</v>
      </c>
      <c r="F226" s="11" t="s">
        <v>176</v>
      </c>
      <c r="G226" s="12">
        <v>1089.0</v>
      </c>
      <c r="H226" s="13" t="b">
        <v>1</v>
      </c>
      <c r="I226" s="10" t="s">
        <v>20</v>
      </c>
      <c r="J226" s="9"/>
      <c r="K226" s="5">
        <v>5.0</v>
      </c>
    </row>
    <row r="227" ht="22.5" customHeight="1">
      <c r="A227" s="14" t="s">
        <v>120</v>
      </c>
      <c r="B227" s="14" t="s">
        <v>132</v>
      </c>
      <c r="C227" s="8">
        <v>164.0</v>
      </c>
      <c r="D227" s="9">
        <v>45800.0</v>
      </c>
      <c r="E227" s="10" t="s">
        <v>157</v>
      </c>
      <c r="F227" s="11" t="s">
        <v>177</v>
      </c>
      <c r="G227" s="12">
        <v>75.0</v>
      </c>
      <c r="H227" s="13" t="b">
        <v>1</v>
      </c>
      <c r="I227" s="10" t="s">
        <v>20</v>
      </c>
      <c r="J227" s="9"/>
      <c r="K227" s="5">
        <v>5.0</v>
      </c>
    </row>
    <row r="228" ht="22.5" customHeight="1">
      <c r="A228" s="14" t="s">
        <v>120</v>
      </c>
      <c r="B228" s="14" t="s">
        <v>132</v>
      </c>
      <c r="C228" s="34">
        <v>166.0</v>
      </c>
      <c r="D228" s="9">
        <v>45800.0</v>
      </c>
      <c r="E228" s="10" t="s">
        <v>83</v>
      </c>
      <c r="F228" s="11" t="s">
        <v>178</v>
      </c>
      <c r="G228" s="12">
        <v>345.0</v>
      </c>
      <c r="H228" s="13" t="b">
        <v>1</v>
      </c>
      <c r="I228" s="10" t="s">
        <v>20</v>
      </c>
      <c r="J228" s="9"/>
      <c r="K228" s="5">
        <v>5.0</v>
      </c>
    </row>
    <row r="229" ht="22.5" customHeight="1">
      <c r="A229" s="14" t="s">
        <v>120</v>
      </c>
      <c r="B229" s="14" t="s">
        <v>132</v>
      </c>
      <c r="C229" s="8">
        <v>178.0</v>
      </c>
      <c r="D229" s="9">
        <v>45800.0</v>
      </c>
      <c r="E229" s="10" t="s">
        <v>157</v>
      </c>
      <c r="F229" s="11" t="s">
        <v>158</v>
      </c>
      <c r="G229" s="12">
        <v>75.0</v>
      </c>
      <c r="H229" s="13" t="b">
        <v>1</v>
      </c>
      <c r="I229" s="10" t="s">
        <v>20</v>
      </c>
      <c r="J229" s="9"/>
      <c r="K229" s="5">
        <v>5.0</v>
      </c>
    </row>
    <row r="230" ht="22.5" customHeight="1">
      <c r="A230" s="14" t="s">
        <v>120</v>
      </c>
      <c r="B230" s="14" t="s">
        <v>132</v>
      </c>
      <c r="C230" s="8">
        <v>237.0</v>
      </c>
      <c r="D230" s="9">
        <v>45800.0</v>
      </c>
      <c r="E230" s="10" t="s">
        <v>28</v>
      </c>
      <c r="F230" s="11" t="s">
        <v>19</v>
      </c>
      <c r="G230" s="12">
        <v>1135.0</v>
      </c>
      <c r="H230" s="13" t="b">
        <v>1</v>
      </c>
      <c r="I230" s="10" t="s">
        <v>23</v>
      </c>
      <c r="J230" s="9"/>
      <c r="K230" s="5">
        <v>5.0</v>
      </c>
    </row>
    <row r="231" ht="22.5" customHeight="1">
      <c r="A231" s="16" t="s">
        <v>120</v>
      </c>
      <c r="B231" s="16" t="s">
        <v>132</v>
      </c>
      <c r="C231" s="17">
        <v>254.4</v>
      </c>
      <c r="D231" s="18">
        <v>45800.0</v>
      </c>
      <c r="E231" s="19" t="s">
        <v>53</v>
      </c>
      <c r="F231" s="20" t="s">
        <v>54</v>
      </c>
      <c r="G231" s="30">
        <v>2184.0</v>
      </c>
      <c r="H231" s="22" t="b">
        <v>1</v>
      </c>
      <c r="I231" s="19" t="s">
        <v>20</v>
      </c>
      <c r="J231" s="18"/>
      <c r="K231" s="23">
        <v>0.0</v>
      </c>
      <c r="L231" s="24"/>
      <c r="M231" s="24"/>
    </row>
    <row r="232" ht="22.5" customHeight="1">
      <c r="A232" s="14" t="s">
        <v>120</v>
      </c>
      <c r="B232" s="14" t="s">
        <v>132</v>
      </c>
      <c r="C232" s="8">
        <v>163.0</v>
      </c>
      <c r="D232" s="9">
        <v>45801.0</v>
      </c>
      <c r="E232" s="10" t="s">
        <v>157</v>
      </c>
      <c r="F232" s="11" t="s">
        <v>177</v>
      </c>
      <c r="G232" s="12">
        <v>150.0</v>
      </c>
      <c r="H232" s="13" t="b">
        <v>1</v>
      </c>
      <c r="I232" s="10" t="s">
        <v>20</v>
      </c>
      <c r="J232" s="9"/>
      <c r="K232" s="5">
        <v>5.0</v>
      </c>
    </row>
    <row r="233" ht="22.5" customHeight="1">
      <c r="A233" s="14" t="s">
        <v>120</v>
      </c>
      <c r="B233" s="14" t="s">
        <v>132</v>
      </c>
      <c r="C233" s="27">
        <v>175.0</v>
      </c>
      <c r="D233" s="9">
        <v>45801.0</v>
      </c>
      <c r="E233" s="10" t="s">
        <v>157</v>
      </c>
      <c r="F233" s="11" t="s">
        <v>158</v>
      </c>
      <c r="G233" s="12">
        <v>75.0</v>
      </c>
      <c r="H233" s="13" t="b">
        <v>1</v>
      </c>
      <c r="I233" s="10" t="s">
        <v>20</v>
      </c>
      <c r="J233" s="9"/>
      <c r="K233" s="5">
        <v>5.0</v>
      </c>
    </row>
    <row r="234" ht="22.5" customHeight="1">
      <c r="A234" s="14" t="s">
        <v>120</v>
      </c>
      <c r="B234" s="14" t="s">
        <v>132</v>
      </c>
      <c r="C234" s="8">
        <v>181.0</v>
      </c>
      <c r="D234" s="9">
        <v>45801.0</v>
      </c>
      <c r="E234" s="10" t="s">
        <v>21</v>
      </c>
      <c r="F234" s="11" t="s">
        <v>179</v>
      </c>
      <c r="G234" s="12">
        <v>3353.0</v>
      </c>
      <c r="H234" s="13" t="b">
        <v>1</v>
      </c>
      <c r="I234" s="10" t="s">
        <v>23</v>
      </c>
      <c r="J234" s="9"/>
      <c r="K234" s="5">
        <v>5.0</v>
      </c>
    </row>
    <row r="235" ht="22.5" customHeight="1">
      <c r="A235" s="14" t="s">
        <v>120</v>
      </c>
      <c r="B235" s="14" t="s">
        <v>132</v>
      </c>
      <c r="C235" s="8">
        <v>183.0</v>
      </c>
      <c r="D235" s="9">
        <v>45801.0</v>
      </c>
      <c r="E235" s="10" t="s">
        <v>159</v>
      </c>
      <c r="F235" s="11" t="s">
        <v>160</v>
      </c>
      <c r="G235" s="12">
        <v>8648.0</v>
      </c>
      <c r="H235" s="13" t="b">
        <v>1</v>
      </c>
      <c r="I235" s="10" t="s">
        <v>23</v>
      </c>
      <c r="J235" s="9"/>
      <c r="K235" s="5">
        <v>5.0</v>
      </c>
    </row>
    <row r="236" ht="22.5" customHeight="1">
      <c r="A236" s="14" t="s">
        <v>120</v>
      </c>
      <c r="B236" s="14" t="s">
        <v>132</v>
      </c>
      <c r="C236" s="8">
        <v>236.0</v>
      </c>
      <c r="D236" s="9">
        <v>45801.0</v>
      </c>
      <c r="E236" s="10" t="s">
        <v>28</v>
      </c>
      <c r="F236" s="11" t="s">
        <v>19</v>
      </c>
      <c r="G236" s="12">
        <v>772.0</v>
      </c>
      <c r="H236" s="13" t="b">
        <v>1</v>
      </c>
      <c r="I236" s="10" t="s">
        <v>23</v>
      </c>
      <c r="J236" s="9"/>
      <c r="K236" s="5">
        <v>5.0</v>
      </c>
    </row>
    <row r="237" ht="22.5" customHeight="1">
      <c r="A237" s="16" t="s">
        <v>120</v>
      </c>
      <c r="B237" s="16" t="s">
        <v>132</v>
      </c>
      <c r="C237" s="25">
        <v>277.0</v>
      </c>
      <c r="D237" s="18">
        <v>45801.0</v>
      </c>
      <c r="E237" s="19" t="s">
        <v>136</v>
      </c>
      <c r="F237" s="20" t="s">
        <v>137</v>
      </c>
      <c r="G237" s="30">
        <v>1185.0</v>
      </c>
      <c r="H237" s="22" t="b">
        <v>1</v>
      </c>
      <c r="I237" s="19" t="s">
        <v>20</v>
      </c>
      <c r="J237" s="18"/>
      <c r="K237" s="23">
        <v>0.0</v>
      </c>
      <c r="L237" s="24"/>
      <c r="M237" s="24"/>
    </row>
    <row r="238" ht="22.5" customHeight="1">
      <c r="A238" s="16" t="s">
        <v>120</v>
      </c>
      <c r="B238" s="16" t="s">
        <v>132</v>
      </c>
      <c r="C238" s="25">
        <v>1799.0</v>
      </c>
      <c r="D238" s="18">
        <v>45801.0</v>
      </c>
      <c r="E238" s="19" t="s">
        <v>81</v>
      </c>
      <c r="F238" s="20" t="s">
        <v>180</v>
      </c>
      <c r="G238" s="21">
        <v>10654.0</v>
      </c>
      <c r="H238" s="22" t="b">
        <v>1</v>
      </c>
      <c r="I238" s="19" t="s">
        <v>20</v>
      </c>
      <c r="J238" s="18">
        <v>45801.0</v>
      </c>
      <c r="K238" s="31"/>
      <c r="L238" s="24"/>
      <c r="M238" s="24"/>
    </row>
    <row r="239" ht="22.5" customHeight="1">
      <c r="A239" s="14" t="s">
        <v>120</v>
      </c>
      <c r="B239" s="14" t="s">
        <v>132</v>
      </c>
      <c r="C239" s="8">
        <v>190.0</v>
      </c>
      <c r="D239" s="9">
        <v>45802.0</v>
      </c>
      <c r="E239" s="10" t="s">
        <v>181</v>
      </c>
      <c r="F239" s="11" t="s">
        <v>182</v>
      </c>
      <c r="G239" s="12">
        <v>1960.0</v>
      </c>
      <c r="H239" s="13" t="b">
        <v>1</v>
      </c>
      <c r="I239" s="10" t="s">
        <v>20</v>
      </c>
      <c r="J239" s="9"/>
      <c r="K239" s="5">
        <v>5.0</v>
      </c>
    </row>
    <row r="240" ht="22.5" customHeight="1">
      <c r="A240" s="14" t="s">
        <v>120</v>
      </c>
      <c r="B240" s="14" t="s">
        <v>132</v>
      </c>
      <c r="C240" s="8">
        <v>161.0</v>
      </c>
      <c r="D240" s="9">
        <v>45803.0</v>
      </c>
      <c r="E240" s="10" t="s">
        <v>169</v>
      </c>
      <c r="F240" s="11" t="s">
        <v>175</v>
      </c>
      <c r="G240" s="12">
        <v>1760.0</v>
      </c>
      <c r="H240" s="13" t="b">
        <v>1</v>
      </c>
      <c r="I240" s="10" t="s">
        <v>23</v>
      </c>
      <c r="J240" s="9"/>
      <c r="K240" s="5">
        <v>5.0</v>
      </c>
    </row>
    <row r="241" ht="22.5" customHeight="1">
      <c r="A241" s="14" t="s">
        <v>120</v>
      </c>
      <c r="B241" s="14" t="s">
        <v>132</v>
      </c>
      <c r="C241" s="8">
        <v>162.0</v>
      </c>
      <c r="D241" s="9">
        <v>45803.0</v>
      </c>
      <c r="E241" s="10" t="s">
        <v>21</v>
      </c>
      <c r="F241" s="11" t="s">
        <v>170</v>
      </c>
      <c r="G241" s="12">
        <v>5880.0</v>
      </c>
      <c r="H241" s="13" t="b">
        <v>1</v>
      </c>
      <c r="I241" s="10" t="s">
        <v>23</v>
      </c>
      <c r="J241" s="9"/>
      <c r="K241" s="5">
        <v>5.0</v>
      </c>
    </row>
    <row r="242" ht="22.5" customHeight="1">
      <c r="A242" s="14" t="s">
        <v>120</v>
      </c>
      <c r="B242" s="14" t="s">
        <v>132</v>
      </c>
      <c r="C242" s="8">
        <v>186.0</v>
      </c>
      <c r="D242" s="9">
        <v>45803.0</v>
      </c>
      <c r="E242" s="10" t="s">
        <v>157</v>
      </c>
      <c r="F242" s="11" t="s">
        <v>158</v>
      </c>
      <c r="G242" s="12">
        <v>75.0</v>
      </c>
      <c r="H242" s="13" t="b">
        <v>1</v>
      </c>
      <c r="I242" s="10" t="s">
        <v>20</v>
      </c>
      <c r="J242" s="9"/>
      <c r="K242" s="5">
        <v>5.0</v>
      </c>
    </row>
    <row r="243" ht="22.5" customHeight="1">
      <c r="A243" s="14" t="s">
        <v>120</v>
      </c>
      <c r="B243" s="14" t="s">
        <v>132</v>
      </c>
      <c r="C243" s="8">
        <v>192.0</v>
      </c>
      <c r="D243" s="9">
        <v>45803.0</v>
      </c>
      <c r="E243" s="10" t="s">
        <v>56</v>
      </c>
      <c r="F243" s="11" t="s">
        <v>183</v>
      </c>
      <c r="G243" s="12">
        <v>3086.0</v>
      </c>
      <c r="H243" s="13" t="b">
        <v>1</v>
      </c>
      <c r="I243" s="10" t="s">
        <v>20</v>
      </c>
      <c r="J243" s="9"/>
      <c r="K243" s="5">
        <v>5.0</v>
      </c>
    </row>
    <row r="244" ht="22.5" customHeight="1">
      <c r="A244" s="14" t="s">
        <v>120</v>
      </c>
      <c r="B244" s="14" t="s">
        <v>132</v>
      </c>
      <c r="C244" s="8">
        <v>193.0</v>
      </c>
      <c r="D244" s="9">
        <v>45803.0</v>
      </c>
      <c r="E244" s="10" t="s">
        <v>24</v>
      </c>
      <c r="F244" s="11" t="s">
        <v>184</v>
      </c>
      <c r="G244" s="12">
        <v>5201.0</v>
      </c>
      <c r="H244" s="13" t="b">
        <v>1</v>
      </c>
      <c r="I244" s="10" t="s">
        <v>23</v>
      </c>
      <c r="J244" s="9"/>
      <c r="K244" s="5">
        <v>5.0</v>
      </c>
    </row>
    <row r="245" ht="22.5" customHeight="1">
      <c r="A245" s="14" t="s">
        <v>120</v>
      </c>
      <c r="B245" s="14" t="s">
        <v>132</v>
      </c>
      <c r="C245" s="8">
        <v>235.0</v>
      </c>
      <c r="D245" s="9">
        <v>45803.0</v>
      </c>
      <c r="E245" s="10" t="s">
        <v>28</v>
      </c>
      <c r="F245" s="11" t="s">
        <v>19</v>
      </c>
      <c r="G245" s="12">
        <v>1519.0</v>
      </c>
      <c r="H245" s="13" t="b">
        <v>1</v>
      </c>
      <c r="I245" s="10" t="s">
        <v>23</v>
      </c>
      <c r="J245" s="9"/>
      <c r="K245" s="5">
        <v>5.0</v>
      </c>
    </row>
    <row r="246" ht="22.5" customHeight="1">
      <c r="A246" s="14" t="s">
        <v>120</v>
      </c>
      <c r="B246" s="14" t="s">
        <v>132</v>
      </c>
      <c r="C246" s="8">
        <v>169.0</v>
      </c>
      <c r="D246" s="9">
        <v>45804.0</v>
      </c>
      <c r="E246" s="10" t="s">
        <v>157</v>
      </c>
      <c r="F246" s="11" t="s">
        <v>158</v>
      </c>
      <c r="G246" s="12">
        <v>75.0</v>
      </c>
      <c r="H246" s="13" t="b">
        <v>1</v>
      </c>
      <c r="I246" s="10" t="s">
        <v>20</v>
      </c>
      <c r="J246" s="9"/>
      <c r="K246" s="5">
        <v>5.0</v>
      </c>
    </row>
    <row r="247" ht="22.5" customHeight="1">
      <c r="A247" s="16" t="s">
        <v>120</v>
      </c>
      <c r="B247" s="16" t="s">
        <v>132</v>
      </c>
      <c r="C247" s="25">
        <v>278.0</v>
      </c>
      <c r="D247" s="18">
        <v>45804.0</v>
      </c>
      <c r="E247" s="19" t="s">
        <v>136</v>
      </c>
      <c r="F247" s="20" t="s">
        <v>137</v>
      </c>
      <c r="G247" s="33">
        <v>2101.0</v>
      </c>
      <c r="H247" s="22" t="b">
        <v>1</v>
      </c>
      <c r="I247" s="19" t="s">
        <v>20</v>
      </c>
      <c r="J247" s="18"/>
      <c r="K247" s="23">
        <v>0.0</v>
      </c>
      <c r="L247" s="24"/>
      <c r="M247" s="24"/>
    </row>
    <row r="248" ht="22.5" customHeight="1">
      <c r="A248" s="14" t="s">
        <v>120</v>
      </c>
      <c r="B248" s="14" t="s">
        <v>132</v>
      </c>
      <c r="C248" s="8">
        <v>184.0</v>
      </c>
      <c r="D248" s="9">
        <v>45805.0</v>
      </c>
      <c r="E248" s="10" t="s">
        <v>159</v>
      </c>
      <c r="F248" s="11" t="s">
        <v>113</v>
      </c>
      <c r="G248" s="12">
        <v>3360.0</v>
      </c>
      <c r="H248" s="13" t="b">
        <v>1</v>
      </c>
      <c r="I248" s="10" t="s">
        <v>23</v>
      </c>
      <c r="J248" s="9"/>
      <c r="K248" s="5">
        <v>5.0</v>
      </c>
    </row>
    <row r="249" ht="22.5" customHeight="1">
      <c r="A249" s="14" t="s">
        <v>120</v>
      </c>
      <c r="B249" s="14" t="s">
        <v>132</v>
      </c>
      <c r="C249" s="8">
        <v>187.0</v>
      </c>
      <c r="D249" s="9">
        <v>45805.0</v>
      </c>
      <c r="E249" s="10" t="s">
        <v>163</v>
      </c>
      <c r="F249" s="11" t="s">
        <v>164</v>
      </c>
      <c r="G249" s="12">
        <v>300.0</v>
      </c>
      <c r="H249" s="13" t="b">
        <v>1</v>
      </c>
      <c r="I249" s="10" t="s">
        <v>23</v>
      </c>
      <c r="J249" s="9"/>
      <c r="K249" s="5">
        <v>5.0</v>
      </c>
    </row>
    <row r="250" ht="22.5" customHeight="1">
      <c r="A250" s="14" t="s">
        <v>120</v>
      </c>
      <c r="B250" s="14" t="s">
        <v>132</v>
      </c>
      <c r="C250" s="8">
        <v>188.0</v>
      </c>
      <c r="D250" s="9">
        <v>45805.0</v>
      </c>
      <c r="E250" s="10" t="s">
        <v>115</v>
      </c>
      <c r="F250" s="11" t="s">
        <v>149</v>
      </c>
      <c r="G250" s="12">
        <v>3600.0</v>
      </c>
      <c r="H250" s="13" t="b">
        <v>1</v>
      </c>
      <c r="I250" s="10" t="s">
        <v>23</v>
      </c>
      <c r="J250" s="9"/>
      <c r="K250" s="5">
        <v>5.0</v>
      </c>
    </row>
    <row r="251" ht="22.5" customHeight="1">
      <c r="A251" s="14" t="s">
        <v>120</v>
      </c>
      <c r="B251" s="14" t="s">
        <v>132</v>
      </c>
      <c r="C251" s="8">
        <v>234.0</v>
      </c>
      <c r="D251" s="9">
        <v>45806.0</v>
      </c>
      <c r="E251" s="10" t="s">
        <v>28</v>
      </c>
      <c r="F251" s="11" t="s">
        <v>19</v>
      </c>
      <c r="G251" s="12">
        <v>1143.0</v>
      </c>
      <c r="H251" s="13" t="b">
        <v>1</v>
      </c>
      <c r="I251" s="10" t="s">
        <v>23</v>
      </c>
      <c r="J251" s="9"/>
      <c r="K251" s="5">
        <v>5.0</v>
      </c>
    </row>
    <row r="252" ht="22.5" customHeight="1">
      <c r="A252" s="16" t="s">
        <v>120</v>
      </c>
      <c r="B252" s="16" t="s">
        <v>132</v>
      </c>
      <c r="C252" s="25">
        <v>288.0</v>
      </c>
      <c r="D252" s="18">
        <v>45806.0</v>
      </c>
      <c r="E252" s="19" t="s">
        <v>142</v>
      </c>
      <c r="F252" s="20" t="s">
        <v>143</v>
      </c>
      <c r="G252" s="30">
        <v>1996.0</v>
      </c>
      <c r="H252" s="22" t="b">
        <v>1</v>
      </c>
      <c r="I252" s="19" t="s">
        <v>20</v>
      </c>
      <c r="J252" s="18"/>
      <c r="K252" s="23">
        <v>0.0</v>
      </c>
      <c r="L252" s="24"/>
      <c r="M252" s="24"/>
    </row>
    <row r="253" ht="22.5" customHeight="1">
      <c r="A253" s="14" t="s">
        <v>120</v>
      </c>
      <c r="B253" s="14" t="s">
        <v>132</v>
      </c>
      <c r="C253" s="7">
        <v>173.0</v>
      </c>
      <c r="D253" s="9">
        <v>45807.0</v>
      </c>
      <c r="E253" s="10" t="s">
        <v>169</v>
      </c>
      <c r="F253" s="11" t="s">
        <v>60</v>
      </c>
      <c r="G253" s="12">
        <v>1760.0</v>
      </c>
      <c r="H253" s="13" t="b">
        <v>1</v>
      </c>
      <c r="I253" s="10" t="s">
        <v>23</v>
      </c>
      <c r="J253" s="9"/>
      <c r="K253" s="5">
        <v>5.0</v>
      </c>
    </row>
    <row r="254" ht="22.5" customHeight="1">
      <c r="A254" s="14" t="s">
        <v>120</v>
      </c>
      <c r="B254" s="14" t="s">
        <v>132</v>
      </c>
      <c r="C254" s="8">
        <v>194.0</v>
      </c>
      <c r="D254" s="9">
        <v>45807.0</v>
      </c>
      <c r="E254" s="10" t="s">
        <v>21</v>
      </c>
      <c r="F254" s="11" t="s">
        <v>170</v>
      </c>
      <c r="G254" s="35">
        <v>9584.0</v>
      </c>
      <c r="H254" s="13" t="b">
        <v>1</v>
      </c>
      <c r="I254" s="10" t="s">
        <v>23</v>
      </c>
      <c r="J254" s="9"/>
      <c r="K254" s="5">
        <v>5.0</v>
      </c>
    </row>
    <row r="255" ht="22.5" customHeight="1">
      <c r="A255" s="16" t="s">
        <v>120</v>
      </c>
      <c r="B255" s="16" t="s">
        <v>132</v>
      </c>
      <c r="C255" s="25">
        <v>279.0</v>
      </c>
      <c r="D255" s="18">
        <v>45807.0</v>
      </c>
      <c r="E255" s="19" t="s">
        <v>136</v>
      </c>
      <c r="F255" s="20" t="s">
        <v>137</v>
      </c>
      <c r="G255" s="36">
        <v>2650.0</v>
      </c>
      <c r="H255" s="22" t="b">
        <v>1</v>
      </c>
      <c r="I255" s="19" t="s">
        <v>20</v>
      </c>
      <c r="J255" s="18"/>
      <c r="K255" s="23">
        <v>0.0</v>
      </c>
      <c r="L255" s="24"/>
      <c r="M255" s="24"/>
    </row>
    <row r="256" ht="22.5" customHeight="1">
      <c r="A256" s="14" t="s">
        <v>120</v>
      </c>
      <c r="B256" s="14" t="s">
        <v>132</v>
      </c>
      <c r="C256" s="8">
        <v>191.0</v>
      </c>
      <c r="D256" s="9">
        <v>45808.0</v>
      </c>
      <c r="E256" s="10" t="s">
        <v>155</v>
      </c>
      <c r="F256" s="11" t="s">
        <v>168</v>
      </c>
      <c r="G256" s="35">
        <v>593.0</v>
      </c>
      <c r="H256" s="13" t="b">
        <v>1</v>
      </c>
      <c r="I256" s="10" t="s">
        <v>20</v>
      </c>
      <c r="J256" s="9"/>
      <c r="K256" s="5">
        <v>5.0</v>
      </c>
    </row>
    <row r="257" ht="22.5" customHeight="1">
      <c r="A257" s="14" t="s">
        <v>120</v>
      </c>
      <c r="B257" s="14" t="s">
        <v>132</v>
      </c>
      <c r="C257" s="8">
        <v>238.0</v>
      </c>
      <c r="D257" s="9">
        <v>45808.0</v>
      </c>
      <c r="E257" s="10" t="s">
        <v>130</v>
      </c>
      <c r="F257" s="11" t="s">
        <v>131</v>
      </c>
      <c r="G257" s="37">
        <v>2940.0</v>
      </c>
      <c r="H257" s="13" t="b">
        <v>1</v>
      </c>
      <c r="I257" s="10" t="s">
        <v>23</v>
      </c>
      <c r="J257" s="9"/>
      <c r="K257" s="5">
        <v>5.0</v>
      </c>
    </row>
    <row r="258" ht="22.5" customHeight="1">
      <c r="A258" s="14" t="s">
        <v>120</v>
      </c>
      <c r="B258" s="14" t="s">
        <v>185</v>
      </c>
      <c r="C258" s="8">
        <v>217.0</v>
      </c>
      <c r="D258" s="9">
        <v>45809.0</v>
      </c>
      <c r="E258" s="10" t="s">
        <v>157</v>
      </c>
      <c r="F258" s="11" t="s">
        <v>158</v>
      </c>
      <c r="G258" s="35">
        <v>75.0</v>
      </c>
      <c r="H258" s="13" t="b">
        <v>1</v>
      </c>
      <c r="I258" s="10" t="s">
        <v>20</v>
      </c>
      <c r="J258" s="9"/>
      <c r="K258" s="5">
        <v>5.0</v>
      </c>
    </row>
    <row r="259" ht="22.5" customHeight="1">
      <c r="A259" s="14" t="s">
        <v>120</v>
      </c>
      <c r="B259" s="14" t="s">
        <v>185</v>
      </c>
      <c r="C259" s="27">
        <v>227.0</v>
      </c>
      <c r="D259" s="9">
        <v>45809.0</v>
      </c>
      <c r="E259" s="10" t="s">
        <v>133</v>
      </c>
      <c r="F259" s="11" t="s">
        <v>134</v>
      </c>
      <c r="G259" s="37">
        <v>30000.0</v>
      </c>
      <c r="H259" s="13" t="b">
        <v>1</v>
      </c>
      <c r="I259" s="10" t="s">
        <v>23</v>
      </c>
      <c r="J259" s="9"/>
      <c r="K259" s="5">
        <v>5.0</v>
      </c>
    </row>
    <row r="260" ht="22.5" customHeight="1">
      <c r="A260" s="14" t="s">
        <v>120</v>
      </c>
      <c r="B260" s="14" t="s">
        <v>185</v>
      </c>
      <c r="C260" s="8">
        <v>171.0</v>
      </c>
      <c r="D260" s="9">
        <v>45810.0</v>
      </c>
      <c r="E260" s="10" t="s">
        <v>159</v>
      </c>
      <c r="F260" s="11" t="s">
        <v>160</v>
      </c>
      <c r="G260" s="35">
        <v>5985.0</v>
      </c>
      <c r="H260" s="13" t="b">
        <v>1</v>
      </c>
      <c r="I260" s="10" t="s">
        <v>23</v>
      </c>
      <c r="J260" s="9"/>
      <c r="K260" s="5">
        <v>5.0</v>
      </c>
    </row>
    <row r="261" ht="22.5" customHeight="1">
      <c r="A261" s="14" t="s">
        <v>120</v>
      </c>
      <c r="B261" s="14" t="s">
        <v>185</v>
      </c>
      <c r="C261" s="8">
        <v>172.0</v>
      </c>
      <c r="D261" s="9">
        <v>45810.0</v>
      </c>
      <c r="E261" s="10" t="s">
        <v>21</v>
      </c>
      <c r="F261" s="11" t="s">
        <v>179</v>
      </c>
      <c r="G261" s="37">
        <v>2772.0</v>
      </c>
      <c r="H261" s="13" t="b">
        <v>1</v>
      </c>
      <c r="I261" s="10" t="s">
        <v>23</v>
      </c>
      <c r="J261" s="9"/>
      <c r="K261" s="5">
        <v>5.0</v>
      </c>
    </row>
    <row r="262" ht="22.5" customHeight="1">
      <c r="A262" s="14" t="s">
        <v>120</v>
      </c>
      <c r="B262" s="14" t="s">
        <v>185</v>
      </c>
      <c r="C262" s="8">
        <v>208.0</v>
      </c>
      <c r="D262" s="9">
        <v>45810.0</v>
      </c>
      <c r="E262" s="10" t="s">
        <v>24</v>
      </c>
      <c r="F262" s="11" t="s">
        <v>170</v>
      </c>
      <c r="G262" s="35">
        <v>10010.0</v>
      </c>
      <c r="H262" s="13" t="b">
        <v>1</v>
      </c>
      <c r="I262" s="10" t="s">
        <v>23</v>
      </c>
      <c r="J262" s="9"/>
      <c r="K262" s="5">
        <v>5.0</v>
      </c>
    </row>
    <row r="263" ht="22.5" customHeight="1">
      <c r="A263" s="16" t="s">
        <v>120</v>
      </c>
      <c r="B263" s="16" t="s">
        <v>185</v>
      </c>
      <c r="C263" s="25">
        <v>268.0</v>
      </c>
      <c r="D263" s="18">
        <v>45810.0</v>
      </c>
      <c r="E263" s="19" t="s">
        <v>142</v>
      </c>
      <c r="F263" s="20" t="s">
        <v>143</v>
      </c>
      <c r="G263" s="38">
        <v>1704.0</v>
      </c>
      <c r="H263" s="22" t="b">
        <v>1</v>
      </c>
      <c r="I263" s="19" t="s">
        <v>20</v>
      </c>
      <c r="J263" s="18"/>
      <c r="K263" s="23">
        <v>0.0</v>
      </c>
      <c r="L263" s="24"/>
      <c r="M263" s="24"/>
    </row>
    <row r="264" ht="22.5" customHeight="1">
      <c r="A264" s="16" t="s">
        <v>120</v>
      </c>
      <c r="B264" s="16" t="s">
        <v>185</v>
      </c>
      <c r="C264" s="25">
        <v>280.0</v>
      </c>
      <c r="D264" s="18">
        <v>45810.0</v>
      </c>
      <c r="E264" s="19" t="s">
        <v>136</v>
      </c>
      <c r="F264" s="20" t="s">
        <v>137</v>
      </c>
      <c r="G264" s="39">
        <v>2720.0</v>
      </c>
      <c r="H264" s="22" t="b">
        <v>1</v>
      </c>
      <c r="I264" s="19" t="s">
        <v>20</v>
      </c>
      <c r="J264" s="18"/>
      <c r="K264" s="23">
        <v>0.0</v>
      </c>
      <c r="L264" s="24"/>
      <c r="M264" s="24"/>
    </row>
    <row r="265" ht="22.5" customHeight="1">
      <c r="A265" s="14" t="s">
        <v>120</v>
      </c>
      <c r="B265" s="14" t="s">
        <v>185</v>
      </c>
      <c r="C265" s="8">
        <v>176.0</v>
      </c>
      <c r="D265" s="9">
        <v>45811.0</v>
      </c>
      <c r="E265" s="10" t="s">
        <v>157</v>
      </c>
      <c r="F265" s="11" t="s">
        <v>158</v>
      </c>
      <c r="G265" s="37">
        <v>75.0</v>
      </c>
      <c r="H265" s="13" t="b">
        <v>1</v>
      </c>
      <c r="I265" s="10" t="s">
        <v>20</v>
      </c>
      <c r="J265" s="9"/>
      <c r="K265" s="5">
        <v>5.0</v>
      </c>
    </row>
    <row r="266" ht="22.5" customHeight="1">
      <c r="A266" s="14" t="s">
        <v>120</v>
      </c>
      <c r="B266" s="14" t="s">
        <v>185</v>
      </c>
      <c r="C266" s="8">
        <v>232.0</v>
      </c>
      <c r="D266" s="9">
        <v>45811.0</v>
      </c>
      <c r="E266" s="10" t="s">
        <v>28</v>
      </c>
      <c r="F266" s="11" t="s">
        <v>19</v>
      </c>
      <c r="G266" s="35">
        <v>1334.0</v>
      </c>
      <c r="H266" s="13" t="b">
        <v>1</v>
      </c>
      <c r="I266" s="10" t="s">
        <v>23</v>
      </c>
      <c r="J266" s="9"/>
      <c r="K266" s="5">
        <v>5.0</v>
      </c>
    </row>
    <row r="267" ht="22.5" customHeight="1">
      <c r="A267" s="16" t="s">
        <v>120</v>
      </c>
      <c r="B267" s="16" t="s">
        <v>185</v>
      </c>
      <c r="C267" s="17">
        <v>253.6</v>
      </c>
      <c r="D267" s="18">
        <v>45811.0</v>
      </c>
      <c r="E267" s="19" t="s">
        <v>53</v>
      </c>
      <c r="F267" s="20" t="s">
        <v>54</v>
      </c>
      <c r="G267" s="38">
        <v>2555.0</v>
      </c>
      <c r="H267" s="22" t="b">
        <v>1</v>
      </c>
      <c r="I267" s="19" t="s">
        <v>20</v>
      </c>
      <c r="J267" s="18"/>
      <c r="K267" s="23">
        <v>0.0</v>
      </c>
      <c r="L267" s="24"/>
      <c r="M267" s="24"/>
    </row>
    <row r="268" ht="22.5" customHeight="1">
      <c r="A268" s="14" t="s">
        <v>120</v>
      </c>
      <c r="B268" s="14" t="s">
        <v>185</v>
      </c>
      <c r="C268" s="8">
        <v>170.0</v>
      </c>
      <c r="D268" s="9">
        <v>45812.0</v>
      </c>
      <c r="E268" s="10" t="s">
        <v>157</v>
      </c>
      <c r="F268" s="11" t="s">
        <v>158</v>
      </c>
      <c r="G268" s="35">
        <v>150.0</v>
      </c>
      <c r="H268" s="13" t="b">
        <v>1</v>
      </c>
      <c r="I268" s="10" t="s">
        <v>20</v>
      </c>
      <c r="J268" s="9"/>
      <c r="K268" s="5">
        <v>5.0</v>
      </c>
    </row>
    <row r="269" ht="22.5" customHeight="1">
      <c r="A269" s="14" t="s">
        <v>120</v>
      </c>
      <c r="B269" s="14" t="s">
        <v>185</v>
      </c>
      <c r="C269" s="8">
        <v>197.0</v>
      </c>
      <c r="D269" s="9">
        <v>45812.0</v>
      </c>
      <c r="E269" s="10" t="s">
        <v>72</v>
      </c>
      <c r="F269" s="11" t="s">
        <v>167</v>
      </c>
      <c r="G269" s="37">
        <v>2469.0</v>
      </c>
      <c r="H269" s="13" t="b">
        <v>1</v>
      </c>
      <c r="I269" s="10" t="s">
        <v>23</v>
      </c>
      <c r="J269" s="9"/>
      <c r="K269" s="5">
        <v>5.0</v>
      </c>
    </row>
    <row r="270" ht="22.5" customHeight="1">
      <c r="A270" s="14" t="s">
        <v>120</v>
      </c>
      <c r="B270" s="14" t="s">
        <v>185</v>
      </c>
      <c r="C270" s="8">
        <v>233.0</v>
      </c>
      <c r="D270" s="9">
        <v>45812.0</v>
      </c>
      <c r="E270" s="10" t="s">
        <v>28</v>
      </c>
      <c r="F270" s="11" t="s">
        <v>19</v>
      </c>
      <c r="G270" s="35">
        <v>1365.0</v>
      </c>
      <c r="H270" s="13" t="b">
        <v>1</v>
      </c>
      <c r="I270" s="10" t="s">
        <v>23</v>
      </c>
      <c r="J270" s="9"/>
      <c r="K270" s="5">
        <v>5.0</v>
      </c>
    </row>
    <row r="271" ht="22.5" customHeight="1">
      <c r="A271" s="16" t="s">
        <v>120</v>
      </c>
      <c r="B271" s="16" t="s">
        <v>185</v>
      </c>
      <c r="C271" s="25">
        <v>281.0</v>
      </c>
      <c r="D271" s="18">
        <v>45812.0</v>
      </c>
      <c r="E271" s="19" t="s">
        <v>136</v>
      </c>
      <c r="F271" s="20" t="s">
        <v>137</v>
      </c>
      <c r="G271" s="36">
        <v>3013.0</v>
      </c>
      <c r="H271" s="22" t="b">
        <v>1</v>
      </c>
      <c r="I271" s="19" t="s">
        <v>20</v>
      </c>
      <c r="J271" s="18"/>
      <c r="K271" s="23">
        <v>0.0</v>
      </c>
      <c r="L271" s="24"/>
      <c r="M271" s="24"/>
    </row>
    <row r="272" ht="22.5" customHeight="1">
      <c r="A272" s="14" t="s">
        <v>120</v>
      </c>
      <c r="B272" s="14" t="s">
        <v>185</v>
      </c>
      <c r="C272" s="8">
        <v>200.0</v>
      </c>
      <c r="D272" s="9">
        <v>45813.0</v>
      </c>
      <c r="E272" s="10" t="s">
        <v>21</v>
      </c>
      <c r="F272" s="11" t="s">
        <v>170</v>
      </c>
      <c r="G272" s="35">
        <v>7453.0</v>
      </c>
      <c r="H272" s="13" t="b">
        <v>1</v>
      </c>
      <c r="I272" s="10" t="s">
        <v>23</v>
      </c>
      <c r="J272" s="9"/>
      <c r="K272" s="5">
        <v>5.0</v>
      </c>
    </row>
    <row r="273" ht="22.5" customHeight="1">
      <c r="A273" s="14" t="s">
        <v>120</v>
      </c>
      <c r="B273" s="14" t="s">
        <v>185</v>
      </c>
      <c r="C273" s="15">
        <v>227.0</v>
      </c>
      <c r="D273" s="9">
        <v>45813.0</v>
      </c>
      <c r="E273" s="10" t="s">
        <v>64</v>
      </c>
      <c r="F273" s="11" t="s">
        <v>186</v>
      </c>
      <c r="G273" s="37">
        <v>121350.0</v>
      </c>
      <c r="H273" s="13" t="b">
        <v>1</v>
      </c>
      <c r="I273" s="10" t="s">
        <v>23</v>
      </c>
      <c r="J273" s="9"/>
      <c r="K273" s="5">
        <v>5.0</v>
      </c>
    </row>
    <row r="274" ht="22.5" customHeight="1">
      <c r="A274" s="14" t="s">
        <v>120</v>
      </c>
      <c r="B274" s="14" t="s">
        <v>185</v>
      </c>
      <c r="C274" s="8">
        <v>177.0</v>
      </c>
      <c r="D274" s="9">
        <v>45814.0</v>
      </c>
      <c r="E274" s="10" t="s">
        <v>157</v>
      </c>
      <c r="F274" s="11" t="s">
        <v>158</v>
      </c>
      <c r="G274" s="37">
        <v>150.0</v>
      </c>
      <c r="H274" s="13" t="b">
        <v>1</v>
      </c>
      <c r="I274" s="10" t="s">
        <v>20</v>
      </c>
      <c r="J274" s="9"/>
      <c r="K274" s="5">
        <v>5.0</v>
      </c>
    </row>
    <row r="275" ht="22.5" customHeight="1">
      <c r="A275" s="14" t="s">
        <v>120</v>
      </c>
      <c r="B275" s="14" t="s">
        <v>185</v>
      </c>
      <c r="C275" s="8">
        <v>198.0</v>
      </c>
      <c r="D275" s="9">
        <v>45814.0</v>
      </c>
      <c r="E275" s="10" t="s">
        <v>187</v>
      </c>
      <c r="F275" s="11" t="s">
        <v>77</v>
      </c>
      <c r="G275" s="35">
        <v>1320.0</v>
      </c>
      <c r="H275" s="13" t="b">
        <v>1</v>
      </c>
      <c r="I275" s="10" t="s">
        <v>23</v>
      </c>
      <c r="J275" s="9"/>
      <c r="K275" s="5">
        <v>5.0</v>
      </c>
    </row>
    <row r="276" ht="22.5" customHeight="1">
      <c r="A276" s="14" t="s">
        <v>120</v>
      </c>
      <c r="B276" s="14" t="s">
        <v>185</v>
      </c>
      <c r="C276" s="8">
        <v>204.0</v>
      </c>
      <c r="D276" s="9">
        <v>45814.0</v>
      </c>
      <c r="E276" s="10" t="s">
        <v>169</v>
      </c>
      <c r="F276" s="11" t="s">
        <v>175</v>
      </c>
      <c r="G276" s="37">
        <v>1750.0</v>
      </c>
      <c r="H276" s="13" t="b">
        <v>1</v>
      </c>
      <c r="I276" s="10" t="s">
        <v>23</v>
      </c>
      <c r="J276" s="9"/>
      <c r="K276" s="5">
        <v>5.0</v>
      </c>
    </row>
    <row r="277" ht="22.5" customHeight="1">
      <c r="A277" s="14" t="s">
        <v>120</v>
      </c>
      <c r="B277" s="14" t="s">
        <v>185</v>
      </c>
      <c r="C277" s="8">
        <v>207.0</v>
      </c>
      <c r="D277" s="9">
        <v>45815.0</v>
      </c>
      <c r="E277" s="10" t="s">
        <v>21</v>
      </c>
      <c r="F277" s="11" t="s">
        <v>22</v>
      </c>
      <c r="G277" s="35">
        <v>2740.0</v>
      </c>
      <c r="H277" s="13" t="b">
        <v>1</v>
      </c>
      <c r="I277" s="10" t="s">
        <v>23</v>
      </c>
      <c r="J277" s="9"/>
      <c r="K277" s="5">
        <v>5.0</v>
      </c>
    </row>
    <row r="278" ht="22.5" customHeight="1">
      <c r="A278" s="16" t="s">
        <v>120</v>
      </c>
      <c r="B278" s="16" t="s">
        <v>185</v>
      </c>
      <c r="C278" s="25">
        <v>282.0</v>
      </c>
      <c r="D278" s="18">
        <v>45815.0</v>
      </c>
      <c r="E278" s="19" t="s">
        <v>136</v>
      </c>
      <c r="F278" s="20" t="s">
        <v>137</v>
      </c>
      <c r="G278" s="38">
        <v>1404.0</v>
      </c>
      <c r="H278" s="22" t="b">
        <v>1</v>
      </c>
      <c r="I278" s="19" t="s">
        <v>20</v>
      </c>
      <c r="J278" s="18"/>
      <c r="K278" s="23">
        <v>0.0</v>
      </c>
      <c r="L278" s="24"/>
      <c r="M278" s="24"/>
    </row>
    <row r="279" ht="22.5" customHeight="1">
      <c r="A279" s="14" t="s">
        <v>120</v>
      </c>
      <c r="B279" s="14" t="s">
        <v>185</v>
      </c>
      <c r="C279" s="8">
        <v>209.0</v>
      </c>
      <c r="D279" s="9">
        <v>45817.0</v>
      </c>
      <c r="E279" s="10" t="s">
        <v>157</v>
      </c>
      <c r="F279" s="11" t="s">
        <v>158</v>
      </c>
      <c r="G279" s="35">
        <v>150.0</v>
      </c>
      <c r="H279" s="13" t="b">
        <v>1</v>
      </c>
      <c r="I279" s="10" t="s">
        <v>20</v>
      </c>
      <c r="J279" s="9"/>
      <c r="K279" s="5">
        <v>5.0</v>
      </c>
    </row>
    <row r="280" ht="22.5" customHeight="1">
      <c r="A280" s="14" t="s">
        <v>120</v>
      </c>
      <c r="B280" s="14" t="s">
        <v>185</v>
      </c>
      <c r="C280" s="28">
        <v>210.0</v>
      </c>
      <c r="D280" s="9">
        <v>45817.0</v>
      </c>
      <c r="E280" s="10" t="s">
        <v>115</v>
      </c>
      <c r="F280" s="11" t="s">
        <v>188</v>
      </c>
      <c r="G280" s="37">
        <v>10500.0</v>
      </c>
      <c r="H280" s="13" t="b">
        <v>1</v>
      </c>
      <c r="I280" s="10" t="s">
        <v>23</v>
      </c>
      <c r="J280" s="9"/>
      <c r="K280" s="5">
        <v>5.0</v>
      </c>
    </row>
    <row r="281" ht="22.5" customHeight="1">
      <c r="A281" s="14" t="s">
        <v>120</v>
      </c>
      <c r="B281" s="14" t="s">
        <v>185</v>
      </c>
      <c r="C281" s="8">
        <v>211.0</v>
      </c>
      <c r="D281" s="9">
        <v>45817.0</v>
      </c>
      <c r="E281" s="10" t="s">
        <v>159</v>
      </c>
      <c r="F281" s="11" t="s">
        <v>189</v>
      </c>
      <c r="G281" s="35">
        <v>6347.0</v>
      </c>
      <c r="H281" s="13" t="b">
        <v>1</v>
      </c>
      <c r="I281" s="10" t="s">
        <v>23</v>
      </c>
      <c r="J281" s="9"/>
      <c r="K281" s="5">
        <v>5.0</v>
      </c>
    </row>
    <row r="282" ht="22.5" customHeight="1">
      <c r="A282" s="14" t="s">
        <v>120</v>
      </c>
      <c r="B282" s="14" t="s">
        <v>185</v>
      </c>
      <c r="C282" s="8">
        <v>212.0</v>
      </c>
      <c r="D282" s="9">
        <v>45817.0</v>
      </c>
      <c r="E282" s="10" t="s">
        <v>181</v>
      </c>
      <c r="F282" s="11" t="s">
        <v>190</v>
      </c>
      <c r="G282" s="37">
        <v>1600.0</v>
      </c>
      <c r="H282" s="13" t="b">
        <v>1</v>
      </c>
      <c r="I282" s="10" t="s">
        <v>20</v>
      </c>
      <c r="J282" s="9"/>
      <c r="K282" s="5">
        <v>5.0</v>
      </c>
    </row>
    <row r="283" ht="22.5" customHeight="1">
      <c r="A283" s="14" t="s">
        <v>120</v>
      </c>
      <c r="B283" s="14" t="s">
        <v>185</v>
      </c>
      <c r="C283" s="8">
        <v>213.0</v>
      </c>
      <c r="D283" s="9">
        <v>45817.0</v>
      </c>
      <c r="E283" s="10" t="s">
        <v>56</v>
      </c>
      <c r="F283" s="11" t="s">
        <v>191</v>
      </c>
      <c r="G283" s="35">
        <v>3347.0</v>
      </c>
      <c r="H283" s="13" t="b">
        <v>1</v>
      </c>
      <c r="I283" s="10" t="s">
        <v>20</v>
      </c>
      <c r="J283" s="9"/>
      <c r="K283" s="5">
        <v>5.0</v>
      </c>
    </row>
    <row r="284" ht="22.5" customHeight="1">
      <c r="A284" s="14" t="s">
        <v>120</v>
      </c>
      <c r="B284" s="14" t="s">
        <v>185</v>
      </c>
      <c r="C284" s="8">
        <v>214.0</v>
      </c>
      <c r="D284" s="9">
        <v>45817.0</v>
      </c>
      <c r="E284" s="10" t="s">
        <v>56</v>
      </c>
      <c r="F284" s="11" t="s">
        <v>168</v>
      </c>
      <c r="G284" s="37">
        <v>1351.0</v>
      </c>
      <c r="H284" s="13" t="b">
        <v>1</v>
      </c>
      <c r="I284" s="10" t="s">
        <v>20</v>
      </c>
      <c r="J284" s="9"/>
      <c r="K284" s="5">
        <v>5.0</v>
      </c>
    </row>
    <row r="285" ht="22.5" customHeight="1">
      <c r="A285" s="14" t="s">
        <v>120</v>
      </c>
      <c r="B285" s="14" t="s">
        <v>185</v>
      </c>
      <c r="C285" s="27">
        <v>215.0</v>
      </c>
      <c r="D285" s="9">
        <v>45817.0</v>
      </c>
      <c r="E285" s="10" t="s">
        <v>24</v>
      </c>
      <c r="F285" s="11" t="s">
        <v>170</v>
      </c>
      <c r="G285" s="35">
        <v>11655.0</v>
      </c>
      <c r="H285" s="13" t="b">
        <v>1</v>
      </c>
      <c r="I285" s="10" t="s">
        <v>23</v>
      </c>
      <c r="J285" s="9"/>
      <c r="K285" s="5">
        <v>5.0</v>
      </c>
    </row>
    <row r="286" ht="22.5" customHeight="1">
      <c r="A286" s="14" t="s">
        <v>120</v>
      </c>
      <c r="B286" s="14" t="s">
        <v>185</v>
      </c>
      <c r="C286" s="8">
        <v>229.0</v>
      </c>
      <c r="D286" s="9">
        <v>45817.0</v>
      </c>
      <c r="E286" s="10" t="s">
        <v>91</v>
      </c>
      <c r="F286" s="11" t="s">
        <v>192</v>
      </c>
      <c r="G286" s="37">
        <v>19116.0</v>
      </c>
      <c r="H286" s="13" t="b">
        <v>1</v>
      </c>
      <c r="I286" s="10" t="s">
        <v>20</v>
      </c>
      <c r="J286" s="9"/>
      <c r="K286" s="5">
        <v>5.0</v>
      </c>
    </row>
    <row r="287" ht="22.5" customHeight="1">
      <c r="A287" s="16" t="s">
        <v>120</v>
      </c>
      <c r="B287" s="16" t="s">
        <v>185</v>
      </c>
      <c r="C287" s="25">
        <v>283.0</v>
      </c>
      <c r="D287" s="18">
        <v>45817.0</v>
      </c>
      <c r="E287" s="19" t="s">
        <v>136</v>
      </c>
      <c r="F287" s="20" t="s">
        <v>137</v>
      </c>
      <c r="G287" s="40">
        <v>2728.0</v>
      </c>
      <c r="H287" s="22" t="b">
        <v>1</v>
      </c>
      <c r="I287" s="19" t="s">
        <v>20</v>
      </c>
      <c r="J287" s="18"/>
      <c r="K287" s="23">
        <v>0.0</v>
      </c>
      <c r="L287" s="24"/>
      <c r="M287" s="24"/>
    </row>
    <row r="288" ht="22.5" customHeight="1">
      <c r="A288" s="16" t="s">
        <v>120</v>
      </c>
      <c r="B288" s="16" t="s">
        <v>185</v>
      </c>
      <c r="C288" s="25">
        <v>289.0</v>
      </c>
      <c r="D288" s="18">
        <v>45817.0</v>
      </c>
      <c r="E288" s="19" t="s">
        <v>142</v>
      </c>
      <c r="F288" s="20" t="s">
        <v>143</v>
      </c>
      <c r="G288" s="38">
        <v>1704.0</v>
      </c>
      <c r="H288" s="22" t="b">
        <v>1</v>
      </c>
      <c r="I288" s="19" t="s">
        <v>20</v>
      </c>
      <c r="J288" s="18"/>
      <c r="K288" s="23">
        <v>0.0</v>
      </c>
      <c r="L288" s="24"/>
      <c r="M288" s="24"/>
    </row>
    <row r="289" ht="22.5" customHeight="1">
      <c r="A289" s="14" t="s">
        <v>120</v>
      </c>
      <c r="B289" s="14" t="s">
        <v>185</v>
      </c>
      <c r="C289" s="8">
        <v>216.0</v>
      </c>
      <c r="D289" s="9">
        <v>45818.0</v>
      </c>
      <c r="E289" s="10" t="s">
        <v>169</v>
      </c>
      <c r="F289" s="11" t="s">
        <v>60</v>
      </c>
      <c r="G289" s="35">
        <v>1740.0</v>
      </c>
      <c r="H289" s="13" t="b">
        <v>1</v>
      </c>
      <c r="I289" s="10" t="s">
        <v>23</v>
      </c>
      <c r="J289" s="9"/>
      <c r="K289" s="5">
        <v>5.0</v>
      </c>
    </row>
    <row r="290" ht="22.5" customHeight="1">
      <c r="A290" s="14" t="s">
        <v>120</v>
      </c>
      <c r="B290" s="14" t="s">
        <v>185</v>
      </c>
      <c r="C290" s="8">
        <v>218.0</v>
      </c>
      <c r="D290" s="9">
        <v>45818.0</v>
      </c>
      <c r="E290" s="10" t="s">
        <v>157</v>
      </c>
      <c r="F290" s="11" t="s">
        <v>158</v>
      </c>
      <c r="G290" s="37">
        <v>225.0</v>
      </c>
      <c r="H290" s="13" t="b">
        <v>1</v>
      </c>
      <c r="I290" s="10" t="s">
        <v>20</v>
      </c>
      <c r="J290" s="9"/>
      <c r="K290" s="5">
        <v>5.0</v>
      </c>
    </row>
    <row r="291" ht="22.5" customHeight="1">
      <c r="A291" s="14" t="s">
        <v>120</v>
      </c>
      <c r="B291" s="14" t="s">
        <v>185</v>
      </c>
      <c r="C291" s="8">
        <v>219.0</v>
      </c>
      <c r="D291" s="9">
        <v>45818.0</v>
      </c>
      <c r="E291" s="10" t="s">
        <v>68</v>
      </c>
      <c r="F291" s="11" t="s">
        <v>193</v>
      </c>
      <c r="G291" s="35">
        <v>33770.0</v>
      </c>
      <c r="H291" s="13" t="b">
        <v>1</v>
      </c>
      <c r="I291" s="10" t="s">
        <v>20</v>
      </c>
      <c r="J291" s="9"/>
      <c r="K291" s="5">
        <v>5.0</v>
      </c>
    </row>
    <row r="292" ht="22.5" customHeight="1">
      <c r="A292" s="14" t="s">
        <v>120</v>
      </c>
      <c r="B292" s="14" t="s">
        <v>185</v>
      </c>
      <c r="C292" s="8">
        <v>220.0</v>
      </c>
      <c r="D292" s="9">
        <v>45818.0</v>
      </c>
      <c r="E292" s="10" t="s">
        <v>21</v>
      </c>
      <c r="F292" s="11" t="s">
        <v>194</v>
      </c>
      <c r="G292" s="37">
        <v>2829.0</v>
      </c>
      <c r="H292" s="13" t="b">
        <v>1</v>
      </c>
      <c r="I292" s="10" t="s">
        <v>23</v>
      </c>
      <c r="J292" s="9"/>
      <c r="K292" s="5">
        <v>5.0</v>
      </c>
    </row>
    <row r="293" ht="22.5" customHeight="1">
      <c r="A293" s="14" t="s">
        <v>120</v>
      </c>
      <c r="B293" s="14" t="s">
        <v>185</v>
      </c>
      <c r="C293" s="8">
        <v>231.0</v>
      </c>
      <c r="D293" s="9">
        <v>45818.0</v>
      </c>
      <c r="E293" s="10" t="s">
        <v>28</v>
      </c>
      <c r="F293" s="11" t="s">
        <v>19</v>
      </c>
      <c r="G293" s="35">
        <v>949.0</v>
      </c>
      <c r="H293" s="13" t="b">
        <v>1</v>
      </c>
      <c r="I293" s="10" t="s">
        <v>23</v>
      </c>
      <c r="J293" s="9"/>
      <c r="K293" s="5">
        <v>5.0</v>
      </c>
    </row>
    <row r="294" ht="22.5" customHeight="1">
      <c r="A294" s="14" t="s">
        <v>120</v>
      </c>
      <c r="B294" s="14" t="s">
        <v>185</v>
      </c>
      <c r="C294" s="8">
        <v>230.0</v>
      </c>
      <c r="D294" s="9">
        <v>45819.0</v>
      </c>
      <c r="E294" s="10" t="s">
        <v>157</v>
      </c>
      <c r="F294" s="11" t="s">
        <v>158</v>
      </c>
      <c r="G294" s="35">
        <v>75.0</v>
      </c>
      <c r="H294" s="13" t="b">
        <v>1</v>
      </c>
      <c r="I294" s="10" t="s">
        <v>20</v>
      </c>
      <c r="J294" s="9"/>
      <c r="K294" s="5">
        <v>5.0</v>
      </c>
    </row>
    <row r="295" ht="22.5" customHeight="1">
      <c r="A295" s="16" t="s">
        <v>120</v>
      </c>
      <c r="B295" s="16" t="s">
        <v>185</v>
      </c>
      <c r="C295" s="17">
        <v>252.0</v>
      </c>
      <c r="D295" s="18">
        <v>45820.0</v>
      </c>
      <c r="E295" s="19" t="s">
        <v>21</v>
      </c>
      <c r="F295" s="20" t="s">
        <v>170</v>
      </c>
      <c r="G295" s="41">
        <v>8850.0</v>
      </c>
      <c r="H295" s="22" t="b">
        <v>1</v>
      </c>
      <c r="I295" s="10" t="s">
        <v>23</v>
      </c>
      <c r="J295" s="18"/>
      <c r="K295" s="31">
        <v>0.0</v>
      </c>
      <c r="L295" s="32"/>
      <c r="M295" s="32"/>
    </row>
    <row r="296" ht="22.5" customHeight="1">
      <c r="A296" s="16" t="s">
        <v>120</v>
      </c>
      <c r="B296" s="16" t="s">
        <v>185</v>
      </c>
      <c r="C296" s="25">
        <v>284.0</v>
      </c>
      <c r="D296" s="18">
        <v>45820.0</v>
      </c>
      <c r="E296" s="19" t="s">
        <v>136</v>
      </c>
      <c r="F296" s="20" t="s">
        <v>137</v>
      </c>
      <c r="G296" s="39">
        <v>2813.0</v>
      </c>
      <c r="H296" s="22" t="b">
        <v>1</v>
      </c>
      <c r="I296" s="19" t="s">
        <v>20</v>
      </c>
      <c r="J296" s="18"/>
      <c r="K296" s="23">
        <v>0.0</v>
      </c>
      <c r="L296" s="24"/>
      <c r="M296" s="24"/>
    </row>
    <row r="297" ht="22.5" customHeight="1">
      <c r="A297" s="16" t="s">
        <v>120</v>
      </c>
      <c r="B297" s="16" t="s">
        <v>185</v>
      </c>
      <c r="C297" s="17">
        <v>328.0</v>
      </c>
      <c r="D297" s="18">
        <v>45820.0</v>
      </c>
      <c r="E297" s="19" t="s">
        <v>28</v>
      </c>
      <c r="F297" s="20" t="s">
        <v>19</v>
      </c>
      <c r="G297" s="42">
        <v>1682.0</v>
      </c>
      <c r="H297" s="22" t="b">
        <v>1</v>
      </c>
      <c r="I297" s="19" t="s">
        <v>23</v>
      </c>
      <c r="J297" s="18"/>
      <c r="K297" s="23">
        <v>0.0</v>
      </c>
      <c r="L297" s="24"/>
      <c r="M297" s="24"/>
    </row>
    <row r="298" ht="22.5" customHeight="1">
      <c r="A298" s="16" t="s">
        <v>120</v>
      </c>
      <c r="B298" s="16" t="s">
        <v>185</v>
      </c>
      <c r="C298" s="17">
        <v>250.0</v>
      </c>
      <c r="D298" s="18">
        <v>45821.0</v>
      </c>
      <c r="E298" s="19" t="s">
        <v>157</v>
      </c>
      <c r="F298" s="20" t="s">
        <v>177</v>
      </c>
      <c r="G298" s="43">
        <v>75.0</v>
      </c>
      <c r="H298" s="22" t="b">
        <v>1</v>
      </c>
      <c r="I298" s="19" t="s">
        <v>20</v>
      </c>
      <c r="J298" s="18"/>
      <c r="K298" s="23"/>
      <c r="L298" s="32"/>
      <c r="M298" s="32"/>
    </row>
    <row r="299" ht="22.5" customHeight="1">
      <c r="A299" s="16" t="s">
        <v>120</v>
      </c>
      <c r="B299" s="16" t="s">
        <v>185</v>
      </c>
      <c r="C299" s="17">
        <v>251.0</v>
      </c>
      <c r="D299" s="18">
        <v>45821.0</v>
      </c>
      <c r="E299" s="19" t="s">
        <v>169</v>
      </c>
      <c r="F299" s="20" t="s">
        <v>175</v>
      </c>
      <c r="G299" s="43">
        <v>17540.0</v>
      </c>
      <c r="H299" s="22" t="b">
        <v>1</v>
      </c>
      <c r="I299" s="19" t="s">
        <v>23</v>
      </c>
      <c r="J299" s="18"/>
      <c r="K299" s="23">
        <v>0.0</v>
      </c>
      <c r="L299" s="32"/>
      <c r="M299" s="32"/>
    </row>
    <row r="300" ht="22.5" customHeight="1">
      <c r="A300" s="16" t="s">
        <v>120</v>
      </c>
      <c r="B300" s="16" t="s">
        <v>185</v>
      </c>
      <c r="C300" s="17">
        <v>253.0</v>
      </c>
      <c r="D300" s="18">
        <v>45821.0</v>
      </c>
      <c r="E300" s="19" t="s">
        <v>163</v>
      </c>
      <c r="F300" s="20" t="s">
        <v>164</v>
      </c>
      <c r="G300" s="43">
        <v>300.0</v>
      </c>
      <c r="H300" s="22" t="b">
        <v>1</v>
      </c>
      <c r="I300" s="19" t="s">
        <v>23</v>
      </c>
      <c r="J300" s="18"/>
      <c r="K300" s="31">
        <v>0.0</v>
      </c>
      <c r="L300" s="32"/>
      <c r="M300" s="32"/>
    </row>
    <row r="301" ht="22.5" customHeight="1">
      <c r="A301" s="16" t="s">
        <v>120</v>
      </c>
      <c r="B301" s="16" t="s">
        <v>185</v>
      </c>
      <c r="C301" s="25">
        <f>C300+1</f>
        <v>254</v>
      </c>
      <c r="D301" s="18">
        <v>45822.0</v>
      </c>
      <c r="E301" s="19" t="s">
        <v>159</v>
      </c>
      <c r="F301" s="20" t="s">
        <v>189</v>
      </c>
      <c r="G301" s="43">
        <v>9069.0</v>
      </c>
      <c r="H301" s="22" t="b">
        <v>1</v>
      </c>
      <c r="I301" s="19" t="s">
        <v>23</v>
      </c>
      <c r="J301" s="18"/>
      <c r="K301" s="31"/>
      <c r="L301" s="32"/>
      <c r="M301" s="32"/>
    </row>
    <row r="302" ht="22.5" customHeight="1">
      <c r="A302" s="16" t="s">
        <v>120</v>
      </c>
      <c r="B302" s="16" t="s">
        <v>185</v>
      </c>
      <c r="C302" s="25">
        <v>285.0</v>
      </c>
      <c r="D302" s="18">
        <v>45822.0</v>
      </c>
      <c r="E302" s="19" t="s">
        <v>136</v>
      </c>
      <c r="F302" s="20" t="s">
        <v>137</v>
      </c>
      <c r="G302" s="30">
        <v>1400.0</v>
      </c>
      <c r="H302" s="22" t="b">
        <v>1</v>
      </c>
      <c r="I302" s="19" t="s">
        <v>20</v>
      </c>
      <c r="J302" s="18"/>
      <c r="K302" s="23">
        <v>0.0</v>
      </c>
      <c r="L302" s="24"/>
      <c r="M302" s="24"/>
    </row>
    <row r="303" ht="22.5" customHeight="1">
      <c r="A303" s="16" t="s">
        <v>120</v>
      </c>
      <c r="B303" s="16" t="s">
        <v>185</v>
      </c>
      <c r="C303" s="25">
        <v>290.0</v>
      </c>
      <c r="D303" s="18">
        <v>45822.0</v>
      </c>
      <c r="E303" s="19" t="s">
        <v>142</v>
      </c>
      <c r="F303" s="20" t="s">
        <v>143</v>
      </c>
      <c r="G303" s="30">
        <v>1668.0</v>
      </c>
      <c r="H303" s="22" t="b">
        <v>1</v>
      </c>
      <c r="I303" s="19" t="s">
        <v>20</v>
      </c>
      <c r="J303" s="18"/>
      <c r="K303" s="23">
        <v>0.0</v>
      </c>
      <c r="L303" s="24"/>
      <c r="M303" s="24"/>
    </row>
    <row r="304" ht="22.5" customHeight="1">
      <c r="A304" s="16" t="s">
        <v>120</v>
      </c>
      <c r="B304" s="16" t="s">
        <v>185</v>
      </c>
      <c r="C304" s="17">
        <v>327.0</v>
      </c>
      <c r="D304" s="18">
        <v>45822.0</v>
      </c>
      <c r="E304" s="19" t="s">
        <v>28</v>
      </c>
      <c r="F304" s="20" t="s">
        <v>19</v>
      </c>
      <c r="G304" s="21">
        <v>1501.0</v>
      </c>
      <c r="H304" s="22" t="b">
        <v>1</v>
      </c>
      <c r="I304" s="19" t="s">
        <v>23</v>
      </c>
      <c r="J304" s="18"/>
      <c r="K304" s="23">
        <v>0.0</v>
      </c>
      <c r="L304" s="24"/>
      <c r="M304" s="24"/>
    </row>
    <row r="305" ht="22.5" customHeight="1">
      <c r="A305" s="16" t="s">
        <v>120</v>
      </c>
      <c r="B305" s="16" t="s">
        <v>185</v>
      </c>
      <c r="C305" s="17">
        <v>255.0</v>
      </c>
      <c r="D305" s="18">
        <v>45824.0</v>
      </c>
      <c r="E305" s="19" t="s">
        <v>144</v>
      </c>
      <c r="F305" s="20" t="s">
        <v>195</v>
      </c>
      <c r="G305" s="43">
        <v>27580.0</v>
      </c>
      <c r="H305" s="22" t="b">
        <v>1</v>
      </c>
      <c r="I305" s="19" t="s">
        <v>23</v>
      </c>
      <c r="J305" s="18"/>
      <c r="K305" s="31"/>
      <c r="L305" s="32"/>
      <c r="M305" s="32"/>
    </row>
    <row r="306" ht="22.5" customHeight="1">
      <c r="A306" s="16" t="s">
        <v>120</v>
      </c>
      <c r="B306" s="16" t="s">
        <v>185</v>
      </c>
      <c r="C306" s="25">
        <v>256.0</v>
      </c>
      <c r="D306" s="18">
        <v>45824.0</v>
      </c>
      <c r="E306" s="19" t="s">
        <v>159</v>
      </c>
      <c r="F306" s="20" t="s">
        <v>196</v>
      </c>
      <c r="G306" s="43">
        <v>484.0</v>
      </c>
      <c r="H306" s="22" t="b">
        <v>1</v>
      </c>
      <c r="I306" s="19" t="s">
        <v>23</v>
      </c>
      <c r="J306" s="18"/>
      <c r="K306" s="31"/>
      <c r="L306" s="32"/>
      <c r="M306" s="32"/>
    </row>
    <row r="307" ht="22.5" customHeight="1">
      <c r="A307" s="16" t="s">
        <v>120</v>
      </c>
      <c r="B307" s="16" t="s">
        <v>185</v>
      </c>
      <c r="C307" s="17">
        <v>252.8</v>
      </c>
      <c r="D307" s="18">
        <v>45824.0</v>
      </c>
      <c r="E307" s="19" t="s">
        <v>53</v>
      </c>
      <c r="F307" s="20" t="s">
        <v>54</v>
      </c>
      <c r="G307" s="30">
        <v>1879.0</v>
      </c>
      <c r="H307" s="22" t="b">
        <v>1</v>
      </c>
      <c r="I307" s="19" t="s">
        <v>20</v>
      </c>
      <c r="J307" s="18"/>
      <c r="K307" s="23">
        <v>0.0</v>
      </c>
      <c r="L307" s="24"/>
      <c r="M307" s="24"/>
    </row>
    <row r="308" ht="22.5" customHeight="1">
      <c r="A308" s="16" t="s">
        <v>120</v>
      </c>
      <c r="B308" s="16" t="s">
        <v>185</v>
      </c>
      <c r="C308" s="17">
        <v>293.0</v>
      </c>
      <c r="D308" s="18">
        <v>45824.0</v>
      </c>
      <c r="E308" s="19" t="s">
        <v>197</v>
      </c>
      <c r="F308" s="20" t="s">
        <v>198</v>
      </c>
      <c r="G308" s="21">
        <v>3404.0</v>
      </c>
      <c r="H308" s="22" t="b">
        <v>1</v>
      </c>
      <c r="I308" s="19" t="s">
        <v>20</v>
      </c>
      <c r="J308" s="18"/>
      <c r="K308" s="23">
        <v>0.0</v>
      </c>
      <c r="L308" s="24"/>
      <c r="M308" s="24"/>
    </row>
    <row r="309" ht="22.5" customHeight="1">
      <c r="A309" s="16" t="s">
        <v>120</v>
      </c>
      <c r="B309" s="16" t="s">
        <v>185</v>
      </c>
      <c r="C309" s="17">
        <v>297.0</v>
      </c>
      <c r="D309" s="18">
        <v>45824.0</v>
      </c>
      <c r="E309" s="19" t="s">
        <v>157</v>
      </c>
      <c r="F309" s="20" t="s">
        <v>177</v>
      </c>
      <c r="G309" s="21">
        <v>150.0</v>
      </c>
      <c r="H309" s="22" t="b">
        <v>1</v>
      </c>
      <c r="I309" s="19" t="s">
        <v>20</v>
      </c>
      <c r="J309" s="18"/>
      <c r="K309" s="23">
        <v>0.0</v>
      </c>
      <c r="L309" s="24"/>
      <c r="M309" s="24"/>
    </row>
    <row r="310" ht="22.5" customHeight="1">
      <c r="A310" s="16" t="s">
        <v>120</v>
      </c>
      <c r="B310" s="16" t="s">
        <v>185</v>
      </c>
      <c r="C310" s="17">
        <v>308.0</v>
      </c>
      <c r="D310" s="18">
        <v>45824.0</v>
      </c>
      <c r="E310" s="19" t="s">
        <v>83</v>
      </c>
      <c r="F310" s="20" t="s">
        <v>199</v>
      </c>
      <c r="G310" s="21">
        <v>13150.0</v>
      </c>
      <c r="H310" s="22" t="b">
        <v>1</v>
      </c>
      <c r="I310" s="19" t="s">
        <v>20</v>
      </c>
      <c r="J310" s="18"/>
      <c r="K310" s="23">
        <v>0.0</v>
      </c>
      <c r="L310" s="24"/>
      <c r="M310" s="24"/>
    </row>
    <row r="311" ht="22.5" customHeight="1">
      <c r="A311" s="16" t="s">
        <v>120</v>
      </c>
      <c r="B311" s="16" t="s">
        <v>185</v>
      </c>
      <c r="C311" s="17">
        <v>326.0</v>
      </c>
      <c r="D311" s="18">
        <v>45824.0</v>
      </c>
      <c r="E311" s="19" t="s">
        <v>28</v>
      </c>
      <c r="F311" s="20" t="s">
        <v>19</v>
      </c>
      <c r="G311" s="21">
        <v>1160.0</v>
      </c>
      <c r="H311" s="22" t="b">
        <v>1</v>
      </c>
      <c r="I311" s="19" t="s">
        <v>23</v>
      </c>
      <c r="J311" s="18"/>
      <c r="K311" s="23">
        <v>0.0</v>
      </c>
      <c r="L311" s="24"/>
      <c r="M311" s="24"/>
    </row>
    <row r="312" ht="22.5" customHeight="1">
      <c r="A312" s="16" t="s">
        <v>120</v>
      </c>
      <c r="B312" s="16" t="s">
        <v>185</v>
      </c>
      <c r="C312" s="44">
        <v>345.0</v>
      </c>
      <c r="D312" s="18">
        <v>45824.0</v>
      </c>
      <c r="E312" s="19" t="s">
        <v>159</v>
      </c>
      <c r="F312" s="20" t="s">
        <v>196</v>
      </c>
      <c r="G312" s="21">
        <v>484.0</v>
      </c>
      <c r="H312" s="22" t="b">
        <v>1</v>
      </c>
      <c r="I312" s="19" t="s">
        <v>23</v>
      </c>
      <c r="J312" s="18"/>
      <c r="K312" s="23">
        <v>0.0</v>
      </c>
      <c r="L312" s="24"/>
      <c r="M312" s="24"/>
    </row>
    <row r="313" ht="22.5" customHeight="1">
      <c r="A313" s="16" t="s">
        <v>120</v>
      </c>
      <c r="B313" s="16" t="s">
        <v>185</v>
      </c>
      <c r="C313" s="25">
        <v>286.0</v>
      </c>
      <c r="D313" s="18">
        <v>45825.0</v>
      </c>
      <c r="E313" s="19" t="s">
        <v>136</v>
      </c>
      <c r="F313" s="20" t="s">
        <v>137</v>
      </c>
      <c r="G313" s="33">
        <v>2720.0</v>
      </c>
      <c r="H313" s="22" t="b">
        <v>1</v>
      </c>
      <c r="I313" s="19" t="s">
        <v>20</v>
      </c>
      <c r="J313" s="18"/>
      <c r="K313" s="23">
        <v>0.0</v>
      </c>
      <c r="L313" s="24"/>
      <c r="M313" s="24"/>
    </row>
    <row r="314" ht="22.5" customHeight="1">
      <c r="A314" s="16" t="s">
        <v>120</v>
      </c>
      <c r="B314" s="16" t="s">
        <v>185</v>
      </c>
      <c r="C314" s="25">
        <v>294.0</v>
      </c>
      <c r="D314" s="18">
        <v>45825.0</v>
      </c>
      <c r="E314" s="19" t="s">
        <v>157</v>
      </c>
      <c r="F314" s="20" t="s">
        <v>177</v>
      </c>
      <c r="G314" s="21">
        <v>75.0</v>
      </c>
      <c r="H314" s="22" t="b">
        <v>1</v>
      </c>
      <c r="I314" s="19" t="s">
        <v>20</v>
      </c>
      <c r="J314" s="18"/>
      <c r="K314" s="23">
        <v>0.0</v>
      </c>
      <c r="L314" s="24"/>
      <c r="M314" s="24"/>
    </row>
    <row r="315" ht="22.5" customHeight="1">
      <c r="A315" s="16" t="s">
        <v>120</v>
      </c>
      <c r="B315" s="16" t="s">
        <v>185</v>
      </c>
      <c r="C315" s="17">
        <v>309.0</v>
      </c>
      <c r="D315" s="18">
        <v>45825.0</v>
      </c>
      <c r="E315" s="19" t="s">
        <v>21</v>
      </c>
      <c r="F315" s="20" t="s">
        <v>200</v>
      </c>
      <c r="G315" s="21">
        <v>11710.0</v>
      </c>
      <c r="H315" s="22" t="b">
        <v>1</v>
      </c>
      <c r="I315" s="19" t="s">
        <v>23</v>
      </c>
      <c r="J315" s="18"/>
      <c r="K315" s="23">
        <v>0.0</v>
      </c>
      <c r="L315" s="24"/>
      <c r="M315" s="24"/>
    </row>
    <row r="316" ht="22.5" customHeight="1">
      <c r="A316" s="16" t="s">
        <v>120</v>
      </c>
      <c r="B316" s="16" t="s">
        <v>185</v>
      </c>
      <c r="C316" s="17">
        <v>296.0</v>
      </c>
      <c r="D316" s="18">
        <v>45826.0</v>
      </c>
      <c r="E316" s="19" t="s">
        <v>157</v>
      </c>
      <c r="F316" s="20" t="s">
        <v>177</v>
      </c>
      <c r="G316" s="21">
        <v>75.0</v>
      </c>
      <c r="H316" s="22" t="b">
        <v>1</v>
      </c>
      <c r="I316" s="19" t="s">
        <v>20</v>
      </c>
      <c r="J316" s="18"/>
      <c r="K316" s="23">
        <v>0.0</v>
      </c>
      <c r="L316" s="24"/>
      <c r="M316" s="24"/>
    </row>
    <row r="317" ht="22.5" customHeight="1">
      <c r="A317" s="16" t="s">
        <v>120</v>
      </c>
      <c r="B317" s="16" t="s">
        <v>185</v>
      </c>
      <c r="C317" s="17">
        <v>322.0</v>
      </c>
      <c r="D317" s="18">
        <v>45826.0</v>
      </c>
      <c r="E317" s="19" t="s">
        <v>28</v>
      </c>
      <c r="F317" s="20" t="s">
        <v>19</v>
      </c>
      <c r="G317" s="21">
        <v>731.0</v>
      </c>
      <c r="H317" s="22" t="b">
        <v>1</v>
      </c>
      <c r="I317" s="19" t="s">
        <v>23</v>
      </c>
      <c r="J317" s="18"/>
      <c r="K317" s="23">
        <v>0.0</v>
      </c>
      <c r="L317" s="24"/>
      <c r="M317" s="24"/>
    </row>
    <row r="318" ht="22.5" customHeight="1">
      <c r="A318" s="16" t="s">
        <v>120</v>
      </c>
      <c r="B318" s="16" t="s">
        <v>185</v>
      </c>
      <c r="C318" s="17">
        <v>325.0</v>
      </c>
      <c r="D318" s="18">
        <v>45826.0</v>
      </c>
      <c r="E318" s="19" t="s">
        <v>28</v>
      </c>
      <c r="F318" s="20" t="s">
        <v>19</v>
      </c>
      <c r="G318" s="21">
        <v>836.0</v>
      </c>
      <c r="H318" s="22" t="b">
        <v>1</v>
      </c>
      <c r="I318" s="19" t="s">
        <v>23</v>
      </c>
      <c r="J318" s="18"/>
      <c r="K318" s="23">
        <v>0.0</v>
      </c>
      <c r="L318" s="24"/>
      <c r="M318" s="24"/>
    </row>
    <row r="319" ht="22.5" customHeight="1">
      <c r="A319" s="16" t="s">
        <v>120</v>
      </c>
      <c r="B319" s="16" t="s">
        <v>185</v>
      </c>
      <c r="C319" s="25">
        <v>705.0</v>
      </c>
      <c r="D319" s="18">
        <v>45826.0</v>
      </c>
      <c r="E319" s="19" t="s">
        <v>31</v>
      </c>
      <c r="F319" s="20" t="s">
        <v>32</v>
      </c>
      <c r="G319" s="21">
        <v>250.0</v>
      </c>
      <c r="H319" s="22" t="b">
        <v>1</v>
      </c>
      <c r="I319" s="19" t="s">
        <v>20</v>
      </c>
      <c r="J319" s="18"/>
      <c r="K319" s="23">
        <v>0.0</v>
      </c>
      <c r="L319" s="24"/>
      <c r="M319" s="24"/>
    </row>
    <row r="320" ht="22.5" customHeight="1">
      <c r="A320" s="16" t="s">
        <v>120</v>
      </c>
      <c r="B320" s="16" t="s">
        <v>185</v>
      </c>
      <c r="C320" s="17">
        <v>300.0</v>
      </c>
      <c r="D320" s="18">
        <v>45827.0</v>
      </c>
      <c r="E320" s="19" t="s">
        <v>169</v>
      </c>
      <c r="F320" s="20" t="s">
        <v>175</v>
      </c>
      <c r="G320" s="21">
        <v>1740.0</v>
      </c>
      <c r="H320" s="22" t="b">
        <v>1</v>
      </c>
      <c r="I320" s="19" t="s">
        <v>23</v>
      </c>
      <c r="J320" s="18"/>
      <c r="K320" s="23">
        <v>0.0</v>
      </c>
      <c r="L320" s="24"/>
      <c r="M320" s="24"/>
    </row>
    <row r="321" ht="22.5" customHeight="1">
      <c r="A321" s="16" t="s">
        <v>120</v>
      </c>
      <c r="B321" s="16" t="s">
        <v>185</v>
      </c>
      <c r="C321" s="17">
        <v>306.0</v>
      </c>
      <c r="D321" s="18">
        <v>45827.0</v>
      </c>
      <c r="E321" s="19" t="s">
        <v>155</v>
      </c>
      <c r="F321" s="20" t="s">
        <v>201</v>
      </c>
      <c r="G321" s="21">
        <v>571.0</v>
      </c>
      <c r="H321" s="22" t="b">
        <v>1</v>
      </c>
      <c r="I321" s="19" t="s">
        <v>20</v>
      </c>
      <c r="J321" s="18"/>
      <c r="K321" s="23">
        <v>0.0</v>
      </c>
      <c r="L321" s="24"/>
      <c r="M321" s="24"/>
    </row>
    <row r="322" ht="22.5" customHeight="1">
      <c r="A322" s="16" t="s">
        <v>120</v>
      </c>
      <c r="B322" s="16" t="s">
        <v>185</v>
      </c>
      <c r="C322" s="17">
        <v>311.0</v>
      </c>
      <c r="D322" s="18">
        <v>45827.0</v>
      </c>
      <c r="E322" s="19" t="s">
        <v>21</v>
      </c>
      <c r="F322" s="20" t="s">
        <v>202</v>
      </c>
      <c r="G322" s="21">
        <v>5792.0</v>
      </c>
      <c r="H322" s="22" t="b">
        <v>1</v>
      </c>
      <c r="I322" s="19" t="s">
        <v>23</v>
      </c>
      <c r="J322" s="18"/>
      <c r="K322" s="23">
        <v>0.0</v>
      </c>
      <c r="L322" s="24"/>
      <c r="M322" s="24"/>
    </row>
    <row r="323" ht="22.5" customHeight="1">
      <c r="A323" s="16" t="s">
        <v>120</v>
      </c>
      <c r="B323" s="16" t="s">
        <v>185</v>
      </c>
      <c r="C323" s="25">
        <v>287.0</v>
      </c>
      <c r="D323" s="18">
        <v>45828.0</v>
      </c>
      <c r="E323" s="19" t="s">
        <v>136</v>
      </c>
      <c r="F323" s="20" t="s">
        <v>137</v>
      </c>
      <c r="G323" s="30">
        <v>2385.0</v>
      </c>
      <c r="H323" s="22" t="b">
        <v>1</v>
      </c>
      <c r="I323" s="19" t="s">
        <v>20</v>
      </c>
      <c r="J323" s="18"/>
      <c r="K323" s="23">
        <v>0.0</v>
      </c>
      <c r="L323" s="24"/>
      <c r="M323" s="24"/>
    </row>
    <row r="324" ht="22.5" customHeight="1">
      <c r="A324" s="16" t="s">
        <v>120</v>
      </c>
      <c r="B324" s="16" t="s">
        <v>185</v>
      </c>
      <c r="C324" s="25">
        <v>291.0</v>
      </c>
      <c r="D324" s="18">
        <v>45828.0</v>
      </c>
      <c r="E324" s="19" t="s">
        <v>142</v>
      </c>
      <c r="F324" s="20" t="s">
        <v>143</v>
      </c>
      <c r="G324" s="33">
        <v>2295.0</v>
      </c>
      <c r="H324" s="22" t="b">
        <v>1</v>
      </c>
      <c r="I324" s="19" t="s">
        <v>20</v>
      </c>
      <c r="J324" s="18"/>
      <c r="K324" s="23">
        <v>0.0</v>
      </c>
      <c r="L324" s="24"/>
      <c r="M324" s="24"/>
    </row>
    <row r="325" ht="22.5" customHeight="1">
      <c r="A325" s="16" t="s">
        <v>120</v>
      </c>
      <c r="B325" s="16" t="s">
        <v>185</v>
      </c>
      <c r="C325" s="17">
        <v>312.0</v>
      </c>
      <c r="D325" s="18">
        <v>45828.0</v>
      </c>
      <c r="E325" s="19" t="s">
        <v>21</v>
      </c>
      <c r="F325" s="20" t="s">
        <v>203</v>
      </c>
      <c r="G325" s="21">
        <v>1804.0</v>
      </c>
      <c r="H325" s="22" t="b">
        <v>1</v>
      </c>
      <c r="I325" s="19" t="s">
        <v>23</v>
      </c>
      <c r="J325" s="18"/>
      <c r="K325" s="23">
        <v>0.0</v>
      </c>
      <c r="L325" s="24"/>
      <c r="M325" s="24"/>
    </row>
    <row r="326" ht="22.5" customHeight="1">
      <c r="A326" s="16" t="s">
        <v>120</v>
      </c>
      <c r="B326" s="16" t="s">
        <v>185</v>
      </c>
      <c r="C326" s="17">
        <v>295.0</v>
      </c>
      <c r="D326" s="18">
        <v>45829.0</v>
      </c>
      <c r="E326" s="19" t="s">
        <v>157</v>
      </c>
      <c r="F326" s="20" t="s">
        <v>177</v>
      </c>
      <c r="G326" s="21">
        <v>225.0</v>
      </c>
      <c r="H326" s="22" t="b">
        <v>1</v>
      </c>
      <c r="I326" s="19" t="s">
        <v>20</v>
      </c>
      <c r="J326" s="18"/>
      <c r="K326" s="23">
        <v>0.0</v>
      </c>
      <c r="L326" s="24"/>
      <c r="M326" s="24"/>
    </row>
    <row r="327" ht="22.5" customHeight="1">
      <c r="A327" s="16" t="s">
        <v>120</v>
      </c>
      <c r="B327" s="16" t="s">
        <v>185</v>
      </c>
      <c r="C327" s="44">
        <v>313.0</v>
      </c>
      <c r="D327" s="18">
        <v>45829.0</v>
      </c>
      <c r="E327" s="19" t="s">
        <v>21</v>
      </c>
      <c r="F327" s="20" t="s">
        <v>170</v>
      </c>
      <c r="G327" s="21">
        <v>5880.0</v>
      </c>
      <c r="H327" s="22" t="b">
        <v>1</v>
      </c>
      <c r="I327" s="19" t="s">
        <v>23</v>
      </c>
      <c r="J327" s="18"/>
      <c r="K327" s="23">
        <v>0.0</v>
      </c>
      <c r="L327" s="24"/>
      <c r="M327" s="24"/>
    </row>
    <row r="328" ht="22.5" customHeight="1">
      <c r="A328" s="16" t="s">
        <v>120</v>
      </c>
      <c r="B328" s="16" t="s">
        <v>185</v>
      </c>
      <c r="C328" s="17">
        <v>318.0</v>
      </c>
      <c r="D328" s="18">
        <v>45829.0</v>
      </c>
      <c r="E328" s="19" t="s">
        <v>150</v>
      </c>
      <c r="F328" s="20" t="s">
        <v>98</v>
      </c>
      <c r="G328" s="21">
        <v>4435.0</v>
      </c>
      <c r="H328" s="22" t="b">
        <v>1</v>
      </c>
      <c r="I328" s="19" t="s">
        <v>23</v>
      </c>
      <c r="J328" s="18"/>
      <c r="K328" s="23">
        <v>0.0</v>
      </c>
      <c r="L328" s="24"/>
      <c r="M328" s="24"/>
    </row>
    <row r="329" ht="22.5" customHeight="1">
      <c r="A329" s="16" t="s">
        <v>120</v>
      </c>
      <c r="B329" s="16" t="s">
        <v>185</v>
      </c>
      <c r="C329" s="17">
        <v>347.0</v>
      </c>
      <c r="D329" s="18">
        <v>45829.0</v>
      </c>
      <c r="E329" s="19" t="s">
        <v>204</v>
      </c>
      <c r="F329" s="20" t="s">
        <v>205</v>
      </c>
      <c r="G329" s="21">
        <v>2130.0</v>
      </c>
      <c r="H329" s="22" t="b">
        <v>1</v>
      </c>
      <c r="I329" s="19" t="s">
        <v>23</v>
      </c>
      <c r="J329" s="18"/>
      <c r="K329" s="23">
        <v>0.0</v>
      </c>
      <c r="L329" s="24"/>
      <c r="M329" s="24"/>
    </row>
    <row r="330" ht="22.5" customHeight="1">
      <c r="A330" s="16" t="s">
        <v>120</v>
      </c>
      <c r="B330" s="16" t="s">
        <v>185</v>
      </c>
      <c r="C330" s="25">
        <v>257.0</v>
      </c>
      <c r="D330" s="18">
        <v>45830.0</v>
      </c>
      <c r="E330" s="19" t="s">
        <v>106</v>
      </c>
      <c r="F330" s="11" t="s">
        <v>206</v>
      </c>
      <c r="G330" s="43">
        <v>22000.0</v>
      </c>
      <c r="H330" s="22" t="b">
        <v>1</v>
      </c>
      <c r="I330" s="10" t="s">
        <v>23</v>
      </c>
      <c r="J330" s="18"/>
      <c r="K330" s="31"/>
      <c r="L330" s="32"/>
      <c r="M330" s="32"/>
    </row>
    <row r="331" ht="22.5" customHeight="1">
      <c r="A331" s="16" t="s">
        <v>120</v>
      </c>
      <c r="B331" s="16" t="s">
        <v>185</v>
      </c>
      <c r="C331" s="17">
        <v>298.0</v>
      </c>
      <c r="D331" s="18">
        <v>45830.0</v>
      </c>
      <c r="E331" s="19" t="s">
        <v>207</v>
      </c>
      <c r="F331" s="20" t="s">
        <v>208</v>
      </c>
      <c r="G331" s="21">
        <v>761.0</v>
      </c>
      <c r="H331" s="22" t="b">
        <v>1</v>
      </c>
      <c r="I331" s="19" t="s">
        <v>15</v>
      </c>
      <c r="J331" s="18"/>
      <c r="K331" s="23">
        <v>0.0</v>
      </c>
      <c r="L331" s="24"/>
      <c r="M331" s="24"/>
    </row>
    <row r="332" ht="22.5" customHeight="1">
      <c r="A332" s="16" t="s">
        <v>120</v>
      </c>
      <c r="B332" s="16" t="s">
        <v>185</v>
      </c>
      <c r="C332" s="17">
        <v>299.0</v>
      </c>
      <c r="D332" s="18">
        <v>45830.0</v>
      </c>
      <c r="E332" s="19" t="s">
        <v>207</v>
      </c>
      <c r="F332" s="20" t="s">
        <v>209</v>
      </c>
      <c r="G332" s="21">
        <v>1220.0</v>
      </c>
      <c r="H332" s="22" t="b">
        <v>1</v>
      </c>
      <c r="I332" s="19" t="s">
        <v>15</v>
      </c>
      <c r="J332" s="18"/>
      <c r="K332" s="23">
        <v>0.0</v>
      </c>
      <c r="L332" s="24"/>
      <c r="M332" s="24"/>
    </row>
    <row r="333" ht="22.5" customHeight="1">
      <c r="A333" s="16" t="s">
        <v>120</v>
      </c>
      <c r="B333" s="16" t="s">
        <v>185</v>
      </c>
      <c r="C333" s="17">
        <v>252.0</v>
      </c>
      <c r="D333" s="18">
        <v>45831.0</v>
      </c>
      <c r="E333" s="19" t="s">
        <v>53</v>
      </c>
      <c r="F333" s="20" t="s">
        <v>54</v>
      </c>
      <c r="G333" s="33">
        <v>2390.0</v>
      </c>
      <c r="H333" s="22" t="b">
        <v>1</v>
      </c>
      <c r="I333" s="19" t="s">
        <v>20</v>
      </c>
      <c r="J333" s="18"/>
      <c r="K333" s="23">
        <v>0.0</v>
      </c>
      <c r="L333" s="24"/>
      <c r="M333" s="24"/>
    </row>
    <row r="334" ht="22.5" customHeight="1">
      <c r="A334" s="16" t="s">
        <v>120</v>
      </c>
      <c r="B334" s="16" t="s">
        <v>185</v>
      </c>
      <c r="C334" s="17">
        <v>301.0</v>
      </c>
      <c r="D334" s="18">
        <v>45831.0</v>
      </c>
      <c r="E334" s="19" t="s">
        <v>115</v>
      </c>
      <c r="F334" s="20" t="s">
        <v>27</v>
      </c>
      <c r="G334" s="21">
        <v>2412.0</v>
      </c>
      <c r="H334" s="22" t="b">
        <v>1</v>
      </c>
      <c r="I334" s="19" t="s">
        <v>23</v>
      </c>
      <c r="J334" s="18"/>
      <c r="K334" s="23">
        <v>0.0</v>
      </c>
      <c r="L334" s="24"/>
      <c r="M334" s="24"/>
    </row>
    <row r="335" ht="22.5" customHeight="1">
      <c r="A335" s="16" t="s">
        <v>120</v>
      </c>
      <c r="B335" s="16" t="s">
        <v>185</v>
      </c>
      <c r="C335" s="17">
        <v>302.0</v>
      </c>
      <c r="D335" s="18">
        <v>45831.0</v>
      </c>
      <c r="E335" s="19" t="s">
        <v>159</v>
      </c>
      <c r="F335" s="20" t="s">
        <v>210</v>
      </c>
      <c r="G335" s="21">
        <v>2432.0</v>
      </c>
      <c r="H335" s="22" t="b">
        <v>1</v>
      </c>
      <c r="I335" s="19" t="s">
        <v>23</v>
      </c>
      <c r="J335" s="18"/>
      <c r="K335" s="23">
        <v>0.0</v>
      </c>
      <c r="L335" s="24"/>
      <c r="M335" s="24"/>
    </row>
    <row r="336" ht="22.5" customHeight="1">
      <c r="A336" s="16" t="s">
        <v>120</v>
      </c>
      <c r="B336" s="16" t="s">
        <v>185</v>
      </c>
      <c r="C336" s="17">
        <v>303.0</v>
      </c>
      <c r="D336" s="18">
        <v>45831.0</v>
      </c>
      <c r="E336" s="19" t="s">
        <v>56</v>
      </c>
      <c r="F336" s="20" t="s">
        <v>211</v>
      </c>
      <c r="G336" s="21">
        <v>139.0</v>
      </c>
      <c r="H336" s="22" t="b">
        <v>1</v>
      </c>
      <c r="I336" s="19" t="s">
        <v>20</v>
      </c>
      <c r="J336" s="18"/>
      <c r="K336" s="23">
        <v>0.0</v>
      </c>
      <c r="L336" s="24"/>
      <c r="M336" s="24"/>
    </row>
    <row r="337" ht="22.5" customHeight="1">
      <c r="A337" s="16" t="s">
        <v>120</v>
      </c>
      <c r="B337" s="16" t="s">
        <v>185</v>
      </c>
      <c r="C337" s="25">
        <v>304.0</v>
      </c>
      <c r="D337" s="18">
        <v>45831.0</v>
      </c>
      <c r="E337" s="19" t="s">
        <v>56</v>
      </c>
      <c r="F337" s="20" t="s">
        <v>191</v>
      </c>
      <c r="G337" s="21">
        <v>3084.0</v>
      </c>
      <c r="H337" s="22" t="b">
        <v>1</v>
      </c>
      <c r="I337" s="19" t="s">
        <v>20</v>
      </c>
      <c r="J337" s="18"/>
      <c r="K337" s="23">
        <v>0.0</v>
      </c>
      <c r="L337" s="24"/>
      <c r="M337" s="24"/>
    </row>
    <row r="338" ht="22.5" customHeight="1">
      <c r="A338" s="16" t="s">
        <v>120</v>
      </c>
      <c r="B338" s="16" t="s">
        <v>185</v>
      </c>
      <c r="C338" s="17">
        <v>307.0</v>
      </c>
      <c r="D338" s="18">
        <v>45831.0</v>
      </c>
      <c r="E338" s="19" t="s">
        <v>155</v>
      </c>
      <c r="F338" s="20" t="s">
        <v>201</v>
      </c>
      <c r="G338" s="21">
        <v>1884.0</v>
      </c>
      <c r="H338" s="22" t="b">
        <v>1</v>
      </c>
      <c r="I338" s="19" t="s">
        <v>20</v>
      </c>
      <c r="J338" s="18"/>
      <c r="K338" s="23">
        <v>0.0</v>
      </c>
      <c r="L338" s="24"/>
      <c r="M338" s="24"/>
    </row>
    <row r="339" ht="22.5" customHeight="1">
      <c r="A339" s="16" t="s">
        <v>120</v>
      </c>
      <c r="B339" s="16" t="s">
        <v>185</v>
      </c>
      <c r="C339" s="17">
        <v>310.0</v>
      </c>
      <c r="D339" s="18">
        <v>45831.0</v>
      </c>
      <c r="E339" s="19" t="s">
        <v>24</v>
      </c>
      <c r="F339" s="20" t="s">
        <v>170</v>
      </c>
      <c r="G339" s="21">
        <v>10619.0</v>
      </c>
      <c r="H339" s="22" t="b">
        <v>1</v>
      </c>
      <c r="I339" s="19" t="s">
        <v>23</v>
      </c>
      <c r="J339" s="18"/>
      <c r="K339" s="23">
        <v>0.0</v>
      </c>
      <c r="L339" s="24"/>
      <c r="M339" s="24"/>
    </row>
    <row r="340" ht="22.5" customHeight="1">
      <c r="A340" s="16" t="s">
        <v>120</v>
      </c>
      <c r="B340" s="16" t="s">
        <v>185</v>
      </c>
      <c r="C340" s="17">
        <v>314.0</v>
      </c>
      <c r="D340" s="18">
        <v>45831.0</v>
      </c>
      <c r="E340" s="19" t="s">
        <v>24</v>
      </c>
      <c r="F340" s="20" t="s">
        <v>212</v>
      </c>
      <c r="G340" s="21">
        <v>11655.0</v>
      </c>
      <c r="H340" s="22" t="b">
        <v>1</v>
      </c>
      <c r="I340" s="19" t="s">
        <v>23</v>
      </c>
      <c r="J340" s="18"/>
      <c r="K340" s="23">
        <v>0.0</v>
      </c>
      <c r="L340" s="24"/>
      <c r="M340" s="24"/>
    </row>
    <row r="341" ht="22.5" customHeight="1">
      <c r="A341" s="16" t="s">
        <v>120</v>
      </c>
      <c r="B341" s="16" t="s">
        <v>185</v>
      </c>
      <c r="C341" s="17">
        <v>323.0</v>
      </c>
      <c r="D341" s="18">
        <v>45832.0</v>
      </c>
      <c r="E341" s="19" t="s">
        <v>28</v>
      </c>
      <c r="F341" s="20" t="s">
        <v>19</v>
      </c>
      <c r="G341" s="21">
        <v>95.0</v>
      </c>
      <c r="H341" s="22" t="b">
        <v>1</v>
      </c>
      <c r="I341" s="19" t="s">
        <v>23</v>
      </c>
      <c r="J341" s="18"/>
      <c r="K341" s="23">
        <v>0.0</v>
      </c>
      <c r="L341" s="24"/>
      <c r="M341" s="24"/>
    </row>
    <row r="342" ht="22.5" customHeight="1">
      <c r="A342" s="16" t="s">
        <v>120</v>
      </c>
      <c r="B342" s="16" t="s">
        <v>185</v>
      </c>
      <c r="C342" s="17">
        <v>324.0</v>
      </c>
      <c r="D342" s="18">
        <v>45832.0</v>
      </c>
      <c r="E342" s="19" t="s">
        <v>28</v>
      </c>
      <c r="F342" s="20" t="s">
        <v>19</v>
      </c>
      <c r="G342" s="21">
        <v>813.0</v>
      </c>
      <c r="H342" s="22" t="b">
        <v>1</v>
      </c>
      <c r="I342" s="19" t="s">
        <v>23</v>
      </c>
      <c r="J342" s="18"/>
      <c r="K342" s="23">
        <v>0.0</v>
      </c>
      <c r="L342" s="24"/>
      <c r="M342" s="24"/>
    </row>
    <row r="343" ht="22.5" customHeight="1">
      <c r="A343" s="16" t="s">
        <v>120</v>
      </c>
      <c r="B343" s="16" t="s">
        <v>185</v>
      </c>
      <c r="C343" s="17">
        <v>292.0</v>
      </c>
      <c r="D343" s="18">
        <v>45833.0</v>
      </c>
      <c r="E343" s="19" t="s">
        <v>213</v>
      </c>
      <c r="F343" s="20" t="s">
        <v>214</v>
      </c>
      <c r="G343" s="21">
        <v>2373.0</v>
      </c>
      <c r="H343" s="22" t="b">
        <v>0</v>
      </c>
      <c r="I343" s="19" t="s">
        <v>20</v>
      </c>
      <c r="J343" s="18"/>
      <c r="K343" s="45">
        <v>2.0</v>
      </c>
      <c r="L343" s="24"/>
      <c r="M343" s="24"/>
    </row>
    <row r="344" ht="22.5" customHeight="1">
      <c r="A344" s="16" t="s">
        <v>120</v>
      </c>
      <c r="B344" s="16" t="s">
        <v>185</v>
      </c>
      <c r="C344" s="17">
        <v>305.0</v>
      </c>
      <c r="D344" s="18">
        <v>45833.0</v>
      </c>
      <c r="E344" s="19" t="s">
        <v>115</v>
      </c>
      <c r="F344" s="20" t="s">
        <v>27</v>
      </c>
      <c r="G344" s="21">
        <v>2520.0</v>
      </c>
      <c r="H344" s="22" t="b">
        <v>1</v>
      </c>
      <c r="I344" s="19" t="s">
        <v>23</v>
      </c>
      <c r="J344" s="18"/>
      <c r="K344" s="23">
        <v>0.0</v>
      </c>
      <c r="L344" s="24"/>
      <c r="M344" s="24"/>
    </row>
    <row r="345" ht="22.5" customHeight="1">
      <c r="A345" s="16" t="s">
        <v>120</v>
      </c>
      <c r="B345" s="16" t="s">
        <v>185</v>
      </c>
      <c r="C345" s="17">
        <v>315.0</v>
      </c>
      <c r="D345" s="18">
        <v>45833.0</v>
      </c>
      <c r="E345" s="19" t="s">
        <v>169</v>
      </c>
      <c r="F345" s="20" t="s">
        <v>175</v>
      </c>
      <c r="G345" s="21">
        <v>1740.0</v>
      </c>
      <c r="H345" s="22" t="b">
        <v>1</v>
      </c>
      <c r="I345" s="19" t="s">
        <v>23</v>
      </c>
      <c r="J345" s="18"/>
      <c r="K345" s="23">
        <v>0.0</v>
      </c>
      <c r="L345" s="24"/>
      <c r="M345" s="24"/>
    </row>
    <row r="346" ht="22.5" customHeight="1">
      <c r="A346" s="16" t="s">
        <v>120</v>
      </c>
      <c r="B346" s="16" t="s">
        <v>185</v>
      </c>
      <c r="C346" s="17">
        <v>316.0</v>
      </c>
      <c r="D346" s="18">
        <v>45833.0</v>
      </c>
      <c r="E346" s="19" t="s">
        <v>150</v>
      </c>
      <c r="F346" s="20" t="s">
        <v>98</v>
      </c>
      <c r="G346" s="21">
        <v>4435.0</v>
      </c>
      <c r="H346" s="22" t="b">
        <v>1</v>
      </c>
      <c r="I346" s="19" t="s">
        <v>23</v>
      </c>
      <c r="J346" s="18"/>
      <c r="K346" s="23">
        <v>0.0</v>
      </c>
      <c r="L346" s="24"/>
      <c r="M346" s="24"/>
    </row>
    <row r="347" ht="22.5" customHeight="1">
      <c r="A347" s="16" t="s">
        <v>120</v>
      </c>
      <c r="B347" s="16" t="s">
        <v>185</v>
      </c>
      <c r="C347" s="17">
        <v>321.0</v>
      </c>
      <c r="D347" s="18">
        <v>45833.0</v>
      </c>
      <c r="E347" s="19" t="s">
        <v>103</v>
      </c>
      <c r="F347" s="20" t="s">
        <v>215</v>
      </c>
      <c r="G347" s="21">
        <v>1217.0</v>
      </c>
      <c r="H347" s="22" t="b">
        <v>1</v>
      </c>
      <c r="I347" s="19" t="s">
        <v>23</v>
      </c>
      <c r="J347" s="18"/>
      <c r="K347" s="23">
        <v>0.0</v>
      </c>
      <c r="L347" s="24"/>
      <c r="M347" s="24"/>
    </row>
    <row r="348" ht="22.5" customHeight="1">
      <c r="A348" s="16" t="s">
        <v>120</v>
      </c>
      <c r="B348" s="16" t="s">
        <v>185</v>
      </c>
      <c r="C348" s="25">
        <v>722.0</v>
      </c>
      <c r="D348" s="18">
        <v>45833.0</v>
      </c>
      <c r="E348" s="19" t="s">
        <v>136</v>
      </c>
      <c r="F348" s="20" t="s">
        <v>137</v>
      </c>
      <c r="G348" s="21">
        <v>2486.0</v>
      </c>
      <c r="H348" s="22" t="b">
        <v>1</v>
      </c>
      <c r="I348" s="19" t="s">
        <v>20</v>
      </c>
      <c r="J348" s="18"/>
      <c r="K348" s="23">
        <v>0.0</v>
      </c>
      <c r="L348" s="24"/>
      <c r="M348" s="24"/>
    </row>
    <row r="349" ht="22.5" customHeight="1">
      <c r="A349" s="16" t="s">
        <v>120</v>
      </c>
      <c r="B349" s="16" t="s">
        <v>185</v>
      </c>
      <c r="C349" s="25">
        <v>329.0</v>
      </c>
      <c r="D349" s="46">
        <v>45834.0</v>
      </c>
      <c r="E349" s="19" t="s">
        <v>163</v>
      </c>
      <c r="F349" s="20" t="s">
        <v>164</v>
      </c>
      <c r="G349" s="21">
        <v>350.0</v>
      </c>
      <c r="H349" s="22" t="b">
        <v>1</v>
      </c>
      <c r="I349" s="19" t="s">
        <v>23</v>
      </c>
      <c r="J349" s="18"/>
      <c r="K349" s="23">
        <v>0.0</v>
      </c>
      <c r="L349" s="24"/>
      <c r="M349" s="24"/>
    </row>
    <row r="350" ht="22.5" customHeight="1">
      <c r="A350" s="16" t="s">
        <v>120</v>
      </c>
      <c r="B350" s="16" t="s">
        <v>185</v>
      </c>
      <c r="C350" s="25">
        <v>330.0</v>
      </c>
      <c r="D350" s="18">
        <v>45834.0</v>
      </c>
      <c r="E350" s="19" t="s">
        <v>72</v>
      </c>
      <c r="F350" s="20" t="s">
        <v>216</v>
      </c>
      <c r="G350" s="21">
        <v>840.0</v>
      </c>
      <c r="H350" s="22" t="b">
        <v>1</v>
      </c>
      <c r="I350" s="19" t="s">
        <v>23</v>
      </c>
      <c r="J350" s="18"/>
      <c r="K350" s="23">
        <v>0.0</v>
      </c>
      <c r="L350" s="24"/>
      <c r="M350" s="24"/>
    </row>
    <row r="351" ht="22.5" customHeight="1">
      <c r="A351" s="16" t="s">
        <v>120</v>
      </c>
      <c r="B351" s="16" t="s">
        <v>185</v>
      </c>
      <c r="C351" s="17">
        <v>331.0</v>
      </c>
      <c r="D351" s="18">
        <v>45835.0</v>
      </c>
      <c r="E351" s="19" t="s">
        <v>21</v>
      </c>
      <c r="F351" s="20" t="s">
        <v>217</v>
      </c>
      <c r="G351" s="21">
        <v>7376.0</v>
      </c>
      <c r="H351" s="22" t="b">
        <v>1</v>
      </c>
      <c r="I351" s="19" t="s">
        <v>23</v>
      </c>
      <c r="J351" s="18"/>
      <c r="K351" s="23">
        <v>0.0</v>
      </c>
      <c r="L351" s="24"/>
      <c r="M351" s="24"/>
    </row>
    <row r="352" ht="22.5" customHeight="1">
      <c r="A352" s="16" t="s">
        <v>120</v>
      </c>
      <c r="B352" s="16" t="s">
        <v>185</v>
      </c>
      <c r="C352" s="17">
        <v>337.0</v>
      </c>
      <c r="D352" s="18">
        <v>45836.0</v>
      </c>
      <c r="E352" s="19" t="s">
        <v>157</v>
      </c>
      <c r="F352" s="20" t="s">
        <v>177</v>
      </c>
      <c r="G352" s="21">
        <v>75.0</v>
      </c>
      <c r="H352" s="22" t="b">
        <v>1</v>
      </c>
      <c r="I352" s="19" t="s">
        <v>20</v>
      </c>
      <c r="J352" s="18"/>
      <c r="K352" s="23">
        <v>0.0</v>
      </c>
      <c r="L352" s="24"/>
      <c r="M352" s="24"/>
    </row>
    <row r="353" ht="22.5" customHeight="1">
      <c r="A353" s="16" t="s">
        <v>120</v>
      </c>
      <c r="B353" s="16" t="s">
        <v>185</v>
      </c>
      <c r="C353" s="34">
        <v>338.0</v>
      </c>
      <c r="D353" s="18">
        <v>45836.0</v>
      </c>
      <c r="E353" s="19" t="s">
        <v>83</v>
      </c>
      <c r="F353" s="20" t="s">
        <v>218</v>
      </c>
      <c r="G353" s="21">
        <v>350.0</v>
      </c>
      <c r="H353" s="22" t="b">
        <v>1</v>
      </c>
      <c r="I353" s="19" t="s">
        <v>20</v>
      </c>
      <c r="J353" s="18"/>
      <c r="K353" s="23">
        <v>0.0</v>
      </c>
      <c r="L353" s="24"/>
      <c r="M353" s="24"/>
    </row>
    <row r="354" ht="22.5" customHeight="1">
      <c r="A354" s="16" t="s">
        <v>120</v>
      </c>
      <c r="B354" s="16" t="s">
        <v>185</v>
      </c>
      <c r="C354" s="25">
        <v>723.0</v>
      </c>
      <c r="D354" s="18">
        <v>45836.0</v>
      </c>
      <c r="E354" s="19" t="s">
        <v>136</v>
      </c>
      <c r="F354" s="20" t="s">
        <v>137</v>
      </c>
      <c r="G354" s="21">
        <v>1568.0</v>
      </c>
      <c r="H354" s="22" t="b">
        <v>1</v>
      </c>
      <c r="I354" s="19" t="s">
        <v>20</v>
      </c>
      <c r="J354" s="18"/>
      <c r="K354" s="23">
        <v>0.0</v>
      </c>
      <c r="L354" s="24"/>
      <c r="M354" s="24"/>
    </row>
    <row r="355" ht="22.5" customHeight="1">
      <c r="A355" s="16" t="s">
        <v>120</v>
      </c>
      <c r="B355" s="16" t="s">
        <v>185</v>
      </c>
      <c r="C355" s="25">
        <v>753.0</v>
      </c>
      <c r="D355" s="18">
        <v>45836.0</v>
      </c>
      <c r="E355" s="19" t="s">
        <v>142</v>
      </c>
      <c r="F355" s="20" t="s">
        <v>219</v>
      </c>
      <c r="G355" s="21">
        <v>3459.0</v>
      </c>
      <c r="H355" s="22" t="b">
        <v>1</v>
      </c>
      <c r="I355" s="19" t="s">
        <v>20</v>
      </c>
      <c r="J355" s="18"/>
      <c r="K355" s="31">
        <v>0.0</v>
      </c>
      <c r="L355" s="24"/>
      <c r="M355" s="24"/>
    </row>
    <row r="356" ht="22.5" customHeight="1">
      <c r="A356" s="16" t="s">
        <v>120</v>
      </c>
      <c r="B356" s="16" t="s">
        <v>185</v>
      </c>
      <c r="C356" s="25">
        <v>1600.0</v>
      </c>
      <c r="D356" s="18">
        <v>45836.0</v>
      </c>
      <c r="E356" s="19" t="s">
        <v>13</v>
      </c>
      <c r="F356" s="20" t="s">
        <v>220</v>
      </c>
      <c r="G356" s="21">
        <v>350.0</v>
      </c>
      <c r="H356" s="22" t="b">
        <v>1</v>
      </c>
      <c r="I356" s="19" t="s">
        <v>20</v>
      </c>
      <c r="J356" s="18"/>
      <c r="K356" s="31">
        <v>0.0</v>
      </c>
      <c r="L356" s="24"/>
      <c r="M356" s="24"/>
    </row>
    <row r="357" ht="22.5" customHeight="1">
      <c r="A357" s="16" t="s">
        <v>120</v>
      </c>
      <c r="B357" s="16" t="s">
        <v>185</v>
      </c>
      <c r="C357" s="17">
        <v>340.0</v>
      </c>
      <c r="D357" s="18">
        <v>45838.0</v>
      </c>
      <c r="E357" s="19" t="s">
        <v>24</v>
      </c>
      <c r="F357" s="20" t="s">
        <v>51</v>
      </c>
      <c r="G357" s="21">
        <v>9218.0</v>
      </c>
      <c r="H357" s="22" t="b">
        <v>1</v>
      </c>
      <c r="I357" s="19" t="s">
        <v>23</v>
      </c>
      <c r="J357" s="18"/>
      <c r="K357" s="23">
        <v>0.0</v>
      </c>
      <c r="L357" s="24"/>
      <c r="M357" s="24"/>
    </row>
    <row r="358" ht="22.5" customHeight="1">
      <c r="A358" s="16" t="s">
        <v>120</v>
      </c>
      <c r="B358" s="16" t="s">
        <v>185</v>
      </c>
      <c r="C358" s="17">
        <v>341.0</v>
      </c>
      <c r="D358" s="18">
        <v>45838.0</v>
      </c>
      <c r="E358" s="19" t="s">
        <v>21</v>
      </c>
      <c r="F358" s="20" t="s">
        <v>179</v>
      </c>
      <c r="G358" s="21">
        <v>2900.0</v>
      </c>
      <c r="H358" s="22" t="b">
        <v>1</v>
      </c>
      <c r="I358" s="19" t="s">
        <v>23</v>
      </c>
      <c r="J358" s="18"/>
      <c r="K358" s="23">
        <v>0.0</v>
      </c>
      <c r="L358" s="24"/>
      <c r="M358" s="24"/>
    </row>
    <row r="359" ht="22.5" customHeight="1">
      <c r="A359" s="16" t="s">
        <v>120</v>
      </c>
      <c r="B359" s="16" t="s">
        <v>185</v>
      </c>
      <c r="C359" s="17">
        <v>342.0</v>
      </c>
      <c r="D359" s="18">
        <v>45838.0</v>
      </c>
      <c r="E359" s="19" t="s">
        <v>155</v>
      </c>
      <c r="F359" s="20" t="s">
        <v>221</v>
      </c>
      <c r="G359" s="21">
        <v>2880.0</v>
      </c>
      <c r="H359" s="22" t="b">
        <v>1</v>
      </c>
      <c r="I359" s="19" t="s">
        <v>20</v>
      </c>
      <c r="J359" s="18"/>
      <c r="K359" s="23">
        <v>0.0</v>
      </c>
      <c r="L359" s="24"/>
      <c r="M359" s="24"/>
    </row>
    <row r="360" ht="22.5" customHeight="1">
      <c r="A360" s="16" t="s">
        <v>120</v>
      </c>
      <c r="B360" s="16" t="s">
        <v>185</v>
      </c>
      <c r="C360" s="17">
        <v>343.0</v>
      </c>
      <c r="D360" s="18">
        <v>45838.0</v>
      </c>
      <c r="E360" s="19" t="s">
        <v>157</v>
      </c>
      <c r="F360" s="20" t="s">
        <v>177</v>
      </c>
      <c r="G360" s="21">
        <v>75.0</v>
      </c>
      <c r="H360" s="22" t="b">
        <v>1</v>
      </c>
      <c r="I360" s="19" t="s">
        <v>20</v>
      </c>
      <c r="J360" s="18"/>
      <c r="K360" s="23">
        <v>0.0</v>
      </c>
      <c r="L360" s="24"/>
      <c r="M360" s="24"/>
    </row>
    <row r="361" ht="22.5" customHeight="1">
      <c r="A361" s="16" t="s">
        <v>120</v>
      </c>
      <c r="B361" s="16" t="s">
        <v>185</v>
      </c>
      <c r="C361" s="17">
        <v>344.0</v>
      </c>
      <c r="D361" s="18">
        <v>45838.0</v>
      </c>
      <c r="E361" s="19" t="s">
        <v>28</v>
      </c>
      <c r="F361" s="20" t="s">
        <v>19</v>
      </c>
      <c r="G361" s="21">
        <v>1753.0</v>
      </c>
      <c r="H361" s="22" t="b">
        <v>1</v>
      </c>
      <c r="I361" s="19" t="s">
        <v>23</v>
      </c>
      <c r="J361" s="18"/>
      <c r="K361" s="23">
        <v>0.0</v>
      </c>
      <c r="L361" s="24"/>
      <c r="M361" s="24"/>
    </row>
    <row r="362" ht="22.5" customHeight="1">
      <c r="A362" s="16" t="s">
        <v>120</v>
      </c>
      <c r="B362" s="16" t="s">
        <v>185</v>
      </c>
      <c r="C362" s="44">
        <v>346.0</v>
      </c>
      <c r="D362" s="18">
        <v>45838.0</v>
      </c>
      <c r="E362" s="19" t="s">
        <v>159</v>
      </c>
      <c r="F362" s="20" t="s">
        <v>113</v>
      </c>
      <c r="G362" s="21">
        <v>2560.0</v>
      </c>
      <c r="H362" s="22" t="b">
        <v>1</v>
      </c>
      <c r="I362" s="19" t="s">
        <v>23</v>
      </c>
      <c r="J362" s="18"/>
      <c r="K362" s="23">
        <v>0.0</v>
      </c>
      <c r="L362" s="24"/>
      <c r="M362" s="24"/>
    </row>
    <row r="363" ht="22.5" customHeight="1">
      <c r="A363" s="16" t="s">
        <v>120</v>
      </c>
      <c r="B363" s="16" t="s">
        <v>185</v>
      </c>
      <c r="C363" s="17">
        <v>354.0</v>
      </c>
      <c r="D363" s="18">
        <v>45838.0</v>
      </c>
      <c r="E363" s="19" t="s">
        <v>130</v>
      </c>
      <c r="F363" s="20" t="s">
        <v>222</v>
      </c>
      <c r="G363" s="21">
        <v>2820.0</v>
      </c>
      <c r="H363" s="22" t="b">
        <v>1</v>
      </c>
      <c r="I363" s="19" t="s">
        <v>23</v>
      </c>
      <c r="J363" s="18"/>
      <c r="K363" s="23">
        <v>0.0</v>
      </c>
      <c r="L363" s="24"/>
      <c r="M363" s="24"/>
    </row>
    <row r="364" ht="22.5" customHeight="1">
      <c r="A364" s="16" t="s">
        <v>120</v>
      </c>
      <c r="B364" s="16" t="s">
        <v>223</v>
      </c>
      <c r="C364" s="25">
        <v>339.0</v>
      </c>
      <c r="D364" s="46">
        <v>45839.0</v>
      </c>
      <c r="E364" s="19" t="s">
        <v>133</v>
      </c>
      <c r="F364" s="20" t="s">
        <v>134</v>
      </c>
      <c r="G364" s="21">
        <v>30000.0</v>
      </c>
      <c r="H364" s="22" t="b">
        <v>1</v>
      </c>
      <c r="I364" s="19" t="s">
        <v>23</v>
      </c>
      <c r="J364" s="18"/>
      <c r="K364" s="23">
        <v>0.0</v>
      </c>
      <c r="L364" s="24"/>
      <c r="M364" s="24"/>
    </row>
    <row r="365" ht="22.5" customHeight="1">
      <c r="A365" s="16" t="s">
        <v>120</v>
      </c>
      <c r="B365" s="16" t="s">
        <v>223</v>
      </c>
      <c r="C365" s="17">
        <v>348.0</v>
      </c>
      <c r="D365" s="18">
        <v>45839.0</v>
      </c>
      <c r="E365" s="19" t="s">
        <v>64</v>
      </c>
      <c r="F365" s="20" t="s">
        <v>224</v>
      </c>
      <c r="G365" s="21">
        <v>22000.0</v>
      </c>
      <c r="H365" s="22" t="b">
        <v>1</v>
      </c>
      <c r="I365" s="19" t="s">
        <v>23</v>
      </c>
      <c r="J365" s="18"/>
      <c r="K365" s="23">
        <v>0.0</v>
      </c>
      <c r="L365" s="24"/>
      <c r="M365" s="24"/>
    </row>
    <row r="366" ht="22.5" customHeight="1">
      <c r="A366" s="16" t="s">
        <v>120</v>
      </c>
      <c r="B366" s="16" t="s">
        <v>223</v>
      </c>
      <c r="C366" s="17">
        <v>349.0</v>
      </c>
      <c r="D366" s="18">
        <v>45840.0</v>
      </c>
      <c r="E366" s="19" t="s">
        <v>21</v>
      </c>
      <c r="F366" s="20" t="s">
        <v>225</v>
      </c>
      <c r="G366" s="21">
        <v>1340.0</v>
      </c>
      <c r="H366" s="22" t="b">
        <v>1</v>
      </c>
      <c r="I366" s="19" t="s">
        <v>23</v>
      </c>
      <c r="J366" s="18"/>
      <c r="K366" s="23">
        <v>0.0</v>
      </c>
      <c r="L366" s="24"/>
      <c r="M366" s="24"/>
    </row>
    <row r="367" ht="22.5" customHeight="1">
      <c r="A367" s="16" t="s">
        <v>120</v>
      </c>
      <c r="B367" s="16" t="s">
        <v>223</v>
      </c>
      <c r="C367" s="17">
        <v>350.0</v>
      </c>
      <c r="D367" s="18">
        <v>45840.0</v>
      </c>
      <c r="E367" s="19" t="s">
        <v>157</v>
      </c>
      <c r="F367" s="20" t="s">
        <v>177</v>
      </c>
      <c r="G367" s="21">
        <v>75.0</v>
      </c>
      <c r="H367" s="22" t="b">
        <v>1</v>
      </c>
      <c r="I367" s="19" t="s">
        <v>20</v>
      </c>
      <c r="J367" s="18"/>
      <c r="K367" s="23">
        <v>0.0</v>
      </c>
      <c r="L367" s="24"/>
      <c r="M367" s="24"/>
    </row>
    <row r="368" ht="22.5" customHeight="1">
      <c r="A368" s="16" t="s">
        <v>120</v>
      </c>
      <c r="B368" s="16" t="s">
        <v>223</v>
      </c>
      <c r="C368" s="25">
        <v>351.0</v>
      </c>
      <c r="D368" s="18">
        <v>45840.0</v>
      </c>
      <c r="E368" s="19" t="s">
        <v>28</v>
      </c>
      <c r="F368" s="20" t="s">
        <v>19</v>
      </c>
      <c r="G368" s="21">
        <v>1090.0</v>
      </c>
      <c r="H368" s="22" t="b">
        <v>1</v>
      </c>
      <c r="I368" s="19" t="s">
        <v>23</v>
      </c>
      <c r="J368" s="18"/>
      <c r="K368" s="23">
        <v>0.0</v>
      </c>
      <c r="L368" s="24"/>
      <c r="M368" s="24"/>
    </row>
    <row r="369" ht="22.5" customHeight="1">
      <c r="A369" s="16" t="s">
        <v>120</v>
      </c>
      <c r="B369" s="16" t="s">
        <v>223</v>
      </c>
      <c r="C369" s="17">
        <v>352.0</v>
      </c>
      <c r="D369" s="18">
        <v>45840.0</v>
      </c>
      <c r="E369" s="19" t="s">
        <v>28</v>
      </c>
      <c r="F369" s="20" t="s">
        <v>19</v>
      </c>
      <c r="G369" s="21">
        <v>1761.0</v>
      </c>
      <c r="H369" s="22" t="b">
        <v>1</v>
      </c>
      <c r="I369" s="19" t="s">
        <v>23</v>
      </c>
      <c r="J369" s="18"/>
      <c r="K369" s="23">
        <v>0.0</v>
      </c>
      <c r="L369" s="24"/>
      <c r="M369" s="24"/>
    </row>
    <row r="370" ht="22.5" customHeight="1">
      <c r="A370" s="16" t="s">
        <v>120</v>
      </c>
      <c r="B370" s="16" t="s">
        <v>223</v>
      </c>
      <c r="C370" s="17">
        <v>353.0</v>
      </c>
      <c r="D370" s="18">
        <v>45840.0</v>
      </c>
      <c r="E370" s="19" t="s">
        <v>87</v>
      </c>
      <c r="F370" s="20" t="s">
        <v>226</v>
      </c>
      <c r="G370" s="21">
        <v>2850.0</v>
      </c>
      <c r="H370" s="22" t="b">
        <v>1</v>
      </c>
      <c r="I370" s="19" t="s">
        <v>20</v>
      </c>
      <c r="J370" s="18"/>
      <c r="K370" s="23">
        <v>0.0</v>
      </c>
      <c r="L370" s="24"/>
      <c r="M370" s="24"/>
    </row>
    <row r="371" ht="22.5" customHeight="1">
      <c r="A371" s="16" t="s">
        <v>120</v>
      </c>
      <c r="B371" s="16" t="s">
        <v>223</v>
      </c>
      <c r="C371" s="25">
        <v>724.0</v>
      </c>
      <c r="D371" s="18">
        <v>45840.0</v>
      </c>
      <c r="E371" s="19" t="s">
        <v>136</v>
      </c>
      <c r="F371" s="20" t="s">
        <v>137</v>
      </c>
      <c r="G371" s="21">
        <v>2910.0</v>
      </c>
      <c r="H371" s="22" t="b">
        <v>1</v>
      </c>
      <c r="I371" s="19" t="s">
        <v>20</v>
      </c>
      <c r="J371" s="18"/>
      <c r="K371" s="23">
        <v>0.0</v>
      </c>
      <c r="L371" s="24"/>
      <c r="M371" s="24"/>
    </row>
    <row r="372" ht="22.5" customHeight="1">
      <c r="A372" s="16" t="s">
        <v>120</v>
      </c>
      <c r="B372" s="16" t="s">
        <v>223</v>
      </c>
      <c r="C372" s="25">
        <v>1447.0</v>
      </c>
      <c r="D372" s="18">
        <v>45840.0</v>
      </c>
      <c r="E372" s="19" t="s">
        <v>24</v>
      </c>
      <c r="F372" s="20" t="s">
        <v>227</v>
      </c>
      <c r="G372" s="21">
        <v>1680.0</v>
      </c>
      <c r="H372" s="22" t="b">
        <v>1</v>
      </c>
      <c r="I372" s="19" t="s">
        <v>23</v>
      </c>
      <c r="J372" s="18">
        <v>46064.0</v>
      </c>
      <c r="K372" s="31">
        <v>0.0</v>
      </c>
      <c r="L372" s="24"/>
      <c r="M372" s="24"/>
    </row>
    <row r="373" ht="22.5" customHeight="1">
      <c r="A373" s="16" t="s">
        <v>120</v>
      </c>
      <c r="B373" s="16" t="s">
        <v>223</v>
      </c>
      <c r="C373" s="17">
        <v>355.0</v>
      </c>
      <c r="D373" s="18">
        <v>45842.0</v>
      </c>
      <c r="E373" s="19" t="s">
        <v>28</v>
      </c>
      <c r="F373" s="20" t="s">
        <v>19</v>
      </c>
      <c r="G373" s="21">
        <v>1929.0</v>
      </c>
      <c r="H373" s="22" t="b">
        <v>1</v>
      </c>
      <c r="I373" s="19" t="s">
        <v>23</v>
      </c>
      <c r="J373" s="18"/>
      <c r="K373" s="23">
        <v>0.0</v>
      </c>
      <c r="L373" s="24"/>
      <c r="M373" s="24"/>
    </row>
    <row r="374" ht="22.5" customHeight="1">
      <c r="A374" s="16" t="s">
        <v>120</v>
      </c>
      <c r="B374" s="16" t="s">
        <v>223</v>
      </c>
      <c r="C374" s="17">
        <v>362.0</v>
      </c>
      <c r="D374" s="18">
        <v>45842.0</v>
      </c>
      <c r="E374" s="19" t="s">
        <v>157</v>
      </c>
      <c r="F374" s="20" t="s">
        <v>177</v>
      </c>
      <c r="G374" s="21">
        <v>225.0</v>
      </c>
      <c r="H374" s="22" t="b">
        <v>1</v>
      </c>
      <c r="I374" s="19" t="s">
        <v>20</v>
      </c>
      <c r="J374" s="18"/>
      <c r="K374" s="23">
        <v>0.0</v>
      </c>
      <c r="L374" s="24"/>
      <c r="M374" s="24"/>
    </row>
    <row r="375" ht="22.5" customHeight="1">
      <c r="A375" s="16" t="s">
        <v>120</v>
      </c>
      <c r="B375" s="16" t="s">
        <v>223</v>
      </c>
      <c r="C375" s="17">
        <v>364.0</v>
      </c>
      <c r="D375" s="18">
        <v>45842.0</v>
      </c>
      <c r="E375" s="19" t="s">
        <v>169</v>
      </c>
      <c r="F375" s="20" t="s">
        <v>60</v>
      </c>
      <c r="G375" s="21">
        <v>5100.0</v>
      </c>
      <c r="H375" s="22" t="b">
        <v>1</v>
      </c>
      <c r="I375" s="19" t="s">
        <v>23</v>
      </c>
      <c r="J375" s="18"/>
      <c r="K375" s="23">
        <v>0.0</v>
      </c>
      <c r="L375" s="24"/>
      <c r="M375" s="24"/>
    </row>
    <row r="376" ht="22.5" customHeight="1">
      <c r="A376" s="16" t="s">
        <v>120</v>
      </c>
      <c r="B376" s="16" t="s">
        <v>223</v>
      </c>
      <c r="C376" s="17">
        <v>365.0</v>
      </c>
      <c r="D376" s="18">
        <v>45842.0</v>
      </c>
      <c r="E376" s="19" t="s">
        <v>21</v>
      </c>
      <c r="F376" s="20" t="s">
        <v>228</v>
      </c>
      <c r="G376" s="21">
        <v>460.0</v>
      </c>
      <c r="H376" s="22" t="b">
        <v>1</v>
      </c>
      <c r="I376" s="19" t="s">
        <v>23</v>
      </c>
      <c r="J376" s="18"/>
      <c r="K376" s="23">
        <v>0.0</v>
      </c>
      <c r="L376" s="24"/>
      <c r="M376" s="24"/>
    </row>
    <row r="377" ht="22.5" customHeight="1">
      <c r="A377" s="16" t="s">
        <v>120</v>
      </c>
      <c r="B377" s="16" t="s">
        <v>223</v>
      </c>
      <c r="C377" s="25">
        <v>743.0</v>
      </c>
      <c r="D377" s="18">
        <v>45842.0</v>
      </c>
      <c r="E377" s="19" t="s">
        <v>53</v>
      </c>
      <c r="F377" s="20" t="s">
        <v>229</v>
      </c>
      <c r="G377" s="21">
        <v>2719.0</v>
      </c>
      <c r="H377" s="22" t="b">
        <v>1</v>
      </c>
      <c r="I377" s="19" t="s">
        <v>20</v>
      </c>
      <c r="J377" s="18"/>
      <c r="K377" s="23">
        <v>0.0</v>
      </c>
      <c r="L377" s="24"/>
      <c r="M377" s="24"/>
    </row>
    <row r="378" ht="22.5" customHeight="1">
      <c r="A378" s="16" t="s">
        <v>120</v>
      </c>
      <c r="B378" s="16" t="s">
        <v>223</v>
      </c>
      <c r="C378" s="17">
        <v>356.0</v>
      </c>
      <c r="D378" s="18">
        <v>45843.0</v>
      </c>
      <c r="E378" s="19" t="s">
        <v>64</v>
      </c>
      <c r="F378" s="20" t="s">
        <v>230</v>
      </c>
      <c r="G378" s="21">
        <v>18750.0</v>
      </c>
      <c r="H378" s="22" t="b">
        <v>1</v>
      </c>
      <c r="I378" s="19" t="s">
        <v>23</v>
      </c>
      <c r="J378" s="18"/>
      <c r="K378" s="23">
        <v>0.0</v>
      </c>
      <c r="L378" s="24"/>
      <c r="M378" s="24"/>
    </row>
    <row r="379" ht="22.5" customHeight="1">
      <c r="A379" s="16" t="s">
        <v>120</v>
      </c>
      <c r="B379" s="16" t="s">
        <v>223</v>
      </c>
      <c r="C379" s="17">
        <v>357.0</v>
      </c>
      <c r="D379" s="18">
        <v>45843.0</v>
      </c>
      <c r="E379" s="19" t="s">
        <v>64</v>
      </c>
      <c r="F379" s="20" t="s">
        <v>231</v>
      </c>
      <c r="G379" s="21">
        <v>18000.0</v>
      </c>
      <c r="H379" s="22" t="b">
        <v>1</v>
      </c>
      <c r="I379" s="19" t="s">
        <v>23</v>
      </c>
      <c r="J379" s="18"/>
      <c r="K379" s="23">
        <v>0.0</v>
      </c>
      <c r="L379" s="24"/>
      <c r="M379" s="24"/>
    </row>
    <row r="380" ht="22.5" customHeight="1">
      <c r="A380" s="16" t="s">
        <v>120</v>
      </c>
      <c r="B380" s="16" t="s">
        <v>223</v>
      </c>
      <c r="C380" s="17">
        <v>358.0</v>
      </c>
      <c r="D380" s="18">
        <v>45843.0</v>
      </c>
      <c r="E380" s="19" t="s">
        <v>64</v>
      </c>
      <c r="F380" s="20" t="s">
        <v>232</v>
      </c>
      <c r="G380" s="21">
        <v>18000.0</v>
      </c>
      <c r="H380" s="22" t="b">
        <v>1</v>
      </c>
      <c r="I380" s="19" t="s">
        <v>23</v>
      </c>
      <c r="J380" s="18"/>
      <c r="K380" s="23">
        <v>0.0</v>
      </c>
      <c r="L380" s="24"/>
      <c r="M380" s="24"/>
    </row>
    <row r="381" ht="22.5" customHeight="1">
      <c r="A381" s="16" t="s">
        <v>120</v>
      </c>
      <c r="B381" s="16" t="s">
        <v>223</v>
      </c>
      <c r="C381" s="17">
        <v>359.0</v>
      </c>
      <c r="D381" s="18">
        <v>45843.0</v>
      </c>
      <c r="E381" s="19" t="s">
        <v>64</v>
      </c>
      <c r="F381" s="20" t="s">
        <v>233</v>
      </c>
      <c r="G381" s="21">
        <v>18000.0</v>
      </c>
      <c r="H381" s="22" t="b">
        <v>1</v>
      </c>
      <c r="I381" s="19" t="s">
        <v>23</v>
      </c>
      <c r="J381" s="18"/>
      <c r="K381" s="23">
        <v>0.0</v>
      </c>
      <c r="L381" s="24"/>
      <c r="M381" s="24"/>
    </row>
    <row r="382" ht="22.5" customHeight="1">
      <c r="A382" s="16" t="s">
        <v>120</v>
      </c>
      <c r="B382" s="16" t="s">
        <v>223</v>
      </c>
      <c r="C382" s="25">
        <v>360.0</v>
      </c>
      <c r="D382" s="18">
        <v>45843.0</v>
      </c>
      <c r="E382" s="19" t="s">
        <v>64</v>
      </c>
      <c r="F382" s="20" t="s">
        <v>234</v>
      </c>
      <c r="G382" s="21">
        <v>20000.0</v>
      </c>
      <c r="H382" s="22" t="b">
        <v>1</v>
      </c>
      <c r="I382" s="19" t="s">
        <v>23</v>
      </c>
      <c r="J382" s="18"/>
      <c r="K382" s="23">
        <v>0.0</v>
      </c>
      <c r="L382" s="24"/>
      <c r="M382" s="24"/>
    </row>
    <row r="383" ht="22.5" customHeight="1">
      <c r="A383" s="16" t="s">
        <v>120</v>
      </c>
      <c r="B383" s="16" t="s">
        <v>223</v>
      </c>
      <c r="C383" s="17">
        <v>361.0</v>
      </c>
      <c r="D383" s="18">
        <v>45843.0</v>
      </c>
      <c r="E383" s="19" t="s">
        <v>159</v>
      </c>
      <c r="F383" s="20" t="s">
        <v>235</v>
      </c>
      <c r="G383" s="21">
        <v>7557.0</v>
      </c>
      <c r="H383" s="22" t="b">
        <v>1</v>
      </c>
      <c r="I383" s="19" t="s">
        <v>23</v>
      </c>
      <c r="J383" s="18"/>
      <c r="K383" s="23">
        <v>0.0</v>
      </c>
      <c r="L383" s="24"/>
      <c r="M383" s="24"/>
    </row>
    <row r="384" ht="22.5" customHeight="1">
      <c r="A384" s="16" t="s">
        <v>120</v>
      </c>
      <c r="B384" s="16" t="s">
        <v>223</v>
      </c>
      <c r="C384" s="17">
        <v>363.0</v>
      </c>
      <c r="D384" s="18">
        <v>45843.0</v>
      </c>
      <c r="E384" s="19" t="s">
        <v>157</v>
      </c>
      <c r="F384" s="20" t="s">
        <v>177</v>
      </c>
      <c r="G384" s="21">
        <v>75.0</v>
      </c>
      <c r="H384" s="22" t="b">
        <v>1</v>
      </c>
      <c r="I384" s="19" t="s">
        <v>20</v>
      </c>
      <c r="J384" s="18"/>
      <c r="K384" s="23">
        <v>0.0</v>
      </c>
      <c r="L384" s="24"/>
      <c r="M384" s="24"/>
    </row>
    <row r="385" ht="22.5" customHeight="1">
      <c r="A385" s="16" t="s">
        <v>120</v>
      </c>
      <c r="B385" s="16" t="s">
        <v>223</v>
      </c>
      <c r="C385" s="17">
        <v>366.0</v>
      </c>
      <c r="D385" s="18">
        <v>45843.0</v>
      </c>
      <c r="E385" s="19" t="s">
        <v>21</v>
      </c>
      <c r="F385" s="20" t="s">
        <v>236</v>
      </c>
      <c r="G385" s="21">
        <v>13698.0</v>
      </c>
      <c r="H385" s="22" t="b">
        <v>1</v>
      </c>
      <c r="I385" s="19" t="s">
        <v>23</v>
      </c>
      <c r="J385" s="18"/>
      <c r="K385" s="23">
        <v>0.0</v>
      </c>
      <c r="L385" s="24"/>
      <c r="M385" s="24"/>
    </row>
    <row r="386" ht="22.5" customHeight="1">
      <c r="A386" s="16" t="s">
        <v>120</v>
      </c>
      <c r="B386" s="16" t="s">
        <v>223</v>
      </c>
      <c r="C386" s="17">
        <v>367.0</v>
      </c>
      <c r="D386" s="18">
        <v>45843.0</v>
      </c>
      <c r="E386" s="19" t="s">
        <v>64</v>
      </c>
      <c r="F386" s="20" t="s">
        <v>237</v>
      </c>
      <c r="G386" s="21">
        <v>14000.0</v>
      </c>
      <c r="H386" s="22" t="b">
        <v>1</v>
      </c>
      <c r="I386" s="19" t="s">
        <v>23</v>
      </c>
      <c r="J386" s="18"/>
      <c r="K386" s="23">
        <v>0.0</v>
      </c>
      <c r="L386" s="24"/>
      <c r="M386" s="24"/>
    </row>
    <row r="387" ht="22.5" customHeight="1">
      <c r="A387" s="16" t="s">
        <v>120</v>
      </c>
      <c r="B387" s="16" t="s">
        <v>223</v>
      </c>
      <c r="C387" s="17">
        <v>368.0</v>
      </c>
      <c r="D387" s="18">
        <v>45845.0</v>
      </c>
      <c r="E387" s="19" t="s">
        <v>157</v>
      </c>
      <c r="F387" s="20" t="s">
        <v>177</v>
      </c>
      <c r="G387" s="21">
        <v>75.0</v>
      </c>
      <c r="H387" s="22" t="b">
        <v>1</v>
      </c>
      <c r="I387" s="19" t="s">
        <v>20</v>
      </c>
      <c r="J387" s="18"/>
      <c r="K387" s="23">
        <v>0.0</v>
      </c>
      <c r="L387" s="24"/>
      <c r="M387" s="24"/>
    </row>
    <row r="388" ht="22.5" customHeight="1">
      <c r="A388" s="16" t="s">
        <v>120</v>
      </c>
      <c r="B388" s="16" t="s">
        <v>223</v>
      </c>
      <c r="C388" s="17">
        <v>371.0</v>
      </c>
      <c r="D388" s="18">
        <v>45845.0</v>
      </c>
      <c r="E388" s="19" t="s">
        <v>56</v>
      </c>
      <c r="F388" s="20" t="s">
        <v>238</v>
      </c>
      <c r="G388" s="21">
        <v>3153.0</v>
      </c>
      <c r="H388" s="22" t="b">
        <v>1</v>
      </c>
      <c r="I388" s="19" t="s">
        <v>20</v>
      </c>
      <c r="J388" s="18"/>
      <c r="K388" s="23">
        <v>0.0</v>
      </c>
      <c r="L388" s="24"/>
      <c r="M388" s="24"/>
    </row>
    <row r="389" ht="22.5" customHeight="1">
      <c r="A389" s="16" t="s">
        <v>120</v>
      </c>
      <c r="B389" s="16" t="s">
        <v>223</v>
      </c>
      <c r="C389" s="17">
        <v>372.0</v>
      </c>
      <c r="D389" s="18">
        <v>45845.0</v>
      </c>
      <c r="E389" s="19" t="s">
        <v>24</v>
      </c>
      <c r="F389" s="20" t="s">
        <v>239</v>
      </c>
      <c r="G389" s="21">
        <v>13667.0</v>
      </c>
      <c r="H389" s="22" t="b">
        <v>1</v>
      </c>
      <c r="I389" s="19" t="s">
        <v>23</v>
      </c>
      <c r="J389" s="18"/>
      <c r="K389" s="23">
        <v>0.0</v>
      </c>
      <c r="L389" s="24"/>
      <c r="M389" s="24"/>
    </row>
    <row r="390" ht="22.5" customHeight="1">
      <c r="A390" s="16" t="s">
        <v>120</v>
      </c>
      <c r="B390" s="16" t="s">
        <v>223</v>
      </c>
      <c r="C390" s="17">
        <v>373.0</v>
      </c>
      <c r="D390" s="18">
        <v>45845.0</v>
      </c>
      <c r="E390" s="19" t="s">
        <v>21</v>
      </c>
      <c r="F390" s="20" t="s">
        <v>202</v>
      </c>
      <c r="G390" s="21">
        <v>3179.0</v>
      </c>
      <c r="H390" s="22" t="b">
        <v>1</v>
      </c>
      <c r="I390" s="19" t="s">
        <v>23</v>
      </c>
      <c r="J390" s="18"/>
      <c r="K390" s="23">
        <v>0.0</v>
      </c>
      <c r="L390" s="24"/>
      <c r="M390" s="24"/>
    </row>
    <row r="391" ht="22.5" customHeight="1">
      <c r="A391" s="16" t="s">
        <v>120</v>
      </c>
      <c r="B391" s="16" t="s">
        <v>223</v>
      </c>
      <c r="C391" s="17">
        <v>374.0</v>
      </c>
      <c r="D391" s="18">
        <v>45845.0</v>
      </c>
      <c r="E391" s="19" t="s">
        <v>163</v>
      </c>
      <c r="F391" s="20" t="s">
        <v>164</v>
      </c>
      <c r="G391" s="21">
        <v>300.0</v>
      </c>
      <c r="H391" s="22" t="b">
        <v>1</v>
      </c>
      <c r="I391" s="19" t="s">
        <v>23</v>
      </c>
      <c r="J391" s="18"/>
      <c r="K391" s="23">
        <v>0.0</v>
      </c>
      <c r="L391" s="24"/>
      <c r="M391" s="24"/>
    </row>
    <row r="392" ht="22.5" customHeight="1">
      <c r="A392" s="16" t="s">
        <v>120</v>
      </c>
      <c r="B392" s="16" t="s">
        <v>223</v>
      </c>
      <c r="C392" s="17">
        <v>375.0</v>
      </c>
      <c r="D392" s="18">
        <v>45845.0</v>
      </c>
      <c r="E392" s="19" t="s">
        <v>64</v>
      </c>
      <c r="F392" s="20" t="s">
        <v>240</v>
      </c>
      <c r="G392" s="21">
        <v>10000.0</v>
      </c>
      <c r="H392" s="22" t="b">
        <v>1</v>
      </c>
      <c r="I392" s="19" t="s">
        <v>20</v>
      </c>
      <c r="J392" s="18"/>
      <c r="K392" s="23">
        <v>0.0</v>
      </c>
      <c r="L392" s="24"/>
      <c r="M392" s="24"/>
    </row>
    <row r="393" ht="22.5" customHeight="1">
      <c r="A393" s="16" t="s">
        <v>120</v>
      </c>
      <c r="B393" s="16" t="s">
        <v>223</v>
      </c>
      <c r="C393" s="17">
        <v>386.0</v>
      </c>
      <c r="D393" s="18">
        <v>45845.0</v>
      </c>
      <c r="E393" s="19" t="s">
        <v>28</v>
      </c>
      <c r="F393" s="20" t="s">
        <v>19</v>
      </c>
      <c r="G393" s="21">
        <v>1733.0</v>
      </c>
      <c r="H393" s="22" t="b">
        <v>1</v>
      </c>
      <c r="I393" s="19" t="s">
        <v>23</v>
      </c>
      <c r="J393" s="18"/>
      <c r="K393" s="23">
        <v>0.0</v>
      </c>
      <c r="L393" s="24"/>
      <c r="M393" s="24"/>
    </row>
    <row r="394" ht="22.5" customHeight="1">
      <c r="A394" s="16" t="s">
        <v>120</v>
      </c>
      <c r="B394" s="16" t="s">
        <v>223</v>
      </c>
      <c r="C394" s="25">
        <v>725.0</v>
      </c>
      <c r="D394" s="18">
        <v>45845.0</v>
      </c>
      <c r="E394" s="19" t="s">
        <v>136</v>
      </c>
      <c r="F394" s="20" t="s">
        <v>137</v>
      </c>
      <c r="G394" s="21">
        <v>2992.0</v>
      </c>
      <c r="H394" s="22" t="b">
        <v>1</v>
      </c>
      <c r="I394" s="19" t="s">
        <v>20</v>
      </c>
      <c r="J394" s="18"/>
      <c r="K394" s="23">
        <v>0.0</v>
      </c>
      <c r="L394" s="24"/>
      <c r="M394" s="24"/>
    </row>
    <row r="395" ht="22.5" customHeight="1">
      <c r="A395" s="16" t="s">
        <v>120</v>
      </c>
      <c r="B395" s="16" t="s">
        <v>223</v>
      </c>
      <c r="C395" s="17">
        <v>369.0</v>
      </c>
      <c r="D395" s="18">
        <v>45846.0</v>
      </c>
      <c r="E395" s="19" t="s">
        <v>157</v>
      </c>
      <c r="F395" s="20" t="s">
        <v>177</v>
      </c>
      <c r="G395" s="21">
        <v>75.0</v>
      </c>
      <c r="H395" s="22" t="b">
        <v>1</v>
      </c>
      <c r="I395" s="19" t="s">
        <v>20</v>
      </c>
      <c r="J395" s="18"/>
      <c r="K395" s="23">
        <v>0.0</v>
      </c>
      <c r="L395" s="24"/>
      <c r="M395" s="24"/>
    </row>
    <row r="396" ht="22.5" customHeight="1">
      <c r="A396" s="16" t="s">
        <v>120</v>
      </c>
      <c r="B396" s="16" t="s">
        <v>223</v>
      </c>
      <c r="C396" s="17">
        <v>370.0</v>
      </c>
      <c r="D396" s="18">
        <v>45846.0</v>
      </c>
      <c r="E396" s="19" t="s">
        <v>115</v>
      </c>
      <c r="F396" s="20" t="s">
        <v>241</v>
      </c>
      <c r="G396" s="21">
        <v>6900.0</v>
      </c>
      <c r="H396" s="22" t="b">
        <v>1</v>
      </c>
      <c r="I396" s="19" t="s">
        <v>23</v>
      </c>
      <c r="J396" s="18"/>
      <c r="K396" s="23">
        <v>0.0</v>
      </c>
      <c r="L396" s="24"/>
      <c r="M396" s="24"/>
    </row>
    <row r="397" ht="22.5" customHeight="1">
      <c r="A397" s="16" t="s">
        <v>120</v>
      </c>
      <c r="B397" s="16" t="s">
        <v>223</v>
      </c>
      <c r="C397" s="17">
        <v>381.0</v>
      </c>
      <c r="D397" s="18">
        <v>45846.0</v>
      </c>
      <c r="E397" s="19" t="s">
        <v>83</v>
      </c>
      <c r="F397" s="20" t="s">
        <v>242</v>
      </c>
      <c r="G397" s="21">
        <v>1160.0</v>
      </c>
      <c r="H397" s="22" t="b">
        <v>1</v>
      </c>
      <c r="I397" s="19" t="s">
        <v>20</v>
      </c>
      <c r="J397" s="18"/>
      <c r="K397" s="23">
        <v>0.0</v>
      </c>
      <c r="L397" s="24"/>
      <c r="M397" s="24"/>
    </row>
    <row r="398" ht="22.5" customHeight="1">
      <c r="A398" s="16" t="s">
        <v>120</v>
      </c>
      <c r="B398" s="16" t="s">
        <v>223</v>
      </c>
      <c r="C398" s="17">
        <v>385.0</v>
      </c>
      <c r="D398" s="18">
        <v>45846.0</v>
      </c>
      <c r="E398" s="19" t="s">
        <v>28</v>
      </c>
      <c r="F398" s="20" t="s">
        <v>19</v>
      </c>
      <c r="G398" s="21">
        <v>335.0</v>
      </c>
      <c r="H398" s="22" t="b">
        <v>1</v>
      </c>
      <c r="I398" s="19" t="s">
        <v>23</v>
      </c>
      <c r="J398" s="18"/>
      <c r="K398" s="23">
        <v>0.0</v>
      </c>
      <c r="L398" s="24"/>
      <c r="M398" s="24"/>
    </row>
    <row r="399" ht="22.5" customHeight="1">
      <c r="A399" s="16" t="s">
        <v>120</v>
      </c>
      <c r="B399" s="16" t="s">
        <v>223</v>
      </c>
      <c r="C399" s="17">
        <v>387.0</v>
      </c>
      <c r="D399" s="18">
        <v>45846.0</v>
      </c>
      <c r="E399" s="19" t="s">
        <v>28</v>
      </c>
      <c r="F399" s="20" t="s">
        <v>19</v>
      </c>
      <c r="G399" s="21">
        <v>2031.0</v>
      </c>
      <c r="H399" s="22" t="b">
        <v>1</v>
      </c>
      <c r="I399" s="19" t="s">
        <v>23</v>
      </c>
      <c r="J399" s="18"/>
      <c r="K399" s="23">
        <v>0.0</v>
      </c>
      <c r="L399" s="24"/>
      <c r="M399" s="24"/>
    </row>
    <row r="400" ht="22.5" customHeight="1">
      <c r="A400" s="16" t="s">
        <v>120</v>
      </c>
      <c r="B400" s="16" t="s">
        <v>223</v>
      </c>
      <c r="C400" s="25">
        <v>754.0</v>
      </c>
      <c r="D400" s="18">
        <v>45846.0</v>
      </c>
      <c r="E400" s="19" t="s">
        <v>142</v>
      </c>
      <c r="F400" s="20" t="s">
        <v>219</v>
      </c>
      <c r="G400" s="21">
        <v>1677.0</v>
      </c>
      <c r="H400" s="22" t="b">
        <v>1</v>
      </c>
      <c r="I400" s="19" t="s">
        <v>20</v>
      </c>
      <c r="J400" s="18"/>
      <c r="K400" s="31">
        <v>0.0</v>
      </c>
      <c r="L400" s="24"/>
      <c r="M400" s="24"/>
    </row>
    <row r="401" ht="22.5" customHeight="1">
      <c r="A401" s="16" t="s">
        <v>120</v>
      </c>
      <c r="B401" s="16" t="s">
        <v>223</v>
      </c>
      <c r="C401" s="17">
        <v>382.0</v>
      </c>
      <c r="D401" s="18">
        <v>45848.0</v>
      </c>
      <c r="E401" s="19" t="s">
        <v>21</v>
      </c>
      <c r="F401" s="20" t="s">
        <v>22</v>
      </c>
      <c r="G401" s="21">
        <v>2900.0</v>
      </c>
      <c r="H401" s="22" t="b">
        <v>1</v>
      </c>
      <c r="I401" s="19" t="s">
        <v>23</v>
      </c>
      <c r="J401" s="18"/>
      <c r="K401" s="23">
        <v>0.0</v>
      </c>
      <c r="L401" s="24"/>
      <c r="M401" s="24"/>
    </row>
    <row r="402" ht="22.5" customHeight="1">
      <c r="A402" s="16" t="s">
        <v>120</v>
      </c>
      <c r="B402" s="16" t="s">
        <v>223</v>
      </c>
      <c r="C402" s="17">
        <v>389.0</v>
      </c>
      <c r="D402" s="18">
        <v>45848.0</v>
      </c>
      <c r="E402" s="19" t="s">
        <v>24</v>
      </c>
      <c r="F402" s="20" t="s">
        <v>170</v>
      </c>
      <c r="G402" s="21">
        <v>10321.0</v>
      </c>
      <c r="H402" s="22" t="b">
        <v>1</v>
      </c>
      <c r="I402" s="19" t="s">
        <v>23</v>
      </c>
      <c r="J402" s="18"/>
      <c r="K402" s="23">
        <v>0.0</v>
      </c>
      <c r="L402" s="24"/>
      <c r="M402" s="24"/>
    </row>
    <row r="403" ht="22.5" customHeight="1">
      <c r="A403" s="16" t="s">
        <v>120</v>
      </c>
      <c r="B403" s="16" t="s">
        <v>223</v>
      </c>
      <c r="C403" s="17">
        <v>444.0</v>
      </c>
      <c r="D403" s="18">
        <v>45848.0</v>
      </c>
      <c r="E403" s="19" t="s">
        <v>155</v>
      </c>
      <c r="F403" s="20" t="s">
        <v>243</v>
      </c>
      <c r="G403" s="21">
        <v>716.0</v>
      </c>
      <c r="H403" s="22" t="b">
        <v>1</v>
      </c>
      <c r="I403" s="19" t="s">
        <v>20</v>
      </c>
      <c r="J403" s="18"/>
      <c r="K403" s="23">
        <v>0.0</v>
      </c>
      <c r="L403" s="24"/>
      <c r="M403" s="24"/>
    </row>
    <row r="404" ht="22.5" customHeight="1">
      <c r="A404" s="16" t="s">
        <v>120</v>
      </c>
      <c r="B404" s="16" t="s">
        <v>223</v>
      </c>
      <c r="C404" s="25">
        <v>726.0</v>
      </c>
      <c r="D404" s="18">
        <v>45848.0</v>
      </c>
      <c r="E404" s="19" t="s">
        <v>136</v>
      </c>
      <c r="F404" s="20" t="s">
        <v>137</v>
      </c>
      <c r="G404" s="21">
        <v>3284.0</v>
      </c>
      <c r="H404" s="22" t="b">
        <v>1</v>
      </c>
      <c r="I404" s="19" t="s">
        <v>20</v>
      </c>
      <c r="J404" s="18"/>
      <c r="K404" s="23">
        <v>0.0</v>
      </c>
      <c r="L404" s="24"/>
      <c r="M404" s="24"/>
    </row>
    <row r="405" ht="22.5" customHeight="1">
      <c r="A405" s="16" t="s">
        <v>120</v>
      </c>
      <c r="B405" s="16" t="s">
        <v>223</v>
      </c>
      <c r="C405" s="17">
        <v>376.0</v>
      </c>
      <c r="D405" s="18">
        <v>45849.0</v>
      </c>
      <c r="E405" s="19" t="s">
        <v>21</v>
      </c>
      <c r="F405" s="20" t="s">
        <v>244</v>
      </c>
      <c r="G405" s="21">
        <v>3820.0</v>
      </c>
      <c r="H405" s="22" t="b">
        <v>1</v>
      </c>
      <c r="I405" s="19" t="s">
        <v>23</v>
      </c>
      <c r="J405" s="18"/>
      <c r="K405" s="23">
        <v>0.0</v>
      </c>
      <c r="L405" s="24"/>
      <c r="M405" s="24"/>
    </row>
    <row r="406" ht="22.5" customHeight="1">
      <c r="A406" s="16" t="s">
        <v>120</v>
      </c>
      <c r="B406" s="16" t="s">
        <v>223</v>
      </c>
      <c r="C406" s="17">
        <v>377.0</v>
      </c>
      <c r="D406" s="18">
        <v>45849.0</v>
      </c>
      <c r="E406" s="19" t="s">
        <v>76</v>
      </c>
      <c r="F406" s="20" t="s">
        <v>245</v>
      </c>
      <c r="G406" s="21">
        <v>1320.0</v>
      </c>
      <c r="H406" s="22" t="b">
        <v>1</v>
      </c>
      <c r="I406" s="19" t="s">
        <v>23</v>
      </c>
      <c r="J406" s="18"/>
      <c r="K406" s="23">
        <v>0.0</v>
      </c>
      <c r="L406" s="24"/>
      <c r="M406" s="24"/>
    </row>
    <row r="407" ht="22.5" customHeight="1">
      <c r="A407" s="16" t="s">
        <v>120</v>
      </c>
      <c r="B407" s="16" t="s">
        <v>223</v>
      </c>
      <c r="C407" s="17">
        <v>378.0</v>
      </c>
      <c r="D407" s="18">
        <v>45849.0</v>
      </c>
      <c r="E407" s="19" t="s">
        <v>157</v>
      </c>
      <c r="F407" s="20" t="s">
        <v>177</v>
      </c>
      <c r="G407" s="21">
        <v>150.0</v>
      </c>
      <c r="H407" s="22" t="b">
        <v>1</v>
      </c>
      <c r="I407" s="19" t="s">
        <v>20</v>
      </c>
      <c r="J407" s="18"/>
      <c r="K407" s="23">
        <v>0.0</v>
      </c>
      <c r="L407" s="24"/>
      <c r="M407" s="24"/>
    </row>
    <row r="408" ht="22.5" customHeight="1">
      <c r="A408" s="16" t="s">
        <v>120</v>
      </c>
      <c r="B408" s="16" t="s">
        <v>223</v>
      </c>
      <c r="C408" s="17">
        <v>380.0</v>
      </c>
      <c r="D408" s="18">
        <v>45849.0</v>
      </c>
      <c r="E408" s="19" t="s">
        <v>115</v>
      </c>
      <c r="F408" s="20" t="s">
        <v>246</v>
      </c>
      <c r="G408" s="21">
        <v>6900.0</v>
      </c>
      <c r="H408" s="22" t="b">
        <v>1</v>
      </c>
      <c r="I408" s="19" t="s">
        <v>23</v>
      </c>
      <c r="J408" s="18"/>
      <c r="K408" s="23">
        <v>0.0</v>
      </c>
      <c r="L408" s="24"/>
      <c r="M408" s="24"/>
    </row>
    <row r="409" ht="22.5" customHeight="1">
      <c r="A409" s="16" t="s">
        <v>120</v>
      </c>
      <c r="B409" s="16" t="s">
        <v>223</v>
      </c>
      <c r="C409" s="17">
        <v>383.0</v>
      </c>
      <c r="D409" s="18">
        <v>45849.0</v>
      </c>
      <c r="E409" s="19" t="s">
        <v>159</v>
      </c>
      <c r="F409" s="20" t="s">
        <v>210</v>
      </c>
      <c r="G409" s="21">
        <v>2816.0</v>
      </c>
      <c r="H409" s="22" t="b">
        <v>1</v>
      </c>
      <c r="I409" s="19" t="s">
        <v>23</v>
      </c>
      <c r="J409" s="18"/>
      <c r="K409" s="23">
        <v>0.0</v>
      </c>
      <c r="L409" s="24"/>
      <c r="M409" s="24"/>
    </row>
    <row r="410" ht="22.5" customHeight="1">
      <c r="A410" s="16" t="s">
        <v>120</v>
      </c>
      <c r="B410" s="16" t="s">
        <v>223</v>
      </c>
      <c r="C410" s="17">
        <v>388.0</v>
      </c>
      <c r="D410" s="18">
        <v>45849.0</v>
      </c>
      <c r="E410" s="19" t="s">
        <v>28</v>
      </c>
      <c r="F410" s="20" t="s">
        <v>19</v>
      </c>
      <c r="G410" s="21">
        <v>761.0</v>
      </c>
      <c r="H410" s="22" t="b">
        <v>1</v>
      </c>
      <c r="I410" s="19" t="s">
        <v>23</v>
      </c>
      <c r="J410" s="18"/>
      <c r="K410" s="23">
        <v>0.0</v>
      </c>
      <c r="L410" s="24"/>
      <c r="M410" s="24"/>
    </row>
    <row r="411" ht="22.5" customHeight="1">
      <c r="A411" s="16" t="s">
        <v>120</v>
      </c>
      <c r="B411" s="16" t="s">
        <v>223</v>
      </c>
      <c r="C411" s="25">
        <v>744.0</v>
      </c>
      <c r="D411" s="18">
        <v>45849.0</v>
      </c>
      <c r="E411" s="19" t="s">
        <v>53</v>
      </c>
      <c r="F411" s="20" t="s">
        <v>229</v>
      </c>
      <c r="G411" s="21">
        <v>5469.0</v>
      </c>
      <c r="H411" s="22" t="b">
        <v>1</v>
      </c>
      <c r="I411" s="19" t="s">
        <v>20</v>
      </c>
      <c r="J411" s="18"/>
      <c r="K411" s="23">
        <v>0.0</v>
      </c>
      <c r="L411" s="24"/>
      <c r="M411" s="24"/>
    </row>
    <row r="412" ht="22.5" customHeight="1">
      <c r="A412" s="16" t="s">
        <v>120</v>
      </c>
      <c r="B412" s="16" t="s">
        <v>223</v>
      </c>
      <c r="C412" s="17">
        <v>379.0</v>
      </c>
      <c r="D412" s="18">
        <v>45850.0</v>
      </c>
      <c r="E412" s="19" t="s">
        <v>157</v>
      </c>
      <c r="F412" s="20" t="s">
        <v>177</v>
      </c>
      <c r="G412" s="21">
        <v>150.0</v>
      </c>
      <c r="H412" s="22" t="b">
        <v>1</v>
      </c>
      <c r="I412" s="19" t="s">
        <v>20</v>
      </c>
      <c r="J412" s="18"/>
      <c r="K412" s="23">
        <v>0.0</v>
      </c>
      <c r="L412" s="24"/>
      <c r="M412" s="24"/>
    </row>
    <row r="413" ht="22.5" customHeight="1">
      <c r="A413" s="16" t="s">
        <v>120</v>
      </c>
      <c r="B413" s="16" t="s">
        <v>223</v>
      </c>
      <c r="C413" s="17">
        <v>384.0</v>
      </c>
      <c r="D413" s="18">
        <v>45850.0</v>
      </c>
      <c r="E413" s="19" t="s">
        <v>159</v>
      </c>
      <c r="F413" s="20" t="s">
        <v>247</v>
      </c>
      <c r="G413" s="21">
        <v>3868.0</v>
      </c>
      <c r="H413" s="22" t="b">
        <v>1</v>
      </c>
      <c r="I413" s="19" t="s">
        <v>23</v>
      </c>
      <c r="J413" s="18"/>
      <c r="K413" s="23">
        <v>0.0</v>
      </c>
      <c r="L413" s="24"/>
      <c r="M413" s="24"/>
    </row>
    <row r="414" ht="22.5" customHeight="1">
      <c r="A414" s="16" t="s">
        <v>120</v>
      </c>
      <c r="B414" s="16" t="s">
        <v>223</v>
      </c>
      <c r="C414" s="17">
        <v>390.0</v>
      </c>
      <c r="D414" s="18">
        <v>45850.0</v>
      </c>
      <c r="E414" s="19" t="s">
        <v>24</v>
      </c>
      <c r="F414" s="20" t="s">
        <v>236</v>
      </c>
      <c r="G414" s="21">
        <v>7930.0</v>
      </c>
      <c r="H414" s="22" t="b">
        <v>1</v>
      </c>
      <c r="I414" s="19" t="s">
        <v>23</v>
      </c>
      <c r="J414" s="18"/>
      <c r="K414" s="23">
        <v>0.0</v>
      </c>
      <c r="L414" s="24"/>
      <c r="M414" s="24"/>
    </row>
    <row r="415" ht="22.5" customHeight="1">
      <c r="A415" s="16" t="s">
        <v>120</v>
      </c>
      <c r="B415" s="16" t="s">
        <v>223</v>
      </c>
      <c r="C415" s="17">
        <v>391.0</v>
      </c>
      <c r="D415" s="18">
        <v>45850.0</v>
      </c>
      <c r="E415" s="19" t="s">
        <v>163</v>
      </c>
      <c r="F415" s="20" t="s">
        <v>164</v>
      </c>
      <c r="G415" s="21">
        <v>150.0</v>
      </c>
      <c r="H415" s="22" t="b">
        <v>1</v>
      </c>
      <c r="I415" s="19" t="s">
        <v>23</v>
      </c>
      <c r="J415" s="18"/>
      <c r="K415" s="23">
        <v>0.0</v>
      </c>
      <c r="L415" s="24"/>
      <c r="M415" s="24"/>
    </row>
    <row r="416" ht="22.5" customHeight="1">
      <c r="A416" s="16" t="s">
        <v>120</v>
      </c>
      <c r="B416" s="16" t="s">
        <v>223</v>
      </c>
      <c r="C416" s="17">
        <v>392.0</v>
      </c>
      <c r="D416" s="18">
        <v>45850.0</v>
      </c>
      <c r="E416" s="19" t="s">
        <v>72</v>
      </c>
      <c r="F416" s="20" t="s">
        <v>73</v>
      </c>
      <c r="G416" s="21">
        <v>1661.0</v>
      </c>
      <c r="H416" s="22" t="b">
        <v>1</v>
      </c>
      <c r="I416" s="19" t="s">
        <v>23</v>
      </c>
      <c r="J416" s="18"/>
      <c r="K416" s="23">
        <v>0.0</v>
      </c>
      <c r="L416" s="24"/>
      <c r="M416" s="24"/>
    </row>
    <row r="417" ht="22.5" customHeight="1">
      <c r="A417" s="16" t="s">
        <v>120</v>
      </c>
      <c r="B417" s="16" t="s">
        <v>223</v>
      </c>
      <c r="C417" s="17">
        <v>398.0</v>
      </c>
      <c r="D417" s="18">
        <v>45850.0</v>
      </c>
      <c r="E417" s="19" t="s">
        <v>21</v>
      </c>
      <c r="F417" s="20" t="s">
        <v>248</v>
      </c>
      <c r="G417" s="21">
        <v>2478.0</v>
      </c>
      <c r="H417" s="22" t="b">
        <v>1</v>
      </c>
      <c r="I417" s="19" t="s">
        <v>23</v>
      </c>
      <c r="J417" s="18"/>
      <c r="K417" s="23">
        <v>0.0</v>
      </c>
      <c r="L417" s="24"/>
      <c r="M417" s="24"/>
    </row>
    <row r="418" ht="22.5" customHeight="1">
      <c r="A418" s="16" t="s">
        <v>120</v>
      </c>
      <c r="B418" s="16" t="s">
        <v>223</v>
      </c>
      <c r="C418" s="17">
        <v>401.0</v>
      </c>
      <c r="D418" s="18">
        <v>45850.0</v>
      </c>
      <c r="E418" s="19" t="s">
        <v>24</v>
      </c>
      <c r="F418" s="20" t="s">
        <v>170</v>
      </c>
      <c r="G418" s="21">
        <v>7930.0</v>
      </c>
      <c r="H418" s="22" t="b">
        <v>1</v>
      </c>
      <c r="I418" s="19" t="s">
        <v>23</v>
      </c>
      <c r="J418" s="18"/>
      <c r="K418" s="23">
        <v>0.0</v>
      </c>
      <c r="L418" s="24"/>
      <c r="M418" s="24"/>
    </row>
    <row r="419" ht="22.5" customHeight="1">
      <c r="A419" s="16" t="s">
        <v>120</v>
      </c>
      <c r="B419" s="16" t="s">
        <v>223</v>
      </c>
      <c r="C419" s="17">
        <v>408.0</v>
      </c>
      <c r="D419" s="18">
        <v>45850.0</v>
      </c>
      <c r="E419" s="19" t="s">
        <v>28</v>
      </c>
      <c r="F419" s="20" t="s">
        <v>19</v>
      </c>
      <c r="G419" s="21">
        <v>1933.0</v>
      </c>
      <c r="H419" s="22" t="b">
        <v>1</v>
      </c>
      <c r="I419" s="19" t="s">
        <v>23</v>
      </c>
      <c r="J419" s="18"/>
      <c r="K419" s="23">
        <v>0.0</v>
      </c>
      <c r="L419" s="24"/>
      <c r="M419" s="24"/>
    </row>
    <row r="420" ht="22.5" customHeight="1">
      <c r="A420" s="16" t="s">
        <v>120</v>
      </c>
      <c r="B420" s="16" t="s">
        <v>223</v>
      </c>
      <c r="C420" s="25">
        <v>709.0</v>
      </c>
      <c r="D420" s="18">
        <v>45851.0</v>
      </c>
      <c r="E420" s="19" t="s">
        <v>31</v>
      </c>
      <c r="F420" s="20" t="s">
        <v>99</v>
      </c>
      <c r="G420" s="21">
        <v>860.0</v>
      </c>
      <c r="H420" s="22" t="b">
        <v>1</v>
      </c>
      <c r="I420" s="19" t="s">
        <v>20</v>
      </c>
      <c r="J420" s="18"/>
      <c r="K420" s="23">
        <v>0.0</v>
      </c>
      <c r="L420" s="24"/>
      <c r="M420" s="24"/>
    </row>
    <row r="421" ht="22.5" customHeight="1">
      <c r="A421" s="16" t="s">
        <v>120</v>
      </c>
      <c r="B421" s="16" t="s">
        <v>223</v>
      </c>
      <c r="C421" s="17">
        <v>393.0</v>
      </c>
      <c r="D421" s="18">
        <v>45852.0</v>
      </c>
      <c r="E421" s="19" t="s">
        <v>24</v>
      </c>
      <c r="F421" s="20" t="s">
        <v>249</v>
      </c>
      <c r="G421" s="21">
        <v>1500.0</v>
      </c>
      <c r="H421" s="22" t="b">
        <v>1</v>
      </c>
      <c r="I421" s="19" t="s">
        <v>23</v>
      </c>
      <c r="J421" s="18"/>
      <c r="K421" s="23">
        <v>0.0</v>
      </c>
      <c r="L421" s="24"/>
      <c r="M421" s="24"/>
    </row>
    <row r="422" ht="22.5" customHeight="1">
      <c r="A422" s="16" t="s">
        <v>120</v>
      </c>
      <c r="B422" s="16" t="s">
        <v>223</v>
      </c>
      <c r="C422" s="17">
        <v>394.0</v>
      </c>
      <c r="D422" s="18">
        <v>45852.0</v>
      </c>
      <c r="E422" s="19" t="s">
        <v>24</v>
      </c>
      <c r="F422" s="20" t="s">
        <v>170</v>
      </c>
      <c r="G422" s="21">
        <v>7650.0</v>
      </c>
      <c r="H422" s="22" t="b">
        <v>1</v>
      </c>
      <c r="I422" s="19" t="s">
        <v>23</v>
      </c>
      <c r="J422" s="18"/>
      <c r="K422" s="23">
        <v>0.0</v>
      </c>
      <c r="L422" s="24"/>
      <c r="M422" s="24"/>
    </row>
    <row r="423" ht="22.5" customHeight="1">
      <c r="A423" s="16" t="s">
        <v>120</v>
      </c>
      <c r="B423" s="16" t="s">
        <v>223</v>
      </c>
      <c r="C423" s="25">
        <v>396.0</v>
      </c>
      <c r="D423" s="18">
        <v>45852.0</v>
      </c>
      <c r="E423" s="19" t="s">
        <v>108</v>
      </c>
      <c r="F423" s="20" t="s">
        <v>250</v>
      </c>
      <c r="G423" s="21">
        <v>5000.0</v>
      </c>
      <c r="H423" s="22" t="b">
        <v>1</v>
      </c>
      <c r="I423" s="19" t="s">
        <v>23</v>
      </c>
      <c r="J423" s="18"/>
      <c r="K423" s="23">
        <v>0.0</v>
      </c>
      <c r="L423" s="24"/>
      <c r="M423" s="24"/>
    </row>
    <row r="424" ht="22.5" customHeight="1">
      <c r="A424" s="16" t="s">
        <v>120</v>
      </c>
      <c r="B424" s="16" t="s">
        <v>223</v>
      </c>
      <c r="C424" s="17">
        <v>402.0</v>
      </c>
      <c r="D424" s="18">
        <v>45852.0</v>
      </c>
      <c r="E424" s="19" t="s">
        <v>157</v>
      </c>
      <c r="F424" s="20" t="s">
        <v>251</v>
      </c>
      <c r="G424" s="21">
        <v>75.0</v>
      </c>
      <c r="H424" s="22" t="b">
        <v>1</v>
      </c>
      <c r="I424" s="19" t="s">
        <v>20</v>
      </c>
      <c r="J424" s="18"/>
      <c r="K424" s="23">
        <v>0.0</v>
      </c>
      <c r="L424" s="24"/>
      <c r="M424" s="24"/>
    </row>
    <row r="425" ht="22.5" customHeight="1">
      <c r="A425" s="16" t="s">
        <v>120</v>
      </c>
      <c r="B425" s="16" t="s">
        <v>223</v>
      </c>
      <c r="C425" s="17">
        <v>407.0</v>
      </c>
      <c r="D425" s="18">
        <v>45852.0</v>
      </c>
      <c r="E425" s="19" t="s">
        <v>28</v>
      </c>
      <c r="F425" s="20" t="s">
        <v>19</v>
      </c>
      <c r="G425" s="21">
        <v>832.0</v>
      </c>
      <c r="H425" s="22" t="b">
        <v>1</v>
      </c>
      <c r="I425" s="19" t="s">
        <v>23</v>
      </c>
      <c r="J425" s="18"/>
      <c r="K425" s="23">
        <v>0.0</v>
      </c>
      <c r="L425" s="24"/>
      <c r="M425" s="24"/>
    </row>
    <row r="426" ht="22.5" customHeight="1">
      <c r="A426" s="16" t="s">
        <v>120</v>
      </c>
      <c r="B426" s="16" t="s">
        <v>223</v>
      </c>
      <c r="C426" s="25">
        <v>409.0</v>
      </c>
      <c r="D426" s="18">
        <v>45852.0</v>
      </c>
      <c r="E426" s="19" t="s">
        <v>150</v>
      </c>
      <c r="F426" s="20" t="s">
        <v>170</v>
      </c>
      <c r="G426" s="21">
        <v>4524.0</v>
      </c>
      <c r="H426" s="22" t="b">
        <v>1</v>
      </c>
      <c r="I426" s="19" t="s">
        <v>23</v>
      </c>
      <c r="J426" s="18"/>
      <c r="K426" s="23">
        <v>0.0</v>
      </c>
      <c r="L426" s="24"/>
      <c r="M426" s="24"/>
    </row>
    <row r="427" ht="22.5" customHeight="1">
      <c r="A427" s="16" t="s">
        <v>120</v>
      </c>
      <c r="B427" s="16" t="s">
        <v>223</v>
      </c>
      <c r="C427" s="25">
        <v>755.0</v>
      </c>
      <c r="D427" s="18">
        <v>45852.0</v>
      </c>
      <c r="E427" s="19" t="s">
        <v>142</v>
      </c>
      <c r="F427" s="20" t="s">
        <v>219</v>
      </c>
      <c r="G427" s="21">
        <v>1786.0</v>
      </c>
      <c r="H427" s="22" t="b">
        <v>1</v>
      </c>
      <c r="I427" s="19" t="s">
        <v>20</v>
      </c>
      <c r="J427" s="18"/>
      <c r="K427" s="31">
        <v>0.0</v>
      </c>
      <c r="L427" s="24"/>
      <c r="M427" s="24"/>
    </row>
    <row r="428" ht="22.5" customHeight="1">
      <c r="A428" s="16" t="s">
        <v>120</v>
      </c>
      <c r="B428" s="16" t="s">
        <v>223</v>
      </c>
      <c r="C428" s="17">
        <v>395.0</v>
      </c>
      <c r="D428" s="18">
        <v>45853.0</v>
      </c>
      <c r="E428" s="19" t="s">
        <v>108</v>
      </c>
      <c r="F428" s="20" t="s">
        <v>109</v>
      </c>
      <c r="G428" s="21">
        <v>3000.0</v>
      </c>
      <c r="H428" s="22" t="b">
        <v>1</v>
      </c>
      <c r="I428" s="19" t="s">
        <v>23</v>
      </c>
      <c r="J428" s="18"/>
      <c r="K428" s="23">
        <v>0.0</v>
      </c>
      <c r="L428" s="24"/>
      <c r="M428" s="24"/>
    </row>
    <row r="429" ht="22.5" customHeight="1">
      <c r="A429" s="16" t="s">
        <v>120</v>
      </c>
      <c r="B429" s="16" t="s">
        <v>223</v>
      </c>
      <c r="C429" s="17">
        <v>404.0</v>
      </c>
      <c r="D429" s="18">
        <v>45853.0</v>
      </c>
      <c r="E429" s="19" t="s">
        <v>115</v>
      </c>
      <c r="F429" s="20" t="s">
        <v>252</v>
      </c>
      <c r="G429" s="21">
        <v>5100.0</v>
      </c>
      <c r="H429" s="22" t="b">
        <v>1</v>
      </c>
      <c r="I429" s="19" t="s">
        <v>23</v>
      </c>
      <c r="J429" s="18"/>
      <c r="K429" s="23">
        <v>0.0</v>
      </c>
      <c r="L429" s="24"/>
      <c r="M429" s="24"/>
    </row>
    <row r="430" ht="22.5" customHeight="1">
      <c r="A430" s="16" t="s">
        <v>120</v>
      </c>
      <c r="B430" s="16" t="s">
        <v>223</v>
      </c>
      <c r="C430" s="17">
        <v>412.0</v>
      </c>
      <c r="D430" s="18">
        <v>45853.0</v>
      </c>
      <c r="E430" s="19" t="s">
        <v>169</v>
      </c>
      <c r="F430" s="20" t="s">
        <v>175</v>
      </c>
      <c r="G430" s="21">
        <v>1670.0</v>
      </c>
      <c r="H430" s="22" t="b">
        <v>1</v>
      </c>
      <c r="I430" s="19" t="s">
        <v>23</v>
      </c>
      <c r="J430" s="18"/>
      <c r="K430" s="23">
        <v>0.0</v>
      </c>
      <c r="L430" s="24"/>
      <c r="M430" s="24"/>
    </row>
    <row r="431" ht="22.5" customHeight="1">
      <c r="A431" s="16" t="s">
        <v>120</v>
      </c>
      <c r="B431" s="16" t="s">
        <v>223</v>
      </c>
      <c r="C431" s="25">
        <v>727.0</v>
      </c>
      <c r="D431" s="18">
        <v>45853.0</v>
      </c>
      <c r="E431" s="19" t="s">
        <v>136</v>
      </c>
      <c r="F431" s="20" t="s">
        <v>137</v>
      </c>
      <c r="G431" s="21">
        <v>2365.0</v>
      </c>
      <c r="H431" s="22" t="b">
        <v>1</v>
      </c>
      <c r="I431" s="19" t="s">
        <v>20</v>
      </c>
      <c r="J431" s="18"/>
      <c r="K431" s="23">
        <v>0.0</v>
      </c>
      <c r="L431" s="24"/>
      <c r="M431" s="24"/>
    </row>
    <row r="432" ht="22.5" customHeight="1">
      <c r="A432" s="16" t="s">
        <v>120</v>
      </c>
      <c r="B432" s="16" t="s">
        <v>223</v>
      </c>
      <c r="C432" s="17">
        <v>399.0</v>
      </c>
      <c r="D432" s="18">
        <v>45854.0</v>
      </c>
      <c r="E432" s="19" t="s">
        <v>21</v>
      </c>
      <c r="F432" s="20" t="s">
        <v>253</v>
      </c>
      <c r="G432" s="21">
        <v>3606.0</v>
      </c>
      <c r="H432" s="22" t="b">
        <v>1</v>
      </c>
      <c r="I432" s="19" t="s">
        <v>23</v>
      </c>
      <c r="J432" s="18"/>
      <c r="K432" s="23">
        <v>0.0</v>
      </c>
      <c r="L432" s="24"/>
      <c r="M432" s="24"/>
    </row>
    <row r="433" ht="22.5" customHeight="1">
      <c r="A433" s="16" t="s">
        <v>120</v>
      </c>
      <c r="B433" s="16" t="s">
        <v>223</v>
      </c>
      <c r="C433" s="17">
        <v>400.0</v>
      </c>
      <c r="D433" s="18">
        <v>45854.0</v>
      </c>
      <c r="E433" s="19" t="s">
        <v>24</v>
      </c>
      <c r="F433" s="20"/>
      <c r="G433" s="21">
        <v>761.0</v>
      </c>
      <c r="H433" s="22" t="b">
        <v>1</v>
      </c>
      <c r="I433" s="19" t="s">
        <v>23</v>
      </c>
      <c r="J433" s="18"/>
      <c r="K433" s="23">
        <v>0.0</v>
      </c>
      <c r="L433" s="24"/>
      <c r="M433" s="24"/>
    </row>
    <row r="434" ht="22.5" customHeight="1">
      <c r="A434" s="16" t="s">
        <v>120</v>
      </c>
      <c r="B434" s="16" t="s">
        <v>223</v>
      </c>
      <c r="C434" s="17">
        <v>406.0</v>
      </c>
      <c r="D434" s="18">
        <v>45854.0</v>
      </c>
      <c r="E434" s="19" t="s">
        <v>28</v>
      </c>
      <c r="F434" s="20" t="s">
        <v>19</v>
      </c>
      <c r="G434" s="21">
        <v>1720.0</v>
      </c>
      <c r="H434" s="22" t="b">
        <v>1</v>
      </c>
      <c r="I434" s="19" t="s">
        <v>23</v>
      </c>
      <c r="J434" s="18"/>
      <c r="K434" s="23">
        <v>0.0</v>
      </c>
      <c r="L434" s="24"/>
      <c r="M434" s="24"/>
    </row>
    <row r="435" ht="22.5" customHeight="1">
      <c r="A435" s="16" t="s">
        <v>120</v>
      </c>
      <c r="B435" s="16" t="s">
        <v>223</v>
      </c>
      <c r="C435" s="25">
        <v>410.0</v>
      </c>
      <c r="D435" s="18">
        <v>45854.0</v>
      </c>
      <c r="E435" s="19" t="s">
        <v>150</v>
      </c>
      <c r="F435" s="20" t="s">
        <v>98</v>
      </c>
      <c r="G435" s="21">
        <v>4435.0</v>
      </c>
      <c r="H435" s="22" t="b">
        <v>1</v>
      </c>
      <c r="I435" s="19" t="s">
        <v>23</v>
      </c>
      <c r="J435" s="18"/>
      <c r="K435" s="23">
        <v>0.0</v>
      </c>
      <c r="L435" s="24"/>
      <c r="M435" s="24"/>
    </row>
    <row r="436" ht="22.5" customHeight="1">
      <c r="A436" s="16" t="s">
        <v>120</v>
      </c>
      <c r="B436" s="16" t="s">
        <v>223</v>
      </c>
      <c r="C436" s="17">
        <v>414.0</v>
      </c>
      <c r="D436" s="18">
        <v>45854.0</v>
      </c>
      <c r="E436" s="19" t="s">
        <v>21</v>
      </c>
      <c r="F436" s="20"/>
      <c r="G436" s="21">
        <v>6986.0</v>
      </c>
      <c r="H436" s="22" t="b">
        <v>1</v>
      </c>
      <c r="I436" s="19" t="s">
        <v>23</v>
      </c>
      <c r="J436" s="18"/>
      <c r="K436" s="23">
        <v>0.0</v>
      </c>
      <c r="L436" s="24"/>
      <c r="M436" s="24"/>
    </row>
    <row r="437" ht="22.5" customHeight="1">
      <c r="A437" s="16" t="s">
        <v>120</v>
      </c>
      <c r="B437" s="16" t="s">
        <v>223</v>
      </c>
      <c r="C437" s="17">
        <v>403.0</v>
      </c>
      <c r="D437" s="18">
        <v>45855.0</v>
      </c>
      <c r="E437" s="19" t="s">
        <v>157</v>
      </c>
      <c r="F437" s="20" t="s">
        <v>251</v>
      </c>
      <c r="G437" s="21">
        <v>75.0</v>
      </c>
      <c r="H437" s="22" t="b">
        <v>1</v>
      </c>
      <c r="I437" s="19" t="s">
        <v>20</v>
      </c>
      <c r="J437" s="18"/>
      <c r="K437" s="23">
        <v>0.0</v>
      </c>
      <c r="L437" s="24"/>
      <c r="M437" s="24"/>
    </row>
    <row r="438" ht="22.5" customHeight="1">
      <c r="A438" s="16" t="s">
        <v>120</v>
      </c>
      <c r="B438" s="16" t="s">
        <v>223</v>
      </c>
      <c r="C438" s="25">
        <v>704.0</v>
      </c>
      <c r="D438" s="18">
        <v>45855.0</v>
      </c>
      <c r="E438" s="19" t="s">
        <v>31</v>
      </c>
      <c r="F438" s="20" t="s">
        <v>32</v>
      </c>
      <c r="G438" s="21">
        <v>800.0</v>
      </c>
      <c r="H438" s="22" t="b">
        <v>1</v>
      </c>
      <c r="I438" s="19" t="s">
        <v>20</v>
      </c>
      <c r="J438" s="18"/>
      <c r="K438" s="23">
        <v>0.0</v>
      </c>
      <c r="L438" s="24"/>
      <c r="M438" s="24"/>
    </row>
    <row r="439" ht="22.5" customHeight="1">
      <c r="A439" s="16" t="s">
        <v>120</v>
      </c>
      <c r="B439" s="16" t="s">
        <v>223</v>
      </c>
      <c r="C439" s="17">
        <v>397.0</v>
      </c>
      <c r="D439" s="18">
        <v>45856.0</v>
      </c>
      <c r="E439" s="19" t="s">
        <v>21</v>
      </c>
      <c r="F439" s="20" t="s">
        <v>170</v>
      </c>
      <c r="G439" s="21">
        <v>6586.0</v>
      </c>
      <c r="H439" s="22" t="b">
        <v>1</v>
      </c>
      <c r="I439" s="19" t="s">
        <v>23</v>
      </c>
      <c r="J439" s="18"/>
      <c r="K439" s="23">
        <v>0.0</v>
      </c>
      <c r="L439" s="24"/>
      <c r="M439" s="24"/>
    </row>
    <row r="440" ht="22.5" customHeight="1">
      <c r="A440" s="16" t="s">
        <v>120</v>
      </c>
      <c r="B440" s="16" t="s">
        <v>223</v>
      </c>
      <c r="C440" s="17">
        <v>405.0</v>
      </c>
      <c r="D440" s="18">
        <v>45856.0</v>
      </c>
      <c r="E440" s="19" t="s">
        <v>28</v>
      </c>
      <c r="F440" s="20" t="s">
        <v>19</v>
      </c>
      <c r="G440" s="21">
        <v>1698.0</v>
      </c>
      <c r="H440" s="22" t="b">
        <v>1</v>
      </c>
      <c r="I440" s="19" t="s">
        <v>23</v>
      </c>
      <c r="J440" s="18"/>
      <c r="K440" s="23">
        <v>0.0</v>
      </c>
      <c r="L440" s="24"/>
      <c r="M440" s="24"/>
    </row>
    <row r="441" ht="22.5" customHeight="1">
      <c r="A441" s="16" t="s">
        <v>120</v>
      </c>
      <c r="B441" s="16" t="s">
        <v>223</v>
      </c>
      <c r="C441" s="25">
        <v>728.0</v>
      </c>
      <c r="D441" s="18">
        <v>45856.0</v>
      </c>
      <c r="E441" s="19" t="s">
        <v>136</v>
      </c>
      <c r="F441" s="20" t="s">
        <v>137</v>
      </c>
      <c r="G441" s="21">
        <v>2592.0</v>
      </c>
      <c r="H441" s="22" t="b">
        <v>1</v>
      </c>
      <c r="I441" s="19" t="s">
        <v>20</v>
      </c>
      <c r="J441" s="18"/>
      <c r="K441" s="23">
        <v>0.0</v>
      </c>
      <c r="L441" s="24"/>
      <c r="M441" s="24"/>
    </row>
    <row r="442" ht="22.5" customHeight="1">
      <c r="A442" s="16" t="s">
        <v>120</v>
      </c>
      <c r="B442" s="16" t="s">
        <v>223</v>
      </c>
      <c r="C442" s="25">
        <v>756.0</v>
      </c>
      <c r="D442" s="18">
        <v>45856.0</v>
      </c>
      <c r="E442" s="19" t="s">
        <v>142</v>
      </c>
      <c r="F442" s="20" t="s">
        <v>219</v>
      </c>
      <c r="G442" s="21">
        <v>1743.0</v>
      </c>
      <c r="H442" s="22" t="b">
        <v>1</v>
      </c>
      <c r="I442" s="19" t="s">
        <v>20</v>
      </c>
      <c r="J442" s="18"/>
      <c r="K442" s="31">
        <v>0.0</v>
      </c>
      <c r="L442" s="24"/>
      <c r="M442" s="24"/>
    </row>
    <row r="443" ht="22.5" customHeight="1">
      <c r="A443" s="16" t="s">
        <v>120</v>
      </c>
      <c r="B443" s="16" t="s">
        <v>223</v>
      </c>
      <c r="C443" s="17">
        <v>411.0</v>
      </c>
      <c r="D443" s="18">
        <v>45857.0</v>
      </c>
      <c r="E443" s="19" t="s">
        <v>157</v>
      </c>
      <c r="F443" s="20" t="s">
        <v>251</v>
      </c>
      <c r="G443" s="21">
        <v>75.0</v>
      </c>
      <c r="H443" s="22" t="b">
        <v>1</v>
      </c>
      <c r="I443" s="19" t="s">
        <v>20</v>
      </c>
      <c r="J443" s="18"/>
      <c r="K443" s="23">
        <v>0.0</v>
      </c>
      <c r="L443" s="24"/>
      <c r="M443" s="24"/>
    </row>
    <row r="444" ht="22.5" customHeight="1">
      <c r="A444" s="16" t="s">
        <v>120</v>
      </c>
      <c r="B444" s="16" t="s">
        <v>223</v>
      </c>
      <c r="C444" s="17">
        <v>413.0</v>
      </c>
      <c r="D444" s="18">
        <v>45857.0</v>
      </c>
      <c r="E444" s="19" t="s">
        <v>103</v>
      </c>
      <c r="F444" s="20" t="s">
        <v>254</v>
      </c>
      <c r="G444" s="21">
        <v>3246.0</v>
      </c>
      <c r="H444" s="22" t="b">
        <v>1</v>
      </c>
      <c r="I444" s="19" t="s">
        <v>23</v>
      </c>
      <c r="J444" s="18"/>
      <c r="K444" s="23">
        <v>0.0</v>
      </c>
      <c r="L444" s="24"/>
      <c r="M444" s="24"/>
    </row>
    <row r="445" ht="22.5" customHeight="1">
      <c r="A445" s="16" t="s">
        <v>120</v>
      </c>
      <c r="B445" s="16" t="s">
        <v>223</v>
      </c>
      <c r="C445" s="17">
        <v>417.0</v>
      </c>
      <c r="D445" s="18">
        <v>45859.0</v>
      </c>
      <c r="E445" s="19" t="s">
        <v>115</v>
      </c>
      <c r="F445" s="20" t="s">
        <v>149</v>
      </c>
      <c r="G445" s="21">
        <v>2520.0</v>
      </c>
      <c r="H445" s="22" t="b">
        <v>1</v>
      </c>
      <c r="I445" s="19" t="s">
        <v>23</v>
      </c>
      <c r="J445" s="18"/>
      <c r="K445" s="23">
        <v>0.0</v>
      </c>
      <c r="L445" s="24"/>
      <c r="M445" s="24"/>
    </row>
    <row r="446" ht="22.5" customHeight="1">
      <c r="A446" s="16" t="s">
        <v>120</v>
      </c>
      <c r="B446" s="16" t="s">
        <v>223</v>
      </c>
      <c r="C446" s="17">
        <v>420.0</v>
      </c>
      <c r="D446" s="18">
        <v>45859.0</v>
      </c>
      <c r="E446" s="19" t="s">
        <v>157</v>
      </c>
      <c r="F446" s="20" t="s">
        <v>158</v>
      </c>
      <c r="G446" s="21">
        <v>75.0</v>
      </c>
      <c r="H446" s="22" t="b">
        <v>1</v>
      </c>
      <c r="I446" s="19" t="s">
        <v>20</v>
      </c>
      <c r="J446" s="18"/>
      <c r="K446" s="23">
        <v>0.0</v>
      </c>
      <c r="L446" s="24"/>
      <c r="M446" s="24"/>
    </row>
    <row r="447" ht="22.5" customHeight="1">
      <c r="A447" s="16" t="s">
        <v>120</v>
      </c>
      <c r="B447" s="16" t="s">
        <v>223</v>
      </c>
      <c r="C447" s="17">
        <v>422.0</v>
      </c>
      <c r="D447" s="18">
        <v>45859.0</v>
      </c>
      <c r="E447" s="19" t="s">
        <v>72</v>
      </c>
      <c r="F447" s="20" t="s">
        <v>255</v>
      </c>
      <c r="G447" s="21">
        <v>1654.0</v>
      </c>
      <c r="H447" s="22" t="b">
        <v>1</v>
      </c>
      <c r="I447" s="19" t="s">
        <v>23</v>
      </c>
      <c r="J447" s="18"/>
      <c r="K447" s="23">
        <v>0.0</v>
      </c>
      <c r="L447" s="24"/>
      <c r="M447" s="24"/>
    </row>
    <row r="448" ht="22.5" customHeight="1">
      <c r="A448" s="16" t="s">
        <v>120</v>
      </c>
      <c r="B448" s="16" t="s">
        <v>223</v>
      </c>
      <c r="C448" s="25">
        <v>426.0</v>
      </c>
      <c r="D448" s="18">
        <v>45859.0</v>
      </c>
      <c r="E448" s="19" t="s">
        <v>24</v>
      </c>
      <c r="F448" s="20" t="s">
        <v>236</v>
      </c>
      <c r="G448" s="21">
        <v>7151.0</v>
      </c>
      <c r="H448" s="22" t="b">
        <v>1</v>
      </c>
      <c r="I448" s="19" t="s">
        <v>23</v>
      </c>
      <c r="J448" s="18"/>
      <c r="K448" s="23">
        <v>0.0</v>
      </c>
      <c r="L448" s="24"/>
      <c r="M448" s="24"/>
    </row>
    <row r="449" ht="22.5" customHeight="1">
      <c r="A449" s="16" t="s">
        <v>120</v>
      </c>
      <c r="B449" s="16" t="s">
        <v>223</v>
      </c>
      <c r="C449" s="17">
        <v>443.0</v>
      </c>
      <c r="D449" s="18">
        <v>45859.0</v>
      </c>
      <c r="E449" s="19" t="s">
        <v>256</v>
      </c>
      <c r="F449" s="20" t="s">
        <v>147</v>
      </c>
      <c r="G449" s="21">
        <v>2007.0</v>
      </c>
      <c r="H449" s="22" t="b">
        <v>1</v>
      </c>
      <c r="I449" s="19" t="s">
        <v>20</v>
      </c>
      <c r="J449" s="18"/>
      <c r="K449" s="23"/>
      <c r="L449" s="24"/>
      <c r="M449" s="24"/>
    </row>
    <row r="450" ht="22.5" customHeight="1">
      <c r="A450" s="16" t="s">
        <v>120</v>
      </c>
      <c r="B450" s="16" t="s">
        <v>223</v>
      </c>
      <c r="C450" s="17">
        <v>447.0</v>
      </c>
      <c r="D450" s="18">
        <v>45859.0</v>
      </c>
      <c r="E450" s="19" t="s">
        <v>83</v>
      </c>
      <c r="F450" s="20" t="s">
        <v>257</v>
      </c>
      <c r="G450" s="21">
        <v>1812.0</v>
      </c>
      <c r="H450" s="22" t="b">
        <v>1</v>
      </c>
      <c r="I450" s="19" t="s">
        <v>20</v>
      </c>
      <c r="J450" s="18"/>
      <c r="K450" s="23">
        <v>0.0</v>
      </c>
      <c r="L450" s="24"/>
      <c r="M450" s="24"/>
    </row>
    <row r="451" ht="22.5" customHeight="1">
      <c r="A451" s="16" t="s">
        <v>120</v>
      </c>
      <c r="B451" s="16" t="s">
        <v>223</v>
      </c>
      <c r="C451" s="17">
        <v>527.0</v>
      </c>
      <c r="D451" s="18">
        <v>45859.0</v>
      </c>
      <c r="E451" s="19" t="s">
        <v>56</v>
      </c>
      <c r="F451" s="20" t="s">
        <v>258</v>
      </c>
      <c r="G451" s="21">
        <v>3916.0</v>
      </c>
      <c r="H451" s="22" t="b">
        <v>1</v>
      </c>
      <c r="I451" s="19" t="s">
        <v>20</v>
      </c>
      <c r="J451" s="18"/>
      <c r="K451" s="23">
        <v>0.0</v>
      </c>
      <c r="L451" s="24"/>
      <c r="M451" s="24"/>
    </row>
    <row r="452" ht="22.5" customHeight="1">
      <c r="A452" s="16" t="s">
        <v>120</v>
      </c>
      <c r="B452" s="16" t="s">
        <v>223</v>
      </c>
      <c r="C452" s="17">
        <v>415.0</v>
      </c>
      <c r="D452" s="18">
        <v>45860.0</v>
      </c>
      <c r="E452" s="19" t="s">
        <v>24</v>
      </c>
      <c r="F452" s="20" t="s">
        <v>227</v>
      </c>
      <c r="G452" s="21">
        <v>1680.0</v>
      </c>
      <c r="H452" s="22" t="b">
        <v>1</v>
      </c>
      <c r="I452" s="19" t="s">
        <v>23</v>
      </c>
      <c r="J452" s="18"/>
      <c r="K452" s="23">
        <v>0.0</v>
      </c>
      <c r="L452" s="24"/>
      <c r="M452" s="24"/>
    </row>
    <row r="453" ht="22.5" customHeight="1">
      <c r="A453" s="16" t="s">
        <v>120</v>
      </c>
      <c r="B453" s="16" t="s">
        <v>223</v>
      </c>
      <c r="C453" s="17">
        <v>418.0</v>
      </c>
      <c r="D453" s="18">
        <v>45860.0</v>
      </c>
      <c r="E453" s="19" t="s">
        <v>169</v>
      </c>
      <c r="F453" s="20" t="s">
        <v>60</v>
      </c>
      <c r="G453" s="21">
        <v>1670.0</v>
      </c>
      <c r="H453" s="22" t="b">
        <v>1</v>
      </c>
      <c r="I453" s="19" t="s">
        <v>23</v>
      </c>
      <c r="J453" s="18"/>
      <c r="K453" s="23">
        <v>0.0</v>
      </c>
      <c r="L453" s="24"/>
      <c r="M453" s="24"/>
    </row>
    <row r="454" ht="22.5" customHeight="1">
      <c r="A454" s="16" t="s">
        <v>120</v>
      </c>
      <c r="B454" s="16" t="s">
        <v>223</v>
      </c>
      <c r="C454" s="17">
        <v>419.0</v>
      </c>
      <c r="D454" s="18">
        <v>45860.0</v>
      </c>
      <c r="E454" s="19" t="s">
        <v>157</v>
      </c>
      <c r="F454" s="20" t="s">
        <v>158</v>
      </c>
      <c r="G454" s="21">
        <v>75.0</v>
      </c>
      <c r="H454" s="22" t="b">
        <v>1</v>
      </c>
      <c r="I454" s="19" t="s">
        <v>20</v>
      </c>
      <c r="J454" s="18"/>
      <c r="K454" s="23">
        <v>0.0</v>
      </c>
      <c r="L454" s="24"/>
      <c r="M454" s="24"/>
    </row>
    <row r="455" ht="22.5" customHeight="1">
      <c r="A455" s="16" t="s">
        <v>120</v>
      </c>
      <c r="B455" s="16" t="s">
        <v>223</v>
      </c>
      <c r="C455" s="25">
        <v>1639.0</v>
      </c>
      <c r="D455" s="18">
        <v>45860.0</v>
      </c>
      <c r="E455" s="19" t="s">
        <v>106</v>
      </c>
      <c r="F455" s="20" t="s">
        <v>259</v>
      </c>
      <c r="G455" s="21">
        <v>22000.0</v>
      </c>
      <c r="H455" s="22" t="b">
        <v>1</v>
      </c>
      <c r="I455" s="19" t="s">
        <v>23</v>
      </c>
      <c r="J455" s="18"/>
      <c r="K455" s="31">
        <v>0.0</v>
      </c>
      <c r="L455" s="24"/>
      <c r="M455" s="24"/>
    </row>
    <row r="456" ht="22.5" customHeight="1">
      <c r="A456" s="16" t="s">
        <v>120</v>
      </c>
      <c r="B456" s="16" t="s">
        <v>223</v>
      </c>
      <c r="C456" s="17">
        <v>416.0</v>
      </c>
      <c r="D456" s="18">
        <v>45861.0</v>
      </c>
      <c r="E456" s="19" t="s">
        <v>21</v>
      </c>
      <c r="F456" s="20" t="s">
        <v>260</v>
      </c>
      <c r="G456" s="21">
        <v>5157.0</v>
      </c>
      <c r="H456" s="22" t="b">
        <v>1</v>
      </c>
      <c r="I456" s="19" t="s">
        <v>23</v>
      </c>
      <c r="J456" s="18"/>
      <c r="K456" s="23">
        <v>0.0</v>
      </c>
      <c r="L456" s="24"/>
      <c r="M456" s="24"/>
    </row>
    <row r="457" ht="22.5" customHeight="1">
      <c r="A457" s="16" t="s">
        <v>120</v>
      </c>
      <c r="B457" s="16" t="s">
        <v>223</v>
      </c>
      <c r="C457" s="17">
        <v>421.0</v>
      </c>
      <c r="D457" s="18">
        <v>45861.0</v>
      </c>
      <c r="E457" s="19" t="s">
        <v>159</v>
      </c>
      <c r="F457" s="20" t="s">
        <v>261</v>
      </c>
      <c r="G457" s="21">
        <v>6048.0</v>
      </c>
      <c r="H457" s="22" t="b">
        <v>1</v>
      </c>
      <c r="I457" s="19" t="s">
        <v>20</v>
      </c>
      <c r="J457" s="18"/>
      <c r="K457" s="23">
        <v>0.0</v>
      </c>
      <c r="L457" s="24"/>
      <c r="M457" s="24"/>
    </row>
    <row r="458" ht="22.5" customHeight="1">
      <c r="A458" s="16" t="s">
        <v>120</v>
      </c>
      <c r="B458" s="16" t="s">
        <v>223</v>
      </c>
      <c r="C458" s="17">
        <v>424.0</v>
      </c>
      <c r="D458" s="18">
        <v>45861.0</v>
      </c>
      <c r="E458" s="19" t="s">
        <v>28</v>
      </c>
      <c r="F458" s="20" t="s">
        <v>147</v>
      </c>
      <c r="G458" s="21">
        <v>1377.0</v>
      </c>
      <c r="H458" s="22" t="b">
        <v>1</v>
      </c>
      <c r="I458" s="19" t="s">
        <v>23</v>
      </c>
      <c r="J458" s="18"/>
      <c r="K458" s="23">
        <v>0.0</v>
      </c>
      <c r="L458" s="24"/>
      <c r="M458" s="24"/>
    </row>
    <row r="459" ht="22.5" customHeight="1">
      <c r="A459" s="16" t="s">
        <v>120</v>
      </c>
      <c r="B459" s="16" t="s">
        <v>223</v>
      </c>
      <c r="C459" s="25">
        <v>729.0</v>
      </c>
      <c r="D459" s="18">
        <v>45861.0</v>
      </c>
      <c r="E459" s="19" t="s">
        <v>136</v>
      </c>
      <c r="F459" s="20" t="s">
        <v>137</v>
      </c>
      <c r="G459" s="21">
        <v>2704.0</v>
      </c>
      <c r="H459" s="22" t="b">
        <v>1</v>
      </c>
      <c r="I459" s="19" t="s">
        <v>20</v>
      </c>
      <c r="J459" s="18"/>
      <c r="K459" s="23">
        <v>0.0</v>
      </c>
      <c r="L459" s="24"/>
      <c r="M459" s="24"/>
    </row>
    <row r="460" ht="22.5" customHeight="1">
      <c r="A460" s="16" t="s">
        <v>120</v>
      </c>
      <c r="B460" s="16" t="s">
        <v>223</v>
      </c>
      <c r="C460" s="17">
        <v>425.0</v>
      </c>
      <c r="D460" s="18">
        <v>45862.0</v>
      </c>
      <c r="E460" s="19" t="s">
        <v>28</v>
      </c>
      <c r="F460" s="20" t="s">
        <v>147</v>
      </c>
      <c r="G460" s="21">
        <v>875.0</v>
      </c>
      <c r="H460" s="22" t="b">
        <v>1</v>
      </c>
      <c r="I460" s="19" t="s">
        <v>23</v>
      </c>
      <c r="J460" s="18"/>
      <c r="K460" s="23">
        <v>0.0</v>
      </c>
      <c r="L460" s="24"/>
      <c r="M460" s="24"/>
    </row>
    <row r="461" ht="22.5" customHeight="1">
      <c r="A461" s="16" t="s">
        <v>120</v>
      </c>
      <c r="B461" s="16" t="s">
        <v>223</v>
      </c>
      <c r="C461" s="25">
        <v>757.0</v>
      </c>
      <c r="D461" s="18">
        <v>45862.0</v>
      </c>
      <c r="E461" s="19" t="s">
        <v>142</v>
      </c>
      <c r="F461" s="20" t="s">
        <v>219</v>
      </c>
      <c r="G461" s="21">
        <v>1923.0</v>
      </c>
      <c r="H461" s="22" t="b">
        <v>1</v>
      </c>
      <c r="I461" s="19" t="s">
        <v>20</v>
      </c>
      <c r="J461" s="18"/>
      <c r="K461" s="31">
        <v>0.0</v>
      </c>
      <c r="L461" s="24"/>
      <c r="M461" s="24"/>
    </row>
    <row r="462" ht="22.5" customHeight="1">
      <c r="A462" s="16" t="s">
        <v>120</v>
      </c>
      <c r="B462" s="16" t="s">
        <v>223</v>
      </c>
      <c r="C462" s="25">
        <v>423.0</v>
      </c>
      <c r="D462" s="18">
        <v>45863.0</v>
      </c>
      <c r="E462" s="19" t="s">
        <v>157</v>
      </c>
      <c r="F462" s="20" t="s">
        <v>158</v>
      </c>
      <c r="G462" s="21">
        <v>75.0</v>
      </c>
      <c r="H462" s="22" t="b">
        <v>1</v>
      </c>
      <c r="I462" s="19" t="s">
        <v>20</v>
      </c>
      <c r="J462" s="18"/>
      <c r="K462" s="23">
        <v>0.0</v>
      </c>
      <c r="L462" s="24"/>
      <c r="M462" s="24"/>
    </row>
    <row r="463" ht="22.5" customHeight="1">
      <c r="A463" s="16" t="s">
        <v>120</v>
      </c>
      <c r="B463" s="16" t="s">
        <v>223</v>
      </c>
      <c r="C463" s="17">
        <v>427.0</v>
      </c>
      <c r="D463" s="18">
        <v>45863.0</v>
      </c>
      <c r="E463" s="19" t="s">
        <v>169</v>
      </c>
      <c r="F463" s="20" t="s">
        <v>60</v>
      </c>
      <c r="G463" s="21">
        <v>1670.0</v>
      </c>
      <c r="H463" s="22" t="b">
        <v>1</v>
      </c>
      <c r="I463" s="19" t="s">
        <v>23</v>
      </c>
      <c r="J463" s="18"/>
      <c r="K463" s="23">
        <v>0.0</v>
      </c>
      <c r="L463" s="24"/>
      <c r="M463" s="24"/>
    </row>
    <row r="464" ht="22.5" customHeight="1">
      <c r="A464" s="16" t="s">
        <v>120</v>
      </c>
      <c r="B464" s="16" t="s">
        <v>223</v>
      </c>
      <c r="C464" s="17">
        <v>428.0</v>
      </c>
      <c r="D464" s="18">
        <v>45863.0</v>
      </c>
      <c r="E464" s="19" t="s">
        <v>21</v>
      </c>
      <c r="F464" s="20" t="s">
        <v>262</v>
      </c>
      <c r="G464" s="21">
        <v>11011.0</v>
      </c>
      <c r="H464" s="22" t="b">
        <v>1</v>
      </c>
      <c r="I464" s="19" t="s">
        <v>23</v>
      </c>
      <c r="J464" s="18"/>
      <c r="K464" s="23">
        <v>0.0</v>
      </c>
      <c r="L464" s="24"/>
      <c r="M464" s="24"/>
    </row>
    <row r="465" ht="22.5" customHeight="1">
      <c r="A465" s="16" t="s">
        <v>120</v>
      </c>
      <c r="B465" s="16" t="s">
        <v>223</v>
      </c>
      <c r="C465" s="17">
        <v>449.0</v>
      </c>
      <c r="D465" s="18">
        <v>45863.0</v>
      </c>
      <c r="E465" s="19" t="s">
        <v>28</v>
      </c>
      <c r="F465" s="20" t="s">
        <v>147</v>
      </c>
      <c r="G465" s="21">
        <v>2079.0</v>
      </c>
      <c r="H465" s="22" t="b">
        <v>1</v>
      </c>
      <c r="I465" s="19" t="s">
        <v>23</v>
      </c>
      <c r="J465" s="18"/>
      <c r="K465" s="23">
        <v>0.0</v>
      </c>
      <c r="L465" s="24"/>
      <c r="M465" s="24"/>
    </row>
    <row r="466" ht="22.5" customHeight="1">
      <c r="A466" s="16" t="s">
        <v>120</v>
      </c>
      <c r="B466" s="16" t="s">
        <v>223</v>
      </c>
      <c r="C466" s="17">
        <v>432.0</v>
      </c>
      <c r="D466" s="18">
        <v>45864.0</v>
      </c>
      <c r="E466" s="19" t="s">
        <v>21</v>
      </c>
      <c r="F466" s="20" t="s">
        <v>253</v>
      </c>
      <c r="G466" s="21">
        <v>1507.0</v>
      </c>
      <c r="H466" s="22" t="b">
        <v>1</v>
      </c>
      <c r="I466" s="19" t="s">
        <v>23</v>
      </c>
      <c r="J466" s="18"/>
      <c r="K466" s="23">
        <v>0.0</v>
      </c>
      <c r="L466" s="24"/>
      <c r="M466" s="24"/>
    </row>
    <row r="467" ht="22.5" customHeight="1">
      <c r="A467" s="16" t="s">
        <v>120</v>
      </c>
      <c r="B467" s="16" t="s">
        <v>223</v>
      </c>
      <c r="C467" s="17">
        <v>448.0</v>
      </c>
      <c r="D467" s="18">
        <v>45864.0</v>
      </c>
      <c r="E467" s="19" t="s">
        <v>24</v>
      </c>
      <c r="F467" s="20" t="s">
        <v>263</v>
      </c>
      <c r="G467" s="21">
        <v>600.0</v>
      </c>
      <c r="H467" s="22" t="b">
        <v>1</v>
      </c>
      <c r="I467" s="19" t="s">
        <v>23</v>
      </c>
      <c r="J467" s="18"/>
      <c r="K467" s="23">
        <v>0.0</v>
      </c>
      <c r="L467" s="24"/>
      <c r="M467" s="24"/>
    </row>
    <row r="468" ht="22.5" customHeight="1">
      <c r="A468" s="16" t="s">
        <v>120</v>
      </c>
      <c r="B468" s="16" t="s">
        <v>223</v>
      </c>
      <c r="C468" s="25">
        <v>745.0</v>
      </c>
      <c r="D468" s="18">
        <v>45864.0</v>
      </c>
      <c r="E468" s="19" t="s">
        <v>53</v>
      </c>
      <c r="F468" s="20" t="s">
        <v>229</v>
      </c>
      <c r="G468" s="21">
        <v>2070.0</v>
      </c>
      <c r="H468" s="22" t="b">
        <v>1</v>
      </c>
      <c r="I468" s="19" t="s">
        <v>20</v>
      </c>
      <c r="J468" s="18"/>
      <c r="K468" s="23">
        <v>0.0</v>
      </c>
      <c r="L468" s="24"/>
      <c r="M468" s="24"/>
    </row>
    <row r="469" ht="22.5" customHeight="1">
      <c r="A469" s="16" t="s">
        <v>120</v>
      </c>
      <c r="B469" s="16" t="s">
        <v>223</v>
      </c>
      <c r="C469" s="17">
        <v>464.0</v>
      </c>
      <c r="D469" s="18">
        <v>45865.0</v>
      </c>
      <c r="E469" s="19" t="s">
        <v>87</v>
      </c>
      <c r="F469" s="20" t="s">
        <v>161</v>
      </c>
      <c r="G469" s="21">
        <v>3003.0</v>
      </c>
      <c r="H469" s="22" t="b">
        <v>1</v>
      </c>
      <c r="I469" s="19" t="s">
        <v>20</v>
      </c>
      <c r="J469" s="18"/>
      <c r="K469" s="23">
        <v>0.0</v>
      </c>
      <c r="L469" s="24"/>
      <c r="M469" s="24"/>
    </row>
    <row r="470" ht="22.5" customHeight="1">
      <c r="A470" s="16" t="s">
        <v>120</v>
      </c>
      <c r="B470" s="16" t="s">
        <v>223</v>
      </c>
      <c r="C470" s="17">
        <v>433.0</v>
      </c>
      <c r="D470" s="18">
        <v>45866.0</v>
      </c>
      <c r="E470" s="19" t="s">
        <v>21</v>
      </c>
      <c r="F470" s="20" t="s">
        <v>264</v>
      </c>
      <c r="G470" s="21">
        <v>13646.0</v>
      </c>
      <c r="H470" s="22" t="b">
        <v>1</v>
      </c>
      <c r="I470" s="19" t="s">
        <v>23</v>
      </c>
      <c r="J470" s="18"/>
      <c r="K470" s="23">
        <v>0.0</v>
      </c>
      <c r="L470" s="24"/>
      <c r="M470" s="24"/>
    </row>
    <row r="471" ht="22.5" customHeight="1">
      <c r="A471" s="16" t="s">
        <v>120</v>
      </c>
      <c r="B471" s="16" t="s">
        <v>223</v>
      </c>
      <c r="C471" s="17">
        <v>451.0</v>
      </c>
      <c r="D471" s="18">
        <v>45866.0</v>
      </c>
      <c r="E471" s="19" t="s">
        <v>28</v>
      </c>
      <c r="F471" s="20" t="s">
        <v>147</v>
      </c>
      <c r="G471" s="21">
        <v>1708.0</v>
      </c>
      <c r="H471" s="22" t="b">
        <v>1</v>
      </c>
      <c r="I471" s="19" t="s">
        <v>23</v>
      </c>
      <c r="J471" s="18"/>
      <c r="K471" s="23">
        <v>0.0</v>
      </c>
      <c r="L471" s="24"/>
      <c r="M471" s="24"/>
    </row>
    <row r="472" ht="22.5" customHeight="1">
      <c r="A472" s="16" t="s">
        <v>120</v>
      </c>
      <c r="B472" s="16" t="s">
        <v>223</v>
      </c>
      <c r="C472" s="25">
        <v>730.0</v>
      </c>
      <c r="D472" s="18">
        <v>45866.0</v>
      </c>
      <c r="E472" s="19" t="s">
        <v>136</v>
      </c>
      <c r="F472" s="20" t="s">
        <v>137</v>
      </c>
      <c r="G472" s="21">
        <v>2638.0</v>
      </c>
      <c r="H472" s="22" t="b">
        <v>1</v>
      </c>
      <c r="I472" s="19" t="s">
        <v>20</v>
      </c>
      <c r="J472" s="18"/>
      <c r="K472" s="23">
        <v>0.0</v>
      </c>
      <c r="L472" s="24"/>
      <c r="M472" s="24"/>
    </row>
    <row r="473" ht="22.5" customHeight="1">
      <c r="A473" s="16" t="s">
        <v>120</v>
      </c>
      <c r="B473" s="16" t="s">
        <v>223</v>
      </c>
      <c r="C473" s="25">
        <v>758.0</v>
      </c>
      <c r="D473" s="18">
        <v>45866.0</v>
      </c>
      <c r="E473" s="19" t="s">
        <v>142</v>
      </c>
      <c r="F473" s="20" t="s">
        <v>219</v>
      </c>
      <c r="G473" s="21">
        <v>1712.0</v>
      </c>
      <c r="H473" s="22" t="b">
        <v>1</v>
      </c>
      <c r="I473" s="19" t="s">
        <v>20</v>
      </c>
      <c r="J473" s="18"/>
      <c r="K473" s="31">
        <v>0.0</v>
      </c>
      <c r="L473" s="24"/>
      <c r="M473" s="24"/>
    </row>
    <row r="474" ht="22.5" customHeight="1">
      <c r="A474" s="16" t="s">
        <v>120</v>
      </c>
      <c r="B474" s="16" t="s">
        <v>223</v>
      </c>
      <c r="C474" s="17">
        <v>429.0</v>
      </c>
      <c r="D474" s="18">
        <v>45867.0</v>
      </c>
      <c r="E474" s="19" t="s">
        <v>157</v>
      </c>
      <c r="F474" s="20" t="s">
        <v>158</v>
      </c>
      <c r="G474" s="21">
        <v>75.0</v>
      </c>
      <c r="H474" s="22" t="b">
        <v>1</v>
      </c>
      <c r="I474" s="19" t="s">
        <v>20</v>
      </c>
      <c r="J474" s="18"/>
      <c r="K474" s="23">
        <v>0.0</v>
      </c>
      <c r="L474" s="24"/>
      <c r="M474" s="24"/>
    </row>
    <row r="475" ht="22.5" customHeight="1">
      <c r="A475" s="16" t="s">
        <v>120</v>
      </c>
      <c r="B475" s="16" t="s">
        <v>223</v>
      </c>
      <c r="C475" s="17">
        <v>430.0</v>
      </c>
      <c r="D475" s="18">
        <v>45867.0</v>
      </c>
      <c r="E475" s="19" t="s">
        <v>169</v>
      </c>
      <c r="F475" s="20" t="s">
        <v>175</v>
      </c>
      <c r="G475" s="21">
        <v>1660.0</v>
      </c>
      <c r="H475" s="22" t="b">
        <v>1</v>
      </c>
      <c r="I475" s="19" t="s">
        <v>23</v>
      </c>
      <c r="J475" s="18"/>
      <c r="K475" s="23">
        <v>0.0</v>
      </c>
      <c r="L475" s="24"/>
      <c r="M475" s="24"/>
    </row>
    <row r="476" ht="22.5" customHeight="1">
      <c r="A476" s="16" t="s">
        <v>120</v>
      </c>
      <c r="B476" s="16" t="s">
        <v>223</v>
      </c>
      <c r="C476" s="17">
        <v>431.0</v>
      </c>
      <c r="D476" s="18">
        <v>45867.0</v>
      </c>
      <c r="E476" s="19" t="s">
        <v>265</v>
      </c>
      <c r="F476" s="20" t="s">
        <v>266</v>
      </c>
      <c r="G476" s="21">
        <v>600.0</v>
      </c>
      <c r="H476" s="22" t="b">
        <v>1</v>
      </c>
      <c r="I476" s="19" t="s">
        <v>20</v>
      </c>
      <c r="J476" s="18"/>
      <c r="K476" s="23">
        <v>0.0</v>
      </c>
      <c r="L476" s="24"/>
      <c r="M476" s="24"/>
    </row>
    <row r="477" ht="22.5" customHeight="1">
      <c r="A477" s="16" t="s">
        <v>120</v>
      </c>
      <c r="B477" s="16" t="s">
        <v>223</v>
      </c>
      <c r="C477" s="17">
        <v>434.0</v>
      </c>
      <c r="D477" s="18">
        <v>45867.0</v>
      </c>
      <c r="E477" s="19" t="s">
        <v>267</v>
      </c>
      <c r="F477" s="20" t="s">
        <v>268</v>
      </c>
      <c r="G477" s="21">
        <v>1710.0</v>
      </c>
      <c r="H477" s="22" t="b">
        <v>1</v>
      </c>
      <c r="I477" s="19" t="s">
        <v>20</v>
      </c>
      <c r="J477" s="18"/>
      <c r="K477" s="23">
        <v>0.0</v>
      </c>
      <c r="L477" s="24"/>
      <c r="M477" s="24"/>
    </row>
    <row r="478" ht="22.5" customHeight="1">
      <c r="A478" s="16" t="s">
        <v>120</v>
      </c>
      <c r="B478" s="16" t="s">
        <v>223</v>
      </c>
      <c r="C478" s="47">
        <v>441.0</v>
      </c>
      <c r="D478" s="18">
        <v>45867.0</v>
      </c>
      <c r="E478" s="19" t="s">
        <v>24</v>
      </c>
      <c r="F478" s="20" t="s">
        <v>269</v>
      </c>
      <c r="G478" s="21">
        <v>4476.0</v>
      </c>
      <c r="H478" s="22" t="b">
        <v>1</v>
      </c>
      <c r="I478" s="19" t="s">
        <v>23</v>
      </c>
      <c r="J478" s="18"/>
      <c r="K478" s="23"/>
      <c r="L478" s="24"/>
      <c r="M478" s="24"/>
    </row>
    <row r="479" ht="22.5" customHeight="1">
      <c r="A479" s="16" t="s">
        <v>120</v>
      </c>
      <c r="B479" s="16" t="s">
        <v>223</v>
      </c>
      <c r="C479" s="17">
        <v>441.0</v>
      </c>
      <c r="D479" s="18">
        <v>45867.0</v>
      </c>
      <c r="E479" s="19" t="s">
        <v>56</v>
      </c>
      <c r="F479" s="20" t="s">
        <v>270</v>
      </c>
      <c r="G479" s="21">
        <v>4982.0</v>
      </c>
      <c r="H479" s="22" t="b">
        <v>1</v>
      </c>
      <c r="I479" s="19" t="s">
        <v>20</v>
      </c>
      <c r="J479" s="18"/>
      <c r="K479" s="23">
        <v>0.0</v>
      </c>
      <c r="L479" s="24"/>
      <c r="M479" s="24"/>
    </row>
    <row r="480" ht="22.5" customHeight="1">
      <c r="A480" s="16" t="s">
        <v>120</v>
      </c>
      <c r="B480" s="16" t="s">
        <v>223</v>
      </c>
      <c r="C480" s="17">
        <v>445.0</v>
      </c>
      <c r="D480" s="18">
        <v>45868.0</v>
      </c>
      <c r="E480" s="19" t="s">
        <v>144</v>
      </c>
      <c r="F480" s="20" t="s">
        <v>271</v>
      </c>
      <c r="G480" s="21">
        <v>27790.0</v>
      </c>
      <c r="H480" s="22" t="b">
        <v>1</v>
      </c>
      <c r="I480" s="19" t="s">
        <v>23</v>
      </c>
      <c r="J480" s="18"/>
      <c r="K480" s="23">
        <v>0.0</v>
      </c>
      <c r="L480" s="24"/>
      <c r="M480" s="24"/>
    </row>
    <row r="481" ht="22.5" customHeight="1">
      <c r="A481" s="16" t="s">
        <v>120</v>
      </c>
      <c r="B481" s="16" t="s">
        <v>223</v>
      </c>
      <c r="C481" s="17">
        <v>446.0</v>
      </c>
      <c r="D481" s="18">
        <v>45868.0</v>
      </c>
      <c r="E481" s="19" t="s">
        <v>21</v>
      </c>
      <c r="F481" s="20" t="s">
        <v>272</v>
      </c>
      <c r="G481" s="21">
        <v>3853.0</v>
      </c>
      <c r="H481" s="22" t="b">
        <v>1</v>
      </c>
      <c r="I481" s="19" t="s">
        <v>23</v>
      </c>
      <c r="J481" s="18"/>
      <c r="K481" s="23">
        <v>0.0</v>
      </c>
      <c r="L481" s="24"/>
      <c r="M481" s="24"/>
    </row>
    <row r="482" ht="22.5" customHeight="1">
      <c r="A482" s="16" t="s">
        <v>120</v>
      </c>
      <c r="B482" s="16" t="s">
        <v>223</v>
      </c>
      <c r="C482" s="17">
        <v>450.0</v>
      </c>
      <c r="D482" s="18">
        <v>45868.0</v>
      </c>
      <c r="E482" s="19" t="s">
        <v>28</v>
      </c>
      <c r="F482" s="20" t="s">
        <v>147</v>
      </c>
      <c r="G482" s="21">
        <v>1233.0</v>
      </c>
      <c r="H482" s="22" t="b">
        <v>1</v>
      </c>
      <c r="I482" s="19" t="s">
        <v>23</v>
      </c>
      <c r="J482" s="18"/>
      <c r="K482" s="23">
        <v>0.0</v>
      </c>
      <c r="L482" s="24"/>
      <c r="M482" s="24"/>
    </row>
    <row r="483" ht="22.5" customHeight="1">
      <c r="A483" s="16" t="s">
        <v>120</v>
      </c>
      <c r="B483" s="16" t="s">
        <v>223</v>
      </c>
      <c r="C483" s="17">
        <v>435.0</v>
      </c>
      <c r="D483" s="18">
        <v>45869.0</v>
      </c>
      <c r="E483" s="19" t="s">
        <v>157</v>
      </c>
      <c r="F483" s="20" t="s">
        <v>158</v>
      </c>
      <c r="G483" s="21">
        <v>75.0</v>
      </c>
      <c r="H483" s="22" t="b">
        <v>1</v>
      </c>
      <c r="I483" s="19" t="s">
        <v>20</v>
      </c>
      <c r="J483" s="18"/>
      <c r="K483" s="23">
        <v>0.0</v>
      </c>
      <c r="L483" s="24"/>
      <c r="M483" s="24"/>
    </row>
    <row r="484" ht="22.5" customHeight="1">
      <c r="A484" s="16" t="s">
        <v>120</v>
      </c>
      <c r="B484" s="16" t="s">
        <v>223</v>
      </c>
      <c r="C484" s="17">
        <v>436.0</v>
      </c>
      <c r="D484" s="18">
        <v>45869.0</v>
      </c>
      <c r="E484" s="19" t="s">
        <v>115</v>
      </c>
      <c r="F484" s="20" t="s">
        <v>149</v>
      </c>
      <c r="G484" s="21">
        <v>3600.0</v>
      </c>
      <c r="H484" s="22" t="b">
        <v>1</v>
      </c>
      <c r="I484" s="19" t="s">
        <v>23</v>
      </c>
      <c r="J484" s="18"/>
      <c r="K484" s="23">
        <v>0.0</v>
      </c>
      <c r="L484" s="24"/>
      <c r="M484" s="24"/>
    </row>
    <row r="485" ht="22.5" customHeight="1">
      <c r="A485" s="16" t="s">
        <v>120</v>
      </c>
      <c r="B485" s="16" t="s">
        <v>223</v>
      </c>
      <c r="C485" s="17">
        <v>437.0</v>
      </c>
      <c r="D485" s="18">
        <v>45869.0</v>
      </c>
      <c r="E485" s="19" t="s">
        <v>21</v>
      </c>
      <c r="F485" s="20" t="s">
        <v>273</v>
      </c>
      <c r="G485" s="21">
        <v>8985.0</v>
      </c>
      <c r="H485" s="22" t="b">
        <v>1</v>
      </c>
      <c r="I485" s="19" t="s">
        <v>23</v>
      </c>
      <c r="J485" s="18"/>
      <c r="K485" s="23">
        <v>0.0</v>
      </c>
      <c r="L485" s="24"/>
      <c r="M485" s="24"/>
    </row>
    <row r="486" ht="22.5" customHeight="1">
      <c r="A486" s="16" t="s">
        <v>120</v>
      </c>
      <c r="B486" s="16" t="s">
        <v>223</v>
      </c>
      <c r="C486" s="17">
        <v>439.0</v>
      </c>
      <c r="D486" s="18">
        <v>45869.0</v>
      </c>
      <c r="E486" s="19" t="s">
        <v>24</v>
      </c>
      <c r="F486" s="20" t="s">
        <v>274</v>
      </c>
      <c r="G486" s="21">
        <v>650.0</v>
      </c>
      <c r="H486" s="22" t="b">
        <v>1</v>
      </c>
      <c r="I486" s="19" t="s">
        <v>23</v>
      </c>
      <c r="J486" s="18"/>
      <c r="K486" s="23">
        <v>0.0</v>
      </c>
      <c r="L486" s="24"/>
      <c r="M486" s="24"/>
    </row>
    <row r="487" ht="22.5" customHeight="1">
      <c r="A487" s="16" t="s">
        <v>120</v>
      </c>
      <c r="B487" s="16" t="s">
        <v>223</v>
      </c>
      <c r="C487" s="17">
        <v>440.0</v>
      </c>
      <c r="D487" s="18">
        <v>45869.0</v>
      </c>
      <c r="E487" s="19" t="s">
        <v>72</v>
      </c>
      <c r="F487" s="20" t="s">
        <v>216</v>
      </c>
      <c r="G487" s="21">
        <v>1246.0</v>
      </c>
      <c r="H487" s="22" t="b">
        <v>1</v>
      </c>
      <c r="I487" s="19" t="s">
        <v>23</v>
      </c>
      <c r="J487" s="18"/>
      <c r="K487" s="23">
        <v>0.0</v>
      </c>
      <c r="L487" s="24"/>
      <c r="M487" s="24"/>
    </row>
    <row r="488" ht="22.5" customHeight="1">
      <c r="A488" s="16" t="s">
        <v>120</v>
      </c>
      <c r="B488" s="16" t="s">
        <v>275</v>
      </c>
      <c r="C488" s="17">
        <v>438.0</v>
      </c>
      <c r="D488" s="18">
        <v>45870.0</v>
      </c>
      <c r="E488" s="19" t="s">
        <v>157</v>
      </c>
      <c r="F488" s="20" t="s">
        <v>158</v>
      </c>
      <c r="G488" s="21">
        <v>75.0</v>
      </c>
      <c r="H488" s="22" t="b">
        <v>1</v>
      </c>
      <c r="I488" s="19" t="s">
        <v>20</v>
      </c>
      <c r="J488" s="18"/>
      <c r="K488" s="23">
        <v>0.0</v>
      </c>
      <c r="L488" s="24"/>
      <c r="M488" s="24"/>
    </row>
    <row r="489" ht="22.5" customHeight="1">
      <c r="A489" s="16" t="s">
        <v>120</v>
      </c>
      <c r="B489" s="16" t="s">
        <v>275</v>
      </c>
      <c r="C489" s="17">
        <v>452.0</v>
      </c>
      <c r="D489" s="18">
        <v>45870.0</v>
      </c>
      <c r="E489" s="19" t="s">
        <v>28</v>
      </c>
      <c r="F489" s="20" t="s">
        <v>147</v>
      </c>
      <c r="G489" s="21">
        <v>1393.0</v>
      </c>
      <c r="H489" s="22" t="b">
        <v>1</v>
      </c>
      <c r="I489" s="19" t="s">
        <v>23</v>
      </c>
      <c r="J489" s="18"/>
      <c r="K489" s="23">
        <v>0.0</v>
      </c>
      <c r="L489" s="24"/>
      <c r="M489" s="24"/>
    </row>
    <row r="490" ht="22.5" customHeight="1">
      <c r="A490" s="16" t="s">
        <v>120</v>
      </c>
      <c r="B490" s="16" t="s">
        <v>275</v>
      </c>
      <c r="C490" s="25">
        <v>456.0</v>
      </c>
      <c r="D490" s="18">
        <v>45870.0</v>
      </c>
      <c r="E490" s="19" t="s">
        <v>64</v>
      </c>
      <c r="F490" s="20" t="s">
        <v>276</v>
      </c>
      <c r="G490" s="21">
        <v>22000.0</v>
      </c>
      <c r="H490" s="22" t="b">
        <v>1</v>
      </c>
      <c r="I490" s="19" t="s">
        <v>23</v>
      </c>
      <c r="J490" s="18"/>
      <c r="K490" s="23">
        <v>0.0</v>
      </c>
      <c r="L490" s="24"/>
      <c r="M490" s="24"/>
    </row>
    <row r="491" ht="22.5" customHeight="1">
      <c r="A491" s="16" t="s">
        <v>120</v>
      </c>
      <c r="B491" s="16" t="s">
        <v>275</v>
      </c>
      <c r="C491" s="17">
        <v>509.0</v>
      </c>
      <c r="D491" s="18">
        <v>45870.0</v>
      </c>
      <c r="E491" s="19" t="s">
        <v>35</v>
      </c>
      <c r="F491" s="20" t="s">
        <v>140</v>
      </c>
      <c r="G491" s="21">
        <v>37417.0</v>
      </c>
      <c r="H491" s="22" t="b">
        <v>1</v>
      </c>
      <c r="I491" s="19" t="s">
        <v>23</v>
      </c>
      <c r="J491" s="18"/>
      <c r="K491" s="23">
        <v>0.0</v>
      </c>
      <c r="L491" s="24"/>
      <c r="M491" s="24"/>
    </row>
    <row r="492" ht="22.5" customHeight="1">
      <c r="A492" s="16" t="s">
        <v>120</v>
      </c>
      <c r="B492" s="16" t="s">
        <v>275</v>
      </c>
      <c r="C492" s="25">
        <v>731.0</v>
      </c>
      <c r="D492" s="18">
        <v>45870.0</v>
      </c>
      <c r="E492" s="19" t="s">
        <v>136</v>
      </c>
      <c r="F492" s="20" t="s">
        <v>137</v>
      </c>
      <c r="G492" s="21">
        <v>2680.0</v>
      </c>
      <c r="H492" s="22" t="b">
        <v>1</v>
      </c>
      <c r="I492" s="19" t="s">
        <v>20</v>
      </c>
      <c r="J492" s="18"/>
      <c r="K492" s="23">
        <v>0.0</v>
      </c>
      <c r="L492" s="24"/>
      <c r="M492" s="24"/>
    </row>
    <row r="493" ht="22.5" customHeight="1">
      <c r="A493" s="16" t="s">
        <v>120</v>
      </c>
      <c r="B493" s="16" t="s">
        <v>275</v>
      </c>
      <c r="C493" s="25">
        <v>759.0</v>
      </c>
      <c r="D493" s="18">
        <v>45870.0</v>
      </c>
      <c r="E493" s="19" t="s">
        <v>142</v>
      </c>
      <c r="F493" s="20" t="s">
        <v>219</v>
      </c>
      <c r="G493" s="21">
        <v>1868.0</v>
      </c>
      <c r="H493" s="22" t="b">
        <v>1</v>
      </c>
      <c r="I493" s="19" t="s">
        <v>20</v>
      </c>
      <c r="J493" s="18"/>
      <c r="K493" s="31">
        <v>0.0</v>
      </c>
      <c r="L493" s="24"/>
      <c r="M493" s="24"/>
    </row>
    <row r="494" ht="22.5" customHeight="1">
      <c r="A494" s="16" t="s">
        <v>120</v>
      </c>
      <c r="B494" s="16" t="s">
        <v>275</v>
      </c>
      <c r="C494" s="25">
        <v>1645.0</v>
      </c>
      <c r="D494" s="18">
        <v>45870.0</v>
      </c>
      <c r="E494" s="19" t="s">
        <v>133</v>
      </c>
      <c r="F494" s="20" t="s">
        <v>277</v>
      </c>
      <c r="G494" s="21">
        <v>30000.0</v>
      </c>
      <c r="H494" s="22" t="b">
        <v>1</v>
      </c>
      <c r="I494" s="19" t="s">
        <v>23</v>
      </c>
      <c r="J494" s="18"/>
      <c r="K494" s="31">
        <v>0.0</v>
      </c>
      <c r="L494" s="24"/>
      <c r="M494" s="24"/>
    </row>
    <row r="495" ht="22.5" customHeight="1">
      <c r="A495" s="16" t="s">
        <v>120</v>
      </c>
      <c r="B495" s="16" t="s">
        <v>275</v>
      </c>
      <c r="C495" s="25">
        <v>453.0</v>
      </c>
      <c r="D495" s="18">
        <v>45871.0</v>
      </c>
      <c r="E495" s="19" t="s">
        <v>157</v>
      </c>
      <c r="F495" s="20" t="s">
        <v>158</v>
      </c>
      <c r="G495" s="21">
        <v>75.0</v>
      </c>
      <c r="H495" s="22" t="b">
        <v>1</v>
      </c>
      <c r="I495" s="19" t="s">
        <v>20</v>
      </c>
      <c r="J495" s="18"/>
      <c r="K495" s="23">
        <v>0.0</v>
      </c>
      <c r="L495" s="24"/>
      <c r="M495" s="24"/>
    </row>
    <row r="496" ht="22.5" customHeight="1">
      <c r="A496" s="16" t="s">
        <v>120</v>
      </c>
      <c r="B496" s="16" t="s">
        <v>275</v>
      </c>
      <c r="C496" s="17">
        <v>454.0</v>
      </c>
      <c r="D496" s="18">
        <v>45871.0</v>
      </c>
      <c r="E496" s="19" t="s">
        <v>265</v>
      </c>
      <c r="F496" s="20" t="s">
        <v>266</v>
      </c>
      <c r="G496" s="21">
        <v>600.0</v>
      </c>
      <c r="H496" s="22" t="b">
        <v>1</v>
      </c>
      <c r="I496" s="19" t="s">
        <v>20</v>
      </c>
      <c r="J496" s="18"/>
      <c r="K496" s="23">
        <v>0.0</v>
      </c>
      <c r="L496" s="24"/>
      <c r="M496" s="24"/>
    </row>
    <row r="497" ht="22.5" customHeight="1">
      <c r="A497" s="16" t="s">
        <v>120</v>
      </c>
      <c r="B497" s="16" t="s">
        <v>275</v>
      </c>
      <c r="C497" s="25">
        <v>455.0</v>
      </c>
      <c r="D497" s="18">
        <v>45871.0</v>
      </c>
      <c r="E497" s="19" t="s">
        <v>21</v>
      </c>
      <c r="F497" s="20" t="s">
        <v>278</v>
      </c>
      <c r="G497" s="21">
        <v>4163.0</v>
      </c>
      <c r="H497" s="22" t="b">
        <v>1</v>
      </c>
      <c r="I497" s="19" t="s">
        <v>23</v>
      </c>
      <c r="J497" s="18"/>
      <c r="K497" s="23">
        <v>0.0</v>
      </c>
      <c r="L497" s="24"/>
      <c r="M497" s="24"/>
    </row>
    <row r="498" ht="22.5" customHeight="1">
      <c r="A498" s="16" t="s">
        <v>120</v>
      </c>
      <c r="B498" s="16" t="s">
        <v>275</v>
      </c>
      <c r="C498" s="44">
        <v>469.0</v>
      </c>
      <c r="D498" s="18">
        <v>45871.0</v>
      </c>
      <c r="E498" s="19" t="s">
        <v>21</v>
      </c>
      <c r="F498" s="20" t="s">
        <v>279</v>
      </c>
      <c r="G498" s="21">
        <v>3613.0</v>
      </c>
      <c r="H498" s="22" t="b">
        <v>1</v>
      </c>
      <c r="I498" s="19" t="s">
        <v>23</v>
      </c>
      <c r="J498" s="18"/>
      <c r="K498" s="23">
        <v>0.0</v>
      </c>
      <c r="L498" s="24"/>
      <c r="M498" s="24"/>
    </row>
    <row r="499" ht="22.5" customHeight="1">
      <c r="A499" s="16" t="s">
        <v>120</v>
      </c>
      <c r="B499" s="16" t="s">
        <v>275</v>
      </c>
      <c r="C499" s="17">
        <v>472.0</v>
      </c>
      <c r="D499" s="18">
        <v>45871.0</v>
      </c>
      <c r="E499" s="19" t="s">
        <v>83</v>
      </c>
      <c r="F499" s="20" t="s">
        <v>280</v>
      </c>
      <c r="G499" s="21">
        <v>2142.0</v>
      </c>
      <c r="H499" s="22" t="b">
        <v>1</v>
      </c>
      <c r="I499" s="19" t="s">
        <v>20</v>
      </c>
      <c r="J499" s="18"/>
      <c r="K499" s="23">
        <v>0.0</v>
      </c>
      <c r="L499" s="24"/>
      <c r="M499" s="24"/>
    </row>
    <row r="500" ht="22.5" customHeight="1">
      <c r="A500" s="16" t="s">
        <v>120</v>
      </c>
      <c r="B500" s="16" t="s">
        <v>275</v>
      </c>
      <c r="C500" s="17">
        <v>473.0</v>
      </c>
      <c r="D500" s="18">
        <v>45871.0</v>
      </c>
      <c r="E500" s="19" t="s">
        <v>265</v>
      </c>
      <c r="F500" s="20" t="s">
        <v>281</v>
      </c>
      <c r="G500" s="21">
        <v>600.0</v>
      </c>
      <c r="H500" s="22" t="b">
        <v>1</v>
      </c>
      <c r="I500" s="19" t="s">
        <v>20</v>
      </c>
      <c r="J500" s="18"/>
      <c r="K500" s="23">
        <v>0.0</v>
      </c>
      <c r="L500" s="24"/>
      <c r="M500" s="24"/>
    </row>
    <row r="501" ht="22.5" customHeight="1">
      <c r="A501" s="16" t="s">
        <v>120</v>
      </c>
      <c r="B501" s="16" t="s">
        <v>275</v>
      </c>
      <c r="C501" s="17">
        <v>485.0</v>
      </c>
      <c r="D501" s="18">
        <v>45871.0</v>
      </c>
      <c r="E501" s="19" t="s">
        <v>21</v>
      </c>
      <c r="F501" s="20" t="s">
        <v>282</v>
      </c>
      <c r="G501" s="21">
        <v>4163.0</v>
      </c>
      <c r="H501" s="22" t="b">
        <v>1</v>
      </c>
      <c r="I501" s="19" t="s">
        <v>23</v>
      </c>
      <c r="J501" s="18"/>
      <c r="K501" s="23">
        <v>0.0</v>
      </c>
      <c r="L501" s="24"/>
      <c r="M501" s="24"/>
    </row>
    <row r="502" ht="22.5" customHeight="1">
      <c r="A502" s="16" t="s">
        <v>120</v>
      </c>
      <c r="B502" s="16" t="s">
        <v>275</v>
      </c>
      <c r="C502" s="17">
        <v>465.0</v>
      </c>
      <c r="D502" s="18">
        <v>45873.0</v>
      </c>
      <c r="E502" s="19" t="s">
        <v>283</v>
      </c>
      <c r="F502" s="20" t="s">
        <v>284</v>
      </c>
      <c r="G502" s="21">
        <v>2325.0</v>
      </c>
      <c r="H502" s="22" t="b">
        <v>1</v>
      </c>
      <c r="I502" s="19" t="s">
        <v>20</v>
      </c>
      <c r="J502" s="18"/>
      <c r="K502" s="23">
        <v>0.0</v>
      </c>
      <c r="L502" s="24"/>
      <c r="M502" s="24"/>
    </row>
    <row r="503" ht="22.5" customHeight="1">
      <c r="A503" s="16" t="s">
        <v>120</v>
      </c>
      <c r="B503" s="16" t="s">
        <v>275</v>
      </c>
      <c r="C503" s="25">
        <v>466.0</v>
      </c>
      <c r="D503" s="18">
        <v>45873.0</v>
      </c>
      <c r="E503" s="19" t="s">
        <v>267</v>
      </c>
      <c r="F503" s="20" t="s">
        <v>285</v>
      </c>
      <c r="G503" s="21">
        <v>1310.0</v>
      </c>
      <c r="H503" s="22" t="b">
        <v>1</v>
      </c>
      <c r="I503" s="19" t="s">
        <v>20</v>
      </c>
      <c r="J503" s="18"/>
      <c r="K503" s="23">
        <v>0.0</v>
      </c>
      <c r="L503" s="24"/>
      <c r="M503" s="24"/>
    </row>
    <row r="504" ht="22.5" customHeight="1">
      <c r="A504" s="16" t="s">
        <v>120</v>
      </c>
      <c r="B504" s="16" t="s">
        <v>275</v>
      </c>
      <c r="C504" s="17">
        <v>482.0</v>
      </c>
      <c r="D504" s="18">
        <v>45873.0</v>
      </c>
      <c r="E504" s="19" t="s">
        <v>21</v>
      </c>
      <c r="F504" s="20" t="s">
        <v>286</v>
      </c>
      <c r="G504" s="21">
        <v>2477.0</v>
      </c>
      <c r="H504" s="22" t="b">
        <v>1</v>
      </c>
      <c r="I504" s="19" t="s">
        <v>23</v>
      </c>
      <c r="J504" s="18"/>
      <c r="K504" s="23">
        <v>0.0</v>
      </c>
      <c r="L504" s="24"/>
      <c r="M504" s="24"/>
    </row>
    <row r="505" ht="22.5" customHeight="1">
      <c r="A505" s="16" t="s">
        <v>120</v>
      </c>
      <c r="B505" s="16" t="s">
        <v>275</v>
      </c>
      <c r="C505" s="17">
        <v>486.0</v>
      </c>
      <c r="D505" s="18">
        <v>45873.0</v>
      </c>
      <c r="E505" s="19" t="s">
        <v>169</v>
      </c>
      <c r="F505" s="20" t="s">
        <v>60</v>
      </c>
      <c r="G505" s="21">
        <v>1640.0</v>
      </c>
      <c r="H505" s="22" t="b">
        <v>1</v>
      </c>
      <c r="I505" s="19" t="s">
        <v>23</v>
      </c>
      <c r="J505" s="18"/>
      <c r="K505" s="23">
        <v>0.0</v>
      </c>
      <c r="L505" s="24"/>
      <c r="M505" s="24"/>
    </row>
    <row r="506" ht="22.5" customHeight="1">
      <c r="A506" s="16" t="s">
        <v>120</v>
      </c>
      <c r="B506" s="16" t="s">
        <v>275</v>
      </c>
      <c r="C506" s="17">
        <v>489.0</v>
      </c>
      <c r="D506" s="18">
        <v>45873.0</v>
      </c>
      <c r="E506" s="19" t="s">
        <v>21</v>
      </c>
      <c r="F506" s="20" t="s">
        <v>287</v>
      </c>
      <c r="G506" s="21">
        <v>1926.0</v>
      </c>
      <c r="H506" s="22" t="b">
        <v>1</v>
      </c>
      <c r="I506" s="19" t="s">
        <v>23</v>
      </c>
      <c r="J506" s="18"/>
      <c r="K506" s="23">
        <v>0.0</v>
      </c>
      <c r="L506" s="24"/>
      <c r="M506" s="24"/>
    </row>
    <row r="507" ht="22.5" customHeight="1">
      <c r="A507" s="16" t="s">
        <v>120</v>
      </c>
      <c r="B507" s="16" t="s">
        <v>275</v>
      </c>
      <c r="C507" s="17">
        <v>490.0</v>
      </c>
      <c r="D507" s="18">
        <v>45873.0</v>
      </c>
      <c r="E507" s="19" t="s">
        <v>28</v>
      </c>
      <c r="F507" s="20" t="s">
        <v>147</v>
      </c>
      <c r="G507" s="21">
        <v>2011.0</v>
      </c>
      <c r="H507" s="22" t="b">
        <v>1</v>
      </c>
      <c r="I507" s="19" t="s">
        <v>23</v>
      </c>
      <c r="J507" s="18"/>
      <c r="K507" s="23">
        <v>0.0</v>
      </c>
      <c r="L507" s="24"/>
      <c r="M507" s="24"/>
    </row>
    <row r="508" ht="22.5" customHeight="1">
      <c r="A508" s="16" t="s">
        <v>120</v>
      </c>
      <c r="B508" s="16" t="s">
        <v>275</v>
      </c>
      <c r="C508" s="17">
        <v>501.0</v>
      </c>
      <c r="D508" s="18">
        <v>45873.0</v>
      </c>
      <c r="E508" s="19" t="s">
        <v>288</v>
      </c>
      <c r="F508" s="20" t="s">
        <v>289</v>
      </c>
      <c r="G508" s="21">
        <v>1275.0</v>
      </c>
      <c r="H508" s="22" t="b">
        <v>1</v>
      </c>
      <c r="I508" s="19" t="s">
        <v>20</v>
      </c>
      <c r="J508" s="18"/>
      <c r="K508" s="23">
        <v>0.0</v>
      </c>
      <c r="L508" s="24"/>
      <c r="M508" s="24"/>
    </row>
    <row r="509" ht="22.5" customHeight="1">
      <c r="A509" s="16" t="s">
        <v>120</v>
      </c>
      <c r="B509" s="16" t="s">
        <v>275</v>
      </c>
      <c r="C509" s="17">
        <v>524.0</v>
      </c>
      <c r="D509" s="18">
        <v>45873.0</v>
      </c>
      <c r="E509" s="19" t="s">
        <v>24</v>
      </c>
      <c r="F509" s="20" t="s">
        <v>290</v>
      </c>
      <c r="G509" s="21">
        <v>8483.0</v>
      </c>
      <c r="H509" s="22" t="b">
        <v>1</v>
      </c>
      <c r="I509" s="19" t="s">
        <v>23</v>
      </c>
      <c r="J509" s="18"/>
      <c r="K509" s="23">
        <v>0.0</v>
      </c>
      <c r="L509" s="24"/>
      <c r="M509" s="24"/>
    </row>
    <row r="510" ht="22.5" customHeight="1">
      <c r="A510" s="16" t="s">
        <v>120</v>
      </c>
      <c r="B510" s="16" t="s">
        <v>275</v>
      </c>
      <c r="C510" s="17">
        <v>650.0</v>
      </c>
      <c r="D510" s="18">
        <v>45873.0</v>
      </c>
      <c r="E510" s="19" t="s">
        <v>56</v>
      </c>
      <c r="F510" s="20" t="s">
        <v>291</v>
      </c>
      <c r="G510" s="21">
        <v>2919.0</v>
      </c>
      <c r="H510" s="22" t="b">
        <v>1</v>
      </c>
      <c r="I510" s="19" t="s">
        <v>20</v>
      </c>
      <c r="J510" s="18"/>
      <c r="K510" s="23">
        <v>0.0</v>
      </c>
      <c r="L510" s="24"/>
      <c r="M510" s="24"/>
    </row>
    <row r="511" ht="22.5" customHeight="1">
      <c r="A511" s="16" t="s">
        <v>120</v>
      </c>
      <c r="B511" s="16" t="s">
        <v>275</v>
      </c>
      <c r="C511" s="17">
        <v>651.0</v>
      </c>
      <c r="D511" s="18">
        <v>45873.0</v>
      </c>
      <c r="E511" s="19" t="s">
        <v>56</v>
      </c>
      <c r="F511" s="20" t="s">
        <v>292</v>
      </c>
      <c r="G511" s="21">
        <v>438.0</v>
      </c>
      <c r="H511" s="22" t="b">
        <v>1</v>
      </c>
      <c r="I511" s="19" t="s">
        <v>20</v>
      </c>
      <c r="J511" s="18"/>
      <c r="K511" s="23">
        <v>0.0</v>
      </c>
      <c r="L511" s="24"/>
      <c r="M511" s="24"/>
    </row>
    <row r="512" ht="22.5" customHeight="1">
      <c r="A512" s="16" t="s">
        <v>120</v>
      </c>
      <c r="B512" s="16" t="s">
        <v>275</v>
      </c>
      <c r="C512" s="17">
        <v>652.0</v>
      </c>
      <c r="D512" s="18">
        <v>45873.0</v>
      </c>
      <c r="E512" s="19" t="s">
        <v>56</v>
      </c>
      <c r="F512" s="20" t="s">
        <v>292</v>
      </c>
      <c r="G512" s="21">
        <v>170.0</v>
      </c>
      <c r="H512" s="22" t="b">
        <v>1</v>
      </c>
      <c r="I512" s="19" t="s">
        <v>20</v>
      </c>
      <c r="J512" s="18"/>
      <c r="K512" s="23">
        <v>0.0</v>
      </c>
      <c r="L512" s="24"/>
      <c r="M512" s="24"/>
    </row>
    <row r="513" ht="22.5" customHeight="1">
      <c r="A513" s="16" t="s">
        <v>120</v>
      </c>
      <c r="B513" s="16" t="s">
        <v>275</v>
      </c>
      <c r="C513" s="17">
        <v>480.0</v>
      </c>
      <c r="D513" s="18">
        <v>45874.0</v>
      </c>
      <c r="E513" s="19" t="s">
        <v>293</v>
      </c>
      <c r="F513" s="20" t="s">
        <v>294</v>
      </c>
      <c r="G513" s="21">
        <v>3658.0</v>
      </c>
      <c r="H513" s="22" t="b">
        <v>1</v>
      </c>
      <c r="I513" s="19" t="s">
        <v>20</v>
      </c>
      <c r="J513" s="18"/>
      <c r="K513" s="23">
        <v>0.0</v>
      </c>
      <c r="L513" s="24"/>
      <c r="M513" s="24"/>
    </row>
    <row r="514" ht="22.5" customHeight="1">
      <c r="A514" s="16" t="s">
        <v>120</v>
      </c>
      <c r="B514" s="16" t="s">
        <v>275</v>
      </c>
      <c r="C514" s="17">
        <v>483.0</v>
      </c>
      <c r="D514" s="18">
        <v>45874.0</v>
      </c>
      <c r="E514" s="19" t="s">
        <v>21</v>
      </c>
      <c r="F514" s="20" t="s">
        <v>51</v>
      </c>
      <c r="G514" s="21">
        <v>7350.0</v>
      </c>
      <c r="H514" s="22" t="b">
        <v>1</v>
      </c>
      <c r="I514" s="19" t="s">
        <v>23</v>
      </c>
      <c r="J514" s="18"/>
      <c r="K514" s="23">
        <v>0.0</v>
      </c>
      <c r="L514" s="24"/>
      <c r="M514" s="24"/>
    </row>
    <row r="515" ht="22.5" customHeight="1">
      <c r="A515" s="16" t="s">
        <v>120</v>
      </c>
      <c r="B515" s="16" t="s">
        <v>275</v>
      </c>
      <c r="C515" s="25">
        <v>484.0</v>
      </c>
      <c r="D515" s="18">
        <v>45874.0</v>
      </c>
      <c r="E515" s="19" t="s">
        <v>159</v>
      </c>
      <c r="F515" s="20" t="s">
        <v>295</v>
      </c>
      <c r="G515" s="21">
        <v>968.0</v>
      </c>
      <c r="H515" s="22" t="b">
        <v>1</v>
      </c>
      <c r="I515" s="19" t="s">
        <v>23</v>
      </c>
      <c r="J515" s="18"/>
      <c r="K515" s="23">
        <v>0.0</v>
      </c>
      <c r="L515" s="24"/>
      <c r="M515" s="24"/>
    </row>
    <row r="516" ht="22.5" customHeight="1">
      <c r="A516" s="16" t="s">
        <v>120</v>
      </c>
      <c r="B516" s="16" t="s">
        <v>275</v>
      </c>
      <c r="C516" s="17">
        <v>491.0</v>
      </c>
      <c r="D516" s="18">
        <v>45874.0</v>
      </c>
      <c r="E516" s="19" t="s">
        <v>28</v>
      </c>
      <c r="F516" s="20" t="s">
        <v>147</v>
      </c>
      <c r="G516" s="21">
        <v>2439.0</v>
      </c>
      <c r="H516" s="22" t="b">
        <v>1</v>
      </c>
      <c r="I516" s="19" t="s">
        <v>23</v>
      </c>
      <c r="J516" s="18"/>
      <c r="K516" s="23">
        <v>0.0</v>
      </c>
      <c r="L516" s="24"/>
      <c r="M516" s="24"/>
    </row>
    <row r="517" ht="22.5" customHeight="1">
      <c r="A517" s="16" t="s">
        <v>120</v>
      </c>
      <c r="B517" s="16" t="s">
        <v>275</v>
      </c>
      <c r="C517" s="25">
        <v>494.0</v>
      </c>
      <c r="D517" s="18">
        <v>45874.0</v>
      </c>
      <c r="E517" s="19" t="s">
        <v>293</v>
      </c>
      <c r="F517" s="20" t="s">
        <v>296</v>
      </c>
      <c r="G517" s="21">
        <v>37020.0</v>
      </c>
      <c r="H517" s="22" t="b">
        <v>1</v>
      </c>
      <c r="I517" s="19" t="s">
        <v>23</v>
      </c>
      <c r="J517" s="18"/>
      <c r="K517" s="23">
        <v>0.0</v>
      </c>
      <c r="L517" s="24"/>
      <c r="M517" s="24"/>
    </row>
    <row r="518" ht="22.5" customHeight="1">
      <c r="A518" s="16" t="s">
        <v>120</v>
      </c>
      <c r="B518" s="16" t="s">
        <v>275</v>
      </c>
      <c r="C518" s="25">
        <v>732.0</v>
      </c>
      <c r="D518" s="18">
        <v>45874.0</v>
      </c>
      <c r="E518" s="19" t="s">
        <v>136</v>
      </c>
      <c r="F518" s="20" t="s">
        <v>137</v>
      </c>
      <c r="G518" s="21">
        <v>995.0</v>
      </c>
      <c r="H518" s="22" t="b">
        <v>1</v>
      </c>
      <c r="I518" s="19" t="s">
        <v>20</v>
      </c>
      <c r="J518" s="18"/>
      <c r="K518" s="23">
        <v>0.0</v>
      </c>
      <c r="L518" s="24"/>
      <c r="M518" s="24"/>
    </row>
    <row r="519" ht="22.5" customHeight="1">
      <c r="A519" s="16" t="s">
        <v>120</v>
      </c>
      <c r="B519" s="16" t="s">
        <v>275</v>
      </c>
      <c r="C519" s="25">
        <v>746.0</v>
      </c>
      <c r="D519" s="18">
        <v>45874.0</v>
      </c>
      <c r="E519" s="19" t="s">
        <v>53</v>
      </c>
      <c r="F519" s="20" t="s">
        <v>229</v>
      </c>
      <c r="G519" s="21">
        <v>2741.0</v>
      </c>
      <c r="H519" s="22" t="b">
        <v>1</v>
      </c>
      <c r="I519" s="19" t="s">
        <v>20</v>
      </c>
      <c r="J519" s="18"/>
      <c r="K519" s="23">
        <v>0.0</v>
      </c>
      <c r="L519" s="24"/>
      <c r="M519" s="24"/>
    </row>
    <row r="520" ht="22.5" customHeight="1">
      <c r="A520" s="16" t="s">
        <v>120</v>
      </c>
      <c r="B520" s="16" t="s">
        <v>275</v>
      </c>
      <c r="C520" s="17">
        <v>463.0</v>
      </c>
      <c r="D520" s="18">
        <v>45875.0</v>
      </c>
      <c r="E520" s="19" t="s">
        <v>157</v>
      </c>
      <c r="F520" s="20" t="s">
        <v>158</v>
      </c>
      <c r="G520" s="21">
        <v>75.0</v>
      </c>
      <c r="H520" s="22" t="b">
        <v>1</v>
      </c>
      <c r="I520" s="19" t="s">
        <v>20</v>
      </c>
      <c r="J520" s="18"/>
      <c r="K520" s="23">
        <v>0.0</v>
      </c>
      <c r="L520" s="24"/>
      <c r="M520" s="24"/>
    </row>
    <row r="521" ht="22.5" customHeight="1">
      <c r="A521" s="16" t="s">
        <v>120</v>
      </c>
      <c r="B521" s="16" t="s">
        <v>275</v>
      </c>
      <c r="C521" s="17">
        <v>487.0</v>
      </c>
      <c r="D521" s="18">
        <v>45875.0</v>
      </c>
      <c r="E521" s="19" t="s">
        <v>91</v>
      </c>
      <c r="F521" s="20" t="s">
        <v>297</v>
      </c>
      <c r="G521" s="21">
        <v>13317.0</v>
      </c>
      <c r="H521" s="22" t="b">
        <v>1</v>
      </c>
      <c r="I521" s="19" t="s">
        <v>23</v>
      </c>
      <c r="J521" s="18"/>
      <c r="K521" s="23">
        <v>0.0</v>
      </c>
      <c r="L521" s="24"/>
      <c r="M521" s="24"/>
    </row>
    <row r="522" ht="22.5" customHeight="1">
      <c r="A522" s="16" t="s">
        <v>120</v>
      </c>
      <c r="B522" s="16" t="s">
        <v>275</v>
      </c>
      <c r="C522" s="17">
        <v>488.0</v>
      </c>
      <c r="D522" s="18">
        <v>45875.0</v>
      </c>
      <c r="E522" s="19" t="s">
        <v>21</v>
      </c>
      <c r="F522" s="20" t="s">
        <v>298</v>
      </c>
      <c r="G522" s="21">
        <v>791.0</v>
      </c>
      <c r="H522" s="22" t="b">
        <v>1</v>
      </c>
      <c r="I522" s="19" t="s">
        <v>23</v>
      </c>
      <c r="J522" s="18"/>
      <c r="K522" s="23">
        <v>0.0</v>
      </c>
      <c r="L522" s="24"/>
      <c r="M522" s="24"/>
    </row>
    <row r="523" ht="22.5" customHeight="1">
      <c r="A523" s="16" t="s">
        <v>120</v>
      </c>
      <c r="B523" s="16" t="s">
        <v>275</v>
      </c>
      <c r="C523" s="25">
        <v>457.0</v>
      </c>
      <c r="D523" s="18">
        <v>45876.0</v>
      </c>
      <c r="E523" s="19" t="s">
        <v>64</v>
      </c>
      <c r="F523" s="20" t="s">
        <v>299</v>
      </c>
      <c r="G523" s="21">
        <v>19125.0</v>
      </c>
      <c r="H523" s="22" t="b">
        <v>1</v>
      </c>
      <c r="I523" s="19" t="s">
        <v>23</v>
      </c>
      <c r="J523" s="18"/>
      <c r="K523" s="23">
        <v>0.0</v>
      </c>
      <c r="L523" s="24"/>
      <c r="M523" s="24"/>
    </row>
    <row r="524" ht="22.5" customHeight="1">
      <c r="A524" s="16" t="s">
        <v>120</v>
      </c>
      <c r="B524" s="16" t="s">
        <v>275</v>
      </c>
      <c r="C524" s="25">
        <v>458.0</v>
      </c>
      <c r="D524" s="18">
        <v>45876.0</v>
      </c>
      <c r="E524" s="19" t="s">
        <v>64</v>
      </c>
      <c r="F524" s="20" t="s">
        <v>300</v>
      </c>
      <c r="G524" s="21">
        <v>18000.0</v>
      </c>
      <c r="H524" s="22" t="b">
        <v>1</v>
      </c>
      <c r="I524" s="19" t="s">
        <v>23</v>
      </c>
      <c r="J524" s="18"/>
      <c r="K524" s="23">
        <v>0.0</v>
      </c>
      <c r="L524" s="24"/>
      <c r="M524" s="24"/>
    </row>
    <row r="525" ht="22.5" customHeight="1">
      <c r="A525" s="16" t="s">
        <v>120</v>
      </c>
      <c r="B525" s="16" t="s">
        <v>275</v>
      </c>
      <c r="C525" s="25">
        <v>459.0</v>
      </c>
      <c r="D525" s="18">
        <v>45876.0</v>
      </c>
      <c r="E525" s="19" t="s">
        <v>64</v>
      </c>
      <c r="F525" s="20" t="s">
        <v>301</v>
      </c>
      <c r="G525" s="21">
        <v>18000.0</v>
      </c>
      <c r="H525" s="22" t="b">
        <v>1</v>
      </c>
      <c r="I525" s="19" t="s">
        <v>23</v>
      </c>
      <c r="J525" s="18"/>
      <c r="K525" s="23">
        <v>0.0</v>
      </c>
      <c r="L525" s="24"/>
      <c r="M525" s="24"/>
    </row>
    <row r="526" ht="22.5" customHeight="1">
      <c r="A526" s="16" t="s">
        <v>120</v>
      </c>
      <c r="B526" s="16" t="s">
        <v>275</v>
      </c>
      <c r="C526" s="25">
        <v>460.0</v>
      </c>
      <c r="D526" s="18">
        <v>45876.0</v>
      </c>
      <c r="E526" s="19" t="s">
        <v>64</v>
      </c>
      <c r="F526" s="20" t="s">
        <v>302</v>
      </c>
      <c r="G526" s="21">
        <v>18000.0</v>
      </c>
      <c r="H526" s="22" t="b">
        <v>1</v>
      </c>
      <c r="I526" s="19" t="s">
        <v>23</v>
      </c>
      <c r="J526" s="18"/>
      <c r="K526" s="23">
        <v>0.0</v>
      </c>
      <c r="L526" s="24"/>
      <c r="M526" s="24"/>
    </row>
    <row r="527" ht="22.5" customHeight="1">
      <c r="A527" s="16" t="s">
        <v>120</v>
      </c>
      <c r="B527" s="16" t="s">
        <v>275</v>
      </c>
      <c r="C527" s="25">
        <v>461.0</v>
      </c>
      <c r="D527" s="18">
        <v>45876.0</v>
      </c>
      <c r="E527" s="19" t="s">
        <v>64</v>
      </c>
      <c r="F527" s="20" t="s">
        <v>303</v>
      </c>
      <c r="G527" s="21">
        <v>20000.0</v>
      </c>
      <c r="H527" s="22" t="b">
        <v>1</v>
      </c>
      <c r="I527" s="19" t="s">
        <v>23</v>
      </c>
      <c r="J527" s="18"/>
      <c r="K527" s="23">
        <v>0.0</v>
      </c>
      <c r="L527" s="24"/>
      <c r="M527" s="24"/>
    </row>
    <row r="528" ht="22.5" customHeight="1">
      <c r="A528" s="16" t="s">
        <v>120</v>
      </c>
      <c r="B528" s="16" t="s">
        <v>275</v>
      </c>
      <c r="C528" s="25">
        <v>462.0</v>
      </c>
      <c r="D528" s="18">
        <v>45876.0</v>
      </c>
      <c r="E528" s="19" t="s">
        <v>64</v>
      </c>
      <c r="F528" s="20" t="s">
        <v>304</v>
      </c>
      <c r="G528" s="21">
        <v>14000.0</v>
      </c>
      <c r="H528" s="22" t="b">
        <v>1</v>
      </c>
      <c r="I528" s="19" t="s">
        <v>23</v>
      </c>
      <c r="J528" s="18"/>
      <c r="K528" s="23">
        <v>0.0</v>
      </c>
      <c r="L528" s="24"/>
      <c r="M528" s="24"/>
    </row>
    <row r="529" ht="22.5" customHeight="1">
      <c r="A529" s="16" t="s">
        <v>120</v>
      </c>
      <c r="B529" s="16" t="s">
        <v>275</v>
      </c>
      <c r="C529" s="17">
        <v>476.0</v>
      </c>
      <c r="D529" s="18">
        <v>45876.0</v>
      </c>
      <c r="E529" s="19" t="s">
        <v>72</v>
      </c>
      <c r="F529" s="20" t="s">
        <v>305</v>
      </c>
      <c r="G529" s="21">
        <v>1799.0</v>
      </c>
      <c r="H529" s="22" t="b">
        <v>1</v>
      </c>
      <c r="I529" s="19" t="s">
        <v>23</v>
      </c>
      <c r="J529" s="18"/>
      <c r="K529" s="23">
        <v>0.0</v>
      </c>
      <c r="L529" s="24"/>
      <c r="M529" s="24"/>
    </row>
    <row r="530" ht="22.5" customHeight="1">
      <c r="A530" s="16" t="s">
        <v>120</v>
      </c>
      <c r="B530" s="16" t="s">
        <v>275</v>
      </c>
      <c r="C530" s="17">
        <v>477.0</v>
      </c>
      <c r="D530" s="18">
        <v>45876.0</v>
      </c>
      <c r="E530" s="19" t="s">
        <v>72</v>
      </c>
      <c r="F530" s="20" t="s">
        <v>306</v>
      </c>
      <c r="G530" s="21">
        <v>827.0</v>
      </c>
      <c r="H530" s="22" t="b">
        <v>1</v>
      </c>
      <c r="I530" s="19" t="s">
        <v>23</v>
      </c>
      <c r="J530" s="18"/>
      <c r="K530" s="23">
        <v>0.0</v>
      </c>
      <c r="L530" s="24"/>
      <c r="M530" s="24"/>
    </row>
    <row r="531" ht="22.5" customHeight="1">
      <c r="A531" s="16" t="s">
        <v>120</v>
      </c>
      <c r="B531" s="16" t="s">
        <v>275</v>
      </c>
      <c r="C531" s="17">
        <v>481.0</v>
      </c>
      <c r="D531" s="18">
        <v>45876.0</v>
      </c>
      <c r="E531" s="19" t="s">
        <v>163</v>
      </c>
      <c r="F531" s="20" t="s">
        <v>164</v>
      </c>
      <c r="G531" s="21">
        <v>300.0</v>
      </c>
      <c r="H531" s="22" t="b">
        <v>1</v>
      </c>
      <c r="I531" s="19" t="s">
        <v>23</v>
      </c>
      <c r="J531" s="18"/>
      <c r="K531" s="23">
        <v>0.0</v>
      </c>
      <c r="L531" s="24"/>
      <c r="M531" s="24"/>
    </row>
    <row r="532" ht="22.5" customHeight="1">
      <c r="A532" s="16" t="s">
        <v>120</v>
      </c>
      <c r="B532" s="16" t="s">
        <v>275</v>
      </c>
      <c r="C532" s="25">
        <v>492.0</v>
      </c>
      <c r="D532" s="18">
        <v>45876.0</v>
      </c>
      <c r="E532" s="19" t="s">
        <v>28</v>
      </c>
      <c r="F532" s="20" t="s">
        <v>147</v>
      </c>
      <c r="G532" s="21">
        <v>1441.0</v>
      </c>
      <c r="H532" s="22" t="b">
        <v>1</v>
      </c>
      <c r="I532" s="19" t="s">
        <v>23</v>
      </c>
      <c r="J532" s="18"/>
      <c r="K532" s="23">
        <v>0.0</v>
      </c>
      <c r="L532" s="24"/>
      <c r="M532" s="24"/>
    </row>
    <row r="533" ht="22.5" customHeight="1">
      <c r="A533" s="16" t="s">
        <v>120</v>
      </c>
      <c r="B533" s="16" t="s">
        <v>275</v>
      </c>
      <c r="C533" s="17">
        <v>521.0</v>
      </c>
      <c r="D533" s="18">
        <v>45876.0</v>
      </c>
      <c r="E533" s="19" t="s">
        <v>307</v>
      </c>
      <c r="F533" s="20" t="s">
        <v>19</v>
      </c>
      <c r="G533" s="21">
        <v>1317.0</v>
      </c>
      <c r="H533" s="22" t="b">
        <v>1</v>
      </c>
      <c r="I533" s="19" t="s">
        <v>23</v>
      </c>
      <c r="J533" s="18"/>
      <c r="K533" s="23">
        <v>0.0</v>
      </c>
      <c r="L533" s="24"/>
      <c r="M533" s="24"/>
    </row>
    <row r="534" ht="22.5" customHeight="1">
      <c r="A534" s="16" t="s">
        <v>120</v>
      </c>
      <c r="B534" s="16" t="s">
        <v>275</v>
      </c>
      <c r="C534" s="25">
        <v>733.0</v>
      </c>
      <c r="D534" s="18">
        <v>45876.0</v>
      </c>
      <c r="E534" s="19" t="s">
        <v>136</v>
      </c>
      <c r="F534" s="20" t="s">
        <v>137</v>
      </c>
      <c r="G534" s="21">
        <v>2247.0</v>
      </c>
      <c r="H534" s="22" t="b">
        <v>1</v>
      </c>
      <c r="I534" s="19" t="s">
        <v>20</v>
      </c>
      <c r="J534" s="18"/>
      <c r="K534" s="23">
        <v>0.0</v>
      </c>
      <c r="L534" s="24"/>
      <c r="M534" s="24"/>
    </row>
    <row r="535" ht="22.5" customHeight="1">
      <c r="A535" s="16" t="s">
        <v>120</v>
      </c>
      <c r="B535" s="16" t="s">
        <v>275</v>
      </c>
      <c r="C535" s="25">
        <v>760.0</v>
      </c>
      <c r="D535" s="18">
        <v>45876.0</v>
      </c>
      <c r="E535" s="19" t="s">
        <v>142</v>
      </c>
      <c r="F535" s="20" t="s">
        <v>219</v>
      </c>
      <c r="G535" s="21">
        <v>1868.0</v>
      </c>
      <c r="H535" s="22" t="b">
        <v>1</v>
      </c>
      <c r="I535" s="19" t="s">
        <v>20</v>
      </c>
      <c r="J535" s="18"/>
      <c r="K535" s="31">
        <v>0.0</v>
      </c>
      <c r="L535" s="24"/>
      <c r="M535" s="24"/>
    </row>
    <row r="536" ht="22.5" customHeight="1">
      <c r="A536" s="16" t="s">
        <v>120</v>
      </c>
      <c r="B536" s="16" t="s">
        <v>275</v>
      </c>
      <c r="C536" s="17">
        <v>468.0</v>
      </c>
      <c r="D536" s="18">
        <v>45877.0</v>
      </c>
      <c r="E536" s="19" t="s">
        <v>265</v>
      </c>
      <c r="F536" s="20" t="s">
        <v>281</v>
      </c>
      <c r="G536" s="21">
        <v>600.0</v>
      </c>
      <c r="H536" s="22" t="b">
        <v>1</v>
      </c>
      <c r="I536" s="19" t="s">
        <v>20</v>
      </c>
      <c r="J536" s="18"/>
      <c r="K536" s="23">
        <v>0.0</v>
      </c>
      <c r="L536" s="24"/>
      <c r="M536" s="24"/>
    </row>
    <row r="537" ht="22.5" customHeight="1">
      <c r="A537" s="16" t="s">
        <v>120</v>
      </c>
      <c r="B537" s="16" t="s">
        <v>275</v>
      </c>
      <c r="C537" s="17">
        <v>470.0</v>
      </c>
      <c r="D537" s="18">
        <v>45877.0</v>
      </c>
      <c r="E537" s="19" t="s">
        <v>157</v>
      </c>
      <c r="F537" s="20" t="s">
        <v>158</v>
      </c>
      <c r="G537" s="21">
        <v>75.0</v>
      </c>
      <c r="H537" s="22" t="b">
        <v>1</v>
      </c>
      <c r="I537" s="19" t="s">
        <v>20</v>
      </c>
      <c r="J537" s="18"/>
      <c r="K537" s="23">
        <v>0.0</v>
      </c>
      <c r="L537" s="24"/>
      <c r="M537" s="24"/>
    </row>
    <row r="538" ht="22.5" customHeight="1">
      <c r="A538" s="16" t="s">
        <v>120</v>
      </c>
      <c r="B538" s="16" t="s">
        <v>275</v>
      </c>
      <c r="C538" s="17">
        <v>479.0</v>
      </c>
      <c r="D538" s="18">
        <v>45877.0</v>
      </c>
      <c r="E538" s="19" t="s">
        <v>21</v>
      </c>
      <c r="F538" s="20" t="s">
        <v>308</v>
      </c>
      <c r="G538" s="21">
        <v>1327.0</v>
      </c>
      <c r="H538" s="22" t="b">
        <v>1</v>
      </c>
      <c r="I538" s="19" t="s">
        <v>23</v>
      </c>
      <c r="J538" s="18"/>
      <c r="K538" s="23">
        <v>0.0</v>
      </c>
      <c r="L538" s="24"/>
      <c r="M538" s="24"/>
    </row>
    <row r="539" ht="22.5" customHeight="1">
      <c r="A539" s="16" t="s">
        <v>120</v>
      </c>
      <c r="B539" s="16" t="s">
        <v>275</v>
      </c>
      <c r="C539" s="25">
        <v>518.0</v>
      </c>
      <c r="D539" s="18">
        <v>45877.0</v>
      </c>
      <c r="E539" s="19" t="s">
        <v>21</v>
      </c>
      <c r="F539" s="20" t="s">
        <v>309</v>
      </c>
      <c r="G539" s="21">
        <v>5893.0</v>
      </c>
      <c r="H539" s="22" t="b">
        <v>1</v>
      </c>
      <c r="I539" s="19" t="s">
        <v>23</v>
      </c>
      <c r="J539" s="18"/>
      <c r="K539" s="23">
        <v>0.0</v>
      </c>
      <c r="L539" s="24"/>
      <c r="M539" s="24"/>
    </row>
    <row r="540" ht="22.5" customHeight="1">
      <c r="A540" s="16" t="s">
        <v>120</v>
      </c>
      <c r="B540" s="16" t="s">
        <v>275</v>
      </c>
      <c r="C540" s="17">
        <v>467.0</v>
      </c>
      <c r="D540" s="18">
        <v>45878.0</v>
      </c>
      <c r="E540" s="19" t="s">
        <v>169</v>
      </c>
      <c r="F540" s="20" t="s">
        <v>60</v>
      </c>
      <c r="G540" s="21">
        <v>3280.0</v>
      </c>
      <c r="H540" s="22" t="b">
        <v>1</v>
      </c>
      <c r="I540" s="19" t="s">
        <v>23</v>
      </c>
      <c r="J540" s="18"/>
      <c r="K540" s="23">
        <v>0.0</v>
      </c>
      <c r="L540" s="24"/>
      <c r="M540" s="24"/>
    </row>
    <row r="541" ht="22.5" customHeight="1">
      <c r="A541" s="16" t="s">
        <v>120</v>
      </c>
      <c r="B541" s="16" t="s">
        <v>275</v>
      </c>
      <c r="C541" s="17">
        <v>471.0</v>
      </c>
      <c r="D541" s="18">
        <v>45878.0</v>
      </c>
      <c r="E541" s="19" t="s">
        <v>68</v>
      </c>
      <c r="F541" s="20" t="s">
        <v>310</v>
      </c>
      <c r="G541" s="21">
        <v>27399.0</v>
      </c>
      <c r="H541" s="22" t="b">
        <v>1</v>
      </c>
      <c r="I541" s="19" t="s">
        <v>23</v>
      </c>
      <c r="J541" s="18"/>
      <c r="K541" s="23">
        <v>0.0</v>
      </c>
      <c r="L541" s="24"/>
      <c r="M541" s="24"/>
    </row>
    <row r="542" ht="22.5" customHeight="1">
      <c r="A542" s="16" t="s">
        <v>120</v>
      </c>
      <c r="B542" s="16" t="s">
        <v>275</v>
      </c>
      <c r="C542" s="17">
        <v>474.0</v>
      </c>
      <c r="D542" s="18">
        <v>45878.0</v>
      </c>
      <c r="E542" s="19" t="s">
        <v>157</v>
      </c>
      <c r="F542" s="20" t="s">
        <v>158</v>
      </c>
      <c r="G542" s="21">
        <v>75.0</v>
      </c>
      <c r="H542" s="22" t="b">
        <v>1</v>
      </c>
      <c r="I542" s="19" t="s">
        <v>20</v>
      </c>
      <c r="J542" s="18"/>
      <c r="K542" s="23">
        <v>0.0</v>
      </c>
      <c r="L542" s="24"/>
      <c r="M542" s="24"/>
    </row>
    <row r="543" ht="22.5" customHeight="1">
      <c r="A543" s="16" t="s">
        <v>120</v>
      </c>
      <c r="B543" s="16" t="s">
        <v>275</v>
      </c>
      <c r="C543" s="17">
        <v>475.0</v>
      </c>
      <c r="D543" s="18">
        <v>45878.0</v>
      </c>
      <c r="E543" s="19" t="s">
        <v>115</v>
      </c>
      <c r="F543" s="20" t="s">
        <v>149</v>
      </c>
      <c r="G543" s="21">
        <v>3600.0</v>
      </c>
      <c r="H543" s="22" t="b">
        <v>1</v>
      </c>
      <c r="I543" s="19" t="s">
        <v>23</v>
      </c>
      <c r="J543" s="18"/>
      <c r="K543" s="23">
        <v>0.0</v>
      </c>
      <c r="L543" s="24"/>
      <c r="M543" s="24"/>
    </row>
    <row r="544" ht="22.5" customHeight="1">
      <c r="A544" s="16" t="s">
        <v>120</v>
      </c>
      <c r="B544" s="16" t="s">
        <v>275</v>
      </c>
      <c r="C544" s="17">
        <v>478.0</v>
      </c>
      <c r="D544" s="18">
        <v>45878.0</v>
      </c>
      <c r="E544" s="19" t="s">
        <v>21</v>
      </c>
      <c r="F544" s="20" t="s">
        <v>311</v>
      </c>
      <c r="G544" s="21">
        <v>12410.0</v>
      </c>
      <c r="H544" s="22" t="b">
        <v>1</v>
      </c>
      <c r="I544" s="19" t="s">
        <v>23</v>
      </c>
      <c r="J544" s="18"/>
      <c r="K544" s="23">
        <v>0.0</v>
      </c>
      <c r="L544" s="24"/>
      <c r="M544" s="24"/>
    </row>
    <row r="545" ht="22.5" customHeight="1">
      <c r="A545" s="16" t="s">
        <v>120</v>
      </c>
      <c r="B545" s="16" t="s">
        <v>275</v>
      </c>
      <c r="C545" s="17">
        <v>493.0</v>
      </c>
      <c r="D545" s="18">
        <v>45878.0</v>
      </c>
      <c r="E545" s="19" t="s">
        <v>28</v>
      </c>
      <c r="F545" s="20" t="s">
        <v>147</v>
      </c>
      <c r="G545" s="21">
        <v>600.0</v>
      </c>
      <c r="H545" s="22" t="b">
        <v>1</v>
      </c>
      <c r="I545" s="19" t="s">
        <v>23</v>
      </c>
      <c r="J545" s="18"/>
      <c r="K545" s="23">
        <v>0.0</v>
      </c>
      <c r="L545" s="24"/>
      <c r="M545" s="24"/>
    </row>
    <row r="546" ht="22.5" customHeight="1">
      <c r="A546" s="16" t="s">
        <v>120</v>
      </c>
      <c r="B546" s="16" t="s">
        <v>275</v>
      </c>
      <c r="C546" s="17">
        <v>495.0</v>
      </c>
      <c r="D546" s="18">
        <v>45878.0</v>
      </c>
      <c r="E546" s="19" t="s">
        <v>72</v>
      </c>
      <c r="F546" s="20" t="s">
        <v>312</v>
      </c>
      <c r="G546" s="21">
        <v>420.0</v>
      </c>
      <c r="H546" s="22" t="b">
        <v>1</v>
      </c>
      <c r="I546" s="19" t="s">
        <v>23</v>
      </c>
      <c r="J546" s="18"/>
      <c r="K546" s="23">
        <v>0.0</v>
      </c>
      <c r="L546" s="24"/>
      <c r="M546" s="24"/>
    </row>
    <row r="547" ht="22.5" customHeight="1">
      <c r="A547" s="16" t="s">
        <v>120</v>
      </c>
      <c r="B547" s="16" t="s">
        <v>275</v>
      </c>
      <c r="C547" s="25">
        <v>734.0</v>
      </c>
      <c r="D547" s="18">
        <v>45878.0</v>
      </c>
      <c r="E547" s="19" t="s">
        <v>136</v>
      </c>
      <c r="F547" s="20" t="s">
        <v>137</v>
      </c>
      <c r="G547" s="21">
        <v>2390.0</v>
      </c>
      <c r="H547" s="22" t="b">
        <v>1</v>
      </c>
      <c r="I547" s="19" t="s">
        <v>20</v>
      </c>
      <c r="J547" s="18"/>
      <c r="K547" s="23">
        <v>0.0</v>
      </c>
      <c r="L547" s="24"/>
      <c r="M547" s="24"/>
    </row>
    <row r="548" ht="22.5" customHeight="1">
      <c r="A548" s="16" t="s">
        <v>120</v>
      </c>
      <c r="B548" s="16" t="s">
        <v>275</v>
      </c>
      <c r="C548" s="17">
        <v>497.0</v>
      </c>
      <c r="D548" s="18">
        <v>45880.0</v>
      </c>
      <c r="E548" s="19" t="s">
        <v>24</v>
      </c>
      <c r="F548" s="20" t="s">
        <v>313</v>
      </c>
      <c r="G548" s="21">
        <v>13880.0</v>
      </c>
      <c r="H548" s="22" t="b">
        <v>1</v>
      </c>
      <c r="I548" s="19" t="s">
        <v>23</v>
      </c>
      <c r="J548" s="18"/>
      <c r="K548" s="23">
        <v>0.0</v>
      </c>
      <c r="L548" s="24"/>
      <c r="M548" s="24"/>
    </row>
    <row r="549" ht="22.5" customHeight="1">
      <c r="A549" s="16" t="s">
        <v>120</v>
      </c>
      <c r="B549" s="16" t="s">
        <v>275</v>
      </c>
      <c r="C549" s="17">
        <v>498.0</v>
      </c>
      <c r="D549" s="18">
        <v>45880.0</v>
      </c>
      <c r="E549" s="19" t="s">
        <v>267</v>
      </c>
      <c r="F549" s="20" t="s">
        <v>314</v>
      </c>
      <c r="G549" s="21">
        <v>1710.0</v>
      </c>
      <c r="H549" s="22" t="b">
        <v>1</v>
      </c>
      <c r="I549" s="19" t="s">
        <v>20</v>
      </c>
      <c r="J549" s="18"/>
      <c r="K549" s="23">
        <v>0.0</v>
      </c>
      <c r="L549" s="24"/>
      <c r="M549" s="24"/>
    </row>
    <row r="550" ht="22.5" customHeight="1">
      <c r="A550" s="16" t="s">
        <v>120</v>
      </c>
      <c r="B550" s="16" t="s">
        <v>275</v>
      </c>
      <c r="C550" s="17">
        <v>499.0</v>
      </c>
      <c r="D550" s="18">
        <v>45880.0</v>
      </c>
      <c r="E550" s="19" t="s">
        <v>83</v>
      </c>
      <c r="F550" s="20" t="s">
        <v>315</v>
      </c>
      <c r="G550" s="21">
        <v>1124.0</v>
      </c>
      <c r="H550" s="22" t="b">
        <v>1</v>
      </c>
      <c r="I550" s="19" t="s">
        <v>20</v>
      </c>
      <c r="J550" s="18"/>
      <c r="K550" s="23">
        <v>0.0</v>
      </c>
      <c r="L550" s="24"/>
      <c r="M550" s="24"/>
    </row>
    <row r="551" ht="22.5" customHeight="1">
      <c r="A551" s="16" t="s">
        <v>120</v>
      </c>
      <c r="B551" s="16" t="s">
        <v>275</v>
      </c>
      <c r="C551" s="17">
        <v>500.0</v>
      </c>
      <c r="D551" s="18">
        <v>45880.0</v>
      </c>
      <c r="E551" s="19" t="s">
        <v>83</v>
      </c>
      <c r="F551" s="20" t="s">
        <v>292</v>
      </c>
      <c r="G551" s="21">
        <v>464.0</v>
      </c>
      <c r="H551" s="22" t="b">
        <v>1</v>
      </c>
      <c r="I551" s="19" t="s">
        <v>20</v>
      </c>
      <c r="J551" s="18"/>
      <c r="K551" s="23">
        <v>0.0</v>
      </c>
      <c r="L551" s="24"/>
      <c r="M551" s="24"/>
    </row>
    <row r="552" ht="22.5" customHeight="1">
      <c r="A552" s="16" t="s">
        <v>120</v>
      </c>
      <c r="B552" s="16" t="s">
        <v>275</v>
      </c>
      <c r="C552" s="17">
        <v>502.0</v>
      </c>
      <c r="D552" s="18">
        <v>45880.0</v>
      </c>
      <c r="E552" s="19" t="s">
        <v>288</v>
      </c>
      <c r="F552" s="20" t="s">
        <v>289</v>
      </c>
      <c r="G552" s="21">
        <v>891.0</v>
      </c>
      <c r="H552" s="22" t="b">
        <v>1</v>
      </c>
      <c r="I552" s="19" t="s">
        <v>20</v>
      </c>
      <c r="J552" s="18"/>
      <c r="K552" s="23">
        <v>0.0</v>
      </c>
      <c r="L552" s="24"/>
      <c r="M552" s="24"/>
    </row>
    <row r="553" ht="22.5" customHeight="1">
      <c r="A553" s="16" t="s">
        <v>120</v>
      </c>
      <c r="B553" s="16" t="s">
        <v>275</v>
      </c>
      <c r="C553" s="17">
        <v>503.0</v>
      </c>
      <c r="D553" s="18">
        <v>45880.0</v>
      </c>
      <c r="E553" s="19" t="s">
        <v>316</v>
      </c>
      <c r="F553" s="20" t="s">
        <v>317</v>
      </c>
      <c r="G553" s="21">
        <v>1060.0</v>
      </c>
      <c r="H553" s="22" t="b">
        <v>1</v>
      </c>
      <c r="I553" s="19" t="s">
        <v>20</v>
      </c>
      <c r="J553" s="18"/>
      <c r="K553" s="23">
        <v>0.0</v>
      </c>
      <c r="L553" s="24"/>
      <c r="M553" s="24"/>
    </row>
    <row r="554" ht="22.5" customHeight="1">
      <c r="A554" s="16" t="s">
        <v>120</v>
      </c>
      <c r="B554" s="16" t="s">
        <v>275</v>
      </c>
      <c r="C554" s="17">
        <v>504.0</v>
      </c>
      <c r="D554" s="18">
        <v>45880.0</v>
      </c>
      <c r="E554" s="19" t="s">
        <v>157</v>
      </c>
      <c r="F554" s="20" t="s">
        <v>158</v>
      </c>
      <c r="G554" s="21">
        <v>75.0</v>
      </c>
      <c r="H554" s="22" t="b">
        <v>1</v>
      </c>
      <c r="I554" s="19" t="s">
        <v>23</v>
      </c>
      <c r="J554" s="18"/>
      <c r="K554" s="23">
        <v>0.0</v>
      </c>
      <c r="L554" s="24"/>
      <c r="M554" s="24"/>
    </row>
    <row r="555" ht="22.5" customHeight="1">
      <c r="A555" s="16" t="s">
        <v>120</v>
      </c>
      <c r="B555" s="16" t="s">
        <v>275</v>
      </c>
      <c r="C555" s="17">
        <v>505.0</v>
      </c>
      <c r="D555" s="18">
        <v>45880.0</v>
      </c>
      <c r="E555" s="19" t="s">
        <v>159</v>
      </c>
      <c r="F555" s="20" t="s">
        <v>318</v>
      </c>
      <c r="G555" s="21">
        <v>3045.0</v>
      </c>
      <c r="H555" s="22" t="b">
        <v>1</v>
      </c>
      <c r="I555" s="19" t="s">
        <v>23</v>
      </c>
      <c r="J555" s="18"/>
      <c r="K555" s="23">
        <v>0.0</v>
      </c>
      <c r="L555" s="24"/>
      <c r="M555" s="24"/>
    </row>
    <row r="556" ht="22.5" customHeight="1">
      <c r="A556" s="16" t="s">
        <v>120</v>
      </c>
      <c r="B556" s="16" t="s">
        <v>275</v>
      </c>
      <c r="C556" s="17">
        <v>506.0</v>
      </c>
      <c r="D556" s="18">
        <v>45880.0</v>
      </c>
      <c r="E556" s="19" t="s">
        <v>56</v>
      </c>
      <c r="F556" s="20" t="s">
        <v>319</v>
      </c>
      <c r="G556" s="21">
        <v>681.0</v>
      </c>
      <c r="H556" s="22" t="b">
        <v>1</v>
      </c>
      <c r="I556" s="19" t="s">
        <v>20</v>
      </c>
      <c r="J556" s="18"/>
      <c r="K556" s="23">
        <v>0.0</v>
      </c>
      <c r="L556" s="24"/>
      <c r="M556" s="24"/>
    </row>
    <row r="557" ht="22.5" customHeight="1">
      <c r="A557" s="16" t="s">
        <v>120</v>
      </c>
      <c r="B557" s="16" t="s">
        <v>275</v>
      </c>
      <c r="C557" s="17">
        <v>507.0</v>
      </c>
      <c r="D557" s="18">
        <v>45880.0</v>
      </c>
      <c r="E557" s="19" t="s">
        <v>56</v>
      </c>
      <c r="F557" s="20" t="s">
        <v>320</v>
      </c>
      <c r="G557" s="21">
        <v>3644.0</v>
      </c>
      <c r="H557" s="22" t="b">
        <v>1</v>
      </c>
      <c r="I557" s="19" t="s">
        <v>20</v>
      </c>
      <c r="J557" s="18"/>
      <c r="K557" s="23">
        <v>0.0</v>
      </c>
      <c r="L557" s="24"/>
      <c r="M557" s="24"/>
    </row>
    <row r="558" ht="22.5" customHeight="1">
      <c r="A558" s="16" t="s">
        <v>120</v>
      </c>
      <c r="B558" s="16" t="s">
        <v>275</v>
      </c>
      <c r="C558" s="17">
        <v>522.0</v>
      </c>
      <c r="D558" s="18">
        <v>45880.0</v>
      </c>
      <c r="E558" s="19" t="s">
        <v>28</v>
      </c>
      <c r="F558" s="20" t="s">
        <v>19</v>
      </c>
      <c r="G558" s="21">
        <v>1187.0</v>
      </c>
      <c r="H558" s="22" t="b">
        <v>1</v>
      </c>
      <c r="I558" s="19" t="s">
        <v>23</v>
      </c>
      <c r="J558" s="18"/>
      <c r="K558" s="23">
        <v>0.0</v>
      </c>
      <c r="L558" s="24"/>
      <c r="M558" s="24"/>
    </row>
    <row r="559" ht="22.5" customHeight="1">
      <c r="A559" s="16" t="s">
        <v>120</v>
      </c>
      <c r="B559" s="16" t="s">
        <v>275</v>
      </c>
      <c r="C559" s="17">
        <v>496.0</v>
      </c>
      <c r="D559" s="18">
        <v>45881.0</v>
      </c>
      <c r="E559" s="19" t="s">
        <v>157</v>
      </c>
      <c r="F559" s="20" t="s">
        <v>158</v>
      </c>
      <c r="G559" s="21">
        <v>75.0</v>
      </c>
      <c r="H559" s="22" t="b">
        <v>1</v>
      </c>
      <c r="I559" s="19" t="s">
        <v>20</v>
      </c>
      <c r="J559" s="18"/>
      <c r="K559" s="23">
        <v>0.0</v>
      </c>
      <c r="L559" s="24"/>
      <c r="M559" s="24"/>
    </row>
    <row r="560" ht="22.5" customHeight="1">
      <c r="A560" s="16" t="s">
        <v>120</v>
      </c>
      <c r="B560" s="16" t="s">
        <v>275</v>
      </c>
      <c r="C560" s="17">
        <v>508.0</v>
      </c>
      <c r="D560" s="18">
        <v>45881.0</v>
      </c>
      <c r="E560" s="19" t="s">
        <v>150</v>
      </c>
      <c r="F560" s="20" t="s">
        <v>321</v>
      </c>
      <c r="G560" s="21">
        <v>8870.0</v>
      </c>
      <c r="H560" s="22" t="b">
        <v>1</v>
      </c>
      <c r="I560" s="19" t="s">
        <v>23</v>
      </c>
      <c r="J560" s="18"/>
      <c r="K560" s="23">
        <v>0.0</v>
      </c>
      <c r="L560" s="24"/>
      <c r="M560" s="24"/>
    </row>
    <row r="561" ht="22.5" customHeight="1">
      <c r="A561" s="16" t="s">
        <v>120</v>
      </c>
      <c r="B561" s="16" t="s">
        <v>275</v>
      </c>
      <c r="C561" s="17">
        <v>512.0</v>
      </c>
      <c r="D561" s="18">
        <v>45881.0</v>
      </c>
      <c r="E561" s="19" t="s">
        <v>33</v>
      </c>
      <c r="F561" s="20" t="s">
        <v>322</v>
      </c>
      <c r="G561" s="21">
        <v>630.0</v>
      </c>
      <c r="H561" s="22" t="b">
        <v>1</v>
      </c>
      <c r="I561" s="19" t="s">
        <v>20</v>
      </c>
      <c r="J561" s="18"/>
      <c r="K561" s="23">
        <v>0.0</v>
      </c>
      <c r="L561" s="24"/>
      <c r="M561" s="24"/>
    </row>
    <row r="562" ht="22.5" customHeight="1">
      <c r="A562" s="16" t="s">
        <v>120</v>
      </c>
      <c r="B562" s="16" t="s">
        <v>275</v>
      </c>
      <c r="C562" s="17">
        <v>511.0</v>
      </c>
      <c r="D562" s="18">
        <v>45882.0</v>
      </c>
      <c r="E562" s="19" t="s">
        <v>72</v>
      </c>
      <c r="F562" s="20" t="s">
        <v>323</v>
      </c>
      <c r="G562" s="21">
        <v>1661.0</v>
      </c>
      <c r="H562" s="22" t="b">
        <v>1</v>
      </c>
      <c r="I562" s="19" t="s">
        <v>23</v>
      </c>
      <c r="J562" s="18"/>
      <c r="K562" s="23">
        <v>0.0</v>
      </c>
      <c r="L562" s="24"/>
      <c r="M562" s="24"/>
    </row>
    <row r="563" ht="22.5" customHeight="1">
      <c r="A563" s="16" t="s">
        <v>120</v>
      </c>
      <c r="B563" s="16" t="s">
        <v>275</v>
      </c>
      <c r="C563" s="17">
        <v>513.0</v>
      </c>
      <c r="D563" s="18">
        <v>45882.0</v>
      </c>
      <c r="E563" s="19" t="s">
        <v>157</v>
      </c>
      <c r="F563" s="20" t="s">
        <v>158</v>
      </c>
      <c r="G563" s="21">
        <v>75.0</v>
      </c>
      <c r="H563" s="22" t="b">
        <v>1</v>
      </c>
      <c r="I563" s="19" t="s">
        <v>20</v>
      </c>
      <c r="J563" s="18"/>
      <c r="K563" s="23">
        <v>0.0</v>
      </c>
      <c r="L563" s="24"/>
      <c r="M563" s="24"/>
    </row>
    <row r="564" ht="22.5" customHeight="1">
      <c r="A564" s="16" t="s">
        <v>120</v>
      </c>
      <c r="B564" s="16" t="s">
        <v>275</v>
      </c>
      <c r="C564" s="25">
        <v>747.0</v>
      </c>
      <c r="D564" s="18">
        <v>45882.0</v>
      </c>
      <c r="E564" s="19" t="s">
        <v>53</v>
      </c>
      <c r="F564" s="20" t="s">
        <v>229</v>
      </c>
      <c r="G564" s="21">
        <v>5102.0</v>
      </c>
      <c r="H564" s="22" t="b">
        <v>1</v>
      </c>
      <c r="I564" s="19" t="s">
        <v>20</v>
      </c>
      <c r="J564" s="18"/>
      <c r="K564" s="23">
        <v>0.0</v>
      </c>
      <c r="L564" s="24"/>
      <c r="M564" s="24"/>
    </row>
    <row r="565" ht="22.5" customHeight="1">
      <c r="A565" s="16" t="s">
        <v>120</v>
      </c>
      <c r="B565" s="16" t="s">
        <v>275</v>
      </c>
      <c r="C565" s="25">
        <v>761.0</v>
      </c>
      <c r="D565" s="18">
        <v>45882.0</v>
      </c>
      <c r="E565" s="19" t="s">
        <v>142</v>
      </c>
      <c r="F565" s="20" t="s">
        <v>219</v>
      </c>
      <c r="G565" s="21">
        <v>1763.0</v>
      </c>
      <c r="H565" s="22" t="b">
        <v>1</v>
      </c>
      <c r="I565" s="19" t="s">
        <v>20</v>
      </c>
      <c r="J565" s="18"/>
      <c r="K565" s="31">
        <v>0.0</v>
      </c>
      <c r="L565" s="24"/>
      <c r="M565" s="24"/>
    </row>
    <row r="566" ht="22.5" customHeight="1">
      <c r="A566" s="16" t="s">
        <v>120</v>
      </c>
      <c r="B566" s="16" t="s">
        <v>275</v>
      </c>
      <c r="C566" s="17">
        <v>510.0</v>
      </c>
      <c r="D566" s="18">
        <v>45883.0</v>
      </c>
      <c r="E566" s="19" t="s">
        <v>21</v>
      </c>
      <c r="F566" s="20" t="s">
        <v>324</v>
      </c>
      <c r="G566" s="21">
        <v>1649.0</v>
      </c>
      <c r="H566" s="22" t="b">
        <v>1</v>
      </c>
      <c r="I566" s="19" t="s">
        <v>23</v>
      </c>
      <c r="J566" s="18"/>
      <c r="K566" s="23">
        <v>0.0</v>
      </c>
      <c r="L566" s="24"/>
      <c r="M566" s="24"/>
    </row>
    <row r="567" ht="22.5" customHeight="1">
      <c r="A567" s="16" t="s">
        <v>120</v>
      </c>
      <c r="B567" s="16" t="s">
        <v>275</v>
      </c>
      <c r="C567" s="17">
        <v>514.0</v>
      </c>
      <c r="D567" s="18">
        <v>45883.0</v>
      </c>
      <c r="E567" s="19" t="s">
        <v>157</v>
      </c>
      <c r="F567" s="20" t="s">
        <v>158</v>
      </c>
      <c r="G567" s="21">
        <v>75.0</v>
      </c>
      <c r="H567" s="22" t="b">
        <v>1</v>
      </c>
      <c r="I567" s="19" t="s">
        <v>20</v>
      </c>
      <c r="J567" s="18"/>
      <c r="K567" s="23">
        <v>0.0</v>
      </c>
      <c r="L567" s="24"/>
      <c r="M567" s="24"/>
    </row>
    <row r="568" ht="22.5" customHeight="1">
      <c r="A568" s="16" t="s">
        <v>120</v>
      </c>
      <c r="B568" s="16" t="s">
        <v>275</v>
      </c>
      <c r="C568" s="17">
        <v>515.0</v>
      </c>
      <c r="D568" s="18">
        <v>45883.0</v>
      </c>
      <c r="E568" s="19" t="s">
        <v>288</v>
      </c>
      <c r="F568" s="20" t="s">
        <v>289</v>
      </c>
      <c r="G568" s="21">
        <v>1410.0</v>
      </c>
      <c r="H568" s="22" t="b">
        <v>1</v>
      </c>
      <c r="I568" s="19" t="s">
        <v>20</v>
      </c>
      <c r="J568" s="18"/>
      <c r="K568" s="23">
        <v>0.0</v>
      </c>
      <c r="L568" s="24"/>
      <c r="M568" s="24"/>
    </row>
    <row r="569" ht="22.5" customHeight="1">
      <c r="A569" s="16" t="s">
        <v>120</v>
      </c>
      <c r="B569" s="16" t="s">
        <v>275</v>
      </c>
      <c r="C569" s="17">
        <v>516.0</v>
      </c>
      <c r="D569" s="18">
        <v>45883.0</v>
      </c>
      <c r="E569" s="19" t="s">
        <v>24</v>
      </c>
      <c r="F569" s="20" t="s">
        <v>325</v>
      </c>
      <c r="G569" s="21">
        <v>644.0</v>
      </c>
      <c r="H569" s="22" t="b">
        <v>1</v>
      </c>
      <c r="I569" s="19" t="s">
        <v>23</v>
      </c>
      <c r="J569" s="18"/>
      <c r="K569" s="23">
        <v>0.0</v>
      </c>
      <c r="L569" s="24"/>
      <c r="M569" s="24"/>
    </row>
    <row r="570" ht="22.5" customHeight="1">
      <c r="A570" s="16" t="s">
        <v>120</v>
      </c>
      <c r="B570" s="16" t="s">
        <v>275</v>
      </c>
      <c r="C570" s="17">
        <v>523.0</v>
      </c>
      <c r="D570" s="18">
        <v>45883.0</v>
      </c>
      <c r="E570" s="19" t="s">
        <v>28</v>
      </c>
      <c r="F570" s="20" t="s">
        <v>19</v>
      </c>
      <c r="G570" s="21">
        <v>1771.0</v>
      </c>
      <c r="H570" s="22" t="b">
        <v>1</v>
      </c>
      <c r="I570" s="19" t="s">
        <v>23</v>
      </c>
      <c r="J570" s="18"/>
      <c r="K570" s="23">
        <v>0.0</v>
      </c>
      <c r="L570" s="24"/>
      <c r="M570" s="24"/>
    </row>
    <row r="571" ht="22.5" customHeight="1">
      <c r="A571" s="16" t="s">
        <v>120</v>
      </c>
      <c r="B571" s="16" t="s">
        <v>275</v>
      </c>
      <c r="C571" s="17">
        <v>526.0</v>
      </c>
      <c r="D571" s="18">
        <v>45883.0</v>
      </c>
      <c r="E571" s="19" t="s">
        <v>46</v>
      </c>
      <c r="F571" s="20" t="s">
        <v>326</v>
      </c>
      <c r="G571" s="21">
        <v>4579.0</v>
      </c>
      <c r="H571" s="22" t="b">
        <v>1</v>
      </c>
      <c r="I571" s="19" t="s">
        <v>20</v>
      </c>
      <c r="J571" s="18"/>
      <c r="K571" s="23">
        <v>0.0</v>
      </c>
      <c r="L571" s="24"/>
      <c r="M571" s="24"/>
    </row>
    <row r="572" ht="22.5" customHeight="1">
      <c r="A572" s="16" t="s">
        <v>120</v>
      </c>
      <c r="B572" s="16" t="s">
        <v>275</v>
      </c>
      <c r="C572" s="25">
        <v>735.0</v>
      </c>
      <c r="D572" s="18">
        <v>45883.0</v>
      </c>
      <c r="E572" s="19" t="s">
        <v>136</v>
      </c>
      <c r="F572" s="20" t="s">
        <v>137</v>
      </c>
      <c r="G572" s="21">
        <v>2540.0</v>
      </c>
      <c r="H572" s="22" t="b">
        <v>1</v>
      </c>
      <c r="I572" s="19" t="s">
        <v>20</v>
      </c>
      <c r="J572" s="18"/>
      <c r="K572" s="23">
        <v>0.0</v>
      </c>
      <c r="L572" s="24"/>
      <c r="M572" s="24"/>
    </row>
    <row r="573" ht="22.5" customHeight="1">
      <c r="A573" s="16" t="s">
        <v>120</v>
      </c>
      <c r="B573" s="16" t="s">
        <v>275</v>
      </c>
      <c r="C573" s="17">
        <v>517.0</v>
      </c>
      <c r="D573" s="18">
        <v>45884.0</v>
      </c>
      <c r="E573" s="19" t="s">
        <v>21</v>
      </c>
      <c r="F573" s="20" t="s">
        <v>325</v>
      </c>
      <c r="G573" s="21">
        <v>3319.0</v>
      </c>
      <c r="H573" s="22" t="b">
        <v>1</v>
      </c>
      <c r="I573" s="19" t="s">
        <v>23</v>
      </c>
      <c r="J573" s="18"/>
      <c r="K573" s="23">
        <v>0.0</v>
      </c>
      <c r="L573" s="24"/>
      <c r="M573" s="24"/>
    </row>
    <row r="574" ht="22.5" customHeight="1">
      <c r="A574" s="16" t="s">
        <v>120</v>
      </c>
      <c r="B574" s="16" t="s">
        <v>275</v>
      </c>
      <c r="C574" s="17">
        <v>519.0</v>
      </c>
      <c r="D574" s="18">
        <v>45884.0</v>
      </c>
      <c r="E574" s="19" t="s">
        <v>33</v>
      </c>
      <c r="F574" s="20" t="s">
        <v>327</v>
      </c>
      <c r="G574" s="21">
        <v>1806.0</v>
      </c>
      <c r="H574" s="22" t="b">
        <v>1</v>
      </c>
      <c r="I574" s="19" t="s">
        <v>20</v>
      </c>
      <c r="J574" s="18"/>
      <c r="K574" s="23">
        <v>0.0</v>
      </c>
      <c r="L574" s="24"/>
      <c r="M574" s="24"/>
    </row>
    <row r="575" ht="22.5" customHeight="1">
      <c r="A575" s="16" t="s">
        <v>120</v>
      </c>
      <c r="B575" s="16" t="s">
        <v>275</v>
      </c>
      <c r="C575" s="25">
        <v>520.0</v>
      </c>
      <c r="D575" s="18">
        <v>45884.0</v>
      </c>
      <c r="E575" s="19" t="s">
        <v>328</v>
      </c>
      <c r="F575" s="20" t="s">
        <v>329</v>
      </c>
      <c r="G575" s="21">
        <v>710.0</v>
      </c>
      <c r="H575" s="22" t="b">
        <v>1</v>
      </c>
      <c r="I575" s="19" t="s">
        <v>20</v>
      </c>
      <c r="J575" s="18"/>
      <c r="K575" s="23">
        <v>0.0</v>
      </c>
      <c r="L575" s="24"/>
      <c r="M575" s="24"/>
    </row>
    <row r="576" ht="22.5" customHeight="1">
      <c r="A576" s="16" t="s">
        <v>120</v>
      </c>
      <c r="B576" s="16" t="s">
        <v>275</v>
      </c>
      <c r="C576" s="25">
        <v>528.0</v>
      </c>
      <c r="D576" s="18">
        <v>45884.0</v>
      </c>
      <c r="E576" s="19" t="s">
        <v>76</v>
      </c>
      <c r="F576" s="20" t="s">
        <v>330</v>
      </c>
      <c r="G576" s="21">
        <v>1320.0</v>
      </c>
      <c r="H576" s="22" t="b">
        <v>1</v>
      </c>
      <c r="I576" s="19" t="s">
        <v>23</v>
      </c>
      <c r="J576" s="18"/>
      <c r="K576" s="23">
        <v>0.0</v>
      </c>
      <c r="L576" s="24"/>
      <c r="M576" s="24"/>
    </row>
    <row r="577" ht="22.5" customHeight="1">
      <c r="A577" s="16" t="s">
        <v>120</v>
      </c>
      <c r="B577" s="16" t="s">
        <v>275</v>
      </c>
      <c r="C577" s="25">
        <v>525.0</v>
      </c>
      <c r="D577" s="18">
        <v>45885.0</v>
      </c>
      <c r="E577" s="19" t="s">
        <v>169</v>
      </c>
      <c r="F577" s="20" t="s">
        <v>60</v>
      </c>
      <c r="G577" s="21">
        <v>1640.0</v>
      </c>
      <c r="H577" s="22" t="b">
        <v>1</v>
      </c>
      <c r="I577" s="19" t="s">
        <v>23</v>
      </c>
      <c r="J577" s="18"/>
      <c r="K577" s="23">
        <v>0.0</v>
      </c>
      <c r="L577" s="24"/>
      <c r="M577" s="24"/>
    </row>
    <row r="578" ht="22.5" customHeight="1">
      <c r="A578" s="16" t="s">
        <v>120</v>
      </c>
      <c r="B578" s="16" t="s">
        <v>275</v>
      </c>
      <c r="C578" s="17">
        <v>536.0</v>
      </c>
      <c r="D578" s="18">
        <v>45885.0</v>
      </c>
      <c r="E578" s="19" t="s">
        <v>21</v>
      </c>
      <c r="F578" s="20" t="s">
        <v>170</v>
      </c>
      <c r="G578" s="21">
        <v>6933.0</v>
      </c>
      <c r="H578" s="22" t="b">
        <v>1</v>
      </c>
      <c r="I578" s="19" t="s">
        <v>23</v>
      </c>
      <c r="J578" s="18"/>
      <c r="K578" s="23">
        <v>0.0</v>
      </c>
      <c r="L578" s="24"/>
      <c r="M578" s="24"/>
    </row>
    <row r="579" ht="22.5" customHeight="1">
      <c r="A579" s="16" t="s">
        <v>120</v>
      </c>
      <c r="B579" s="16" t="s">
        <v>275</v>
      </c>
      <c r="C579" s="25">
        <v>1227.0</v>
      </c>
      <c r="D579" s="18">
        <v>45885.0</v>
      </c>
      <c r="E579" s="19" t="s">
        <v>331</v>
      </c>
      <c r="F579" s="20" t="s">
        <v>332</v>
      </c>
      <c r="G579" s="21">
        <v>691.0</v>
      </c>
      <c r="H579" s="22" t="b">
        <v>1</v>
      </c>
      <c r="I579" s="19" t="s">
        <v>20</v>
      </c>
      <c r="J579" s="18"/>
      <c r="K579" s="31">
        <v>0.0</v>
      </c>
      <c r="L579" s="24"/>
      <c r="M579" s="24"/>
    </row>
    <row r="580" ht="22.5" customHeight="1">
      <c r="A580" s="16" t="s">
        <v>120</v>
      </c>
      <c r="B580" s="16" t="s">
        <v>275</v>
      </c>
      <c r="C580" s="17">
        <v>530.0</v>
      </c>
      <c r="D580" s="18">
        <v>45887.0</v>
      </c>
      <c r="E580" s="19" t="s">
        <v>157</v>
      </c>
      <c r="F580" s="20" t="s">
        <v>158</v>
      </c>
      <c r="G580" s="21">
        <v>150.0</v>
      </c>
      <c r="H580" s="22" t="b">
        <v>1</v>
      </c>
      <c r="I580" s="19" t="s">
        <v>20</v>
      </c>
      <c r="J580" s="18"/>
      <c r="K580" s="23">
        <v>0.0</v>
      </c>
      <c r="L580" s="24"/>
      <c r="M580" s="24"/>
    </row>
    <row r="581" ht="22.5" customHeight="1">
      <c r="A581" s="16" t="s">
        <v>120</v>
      </c>
      <c r="B581" s="16" t="s">
        <v>275</v>
      </c>
      <c r="C581" s="17">
        <v>532.0</v>
      </c>
      <c r="D581" s="18">
        <v>45887.0</v>
      </c>
      <c r="E581" s="19" t="s">
        <v>28</v>
      </c>
      <c r="F581" s="20" t="s">
        <v>19</v>
      </c>
      <c r="G581" s="21">
        <v>3259.0</v>
      </c>
      <c r="H581" s="22" t="b">
        <v>1</v>
      </c>
      <c r="I581" s="19" t="s">
        <v>23</v>
      </c>
      <c r="J581" s="18"/>
      <c r="K581" s="23">
        <v>0.0</v>
      </c>
      <c r="L581" s="24"/>
      <c r="M581" s="24"/>
    </row>
    <row r="582" ht="22.5" customHeight="1">
      <c r="A582" s="16" t="s">
        <v>120</v>
      </c>
      <c r="B582" s="16" t="s">
        <v>275</v>
      </c>
      <c r="C582" s="17">
        <v>535.0</v>
      </c>
      <c r="D582" s="18">
        <v>45887.0</v>
      </c>
      <c r="E582" s="19" t="s">
        <v>163</v>
      </c>
      <c r="F582" s="20" t="s">
        <v>164</v>
      </c>
      <c r="G582" s="21">
        <v>300.0</v>
      </c>
      <c r="H582" s="22" t="b">
        <v>1</v>
      </c>
      <c r="I582" s="19" t="s">
        <v>23</v>
      </c>
      <c r="J582" s="18"/>
      <c r="K582" s="23">
        <v>0.0</v>
      </c>
      <c r="L582" s="24"/>
      <c r="M582" s="24"/>
    </row>
    <row r="583" ht="22.5" customHeight="1">
      <c r="A583" s="16" t="s">
        <v>120</v>
      </c>
      <c r="B583" s="16" t="s">
        <v>275</v>
      </c>
      <c r="C583" s="17">
        <v>537.0</v>
      </c>
      <c r="D583" s="18">
        <v>45887.0</v>
      </c>
      <c r="E583" s="19" t="s">
        <v>21</v>
      </c>
      <c r="F583" s="20" t="s">
        <v>333</v>
      </c>
      <c r="G583" s="21">
        <v>3756.0</v>
      </c>
      <c r="H583" s="22" t="b">
        <v>1</v>
      </c>
      <c r="I583" s="19" t="s">
        <v>23</v>
      </c>
      <c r="J583" s="18"/>
      <c r="K583" s="23">
        <v>0.0</v>
      </c>
      <c r="L583" s="24"/>
      <c r="M583" s="24"/>
    </row>
    <row r="584" ht="22.5" customHeight="1">
      <c r="A584" s="16" t="s">
        <v>120</v>
      </c>
      <c r="B584" s="16" t="s">
        <v>275</v>
      </c>
      <c r="C584" s="25">
        <v>538.0</v>
      </c>
      <c r="D584" s="18">
        <v>45887.0</v>
      </c>
      <c r="E584" s="19" t="s">
        <v>21</v>
      </c>
      <c r="F584" s="20" t="s">
        <v>334</v>
      </c>
      <c r="G584" s="21">
        <v>3429.0</v>
      </c>
      <c r="H584" s="22" t="b">
        <v>1</v>
      </c>
      <c r="I584" s="19" t="s">
        <v>23</v>
      </c>
      <c r="J584" s="18"/>
      <c r="K584" s="23">
        <v>0.0</v>
      </c>
      <c r="L584" s="24"/>
      <c r="M584" s="24"/>
    </row>
    <row r="585" ht="22.5" customHeight="1">
      <c r="A585" s="16" t="s">
        <v>120</v>
      </c>
      <c r="B585" s="16" t="s">
        <v>275</v>
      </c>
      <c r="C585" s="17">
        <v>555.0</v>
      </c>
      <c r="D585" s="18">
        <v>45887.0</v>
      </c>
      <c r="E585" s="19" t="s">
        <v>283</v>
      </c>
      <c r="F585" s="20" t="s">
        <v>182</v>
      </c>
      <c r="G585" s="21">
        <v>3676.0</v>
      </c>
      <c r="H585" s="22" t="b">
        <v>1</v>
      </c>
      <c r="I585" s="19" t="s">
        <v>20</v>
      </c>
      <c r="J585" s="18"/>
      <c r="K585" s="23">
        <v>0.0</v>
      </c>
      <c r="L585" s="24"/>
      <c r="M585" s="24"/>
    </row>
    <row r="586" ht="22.5" customHeight="1">
      <c r="A586" s="16" t="s">
        <v>120</v>
      </c>
      <c r="B586" s="16" t="s">
        <v>275</v>
      </c>
      <c r="C586" s="17">
        <v>556.0</v>
      </c>
      <c r="D586" s="18">
        <v>45887.0</v>
      </c>
      <c r="E586" s="19" t="s">
        <v>83</v>
      </c>
      <c r="F586" s="20" t="s">
        <v>335</v>
      </c>
      <c r="G586" s="21">
        <v>880.0</v>
      </c>
      <c r="H586" s="22" t="b">
        <v>1</v>
      </c>
      <c r="I586" s="19" t="s">
        <v>20</v>
      </c>
      <c r="J586" s="18"/>
      <c r="K586" s="23">
        <v>0.0</v>
      </c>
      <c r="L586" s="24"/>
      <c r="M586" s="24"/>
    </row>
    <row r="587" ht="22.5" customHeight="1">
      <c r="A587" s="16" t="s">
        <v>120</v>
      </c>
      <c r="B587" s="16" t="s">
        <v>275</v>
      </c>
      <c r="C587" s="17">
        <v>559.0</v>
      </c>
      <c r="D587" s="18">
        <v>45887.0</v>
      </c>
      <c r="E587" s="19" t="s">
        <v>56</v>
      </c>
      <c r="F587" s="20" t="s">
        <v>336</v>
      </c>
      <c r="G587" s="21">
        <v>6977.0</v>
      </c>
      <c r="H587" s="22" t="b">
        <v>1</v>
      </c>
      <c r="I587" s="19" t="s">
        <v>20</v>
      </c>
      <c r="J587" s="18"/>
      <c r="K587" s="23">
        <v>0.0</v>
      </c>
      <c r="L587" s="24"/>
      <c r="M587" s="24"/>
    </row>
    <row r="588" ht="22.5" customHeight="1">
      <c r="A588" s="16" t="s">
        <v>120</v>
      </c>
      <c r="B588" s="16" t="s">
        <v>275</v>
      </c>
      <c r="C588" s="17">
        <v>560.0</v>
      </c>
      <c r="D588" s="18">
        <v>45887.0</v>
      </c>
      <c r="E588" s="19" t="s">
        <v>56</v>
      </c>
      <c r="F588" s="20" t="s">
        <v>337</v>
      </c>
      <c r="G588" s="21">
        <v>7427.0</v>
      </c>
      <c r="H588" s="22" t="b">
        <v>1</v>
      </c>
      <c r="I588" s="19" t="s">
        <v>20</v>
      </c>
      <c r="J588" s="18"/>
      <c r="K588" s="23">
        <v>0.0</v>
      </c>
      <c r="L588" s="24"/>
      <c r="M588" s="24"/>
    </row>
    <row r="589" ht="22.5" customHeight="1">
      <c r="A589" s="16" t="s">
        <v>120</v>
      </c>
      <c r="B589" s="16" t="s">
        <v>275</v>
      </c>
      <c r="C589" s="25">
        <v>736.0</v>
      </c>
      <c r="D589" s="18">
        <v>45887.0</v>
      </c>
      <c r="E589" s="19" t="s">
        <v>136</v>
      </c>
      <c r="F589" s="20" t="s">
        <v>137</v>
      </c>
      <c r="G589" s="21">
        <v>2296.0</v>
      </c>
      <c r="H589" s="22" t="b">
        <v>1</v>
      </c>
      <c r="I589" s="19" t="s">
        <v>20</v>
      </c>
      <c r="J589" s="18"/>
      <c r="K589" s="23">
        <v>0.0</v>
      </c>
      <c r="L589" s="24"/>
      <c r="M589" s="24"/>
    </row>
    <row r="590" ht="22.5" customHeight="1">
      <c r="A590" s="16" t="s">
        <v>120</v>
      </c>
      <c r="B590" s="16" t="s">
        <v>275</v>
      </c>
      <c r="C590" s="17">
        <v>531.0</v>
      </c>
      <c r="D590" s="18">
        <v>45888.0</v>
      </c>
      <c r="E590" s="19" t="s">
        <v>115</v>
      </c>
      <c r="F590" s="20" t="s">
        <v>27</v>
      </c>
      <c r="G590" s="21">
        <v>2880.0</v>
      </c>
      <c r="H590" s="22" t="b">
        <v>1</v>
      </c>
      <c r="I590" s="19" t="s">
        <v>23</v>
      </c>
      <c r="J590" s="18"/>
      <c r="K590" s="23">
        <v>0.0</v>
      </c>
      <c r="L590" s="24"/>
      <c r="M590" s="24"/>
    </row>
    <row r="591" ht="22.5" customHeight="1">
      <c r="A591" s="16" t="s">
        <v>120</v>
      </c>
      <c r="B591" s="16" t="s">
        <v>275</v>
      </c>
      <c r="C591" s="17">
        <v>533.0</v>
      </c>
      <c r="D591" s="18">
        <v>45888.0</v>
      </c>
      <c r="E591" s="19" t="s">
        <v>28</v>
      </c>
      <c r="F591" s="20" t="s">
        <v>19</v>
      </c>
      <c r="G591" s="21">
        <v>1109.0</v>
      </c>
      <c r="H591" s="22" t="b">
        <v>1</v>
      </c>
      <c r="I591" s="19" t="s">
        <v>23</v>
      </c>
      <c r="J591" s="18"/>
      <c r="K591" s="23">
        <v>0.0</v>
      </c>
      <c r="L591" s="24"/>
      <c r="M591" s="24"/>
    </row>
    <row r="592" ht="22.5" customHeight="1">
      <c r="A592" s="16" t="s">
        <v>120</v>
      </c>
      <c r="B592" s="16" t="s">
        <v>275</v>
      </c>
      <c r="C592" s="17">
        <v>534.0</v>
      </c>
      <c r="D592" s="18">
        <v>45888.0</v>
      </c>
      <c r="E592" s="19" t="s">
        <v>159</v>
      </c>
      <c r="F592" s="20" t="s">
        <v>338</v>
      </c>
      <c r="G592" s="21">
        <v>10113.0</v>
      </c>
      <c r="H592" s="22" t="b">
        <v>1</v>
      </c>
      <c r="I592" s="19" t="s">
        <v>23</v>
      </c>
      <c r="J592" s="18"/>
      <c r="K592" s="23">
        <v>0.0</v>
      </c>
      <c r="L592" s="24"/>
      <c r="M592" s="24"/>
    </row>
    <row r="593" ht="22.5" customHeight="1">
      <c r="A593" s="16" t="s">
        <v>120</v>
      </c>
      <c r="B593" s="16" t="s">
        <v>275</v>
      </c>
      <c r="C593" s="17">
        <v>554.0</v>
      </c>
      <c r="D593" s="18">
        <v>45888.0</v>
      </c>
      <c r="E593" s="19" t="s">
        <v>267</v>
      </c>
      <c r="F593" s="20" t="s">
        <v>314</v>
      </c>
      <c r="G593" s="21">
        <v>1710.0</v>
      </c>
      <c r="H593" s="22" t="b">
        <v>1</v>
      </c>
      <c r="I593" s="19" t="s">
        <v>20</v>
      </c>
      <c r="J593" s="18"/>
      <c r="K593" s="23">
        <v>0.0</v>
      </c>
      <c r="L593" s="24"/>
      <c r="M593" s="24"/>
    </row>
    <row r="594" ht="22.5" customHeight="1">
      <c r="A594" s="16" t="s">
        <v>120</v>
      </c>
      <c r="B594" s="16" t="s">
        <v>275</v>
      </c>
      <c r="C594" s="17">
        <v>529.0</v>
      </c>
      <c r="D594" s="18">
        <v>45889.0</v>
      </c>
      <c r="E594" s="19" t="s">
        <v>157</v>
      </c>
      <c r="F594" s="20" t="s">
        <v>158</v>
      </c>
      <c r="G594" s="21">
        <v>75.0</v>
      </c>
      <c r="H594" s="22" t="b">
        <v>1</v>
      </c>
      <c r="I594" s="19" t="s">
        <v>20</v>
      </c>
      <c r="J594" s="18"/>
      <c r="K594" s="23">
        <v>0.0</v>
      </c>
      <c r="L594" s="24"/>
      <c r="M594" s="24"/>
    </row>
    <row r="595" ht="22.5" customHeight="1">
      <c r="A595" s="16" t="s">
        <v>120</v>
      </c>
      <c r="B595" s="16" t="s">
        <v>275</v>
      </c>
      <c r="C595" s="17">
        <v>544.0</v>
      </c>
      <c r="D595" s="18">
        <v>45889.0</v>
      </c>
      <c r="E595" s="19" t="s">
        <v>21</v>
      </c>
      <c r="F595" s="20" t="s">
        <v>339</v>
      </c>
      <c r="G595" s="21">
        <v>410.0</v>
      </c>
      <c r="H595" s="22" t="b">
        <v>1</v>
      </c>
      <c r="I595" s="19" t="s">
        <v>23</v>
      </c>
      <c r="J595" s="18"/>
      <c r="K595" s="23">
        <v>0.0</v>
      </c>
      <c r="L595" s="24"/>
      <c r="M595" s="24"/>
    </row>
    <row r="596" ht="22.5" customHeight="1">
      <c r="A596" s="16" t="s">
        <v>120</v>
      </c>
      <c r="B596" s="16" t="s">
        <v>275</v>
      </c>
      <c r="C596" s="25">
        <v>566.0</v>
      </c>
      <c r="D596" s="18">
        <v>45889.0</v>
      </c>
      <c r="E596" s="19" t="s">
        <v>21</v>
      </c>
      <c r="F596" s="20" t="s">
        <v>340</v>
      </c>
      <c r="G596" s="21">
        <v>4456.0</v>
      </c>
      <c r="H596" s="22" t="b">
        <v>1</v>
      </c>
      <c r="I596" s="19" t="s">
        <v>23</v>
      </c>
      <c r="J596" s="18"/>
      <c r="K596" s="23">
        <v>0.0</v>
      </c>
      <c r="L596" s="24"/>
      <c r="M596" s="24"/>
    </row>
    <row r="597" ht="22.5" customHeight="1">
      <c r="A597" s="16" t="s">
        <v>120</v>
      </c>
      <c r="B597" s="16" t="s">
        <v>275</v>
      </c>
      <c r="C597" s="17">
        <v>553.0</v>
      </c>
      <c r="D597" s="18">
        <v>45890.0</v>
      </c>
      <c r="E597" s="19" t="s">
        <v>267</v>
      </c>
      <c r="F597" s="20" t="s">
        <v>314</v>
      </c>
      <c r="G597" s="21">
        <v>1710.0</v>
      </c>
      <c r="H597" s="22" t="b">
        <v>1</v>
      </c>
      <c r="I597" s="19" t="s">
        <v>20</v>
      </c>
      <c r="J597" s="18"/>
      <c r="K597" s="23">
        <v>0.0</v>
      </c>
      <c r="L597" s="24"/>
      <c r="M597" s="24"/>
    </row>
    <row r="598" ht="22.5" customHeight="1">
      <c r="A598" s="16" t="s">
        <v>120</v>
      </c>
      <c r="B598" s="16" t="s">
        <v>275</v>
      </c>
      <c r="C598" s="25">
        <v>539.0</v>
      </c>
      <c r="D598" s="18">
        <v>45891.0</v>
      </c>
      <c r="E598" s="19" t="s">
        <v>106</v>
      </c>
      <c r="F598" s="20" t="s">
        <v>106</v>
      </c>
      <c r="G598" s="21">
        <v>22000.0</v>
      </c>
      <c r="H598" s="22" t="b">
        <v>1</v>
      </c>
      <c r="I598" s="19" t="s">
        <v>23</v>
      </c>
      <c r="J598" s="18"/>
      <c r="K598" s="23">
        <v>0.0</v>
      </c>
      <c r="L598" s="24"/>
      <c r="M598" s="24"/>
    </row>
    <row r="599" ht="22.5" customHeight="1">
      <c r="A599" s="16" t="s">
        <v>120</v>
      </c>
      <c r="B599" s="16" t="s">
        <v>275</v>
      </c>
      <c r="C599" s="17">
        <v>543.0</v>
      </c>
      <c r="D599" s="18">
        <v>45891.0</v>
      </c>
      <c r="E599" s="19" t="s">
        <v>21</v>
      </c>
      <c r="F599" s="20" t="s">
        <v>341</v>
      </c>
      <c r="G599" s="21">
        <v>4913.0</v>
      </c>
      <c r="H599" s="22" t="b">
        <v>1</v>
      </c>
      <c r="I599" s="19" t="s">
        <v>23</v>
      </c>
      <c r="J599" s="18"/>
      <c r="K599" s="23">
        <v>0.0</v>
      </c>
      <c r="L599" s="24"/>
      <c r="M599" s="24"/>
    </row>
    <row r="600" ht="22.5" customHeight="1">
      <c r="A600" s="16" t="s">
        <v>120</v>
      </c>
      <c r="B600" s="16" t="s">
        <v>275</v>
      </c>
      <c r="C600" s="17">
        <v>548.0</v>
      </c>
      <c r="D600" s="18">
        <v>45891.0</v>
      </c>
      <c r="E600" s="19" t="s">
        <v>169</v>
      </c>
      <c r="F600" s="20" t="s">
        <v>342</v>
      </c>
      <c r="G600" s="21">
        <v>1640.0</v>
      </c>
      <c r="H600" s="22" t="b">
        <v>1</v>
      </c>
      <c r="I600" s="19" t="s">
        <v>23</v>
      </c>
      <c r="J600" s="18"/>
      <c r="K600" s="23">
        <v>0.0</v>
      </c>
      <c r="L600" s="24"/>
      <c r="M600" s="24"/>
    </row>
    <row r="601" ht="22.5" customHeight="1">
      <c r="A601" s="16" t="s">
        <v>120</v>
      </c>
      <c r="B601" s="16" t="s">
        <v>275</v>
      </c>
      <c r="C601" s="17">
        <v>551.0</v>
      </c>
      <c r="D601" s="18">
        <v>45891.0</v>
      </c>
      <c r="E601" s="19" t="s">
        <v>265</v>
      </c>
      <c r="F601" s="20" t="s">
        <v>281</v>
      </c>
      <c r="G601" s="21">
        <v>600.0</v>
      </c>
      <c r="H601" s="22" t="b">
        <v>1</v>
      </c>
      <c r="I601" s="19" t="s">
        <v>20</v>
      </c>
      <c r="J601" s="18"/>
      <c r="K601" s="23">
        <v>0.0</v>
      </c>
      <c r="L601" s="24"/>
      <c r="M601" s="24"/>
    </row>
    <row r="602" ht="22.5" customHeight="1">
      <c r="A602" s="16" t="s">
        <v>120</v>
      </c>
      <c r="B602" s="16" t="s">
        <v>275</v>
      </c>
      <c r="C602" s="25">
        <v>565.0</v>
      </c>
      <c r="D602" s="18">
        <v>45891.0</v>
      </c>
      <c r="E602" s="19" t="s">
        <v>28</v>
      </c>
      <c r="F602" s="20" t="s">
        <v>147</v>
      </c>
      <c r="G602" s="21">
        <v>1850.0</v>
      </c>
      <c r="H602" s="22" t="b">
        <v>1</v>
      </c>
      <c r="I602" s="19" t="s">
        <v>23</v>
      </c>
      <c r="J602" s="18"/>
      <c r="K602" s="23">
        <v>0.0</v>
      </c>
      <c r="L602" s="24"/>
      <c r="M602" s="24"/>
    </row>
    <row r="603" ht="22.5" customHeight="1">
      <c r="A603" s="16" t="s">
        <v>120</v>
      </c>
      <c r="B603" s="16" t="s">
        <v>275</v>
      </c>
      <c r="C603" s="25">
        <v>737.0</v>
      </c>
      <c r="D603" s="18">
        <v>45891.0</v>
      </c>
      <c r="E603" s="19" t="s">
        <v>136</v>
      </c>
      <c r="F603" s="20" t="s">
        <v>137</v>
      </c>
      <c r="G603" s="21">
        <v>2289.0</v>
      </c>
      <c r="H603" s="22" t="b">
        <v>1</v>
      </c>
      <c r="I603" s="19" t="s">
        <v>20</v>
      </c>
      <c r="J603" s="18"/>
      <c r="K603" s="23">
        <v>0.0</v>
      </c>
      <c r="L603" s="24"/>
      <c r="M603" s="24"/>
    </row>
    <row r="604" ht="22.5" customHeight="1">
      <c r="A604" s="16" t="s">
        <v>120</v>
      </c>
      <c r="B604" s="16" t="s">
        <v>275</v>
      </c>
      <c r="C604" s="17">
        <v>542.0</v>
      </c>
      <c r="D604" s="18">
        <v>45892.0</v>
      </c>
      <c r="E604" s="19" t="s">
        <v>21</v>
      </c>
      <c r="F604" s="20" t="s">
        <v>343</v>
      </c>
      <c r="G604" s="21">
        <v>763.0</v>
      </c>
      <c r="H604" s="22" t="b">
        <v>1</v>
      </c>
      <c r="I604" s="19" t="s">
        <v>23</v>
      </c>
      <c r="J604" s="18"/>
      <c r="K604" s="23">
        <v>0.0</v>
      </c>
      <c r="L604" s="24"/>
      <c r="M604" s="24"/>
    </row>
    <row r="605" ht="22.5" customHeight="1">
      <c r="A605" s="16" t="s">
        <v>120</v>
      </c>
      <c r="B605" s="16" t="s">
        <v>275</v>
      </c>
      <c r="C605" s="17">
        <v>561.0</v>
      </c>
      <c r="D605" s="18">
        <v>45892.0</v>
      </c>
      <c r="E605" s="19" t="s">
        <v>157</v>
      </c>
      <c r="F605" s="20" t="s">
        <v>158</v>
      </c>
      <c r="G605" s="21">
        <v>75.0</v>
      </c>
      <c r="H605" s="22" t="b">
        <v>1</v>
      </c>
      <c r="I605" s="19" t="s">
        <v>20</v>
      </c>
      <c r="J605" s="18"/>
      <c r="K605" s="23">
        <v>0.0</v>
      </c>
      <c r="L605" s="24"/>
      <c r="M605" s="24"/>
    </row>
    <row r="606" ht="22.5" customHeight="1">
      <c r="A606" s="16" t="s">
        <v>120</v>
      </c>
      <c r="B606" s="16" t="s">
        <v>275</v>
      </c>
      <c r="C606" s="17">
        <v>591.0</v>
      </c>
      <c r="D606" s="18">
        <v>45892.0</v>
      </c>
      <c r="E606" s="19" t="s">
        <v>24</v>
      </c>
      <c r="F606" s="20" t="s">
        <v>170</v>
      </c>
      <c r="G606" s="21">
        <v>5880.0</v>
      </c>
      <c r="H606" s="22" t="b">
        <v>1</v>
      </c>
      <c r="I606" s="19" t="s">
        <v>23</v>
      </c>
      <c r="J606" s="18"/>
      <c r="K606" s="23">
        <v>0.0</v>
      </c>
      <c r="L606" s="24"/>
      <c r="M606" s="24"/>
    </row>
    <row r="607" ht="22.5" customHeight="1">
      <c r="A607" s="16" t="s">
        <v>120</v>
      </c>
      <c r="B607" s="16" t="s">
        <v>275</v>
      </c>
      <c r="C607" s="17">
        <v>540.0</v>
      </c>
      <c r="D607" s="18">
        <v>45894.0</v>
      </c>
      <c r="E607" s="19" t="s">
        <v>21</v>
      </c>
      <c r="F607" s="20" t="s">
        <v>51</v>
      </c>
      <c r="G607" s="21">
        <v>5880.0</v>
      </c>
      <c r="H607" s="22" t="b">
        <v>1</v>
      </c>
      <c r="I607" s="19" t="s">
        <v>23</v>
      </c>
      <c r="J607" s="18"/>
      <c r="K607" s="23">
        <v>0.0</v>
      </c>
      <c r="L607" s="24"/>
      <c r="M607" s="24"/>
    </row>
    <row r="608" ht="22.5" customHeight="1">
      <c r="A608" s="16" t="s">
        <v>120</v>
      </c>
      <c r="B608" s="16" t="s">
        <v>275</v>
      </c>
      <c r="C608" s="17">
        <v>541.0</v>
      </c>
      <c r="D608" s="18">
        <v>45894.0</v>
      </c>
      <c r="E608" s="19" t="s">
        <v>21</v>
      </c>
      <c r="F608" s="20" t="s">
        <v>344</v>
      </c>
      <c r="G608" s="21">
        <v>1529.0</v>
      </c>
      <c r="H608" s="22" t="b">
        <v>1</v>
      </c>
      <c r="I608" s="19" t="s">
        <v>23</v>
      </c>
      <c r="J608" s="18"/>
      <c r="K608" s="23">
        <v>0.0</v>
      </c>
      <c r="L608" s="24"/>
      <c r="M608" s="24"/>
    </row>
    <row r="609" ht="22.5" customHeight="1">
      <c r="A609" s="16" t="s">
        <v>120</v>
      </c>
      <c r="B609" s="16" t="s">
        <v>275</v>
      </c>
      <c r="C609" s="17">
        <v>546.0</v>
      </c>
      <c r="D609" s="18">
        <v>45894.0</v>
      </c>
      <c r="E609" s="19" t="s">
        <v>72</v>
      </c>
      <c r="F609" s="20" t="s">
        <v>216</v>
      </c>
      <c r="G609" s="21">
        <v>1661.0</v>
      </c>
      <c r="H609" s="22" t="b">
        <v>1</v>
      </c>
      <c r="I609" s="19" t="s">
        <v>23</v>
      </c>
      <c r="J609" s="18"/>
      <c r="K609" s="23">
        <v>0.0</v>
      </c>
      <c r="L609" s="24"/>
      <c r="M609" s="24"/>
    </row>
    <row r="610" ht="22.5" customHeight="1">
      <c r="A610" s="16" t="s">
        <v>120</v>
      </c>
      <c r="B610" s="16" t="s">
        <v>275</v>
      </c>
      <c r="C610" s="17">
        <v>549.0</v>
      </c>
      <c r="D610" s="18">
        <v>45894.0</v>
      </c>
      <c r="E610" s="19" t="s">
        <v>159</v>
      </c>
      <c r="F610" s="20" t="s">
        <v>289</v>
      </c>
      <c r="G610" s="21">
        <v>2112.0</v>
      </c>
      <c r="H610" s="22" t="b">
        <v>1</v>
      </c>
      <c r="I610" s="19" t="s">
        <v>23</v>
      </c>
      <c r="J610" s="18"/>
      <c r="K610" s="23">
        <v>0.0</v>
      </c>
      <c r="L610" s="24"/>
      <c r="M610" s="24"/>
    </row>
    <row r="611" ht="22.5" customHeight="1">
      <c r="A611" s="16" t="s">
        <v>120</v>
      </c>
      <c r="B611" s="16" t="s">
        <v>275</v>
      </c>
      <c r="C611" s="17">
        <v>563.0</v>
      </c>
      <c r="D611" s="18">
        <v>45894.0</v>
      </c>
      <c r="E611" s="19" t="s">
        <v>157</v>
      </c>
      <c r="F611" s="20" t="s">
        <v>158</v>
      </c>
      <c r="G611" s="21">
        <v>150.0</v>
      </c>
      <c r="H611" s="22" t="b">
        <v>1</v>
      </c>
      <c r="I611" s="19" t="s">
        <v>20</v>
      </c>
      <c r="J611" s="18"/>
      <c r="K611" s="23">
        <v>0.0</v>
      </c>
      <c r="L611" s="24"/>
      <c r="M611" s="24"/>
    </row>
    <row r="612" ht="22.5" customHeight="1">
      <c r="A612" s="16" t="s">
        <v>120</v>
      </c>
      <c r="B612" s="16" t="s">
        <v>275</v>
      </c>
      <c r="C612" s="17">
        <v>571.0</v>
      </c>
      <c r="D612" s="18">
        <v>45894.0</v>
      </c>
      <c r="E612" s="19" t="s">
        <v>204</v>
      </c>
      <c r="F612" s="20" t="s">
        <v>345</v>
      </c>
      <c r="G612" s="21">
        <v>2130.0</v>
      </c>
      <c r="H612" s="22" t="b">
        <v>1</v>
      </c>
      <c r="I612" s="19" t="s">
        <v>23</v>
      </c>
      <c r="J612" s="18">
        <v>45980.0</v>
      </c>
      <c r="K612" s="23">
        <v>0.0</v>
      </c>
      <c r="L612" s="24"/>
      <c r="M612" s="24"/>
    </row>
    <row r="613" ht="22.5" customHeight="1">
      <c r="A613" s="16" t="s">
        <v>120</v>
      </c>
      <c r="B613" s="16" t="s">
        <v>275</v>
      </c>
      <c r="C613" s="17">
        <v>547.0</v>
      </c>
      <c r="D613" s="18">
        <v>45895.0</v>
      </c>
      <c r="E613" s="19" t="s">
        <v>169</v>
      </c>
      <c r="F613" s="20" t="s">
        <v>342</v>
      </c>
      <c r="G613" s="21">
        <v>1640.0</v>
      </c>
      <c r="H613" s="22" t="b">
        <v>1</v>
      </c>
      <c r="I613" s="19" t="s">
        <v>23</v>
      </c>
      <c r="J613" s="18"/>
      <c r="K613" s="23">
        <v>0.0</v>
      </c>
      <c r="L613" s="24"/>
      <c r="M613" s="24"/>
    </row>
    <row r="614" ht="22.5" customHeight="1">
      <c r="A614" s="16" t="s">
        <v>120</v>
      </c>
      <c r="B614" s="16" t="s">
        <v>275</v>
      </c>
      <c r="C614" s="17">
        <v>552.0</v>
      </c>
      <c r="D614" s="18">
        <v>45895.0</v>
      </c>
      <c r="E614" s="19" t="s">
        <v>267</v>
      </c>
      <c r="F614" s="20" t="s">
        <v>314</v>
      </c>
      <c r="G614" s="21">
        <v>1710.0</v>
      </c>
      <c r="H614" s="22" t="b">
        <v>1</v>
      </c>
      <c r="I614" s="19" t="s">
        <v>20</v>
      </c>
      <c r="J614" s="18"/>
      <c r="K614" s="23">
        <v>0.0</v>
      </c>
      <c r="L614" s="24"/>
      <c r="M614" s="24"/>
    </row>
    <row r="615" ht="22.5" customHeight="1">
      <c r="A615" s="16" t="s">
        <v>120</v>
      </c>
      <c r="B615" s="16" t="s">
        <v>275</v>
      </c>
      <c r="C615" s="25">
        <v>738.0</v>
      </c>
      <c r="D615" s="18">
        <v>45895.0</v>
      </c>
      <c r="E615" s="19" t="s">
        <v>136</v>
      </c>
      <c r="F615" s="20" t="s">
        <v>137</v>
      </c>
      <c r="G615" s="21">
        <v>2808.0</v>
      </c>
      <c r="H615" s="22" t="b">
        <v>1</v>
      </c>
      <c r="I615" s="19" t="s">
        <v>20</v>
      </c>
      <c r="J615" s="18"/>
      <c r="K615" s="23">
        <v>0.0</v>
      </c>
      <c r="L615" s="24"/>
      <c r="M615" s="24"/>
    </row>
    <row r="616" ht="22.5" customHeight="1">
      <c r="A616" s="16" t="s">
        <v>120</v>
      </c>
      <c r="B616" s="16" t="s">
        <v>275</v>
      </c>
      <c r="C616" s="17">
        <v>545.0</v>
      </c>
      <c r="D616" s="18">
        <v>45896.0</v>
      </c>
      <c r="E616" s="19" t="s">
        <v>24</v>
      </c>
      <c r="F616" s="20" t="s">
        <v>346</v>
      </c>
      <c r="G616" s="21">
        <v>20603.0</v>
      </c>
      <c r="H616" s="22" t="b">
        <v>1</v>
      </c>
      <c r="I616" s="19" t="s">
        <v>23</v>
      </c>
      <c r="J616" s="18"/>
      <c r="K616" s="23">
        <v>0.0</v>
      </c>
      <c r="L616" s="24"/>
      <c r="M616" s="24"/>
    </row>
    <row r="617" ht="22.5" customHeight="1">
      <c r="A617" s="16" t="s">
        <v>120</v>
      </c>
      <c r="B617" s="16" t="s">
        <v>275</v>
      </c>
      <c r="C617" s="17">
        <v>550.0</v>
      </c>
      <c r="D617" s="18">
        <v>45896.0</v>
      </c>
      <c r="E617" s="19" t="s">
        <v>159</v>
      </c>
      <c r="F617" s="20" t="s">
        <v>289</v>
      </c>
      <c r="G617" s="21">
        <v>2816.0</v>
      </c>
      <c r="H617" s="22" t="b">
        <v>1</v>
      </c>
      <c r="I617" s="19" t="s">
        <v>23</v>
      </c>
      <c r="J617" s="18"/>
      <c r="K617" s="23">
        <v>0.0</v>
      </c>
      <c r="L617" s="24"/>
      <c r="M617" s="24"/>
    </row>
    <row r="618" ht="22.5" customHeight="1">
      <c r="A618" s="16" t="s">
        <v>120</v>
      </c>
      <c r="B618" s="16" t="s">
        <v>275</v>
      </c>
      <c r="C618" s="17">
        <v>557.0</v>
      </c>
      <c r="D618" s="18">
        <v>45896.0</v>
      </c>
      <c r="E618" s="19" t="s">
        <v>347</v>
      </c>
      <c r="F618" s="20" t="s">
        <v>348</v>
      </c>
      <c r="G618" s="21">
        <v>409.0</v>
      </c>
      <c r="H618" s="22" t="b">
        <v>1</v>
      </c>
      <c r="I618" s="19" t="s">
        <v>20</v>
      </c>
      <c r="J618" s="18"/>
      <c r="K618" s="23">
        <v>0.0</v>
      </c>
      <c r="L618" s="24"/>
      <c r="M618" s="24"/>
    </row>
    <row r="619" ht="22.5" customHeight="1">
      <c r="A619" s="16" t="s">
        <v>120</v>
      </c>
      <c r="B619" s="16" t="s">
        <v>275</v>
      </c>
      <c r="C619" s="17">
        <v>558.0</v>
      </c>
      <c r="D619" s="18">
        <v>45896.0</v>
      </c>
      <c r="E619" s="19" t="s">
        <v>349</v>
      </c>
      <c r="F619" s="20" t="s">
        <v>147</v>
      </c>
      <c r="G619" s="21">
        <v>1075.0</v>
      </c>
      <c r="H619" s="22" t="b">
        <v>1</v>
      </c>
      <c r="I619" s="19" t="s">
        <v>20</v>
      </c>
      <c r="J619" s="18"/>
      <c r="K619" s="23">
        <v>0.0</v>
      </c>
      <c r="L619" s="24"/>
      <c r="M619" s="24"/>
    </row>
    <row r="620" ht="22.5" customHeight="1">
      <c r="A620" s="16" t="s">
        <v>120</v>
      </c>
      <c r="B620" s="16" t="s">
        <v>275</v>
      </c>
      <c r="C620" s="17">
        <v>564.0</v>
      </c>
      <c r="D620" s="18">
        <v>45896.0</v>
      </c>
      <c r="E620" s="19" t="s">
        <v>157</v>
      </c>
      <c r="F620" s="20" t="s">
        <v>158</v>
      </c>
      <c r="G620" s="21">
        <v>75.0</v>
      </c>
      <c r="H620" s="22" t="b">
        <v>1</v>
      </c>
      <c r="I620" s="19" t="s">
        <v>20</v>
      </c>
      <c r="J620" s="18"/>
      <c r="K620" s="23">
        <v>0.0</v>
      </c>
      <c r="L620" s="24"/>
      <c r="M620" s="24"/>
    </row>
    <row r="621" ht="22.5" customHeight="1">
      <c r="A621" s="16" t="s">
        <v>120</v>
      </c>
      <c r="B621" s="16" t="s">
        <v>275</v>
      </c>
      <c r="C621" s="17">
        <v>569.0</v>
      </c>
      <c r="D621" s="18">
        <v>45896.0</v>
      </c>
      <c r="E621" s="19" t="s">
        <v>307</v>
      </c>
      <c r="F621" s="20" t="s">
        <v>147</v>
      </c>
      <c r="G621" s="21">
        <v>1190.0</v>
      </c>
      <c r="H621" s="22" t="b">
        <v>1</v>
      </c>
      <c r="I621" s="19" t="s">
        <v>23</v>
      </c>
      <c r="J621" s="18"/>
      <c r="K621" s="23">
        <v>0.0</v>
      </c>
      <c r="L621" s="24"/>
      <c r="M621" s="24"/>
    </row>
    <row r="622" ht="22.5" customHeight="1">
      <c r="A622" s="16" t="s">
        <v>120</v>
      </c>
      <c r="B622" s="16" t="s">
        <v>275</v>
      </c>
      <c r="C622" s="17">
        <v>570.0</v>
      </c>
      <c r="D622" s="18">
        <v>45896.0</v>
      </c>
      <c r="E622" s="19" t="s">
        <v>350</v>
      </c>
      <c r="F622" s="20" t="s">
        <v>351</v>
      </c>
      <c r="G622" s="21">
        <v>52910.0</v>
      </c>
      <c r="H622" s="22" t="b">
        <v>1</v>
      </c>
      <c r="I622" s="19" t="s">
        <v>23</v>
      </c>
      <c r="J622" s="18"/>
      <c r="K622" s="23">
        <v>0.0</v>
      </c>
      <c r="L622" s="24"/>
      <c r="M622" s="24"/>
    </row>
    <row r="623" ht="22.5" customHeight="1">
      <c r="A623" s="16" t="s">
        <v>120</v>
      </c>
      <c r="B623" s="16" t="s">
        <v>275</v>
      </c>
      <c r="C623" s="17">
        <v>562.0</v>
      </c>
      <c r="D623" s="18">
        <v>45897.0</v>
      </c>
      <c r="E623" s="19" t="s">
        <v>157</v>
      </c>
      <c r="F623" s="20" t="s">
        <v>158</v>
      </c>
      <c r="G623" s="21">
        <v>75.0</v>
      </c>
      <c r="H623" s="22" t="b">
        <v>1</v>
      </c>
      <c r="I623" s="19" t="s">
        <v>20</v>
      </c>
      <c r="J623" s="18"/>
      <c r="K623" s="23">
        <v>0.0</v>
      </c>
      <c r="L623" s="24"/>
      <c r="M623" s="24"/>
    </row>
    <row r="624" ht="22.5" customHeight="1">
      <c r="A624" s="16" t="s">
        <v>120</v>
      </c>
      <c r="B624" s="16" t="s">
        <v>275</v>
      </c>
      <c r="C624" s="17">
        <v>567.0</v>
      </c>
      <c r="D624" s="18">
        <v>45897.0</v>
      </c>
      <c r="E624" s="19" t="s">
        <v>87</v>
      </c>
      <c r="F624" s="20" t="s">
        <v>352</v>
      </c>
      <c r="G624" s="21">
        <v>647.0</v>
      </c>
      <c r="H624" s="22" t="b">
        <v>1</v>
      </c>
      <c r="I624" s="19" t="s">
        <v>20</v>
      </c>
      <c r="J624" s="18"/>
      <c r="K624" s="23">
        <v>0.0</v>
      </c>
      <c r="L624" s="24"/>
      <c r="M624" s="24"/>
    </row>
    <row r="625" ht="22.5" customHeight="1">
      <c r="A625" s="16" t="s">
        <v>120</v>
      </c>
      <c r="B625" s="16" t="s">
        <v>275</v>
      </c>
      <c r="C625" s="17">
        <v>568.0</v>
      </c>
      <c r="D625" s="18">
        <v>45897.0</v>
      </c>
      <c r="E625" s="19" t="s">
        <v>21</v>
      </c>
      <c r="F625" s="20" t="s">
        <v>353</v>
      </c>
      <c r="G625" s="21">
        <v>5368.0</v>
      </c>
      <c r="H625" s="22" t="b">
        <v>1</v>
      </c>
      <c r="I625" s="19" t="s">
        <v>23</v>
      </c>
      <c r="J625" s="18"/>
      <c r="K625" s="23">
        <v>0.0</v>
      </c>
      <c r="L625" s="24"/>
      <c r="M625" s="24"/>
    </row>
    <row r="626" ht="22.5" customHeight="1">
      <c r="A626" s="16" t="s">
        <v>120</v>
      </c>
      <c r="B626" s="16" t="s">
        <v>275</v>
      </c>
      <c r="C626" s="17">
        <v>574.0</v>
      </c>
      <c r="D626" s="18">
        <v>45898.0</v>
      </c>
      <c r="E626" s="19" t="s">
        <v>157</v>
      </c>
      <c r="F626" s="20" t="s">
        <v>158</v>
      </c>
      <c r="G626" s="21">
        <v>150.0</v>
      </c>
      <c r="H626" s="22" t="b">
        <v>1</v>
      </c>
      <c r="I626" s="19" t="s">
        <v>20</v>
      </c>
      <c r="J626" s="18"/>
      <c r="K626" s="23">
        <v>0.0</v>
      </c>
      <c r="L626" s="24"/>
      <c r="M626" s="24"/>
    </row>
    <row r="627" ht="22.5" customHeight="1">
      <c r="A627" s="16" t="s">
        <v>120</v>
      </c>
      <c r="B627" s="16" t="s">
        <v>275</v>
      </c>
      <c r="C627" s="17">
        <v>585.0</v>
      </c>
      <c r="D627" s="18">
        <v>45898.0</v>
      </c>
      <c r="E627" s="19" t="s">
        <v>21</v>
      </c>
      <c r="F627" s="20" t="s">
        <v>354</v>
      </c>
      <c r="G627" s="21">
        <v>1419.0</v>
      </c>
      <c r="H627" s="22" t="b">
        <v>1</v>
      </c>
      <c r="I627" s="19" t="s">
        <v>23</v>
      </c>
      <c r="J627" s="18"/>
      <c r="K627" s="23">
        <v>0.0</v>
      </c>
      <c r="L627" s="24"/>
      <c r="M627" s="24"/>
    </row>
    <row r="628" ht="22.5" customHeight="1">
      <c r="A628" s="16" t="s">
        <v>120</v>
      </c>
      <c r="B628" s="16" t="s">
        <v>275</v>
      </c>
      <c r="C628" s="17">
        <v>596.0</v>
      </c>
      <c r="D628" s="18">
        <v>45898.0</v>
      </c>
      <c r="E628" s="19" t="s">
        <v>28</v>
      </c>
      <c r="F628" s="20" t="s">
        <v>19</v>
      </c>
      <c r="G628" s="21">
        <v>1708.0</v>
      </c>
      <c r="H628" s="22" t="b">
        <v>1</v>
      </c>
      <c r="I628" s="19" t="s">
        <v>23</v>
      </c>
      <c r="J628" s="18"/>
      <c r="K628" s="23">
        <v>0.0</v>
      </c>
      <c r="L628" s="24"/>
      <c r="M628" s="24"/>
    </row>
    <row r="629" ht="22.5" customHeight="1">
      <c r="A629" s="16" t="s">
        <v>120</v>
      </c>
      <c r="B629" s="16" t="s">
        <v>275</v>
      </c>
      <c r="C629" s="25">
        <v>739.0</v>
      </c>
      <c r="D629" s="18">
        <v>45898.0</v>
      </c>
      <c r="E629" s="19" t="s">
        <v>136</v>
      </c>
      <c r="F629" s="20" t="s">
        <v>137</v>
      </c>
      <c r="G629" s="21">
        <v>1862.0</v>
      </c>
      <c r="H629" s="22" t="b">
        <v>1</v>
      </c>
      <c r="I629" s="19" t="s">
        <v>20</v>
      </c>
      <c r="J629" s="18"/>
      <c r="K629" s="23">
        <v>0.0</v>
      </c>
      <c r="L629" s="24"/>
      <c r="M629" s="24"/>
    </row>
    <row r="630" ht="22.5" customHeight="1">
      <c r="A630" s="16" t="s">
        <v>120</v>
      </c>
      <c r="B630" s="16" t="s">
        <v>275</v>
      </c>
      <c r="C630" s="25">
        <v>748.0</v>
      </c>
      <c r="D630" s="18">
        <v>45898.0</v>
      </c>
      <c r="E630" s="19" t="s">
        <v>53</v>
      </c>
      <c r="F630" s="20" t="s">
        <v>229</v>
      </c>
      <c r="G630" s="21">
        <v>2630.0</v>
      </c>
      <c r="H630" s="22" t="b">
        <v>1</v>
      </c>
      <c r="I630" s="19" t="s">
        <v>20</v>
      </c>
      <c r="J630" s="18"/>
      <c r="K630" s="23">
        <v>0.0</v>
      </c>
      <c r="L630" s="24"/>
      <c r="M630" s="24"/>
    </row>
    <row r="631" ht="22.5" customHeight="1">
      <c r="A631" s="16" t="s">
        <v>120</v>
      </c>
      <c r="B631" s="16" t="s">
        <v>275</v>
      </c>
      <c r="C631" s="17">
        <v>597.0</v>
      </c>
      <c r="D631" s="18">
        <v>45900.0</v>
      </c>
      <c r="E631" s="19" t="s">
        <v>130</v>
      </c>
      <c r="F631" s="20" t="s">
        <v>355</v>
      </c>
      <c r="G631" s="21">
        <v>3120.0</v>
      </c>
      <c r="H631" s="22" t="b">
        <v>1</v>
      </c>
      <c r="I631" s="19" t="s">
        <v>23</v>
      </c>
      <c r="J631" s="18"/>
      <c r="K631" s="23">
        <v>0.0</v>
      </c>
      <c r="L631" s="24"/>
      <c r="M631" s="24"/>
    </row>
    <row r="632" ht="22.5" customHeight="1">
      <c r="A632" s="16" t="s">
        <v>120</v>
      </c>
      <c r="B632" s="16" t="s">
        <v>356</v>
      </c>
      <c r="C632" s="17">
        <v>578.0</v>
      </c>
      <c r="D632" s="18">
        <v>45901.0</v>
      </c>
      <c r="E632" s="19" t="s">
        <v>159</v>
      </c>
      <c r="F632" s="20" t="s">
        <v>357</v>
      </c>
      <c r="G632" s="21">
        <v>8132.0</v>
      </c>
      <c r="H632" s="22" t="b">
        <v>1</v>
      </c>
      <c r="I632" s="19" t="s">
        <v>23</v>
      </c>
      <c r="J632" s="18"/>
      <c r="K632" s="23">
        <v>0.0</v>
      </c>
      <c r="L632" s="24"/>
      <c r="M632" s="24"/>
    </row>
    <row r="633" ht="22.5" customHeight="1">
      <c r="A633" s="16" t="s">
        <v>120</v>
      </c>
      <c r="B633" s="16" t="s">
        <v>356</v>
      </c>
      <c r="C633" s="25">
        <v>581.0</v>
      </c>
      <c r="D633" s="18">
        <v>45901.0</v>
      </c>
      <c r="E633" s="19" t="s">
        <v>169</v>
      </c>
      <c r="F633" s="20" t="s">
        <v>175</v>
      </c>
      <c r="G633" s="21">
        <v>1590.0</v>
      </c>
      <c r="H633" s="22" t="b">
        <v>1</v>
      </c>
      <c r="I633" s="19" t="s">
        <v>23</v>
      </c>
      <c r="J633" s="18"/>
      <c r="K633" s="23">
        <v>0.0</v>
      </c>
      <c r="L633" s="24"/>
      <c r="M633" s="24"/>
    </row>
    <row r="634" ht="22.5" customHeight="1">
      <c r="A634" s="16" t="s">
        <v>120</v>
      </c>
      <c r="B634" s="16" t="s">
        <v>356</v>
      </c>
      <c r="C634" s="17">
        <v>582.0</v>
      </c>
      <c r="D634" s="18">
        <v>45901.0</v>
      </c>
      <c r="E634" s="19" t="s">
        <v>157</v>
      </c>
      <c r="F634" s="20" t="s">
        <v>158</v>
      </c>
      <c r="G634" s="21">
        <v>75.0</v>
      </c>
      <c r="H634" s="22" t="b">
        <v>1</v>
      </c>
      <c r="I634" s="19" t="s">
        <v>20</v>
      </c>
      <c r="J634" s="18"/>
      <c r="K634" s="23">
        <v>0.0</v>
      </c>
      <c r="L634" s="24"/>
      <c r="M634" s="24"/>
    </row>
    <row r="635" ht="22.5" customHeight="1">
      <c r="A635" s="16" t="s">
        <v>120</v>
      </c>
      <c r="B635" s="16" t="s">
        <v>356</v>
      </c>
      <c r="C635" s="17">
        <v>583.0</v>
      </c>
      <c r="D635" s="18">
        <v>45901.0</v>
      </c>
      <c r="E635" s="19" t="s">
        <v>21</v>
      </c>
      <c r="F635" s="20" t="s">
        <v>358</v>
      </c>
      <c r="G635" s="21">
        <v>5858.0</v>
      </c>
      <c r="H635" s="22" t="b">
        <v>1</v>
      </c>
      <c r="I635" s="19" t="s">
        <v>23</v>
      </c>
      <c r="J635" s="18"/>
      <c r="K635" s="23">
        <v>0.0</v>
      </c>
      <c r="L635" s="24"/>
      <c r="M635" s="24"/>
    </row>
    <row r="636" ht="22.5" customHeight="1">
      <c r="A636" s="16" t="s">
        <v>120</v>
      </c>
      <c r="B636" s="16" t="s">
        <v>356</v>
      </c>
      <c r="C636" s="17">
        <v>595.0</v>
      </c>
      <c r="D636" s="18">
        <v>45901.0</v>
      </c>
      <c r="E636" s="19" t="s">
        <v>28</v>
      </c>
      <c r="F636" s="20" t="s">
        <v>19</v>
      </c>
      <c r="G636" s="21">
        <v>1300.0</v>
      </c>
      <c r="H636" s="22" t="b">
        <v>1</v>
      </c>
      <c r="I636" s="19" t="s">
        <v>23</v>
      </c>
      <c r="J636" s="18"/>
      <c r="K636" s="23">
        <v>0.0</v>
      </c>
      <c r="L636" s="24"/>
      <c r="M636" s="24"/>
    </row>
    <row r="637" ht="22.5" customHeight="1">
      <c r="A637" s="16" t="s">
        <v>120</v>
      </c>
      <c r="B637" s="16" t="s">
        <v>356</v>
      </c>
      <c r="C637" s="25">
        <v>740.0</v>
      </c>
      <c r="D637" s="18">
        <v>45901.0</v>
      </c>
      <c r="E637" s="19" t="s">
        <v>136</v>
      </c>
      <c r="F637" s="20" t="s">
        <v>137</v>
      </c>
      <c r="G637" s="21">
        <v>3325.0</v>
      </c>
      <c r="H637" s="22" t="b">
        <v>1</v>
      </c>
      <c r="I637" s="19" t="s">
        <v>20</v>
      </c>
      <c r="J637" s="18"/>
      <c r="K637" s="23">
        <v>0.0</v>
      </c>
      <c r="L637" s="24"/>
      <c r="M637" s="24"/>
    </row>
    <row r="638" ht="22.5" customHeight="1">
      <c r="A638" s="16" t="s">
        <v>120</v>
      </c>
      <c r="B638" s="16" t="s">
        <v>356</v>
      </c>
      <c r="C638" s="25">
        <v>790.0</v>
      </c>
      <c r="D638" s="18">
        <v>45901.0</v>
      </c>
      <c r="E638" s="19" t="s">
        <v>64</v>
      </c>
      <c r="F638" s="20" t="s">
        <v>359</v>
      </c>
      <c r="G638" s="21">
        <v>22000.0</v>
      </c>
      <c r="H638" s="22" t="b">
        <v>1</v>
      </c>
      <c r="I638" s="19" t="s">
        <v>23</v>
      </c>
      <c r="J638" s="18"/>
      <c r="K638" s="31">
        <v>0.0</v>
      </c>
      <c r="L638" s="24"/>
      <c r="M638" s="24"/>
    </row>
    <row r="639" ht="22.5" customHeight="1">
      <c r="A639" s="16" t="s">
        <v>120</v>
      </c>
      <c r="B639" s="16" t="s">
        <v>356</v>
      </c>
      <c r="C639" s="17">
        <v>1348.0</v>
      </c>
      <c r="D639" s="18">
        <v>45901.0</v>
      </c>
      <c r="E639" s="19" t="s">
        <v>267</v>
      </c>
      <c r="F639" s="20" t="s">
        <v>360</v>
      </c>
      <c r="G639" s="21">
        <v>1710.0</v>
      </c>
      <c r="H639" s="22" t="b">
        <v>1</v>
      </c>
      <c r="I639" s="19" t="s">
        <v>20</v>
      </c>
      <c r="J639" s="18"/>
      <c r="K639" s="31">
        <v>0.0</v>
      </c>
      <c r="L639" s="24"/>
      <c r="M639" s="24"/>
    </row>
    <row r="640" ht="22.5" customHeight="1">
      <c r="A640" s="16" t="s">
        <v>120</v>
      </c>
      <c r="B640" s="16" t="s">
        <v>356</v>
      </c>
      <c r="C640" s="25">
        <v>1646.0</v>
      </c>
      <c r="D640" s="18">
        <v>45901.0</v>
      </c>
      <c r="E640" s="19" t="s">
        <v>133</v>
      </c>
      <c r="F640" s="20" t="s">
        <v>361</v>
      </c>
      <c r="G640" s="21">
        <v>30000.0</v>
      </c>
      <c r="H640" s="22" t="b">
        <v>1</v>
      </c>
      <c r="I640" s="19" t="s">
        <v>23</v>
      </c>
      <c r="J640" s="18"/>
      <c r="K640" s="31">
        <v>0.0</v>
      </c>
      <c r="L640" s="24"/>
      <c r="M640" s="24"/>
    </row>
    <row r="641" ht="22.5" customHeight="1">
      <c r="A641" s="16" t="s">
        <v>120</v>
      </c>
      <c r="B641" s="16" t="s">
        <v>356</v>
      </c>
      <c r="C641" s="25">
        <v>580.0</v>
      </c>
      <c r="D641" s="18">
        <v>45902.0</v>
      </c>
      <c r="E641" s="19" t="s">
        <v>157</v>
      </c>
      <c r="F641" s="20" t="s">
        <v>158</v>
      </c>
      <c r="G641" s="21">
        <v>75.0</v>
      </c>
      <c r="H641" s="22" t="b">
        <v>1</v>
      </c>
      <c r="I641" s="19" t="s">
        <v>20</v>
      </c>
      <c r="J641" s="18"/>
      <c r="K641" s="23">
        <v>0.0</v>
      </c>
      <c r="L641" s="24"/>
      <c r="M641" s="24"/>
    </row>
    <row r="642" ht="22.5" customHeight="1">
      <c r="A642" s="16" t="s">
        <v>120</v>
      </c>
      <c r="B642" s="16" t="s">
        <v>356</v>
      </c>
      <c r="C642" s="17">
        <v>572.0</v>
      </c>
      <c r="D642" s="18">
        <v>45903.0</v>
      </c>
      <c r="E642" s="19" t="s">
        <v>56</v>
      </c>
      <c r="F642" s="20" t="s">
        <v>362</v>
      </c>
      <c r="G642" s="21">
        <v>6956.0</v>
      </c>
      <c r="H642" s="22" t="b">
        <v>1</v>
      </c>
      <c r="I642" s="19" t="s">
        <v>20</v>
      </c>
      <c r="J642" s="18"/>
      <c r="K642" s="23">
        <v>0.0</v>
      </c>
      <c r="L642" s="24"/>
      <c r="M642" s="24"/>
    </row>
    <row r="643" ht="22.5" customHeight="1">
      <c r="A643" s="16" t="s">
        <v>120</v>
      </c>
      <c r="B643" s="16" t="s">
        <v>356</v>
      </c>
      <c r="C643" s="17">
        <v>573.0</v>
      </c>
      <c r="D643" s="18">
        <v>45903.0</v>
      </c>
      <c r="E643" s="19" t="s">
        <v>56</v>
      </c>
      <c r="F643" s="20" t="s">
        <v>363</v>
      </c>
      <c r="G643" s="21">
        <v>229.0</v>
      </c>
      <c r="H643" s="22" t="b">
        <v>1</v>
      </c>
      <c r="I643" s="19" t="s">
        <v>20</v>
      </c>
      <c r="J643" s="18"/>
      <c r="K643" s="23">
        <v>0.0</v>
      </c>
      <c r="L643" s="24"/>
      <c r="M643" s="24"/>
    </row>
    <row r="644" ht="22.5" customHeight="1">
      <c r="A644" s="16" t="s">
        <v>120</v>
      </c>
      <c r="B644" s="16" t="s">
        <v>356</v>
      </c>
      <c r="C644" s="17">
        <v>576.0</v>
      </c>
      <c r="D644" s="18">
        <v>45903.0</v>
      </c>
      <c r="E644" s="19" t="s">
        <v>169</v>
      </c>
      <c r="F644" s="20" t="s">
        <v>175</v>
      </c>
      <c r="G644" s="21">
        <v>1590.0</v>
      </c>
      <c r="H644" s="22" t="b">
        <v>1</v>
      </c>
      <c r="I644" s="19" t="s">
        <v>23</v>
      </c>
      <c r="J644" s="18"/>
      <c r="K644" s="23">
        <v>0.0</v>
      </c>
      <c r="L644" s="24"/>
      <c r="M644" s="24"/>
    </row>
    <row r="645" ht="22.5" customHeight="1">
      <c r="A645" s="16" t="s">
        <v>120</v>
      </c>
      <c r="B645" s="16" t="s">
        <v>356</v>
      </c>
      <c r="C645" s="17">
        <v>577.0</v>
      </c>
      <c r="D645" s="18">
        <v>45903.0</v>
      </c>
      <c r="E645" s="19" t="s">
        <v>157</v>
      </c>
      <c r="F645" s="20" t="s">
        <v>158</v>
      </c>
      <c r="G645" s="21">
        <v>75.0</v>
      </c>
      <c r="H645" s="22" t="b">
        <v>1</v>
      </c>
      <c r="I645" s="19" t="s">
        <v>20</v>
      </c>
      <c r="J645" s="18"/>
      <c r="K645" s="23">
        <v>0.0</v>
      </c>
      <c r="L645" s="24"/>
      <c r="M645" s="24"/>
    </row>
    <row r="646" ht="22.5" customHeight="1">
      <c r="A646" s="16" t="s">
        <v>120</v>
      </c>
      <c r="B646" s="16" t="s">
        <v>356</v>
      </c>
      <c r="C646" s="17">
        <v>579.0</v>
      </c>
      <c r="D646" s="18">
        <v>45903.0</v>
      </c>
      <c r="E646" s="19" t="s">
        <v>115</v>
      </c>
      <c r="F646" s="20" t="s">
        <v>27</v>
      </c>
      <c r="G646" s="21">
        <v>3240.0</v>
      </c>
      <c r="H646" s="22" t="b">
        <v>1</v>
      </c>
      <c r="I646" s="19" t="s">
        <v>23</v>
      </c>
      <c r="J646" s="18"/>
      <c r="K646" s="23">
        <v>0.0</v>
      </c>
      <c r="L646" s="24"/>
      <c r="M646" s="24"/>
    </row>
    <row r="647" ht="22.5" customHeight="1">
      <c r="A647" s="16" t="s">
        <v>120</v>
      </c>
      <c r="B647" s="16" t="s">
        <v>356</v>
      </c>
      <c r="C647" s="17">
        <v>584.0</v>
      </c>
      <c r="D647" s="18">
        <v>45903.0</v>
      </c>
      <c r="E647" s="19" t="s">
        <v>150</v>
      </c>
      <c r="F647" s="20" t="s">
        <v>364</v>
      </c>
      <c r="G647" s="21">
        <v>5639.0</v>
      </c>
      <c r="H647" s="22" t="b">
        <v>1</v>
      </c>
      <c r="I647" s="19" t="s">
        <v>23</v>
      </c>
      <c r="J647" s="18"/>
      <c r="K647" s="23">
        <v>0.0</v>
      </c>
      <c r="L647" s="24"/>
      <c r="M647" s="24"/>
    </row>
    <row r="648" ht="22.5" customHeight="1">
      <c r="A648" s="16" t="s">
        <v>120</v>
      </c>
      <c r="B648" s="16" t="s">
        <v>356</v>
      </c>
      <c r="C648" s="17">
        <v>589.0</v>
      </c>
      <c r="D648" s="18">
        <v>45903.0</v>
      </c>
      <c r="E648" s="19" t="s">
        <v>24</v>
      </c>
      <c r="F648" s="20" t="s">
        <v>365</v>
      </c>
      <c r="G648" s="21">
        <v>18262.0</v>
      </c>
      <c r="H648" s="22" t="b">
        <v>1</v>
      </c>
      <c r="I648" s="19" t="s">
        <v>23</v>
      </c>
      <c r="J648" s="18"/>
      <c r="K648" s="23">
        <v>0.0</v>
      </c>
      <c r="L648" s="24"/>
      <c r="M648" s="24"/>
    </row>
    <row r="649" ht="22.5" customHeight="1">
      <c r="A649" s="16" t="s">
        <v>120</v>
      </c>
      <c r="B649" s="16" t="s">
        <v>356</v>
      </c>
      <c r="C649" s="17">
        <v>594.0</v>
      </c>
      <c r="D649" s="18">
        <v>45903.0</v>
      </c>
      <c r="E649" s="19" t="s">
        <v>28</v>
      </c>
      <c r="F649" s="20" t="s">
        <v>19</v>
      </c>
      <c r="G649" s="21">
        <v>1405.0</v>
      </c>
      <c r="H649" s="22" t="b">
        <v>1</v>
      </c>
      <c r="I649" s="19" t="s">
        <v>23</v>
      </c>
      <c r="J649" s="18"/>
      <c r="K649" s="23">
        <v>0.0</v>
      </c>
      <c r="L649" s="24"/>
      <c r="M649" s="24"/>
    </row>
    <row r="650" ht="22.5" customHeight="1">
      <c r="A650" s="16" t="s">
        <v>120</v>
      </c>
      <c r="B650" s="16" t="s">
        <v>356</v>
      </c>
      <c r="C650" s="17">
        <v>603.0</v>
      </c>
      <c r="D650" s="18">
        <v>45903.0</v>
      </c>
      <c r="E650" s="19" t="s">
        <v>181</v>
      </c>
      <c r="F650" s="20" t="s">
        <v>366</v>
      </c>
      <c r="G650" s="21">
        <v>2310.0</v>
      </c>
      <c r="H650" s="22" t="b">
        <v>1</v>
      </c>
      <c r="I650" s="19" t="s">
        <v>20</v>
      </c>
      <c r="J650" s="18"/>
      <c r="K650" s="23">
        <v>0.0</v>
      </c>
      <c r="L650" s="24"/>
      <c r="M650" s="24"/>
    </row>
    <row r="651" ht="22.5" customHeight="1">
      <c r="A651" s="16" t="s">
        <v>120</v>
      </c>
      <c r="B651" s="16" t="s">
        <v>356</v>
      </c>
      <c r="C651" s="17">
        <v>606.0</v>
      </c>
      <c r="D651" s="18">
        <v>45903.0</v>
      </c>
      <c r="E651" s="19" t="s">
        <v>267</v>
      </c>
      <c r="F651" s="20" t="s">
        <v>314</v>
      </c>
      <c r="G651" s="21">
        <v>1710.0</v>
      </c>
      <c r="H651" s="22" t="b">
        <v>1</v>
      </c>
      <c r="I651" s="19" t="s">
        <v>20</v>
      </c>
      <c r="J651" s="18"/>
      <c r="K651" s="23">
        <v>0.0</v>
      </c>
      <c r="L651" s="24"/>
      <c r="M651" s="24"/>
    </row>
    <row r="652" ht="22.5" customHeight="1">
      <c r="A652" s="16" t="s">
        <v>120</v>
      </c>
      <c r="B652" s="16" t="s">
        <v>356</v>
      </c>
      <c r="C652" s="17">
        <v>575.0</v>
      </c>
      <c r="D652" s="18">
        <v>45904.0</v>
      </c>
      <c r="E652" s="19" t="s">
        <v>83</v>
      </c>
      <c r="F652" s="20" t="s">
        <v>19</v>
      </c>
      <c r="G652" s="21">
        <v>548.0</v>
      </c>
      <c r="H652" s="22" t="b">
        <v>1</v>
      </c>
      <c r="I652" s="19" t="s">
        <v>20</v>
      </c>
      <c r="J652" s="18"/>
      <c r="K652" s="23">
        <v>0.0</v>
      </c>
      <c r="L652" s="24"/>
      <c r="M652" s="24"/>
    </row>
    <row r="653" ht="22.5" customHeight="1">
      <c r="A653" s="16" t="s">
        <v>120</v>
      </c>
      <c r="B653" s="16" t="s">
        <v>356</v>
      </c>
      <c r="C653" s="17">
        <v>586.0</v>
      </c>
      <c r="D653" s="18">
        <v>45904.0</v>
      </c>
      <c r="E653" s="19" t="s">
        <v>293</v>
      </c>
      <c r="F653" s="20" t="s">
        <v>367</v>
      </c>
      <c r="G653" s="21">
        <v>150.0</v>
      </c>
      <c r="H653" s="22" t="b">
        <v>1</v>
      </c>
      <c r="I653" s="19" t="s">
        <v>20</v>
      </c>
      <c r="J653" s="18"/>
      <c r="K653" s="23">
        <v>0.0</v>
      </c>
      <c r="L653" s="24"/>
      <c r="M653" s="24"/>
    </row>
    <row r="654" ht="22.5" customHeight="1">
      <c r="A654" s="16" t="s">
        <v>120</v>
      </c>
      <c r="B654" s="16" t="s">
        <v>356</v>
      </c>
      <c r="C654" s="17">
        <v>593.0</v>
      </c>
      <c r="D654" s="18">
        <v>45904.0</v>
      </c>
      <c r="E654" s="19" t="s">
        <v>28</v>
      </c>
      <c r="F654" s="20" t="s">
        <v>368</v>
      </c>
      <c r="G654" s="21">
        <v>100.0</v>
      </c>
      <c r="H654" s="22" t="b">
        <v>1</v>
      </c>
      <c r="I654" s="19" t="s">
        <v>23</v>
      </c>
      <c r="J654" s="18"/>
      <c r="K654" s="23">
        <v>0.0</v>
      </c>
      <c r="L654" s="24"/>
      <c r="M654" s="24"/>
    </row>
    <row r="655" ht="22.5" customHeight="1">
      <c r="A655" s="16" t="s">
        <v>120</v>
      </c>
      <c r="B655" s="16" t="s">
        <v>356</v>
      </c>
      <c r="C655" s="17">
        <v>602.0</v>
      </c>
      <c r="D655" s="18">
        <v>45905.0</v>
      </c>
      <c r="E655" s="19" t="s">
        <v>267</v>
      </c>
      <c r="F655" s="20" t="s">
        <v>314</v>
      </c>
      <c r="G655" s="21">
        <v>1710.0</v>
      </c>
      <c r="H655" s="22" t="b">
        <v>1</v>
      </c>
      <c r="I655" s="19" t="s">
        <v>20</v>
      </c>
      <c r="J655" s="18"/>
      <c r="K655" s="23">
        <v>0.0</v>
      </c>
      <c r="L655" s="24"/>
      <c r="M655" s="24"/>
    </row>
    <row r="656" ht="22.5" customHeight="1">
      <c r="A656" s="16" t="s">
        <v>120</v>
      </c>
      <c r="B656" s="16" t="s">
        <v>356</v>
      </c>
      <c r="C656" s="17">
        <v>587.0</v>
      </c>
      <c r="D656" s="18">
        <v>45906.0</v>
      </c>
      <c r="E656" s="19" t="s">
        <v>115</v>
      </c>
      <c r="F656" s="20" t="s">
        <v>252</v>
      </c>
      <c r="G656" s="21">
        <v>6800.0</v>
      </c>
      <c r="H656" s="22" t="b">
        <v>1</v>
      </c>
      <c r="I656" s="19" t="s">
        <v>23</v>
      </c>
      <c r="J656" s="18"/>
      <c r="K656" s="23">
        <v>0.0</v>
      </c>
      <c r="L656" s="24"/>
      <c r="M656" s="24"/>
    </row>
    <row r="657" ht="22.5" customHeight="1">
      <c r="A657" s="16" t="s">
        <v>120</v>
      </c>
      <c r="B657" s="16" t="s">
        <v>356</v>
      </c>
      <c r="C657" s="17">
        <v>588.0</v>
      </c>
      <c r="D657" s="18">
        <v>45906.0</v>
      </c>
      <c r="E657" s="19" t="s">
        <v>144</v>
      </c>
      <c r="F657" s="20" t="s">
        <v>369</v>
      </c>
      <c r="G657" s="21">
        <v>28595.0</v>
      </c>
      <c r="H657" s="22" t="b">
        <v>1</v>
      </c>
      <c r="I657" s="19" t="s">
        <v>23</v>
      </c>
      <c r="J657" s="18"/>
      <c r="K657" s="23">
        <v>0.0</v>
      </c>
      <c r="L657" s="24"/>
      <c r="M657" s="24"/>
    </row>
    <row r="658" ht="22.5" customHeight="1">
      <c r="A658" s="16" t="s">
        <v>120</v>
      </c>
      <c r="B658" s="16" t="s">
        <v>356</v>
      </c>
      <c r="C658" s="25">
        <v>785.0</v>
      </c>
      <c r="D658" s="18">
        <v>45907.0</v>
      </c>
      <c r="E658" s="19" t="s">
        <v>64</v>
      </c>
      <c r="F658" s="20" t="s">
        <v>370</v>
      </c>
      <c r="G658" s="21">
        <v>16600.0</v>
      </c>
      <c r="H658" s="22" t="b">
        <v>1</v>
      </c>
      <c r="I658" s="19" t="s">
        <v>23</v>
      </c>
      <c r="J658" s="18"/>
      <c r="K658" s="31"/>
      <c r="L658" s="24"/>
      <c r="M658" s="24"/>
    </row>
    <row r="659" ht="22.5" customHeight="1">
      <c r="A659" s="16" t="s">
        <v>120</v>
      </c>
      <c r="B659" s="16" t="s">
        <v>356</v>
      </c>
      <c r="C659" s="25">
        <v>791.0</v>
      </c>
      <c r="D659" s="18">
        <v>45907.0</v>
      </c>
      <c r="E659" s="19" t="s">
        <v>64</v>
      </c>
      <c r="F659" s="20" t="s">
        <v>371</v>
      </c>
      <c r="G659" s="21">
        <v>18000.0</v>
      </c>
      <c r="H659" s="22" t="b">
        <v>1</v>
      </c>
      <c r="I659" s="19" t="s">
        <v>23</v>
      </c>
      <c r="J659" s="18"/>
      <c r="K659" s="31">
        <v>0.0</v>
      </c>
      <c r="L659" s="24"/>
      <c r="M659" s="24"/>
    </row>
    <row r="660" ht="22.5" customHeight="1">
      <c r="A660" s="16" t="s">
        <v>120</v>
      </c>
      <c r="B660" s="16" t="s">
        <v>356</v>
      </c>
      <c r="C660" s="25">
        <v>792.0</v>
      </c>
      <c r="D660" s="18">
        <v>45907.0</v>
      </c>
      <c r="E660" s="19" t="s">
        <v>64</v>
      </c>
      <c r="F660" s="20" t="s">
        <v>372</v>
      </c>
      <c r="G660" s="21">
        <v>16900.0</v>
      </c>
      <c r="H660" s="22" t="b">
        <v>1</v>
      </c>
      <c r="I660" s="19" t="s">
        <v>23</v>
      </c>
      <c r="J660" s="18"/>
      <c r="K660" s="31">
        <v>0.0</v>
      </c>
      <c r="L660" s="24"/>
      <c r="M660" s="24"/>
    </row>
    <row r="661" ht="22.5" customHeight="1">
      <c r="A661" s="16" t="s">
        <v>120</v>
      </c>
      <c r="B661" s="16" t="s">
        <v>356</v>
      </c>
      <c r="C661" s="25">
        <v>793.0</v>
      </c>
      <c r="D661" s="18">
        <v>45907.0</v>
      </c>
      <c r="E661" s="19" t="s">
        <v>64</v>
      </c>
      <c r="F661" s="20" t="s">
        <v>373</v>
      </c>
      <c r="G661" s="21">
        <v>18000.0</v>
      </c>
      <c r="H661" s="22" t="b">
        <v>1</v>
      </c>
      <c r="I661" s="19" t="s">
        <v>23</v>
      </c>
      <c r="J661" s="18"/>
      <c r="K661" s="31">
        <v>0.0</v>
      </c>
      <c r="L661" s="24"/>
      <c r="M661" s="24"/>
    </row>
    <row r="662" ht="22.5" customHeight="1">
      <c r="A662" s="16" t="s">
        <v>120</v>
      </c>
      <c r="B662" s="16" t="s">
        <v>356</v>
      </c>
      <c r="C662" s="25">
        <v>794.0</v>
      </c>
      <c r="D662" s="18">
        <v>45907.0</v>
      </c>
      <c r="E662" s="19" t="s">
        <v>64</v>
      </c>
      <c r="F662" s="20" t="s">
        <v>374</v>
      </c>
      <c r="G662" s="21">
        <v>20000.0</v>
      </c>
      <c r="H662" s="22" t="b">
        <v>1</v>
      </c>
      <c r="I662" s="19" t="s">
        <v>23</v>
      </c>
      <c r="J662" s="18"/>
      <c r="K662" s="31">
        <v>0.0</v>
      </c>
      <c r="L662" s="24"/>
      <c r="M662" s="24"/>
    </row>
    <row r="663" ht="22.5" customHeight="1">
      <c r="A663" s="16" t="s">
        <v>120</v>
      </c>
      <c r="B663" s="16" t="s">
        <v>356</v>
      </c>
      <c r="C663" s="25">
        <v>795.0</v>
      </c>
      <c r="D663" s="18">
        <v>45907.0</v>
      </c>
      <c r="E663" s="19" t="s">
        <v>64</v>
      </c>
      <c r="F663" s="20" t="s">
        <v>375</v>
      </c>
      <c r="G663" s="21">
        <v>9666.0</v>
      </c>
      <c r="H663" s="22" t="b">
        <v>1</v>
      </c>
      <c r="I663" s="19" t="s">
        <v>23</v>
      </c>
      <c r="J663" s="18"/>
      <c r="K663" s="31">
        <v>0.0</v>
      </c>
      <c r="L663" s="24"/>
      <c r="M663" s="24"/>
    </row>
    <row r="664" ht="22.5" customHeight="1">
      <c r="A664" s="16" t="s">
        <v>120</v>
      </c>
      <c r="B664" s="16" t="s">
        <v>356</v>
      </c>
      <c r="C664" s="25">
        <v>796.0</v>
      </c>
      <c r="D664" s="18">
        <v>45907.0</v>
      </c>
      <c r="E664" s="19" t="s">
        <v>64</v>
      </c>
      <c r="F664" s="20" t="s">
        <v>376</v>
      </c>
      <c r="G664" s="21">
        <v>14000.0</v>
      </c>
      <c r="H664" s="22" t="b">
        <v>1</v>
      </c>
      <c r="I664" s="19" t="s">
        <v>23</v>
      </c>
      <c r="J664" s="18"/>
      <c r="K664" s="31">
        <v>0.0</v>
      </c>
      <c r="L664" s="24"/>
      <c r="M664" s="24"/>
    </row>
    <row r="665" ht="22.5" customHeight="1">
      <c r="A665" s="16" t="s">
        <v>120</v>
      </c>
      <c r="B665" s="16" t="s">
        <v>356</v>
      </c>
      <c r="C665" s="25">
        <v>797.0</v>
      </c>
      <c r="D665" s="18">
        <v>45907.0</v>
      </c>
      <c r="E665" s="19" t="s">
        <v>64</v>
      </c>
      <c r="F665" s="20" t="s">
        <v>377</v>
      </c>
      <c r="G665" s="21">
        <v>18000.0</v>
      </c>
      <c r="H665" s="22" t="b">
        <v>1</v>
      </c>
      <c r="I665" s="19" t="s">
        <v>23</v>
      </c>
      <c r="J665" s="18"/>
      <c r="K665" s="31">
        <v>0.0</v>
      </c>
      <c r="L665" s="24"/>
      <c r="M665" s="24"/>
    </row>
    <row r="666" ht="22.5" customHeight="1">
      <c r="A666" s="16" t="s">
        <v>120</v>
      </c>
      <c r="B666" s="16" t="s">
        <v>356</v>
      </c>
      <c r="C666" s="17">
        <v>599.0</v>
      </c>
      <c r="D666" s="18">
        <v>45908.0</v>
      </c>
      <c r="E666" s="19" t="s">
        <v>157</v>
      </c>
      <c r="F666" s="20" t="s">
        <v>158</v>
      </c>
      <c r="G666" s="21">
        <v>150.0</v>
      </c>
      <c r="H666" s="22" t="b">
        <v>1</v>
      </c>
      <c r="I666" s="19" t="s">
        <v>20</v>
      </c>
      <c r="J666" s="18"/>
      <c r="K666" s="23">
        <v>0.0</v>
      </c>
      <c r="L666" s="24"/>
      <c r="M666" s="24"/>
    </row>
    <row r="667" ht="22.5" customHeight="1">
      <c r="A667" s="16" t="s">
        <v>120</v>
      </c>
      <c r="B667" s="16" t="s">
        <v>356</v>
      </c>
      <c r="C667" s="17">
        <v>590.0</v>
      </c>
      <c r="D667" s="18">
        <v>45909.0</v>
      </c>
      <c r="E667" s="19" t="s">
        <v>24</v>
      </c>
      <c r="F667" s="20" t="s">
        <v>378</v>
      </c>
      <c r="G667" s="21">
        <v>468.0</v>
      </c>
      <c r="H667" s="22" t="b">
        <v>1</v>
      </c>
      <c r="I667" s="19" t="s">
        <v>23</v>
      </c>
      <c r="J667" s="18"/>
      <c r="K667" s="23">
        <v>0.0</v>
      </c>
      <c r="L667" s="24"/>
      <c r="M667" s="24"/>
    </row>
    <row r="668" ht="22.5" customHeight="1">
      <c r="A668" s="16" t="s">
        <v>120</v>
      </c>
      <c r="B668" s="16" t="s">
        <v>356</v>
      </c>
      <c r="C668" s="17">
        <v>592.0</v>
      </c>
      <c r="D668" s="18">
        <v>45909.0</v>
      </c>
      <c r="E668" s="19" t="s">
        <v>28</v>
      </c>
      <c r="F668" s="20" t="s">
        <v>19</v>
      </c>
      <c r="G668" s="21">
        <v>3436.0</v>
      </c>
      <c r="H668" s="22" t="b">
        <v>1</v>
      </c>
      <c r="I668" s="19" t="s">
        <v>23</v>
      </c>
      <c r="J668" s="18"/>
      <c r="K668" s="23">
        <v>0.0</v>
      </c>
      <c r="L668" s="24"/>
      <c r="M668" s="24"/>
    </row>
    <row r="669" ht="22.5" customHeight="1">
      <c r="A669" s="16" t="s">
        <v>120</v>
      </c>
      <c r="B669" s="16" t="s">
        <v>356</v>
      </c>
      <c r="C669" s="17">
        <v>598.0</v>
      </c>
      <c r="D669" s="18">
        <v>45909.0</v>
      </c>
      <c r="E669" s="19" t="s">
        <v>157</v>
      </c>
      <c r="F669" s="20" t="s">
        <v>158</v>
      </c>
      <c r="G669" s="21">
        <v>75.0</v>
      </c>
      <c r="H669" s="22" t="b">
        <v>1</v>
      </c>
      <c r="I669" s="19" t="s">
        <v>20</v>
      </c>
      <c r="J669" s="18"/>
      <c r="K669" s="23">
        <v>0.0</v>
      </c>
      <c r="L669" s="24"/>
      <c r="M669" s="24"/>
    </row>
    <row r="670" ht="22.5" customHeight="1">
      <c r="A670" s="16" t="s">
        <v>120</v>
      </c>
      <c r="B670" s="16" t="s">
        <v>356</v>
      </c>
      <c r="C670" s="17">
        <v>600.0</v>
      </c>
      <c r="D670" s="18">
        <v>45909.0</v>
      </c>
      <c r="E670" s="19" t="s">
        <v>21</v>
      </c>
      <c r="F670" s="20" t="s">
        <v>379</v>
      </c>
      <c r="G670" s="21">
        <v>3355.0</v>
      </c>
      <c r="H670" s="22" t="b">
        <v>1</v>
      </c>
      <c r="I670" s="19" t="s">
        <v>23</v>
      </c>
      <c r="J670" s="18"/>
      <c r="K670" s="23">
        <v>0.0</v>
      </c>
      <c r="L670" s="24"/>
      <c r="M670" s="24"/>
    </row>
    <row r="671" ht="22.5" customHeight="1">
      <c r="A671" s="16" t="s">
        <v>120</v>
      </c>
      <c r="B671" s="16" t="s">
        <v>356</v>
      </c>
      <c r="C671" s="17">
        <v>601.0</v>
      </c>
      <c r="D671" s="18">
        <v>45909.0</v>
      </c>
      <c r="E671" s="19" t="s">
        <v>163</v>
      </c>
      <c r="F671" s="20" t="s">
        <v>164</v>
      </c>
      <c r="G671" s="21">
        <v>300.0</v>
      </c>
      <c r="H671" s="22" t="b">
        <v>1</v>
      </c>
      <c r="I671" s="19" t="s">
        <v>23</v>
      </c>
      <c r="J671" s="18"/>
      <c r="K671" s="23">
        <v>0.0</v>
      </c>
      <c r="L671" s="24"/>
      <c r="M671" s="24"/>
    </row>
    <row r="672" ht="22.5" customHeight="1">
      <c r="A672" s="16" t="s">
        <v>120</v>
      </c>
      <c r="B672" s="16" t="s">
        <v>356</v>
      </c>
      <c r="C672" s="17">
        <v>605.0</v>
      </c>
      <c r="D672" s="18">
        <v>45909.0</v>
      </c>
      <c r="E672" s="19" t="s">
        <v>56</v>
      </c>
      <c r="F672" s="20" t="s">
        <v>380</v>
      </c>
      <c r="G672" s="21">
        <v>4576.0</v>
      </c>
      <c r="H672" s="22" t="b">
        <v>1</v>
      </c>
      <c r="I672" s="19" t="s">
        <v>20</v>
      </c>
      <c r="J672" s="18"/>
      <c r="K672" s="23">
        <v>0.0</v>
      </c>
      <c r="L672" s="24"/>
      <c r="M672" s="24"/>
    </row>
    <row r="673" ht="22.5" customHeight="1">
      <c r="A673" s="16" t="s">
        <v>120</v>
      </c>
      <c r="B673" s="16" t="s">
        <v>356</v>
      </c>
      <c r="C673" s="17">
        <v>604.0</v>
      </c>
      <c r="D673" s="18">
        <v>45910.0</v>
      </c>
      <c r="E673" s="19" t="s">
        <v>181</v>
      </c>
      <c r="F673" s="20" t="s">
        <v>381</v>
      </c>
      <c r="G673" s="21">
        <v>4153.0</v>
      </c>
      <c r="H673" s="22" t="b">
        <v>1</v>
      </c>
      <c r="I673" s="19" t="s">
        <v>20</v>
      </c>
      <c r="J673" s="18"/>
      <c r="K673" s="23">
        <v>0.0</v>
      </c>
      <c r="L673" s="24"/>
      <c r="M673" s="24"/>
    </row>
    <row r="674" ht="22.5" customHeight="1">
      <c r="A674" s="16" t="s">
        <v>120</v>
      </c>
      <c r="B674" s="16" t="s">
        <v>356</v>
      </c>
      <c r="C674" s="17">
        <v>611.0</v>
      </c>
      <c r="D674" s="18">
        <v>45910.0</v>
      </c>
      <c r="E674" s="19" t="s">
        <v>157</v>
      </c>
      <c r="F674" s="20" t="s">
        <v>158</v>
      </c>
      <c r="G674" s="21">
        <v>75.0</v>
      </c>
      <c r="H674" s="22" t="b">
        <v>1</v>
      </c>
      <c r="I674" s="19" t="s">
        <v>20</v>
      </c>
      <c r="J674" s="18"/>
      <c r="K674" s="23">
        <v>0.0</v>
      </c>
      <c r="L674" s="24"/>
      <c r="M674" s="24"/>
    </row>
    <row r="675" ht="22.5" customHeight="1">
      <c r="A675" s="16" t="s">
        <v>120</v>
      </c>
      <c r="B675" s="16" t="s">
        <v>356</v>
      </c>
      <c r="C675" s="17">
        <v>612.0</v>
      </c>
      <c r="D675" s="18">
        <v>45910.0</v>
      </c>
      <c r="E675" s="19" t="s">
        <v>169</v>
      </c>
      <c r="F675" s="20" t="s">
        <v>60</v>
      </c>
      <c r="G675" s="21">
        <v>1590.0</v>
      </c>
      <c r="H675" s="22" t="b">
        <v>1</v>
      </c>
      <c r="I675" s="19" t="s">
        <v>23</v>
      </c>
      <c r="J675" s="18"/>
      <c r="K675" s="23">
        <v>0.0</v>
      </c>
      <c r="L675" s="24"/>
      <c r="M675" s="24"/>
    </row>
    <row r="676" ht="22.5" customHeight="1">
      <c r="A676" s="16" t="s">
        <v>120</v>
      </c>
      <c r="B676" s="16" t="s">
        <v>356</v>
      </c>
      <c r="C676" s="17">
        <v>620.0</v>
      </c>
      <c r="D676" s="18">
        <v>45910.0</v>
      </c>
      <c r="E676" s="19" t="s">
        <v>24</v>
      </c>
      <c r="F676" s="20" t="s">
        <v>382</v>
      </c>
      <c r="G676" s="21">
        <v>320.0</v>
      </c>
      <c r="H676" s="22" t="b">
        <v>1</v>
      </c>
      <c r="I676" s="19" t="s">
        <v>23</v>
      </c>
      <c r="J676" s="18"/>
      <c r="K676" s="23">
        <v>0.0</v>
      </c>
      <c r="L676" s="24"/>
      <c r="M676" s="24"/>
    </row>
    <row r="677" ht="22.5" customHeight="1">
      <c r="A677" s="16" t="s">
        <v>120</v>
      </c>
      <c r="B677" s="16" t="s">
        <v>356</v>
      </c>
      <c r="C677" s="17">
        <v>621.0</v>
      </c>
      <c r="D677" s="18">
        <v>45910.0</v>
      </c>
      <c r="E677" s="19" t="s">
        <v>21</v>
      </c>
      <c r="F677" s="20" t="s">
        <v>383</v>
      </c>
      <c r="G677" s="21">
        <v>3269.0</v>
      </c>
      <c r="H677" s="22" t="b">
        <v>1</v>
      </c>
      <c r="I677" s="19" t="s">
        <v>23</v>
      </c>
      <c r="J677" s="18"/>
      <c r="K677" s="23">
        <v>0.0</v>
      </c>
      <c r="L677" s="24"/>
      <c r="M677" s="24"/>
    </row>
    <row r="678" ht="22.5" customHeight="1">
      <c r="A678" s="16" t="s">
        <v>120</v>
      </c>
      <c r="B678" s="16" t="s">
        <v>356</v>
      </c>
      <c r="C678" s="17">
        <v>608.0</v>
      </c>
      <c r="D678" s="18">
        <v>45911.0</v>
      </c>
      <c r="E678" s="19" t="s">
        <v>265</v>
      </c>
      <c r="F678" s="20" t="s">
        <v>281</v>
      </c>
      <c r="G678" s="21">
        <v>600.0</v>
      </c>
      <c r="H678" s="22" t="b">
        <v>1</v>
      </c>
      <c r="I678" s="19" t="s">
        <v>20</v>
      </c>
      <c r="J678" s="18"/>
      <c r="K678" s="23">
        <v>0.0</v>
      </c>
      <c r="L678" s="24"/>
      <c r="M678" s="24"/>
    </row>
    <row r="679" ht="22.5" customHeight="1">
      <c r="A679" s="16" t="s">
        <v>120</v>
      </c>
      <c r="B679" s="16" t="s">
        <v>356</v>
      </c>
      <c r="C679" s="17">
        <v>617.0</v>
      </c>
      <c r="D679" s="18">
        <v>45911.0</v>
      </c>
      <c r="E679" s="19" t="s">
        <v>72</v>
      </c>
      <c r="F679" s="20" t="s">
        <v>384</v>
      </c>
      <c r="G679" s="21">
        <v>1653.0</v>
      </c>
      <c r="H679" s="22" t="b">
        <v>1</v>
      </c>
      <c r="I679" s="19" t="s">
        <v>23</v>
      </c>
      <c r="J679" s="18"/>
      <c r="K679" s="23">
        <v>0.0</v>
      </c>
      <c r="L679" s="24"/>
      <c r="M679" s="24"/>
    </row>
    <row r="680" ht="22.5" customHeight="1">
      <c r="A680" s="16" t="s">
        <v>120</v>
      </c>
      <c r="B680" s="16" t="s">
        <v>356</v>
      </c>
      <c r="C680" s="25">
        <v>749.0</v>
      </c>
      <c r="D680" s="18">
        <v>45911.0</v>
      </c>
      <c r="E680" s="19" t="s">
        <v>53</v>
      </c>
      <c r="F680" s="20" t="s">
        <v>229</v>
      </c>
      <c r="G680" s="21">
        <v>2882.0</v>
      </c>
      <c r="H680" s="22" t="b">
        <v>1</v>
      </c>
      <c r="I680" s="19" t="s">
        <v>20</v>
      </c>
      <c r="J680" s="18"/>
      <c r="K680" s="23">
        <v>0.0</v>
      </c>
      <c r="L680" s="24"/>
      <c r="M680" s="24"/>
    </row>
    <row r="681" ht="22.5" customHeight="1">
      <c r="A681" s="16" t="s">
        <v>120</v>
      </c>
      <c r="B681" s="16" t="s">
        <v>356</v>
      </c>
      <c r="C681" s="17">
        <v>607.0</v>
      </c>
      <c r="D681" s="18">
        <v>45912.0</v>
      </c>
      <c r="E681" s="19" t="s">
        <v>265</v>
      </c>
      <c r="F681" s="20" t="s">
        <v>281</v>
      </c>
      <c r="G681" s="21">
        <v>600.0</v>
      </c>
      <c r="H681" s="22" t="b">
        <v>1</v>
      </c>
      <c r="I681" s="19" t="s">
        <v>20</v>
      </c>
      <c r="J681" s="18"/>
      <c r="K681" s="23">
        <v>0.0</v>
      </c>
      <c r="L681" s="24"/>
      <c r="M681" s="24"/>
    </row>
    <row r="682" ht="22.5" customHeight="1">
      <c r="A682" s="16" t="s">
        <v>120</v>
      </c>
      <c r="B682" s="16" t="s">
        <v>356</v>
      </c>
      <c r="C682" s="17">
        <v>610.0</v>
      </c>
      <c r="D682" s="18">
        <v>45912.0</v>
      </c>
      <c r="E682" s="19" t="s">
        <v>157</v>
      </c>
      <c r="F682" s="20" t="s">
        <v>158</v>
      </c>
      <c r="G682" s="21">
        <v>75.0</v>
      </c>
      <c r="H682" s="22" t="b">
        <v>1</v>
      </c>
      <c r="I682" s="19" t="s">
        <v>20</v>
      </c>
      <c r="J682" s="18"/>
      <c r="K682" s="23">
        <v>0.0</v>
      </c>
      <c r="L682" s="24"/>
      <c r="M682" s="24"/>
    </row>
    <row r="683" ht="22.5" customHeight="1">
      <c r="A683" s="16" t="s">
        <v>120</v>
      </c>
      <c r="B683" s="16" t="s">
        <v>356</v>
      </c>
      <c r="C683" s="17">
        <v>609.0</v>
      </c>
      <c r="D683" s="18">
        <v>45913.0</v>
      </c>
      <c r="E683" s="19" t="s">
        <v>157</v>
      </c>
      <c r="F683" s="20" t="s">
        <v>158</v>
      </c>
      <c r="G683" s="21">
        <v>75.0</v>
      </c>
      <c r="H683" s="22" t="b">
        <v>1</v>
      </c>
      <c r="I683" s="19" t="s">
        <v>20</v>
      </c>
      <c r="J683" s="18"/>
      <c r="K683" s="23">
        <v>0.0</v>
      </c>
      <c r="L683" s="24"/>
      <c r="M683" s="24"/>
    </row>
    <row r="684" ht="22.5" customHeight="1">
      <c r="A684" s="16" t="s">
        <v>120</v>
      </c>
      <c r="B684" s="16" t="s">
        <v>356</v>
      </c>
      <c r="C684" s="17">
        <v>616.0</v>
      </c>
      <c r="D684" s="18">
        <v>45913.0</v>
      </c>
      <c r="E684" s="19" t="s">
        <v>159</v>
      </c>
      <c r="F684" s="20" t="s">
        <v>385</v>
      </c>
      <c r="G684" s="21">
        <v>8994.0</v>
      </c>
      <c r="H684" s="22" t="b">
        <v>1</v>
      </c>
      <c r="I684" s="19" t="s">
        <v>23</v>
      </c>
      <c r="J684" s="18"/>
      <c r="K684" s="23">
        <v>0.0</v>
      </c>
      <c r="L684" s="24"/>
      <c r="M684" s="24"/>
    </row>
    <row r="685" ht="22.5" customHeight="1">
      <c r="A685" s="16" t="s">
        <v>120</v>
      </c>
      <c r="B685" s="16" t="s">
        <v>356</v>
      </c>
      <c r="C685" s="17">
        <v>619.0</v>
      </c>
      <c r="D685" s="18">
        <v>45913.0</v>
      </c>
      <c r="E685" s="19" t="s">
        <v>21</v>
      </c>
      <c r="F685" s="20" t="s">
        <v>386</v>
      </c>
      <c r="G685" s="21">
        <v>10144.0</v>
      </c>
      <c r="H685" s="22" t="b">
        <v>1</v>
      </c>
      <c r="I685" s="19" t="s">
        <v>23</v>
      </c>
      <c r="J685" s="18"/>
      <c r="K685" s="23">
        <v>0.0</v>
      </c>
      <c r="L685" s="24"/>
      <c r="M685" s="24"/>
    </row>
    <row r="686" ht="22.5" customHeight="1">
      <c r="A686" s="16" t="s">
        <v>120</v>
      </c>
      <c r="B686" s="16" t="s">
        <v>356</v>
      </c>
      <c r="C686" s="25">
        <v>741.0</v>
      </c>
      <c r="D686" s="18">
        <v>45913.0</v>
      </c>
      <c r="E686" s="19" t="s">
        <v>136</v>
      </c>
      <c r="F686" s="20" t="s">
        <v>137</v>
      </c>
      <c r="G686" s="21">
        <v>1410.0</v>
      </c>
      <c r="H686" s="22" t="b">
        <v>1</v>
      </c>
      <c r="I686" s="19" t="s">
        <v>20</v>
      </c>
      <c r="J686" s="18"/>
      <c r="K686" s="23">
        <v>0.0</v>
      </c>
      <c r="L686" s="24"/>
      <c r="M686" s="24"/>
    </row>
    <row r="687" ht="22.5" customHeight="1">
      <c r="A687" s="16" t="s">
        <v>120</v>
      </c>
      <c r="B687" s="16" t="s">
        <v>356</v>
      </c>
      <c r="C687" s="25">
        <v>762.0</v>
      </c>
      <c r="D687" s="18">
        <v>45913.0</v>
      </c>
      <c r="E687" s="19" t="s">
        <v>142</v>
      </c>
      <c r="F687" s="20" t="s">
        <v>219</v>
      </c>
      <c r="G687" s="21">
        <v>1906.0</v>
      </c>
      <c r="H687" s="22" t="b">
        <v>1</v>
      </c>
      <c r="I687" s="19" t="s">
        <v>20</v>
      </c>
      <c r="J687" s="18"/>
      <c r="K687" s="31">
        <v>0.0</v>
      </c>
      <c r="L687" s="24"/>
      <c r="M687" s="24"/>
    </row>
    <row r="688" ht="22.5" customHeight="1">
      <c r="A688" s="16" t="s">
        <v>120</v>
      </c>
      <c r="B688" s="16" t="s">
        <v>356</v>
      </c>
      <c r="C688" s="17">
        <v>613.0</v>
      </c>
      <c r="D688" s="18">
        <v>45914.0</v>
      </c>
      <c r="E688" s="19" t="s">
        <v>267</v>
      </c>
      <c r="F688" s="20" t="s">
        <v>314</v>
      </c>
      <c r="G688" s="21">
        <v>1710.0</v>
      </c>
      <c r="H688" s="22" t="b">
        <v>1</v>
      </c>
      <c r="I688" s="19" t="s">
        <v>20</v>
      </c>
      <c r="J688" s="18"/>
      <c r="K688" s="23">
        <v>0.0</v>
      </c>
      <c r="L688" s="24"/>
      <c r="M688" s="24"/>
    </row>
    <row r="689" ht="22.5" customHeight="1">
      <c r="A689" s="16" t="s">
        <v>120</v>
      </c>
      <c r="B689" s="16" t="s">
        <v>356</v>
      </c>
      <c r="C689" s="25">
        <v>627.0</v>
      </c>
      <c r="D689" s="18">
        <v>45914.0</v>
      </c>
      <c r="E689" s="19" t="s">
        <v>293</v>
      </c>
      <c r="F689" s="20" t="s">
        <v>387</v>
      </c>
      <c r="G689" s="21">
        <v>380.0</v>
      </c>
      <c r="H689" s="22" t="b">
        <v>1</v>
      </c>
      <c r="I689" s="19" t="s">
        <v>20</v>
      </c>
      <c r="J689" s="18"/>
      <c r="K689" s="23">
        <v>0.0</v>
      </c>
      <c r="L689" s="24"/>
      <c r="M689" s="24"/>
    </row>
    <row r="690" ht="22.5" customHeight="1">
      <c r="A690" s="16" t="s">
        <v>120</v>
      </c>
      <c r="B690" s="16" t="s">
        <v>356</v>
      </c>
      <c r="C690" s="25">
        <v>614.0</v>
      </c>
      <c r="D690" s="18">
        <v>45915.0</v>
      </c>
      <c r="E690" s="19" t="s">
        <v>155</v>
      </c>
      <c r="F690" s="20" t="s">
        <v>168</v>
      </c>
      <c r="G690" s="21">
        <v>1388.0</v>
      </c>
      <c r="H690" s="22" t="b">
        <v>1</v>
      </c>
      <c r="I690" s="19" t="s">
        <v>20</v>
      </c>
      <c r="J690" s="18"/>
      <c r="K690" s="23">
        <v>0.0</v>
      </c>
      <c r="L690" s="24"/>
      <c r="M690" s="24"/>
    </row>
    <row r="691" ht="22.5" customHeight="1">
      <c r="A691" s="16" t="s">
        <v>120</v>
      </c>
      <c r="B691" s="16" t="s">
        <v>356</v>
      </c>
      <c r="C691" s="17">
        <v>615.0</v>
      </c>
      <c r="D691" s="18">
        <v>45915.0</v>
      </c>
      <c r="E691" s="19" t="s">
        <v>76</v>
      </c>
      <c r="F691" s="20" t="s">
        <v>330</v>
      </c>
      <c r="G691" s="21">
        <v>1320.0</v>
      </c>
      <c r="H691" s="22" t="b">
        <v>1</v>
      </c>
      <c r="I691" s="19" t="s">
        <v>23</v>
      </c>
      <c r="J691" s="18"/>
      <c r="K691" s="23">
        <v>0.0</v>
      </c>
      <c r="L691" s="24"/>
      <c r="M691" s="24"/>
    </row>
    <row r="692" ht="22.5" customHeight="1">
      <c r="A692" s="16" t="s">
        <v>120</v>
      </c>
      <c r="B692" s="16" t="s">
        <v>356</v>
      </c>
      <c r="C692" s="17">
        <v>618.0</v>
      </c>
      <c r="D692" s="18">
        <v>45915.0</v>
      </c>
      <c r="E692" s="19" t="s">
        <v>24</v>
      </c>
      <c r="F692" s="20" t="s">
        <v>388</v>
      </c>
      <c r="G692" s="21">
        <v>9020.0</v>
      </c>
      <c r="H692" s="22" t="b">
        <v>1</v>
      </c>
      <c r="I692" s="19" t="s">
        <v>23</v>
      </c>
      <c r="J692" s="18"/>
      <c r="K692" s="23">
        <v>0.0</v>
      </c>
      <c r="L692" s="24"/>
      <c r="M692" s="24"/>
    </row>
    <row r="693" ht="22.5" customHeight="1">
      <c r="A693" s="16" t="s">
        <v>120</v>
      </c>
      <c r="B693" s="16" t="s">
        <v>356</v>
      </c>
      <c r="C693" s="17">
        <v>622.0</v>
      </c>
      <c r="D693" s="18">
        <v>45915.0</v>
      </c>
      <c r="E693" s="19" t="s">
        <v>157</v>
      </c>
      <c r="F693" s="20" t="s">
        <v>158</v>
      </c>
      <c r="G693" s="21">
        <v>75.0</v>
      </c>
      <c r="H693" s="22" t="b">
        <v>1</v>
      </c>
      <c r="I693" s="19" t="s">
        <v>20</v>
      </c>
      <c r="J693" s="18"/>
      <c r="K693" s="23">
        <v>0.0</v>
      </c>
      <c r="L693" s="24"/>
      <c r="M693" s="24"/>
    </row>
    <row r="694" ht="22.5" customHeight="1">
      <c r="A694" s="16" t="s">
        <v>120</v>
      </c>
      <c r="B694" s="16" t="s">
        <v>356</v>
      </c>
      <c r="C694" s="17">
        <v>623.0</v>
      </c>
      <c r="D694" s="18">
        <v>45915.0</v>
      </c>
      <c r="E694" s="19" t="s">
        <v>28</v>
      </c>
      <c r="F694" s="20" t="s">
        <v>19</v>
      </c>
      <c r="G694" s="21">
        <v>2976.0</v>
      </c>
      <c r="H694" s="22" t="b">
        <v>1</v>
      </c>
      <c r="I694" s="19" t="s">
        <v>23</v>
      </c>
      <c r="J694" s="18"/>
      <c r="K694" s="23">
        <v>0.0</v>
      </c>
      <c r="L694" s="24"/>
      <c r="M694" s="24"/>
    </row>
    <row r="695" ht="22.5" customHeight="1">
      <c r="A695" s="16" t="s">
        <v>120</v>
      </c>
      <c r="B695" s="16" t="s">
        <v>356</v>
      </c>
      <c r="C695" s="17">
        <v>624.0</v>
      </c>
      <c r="D695" s="18">
        <v>45916.0</v>
      </c>
      <c r="E695" s="19" t="s">
        <v>169</v>
      </c>
      <c r="F695" s="20" t="s">
        <v>60</v>
      </c>
      <c r="G695" s="21">
        <v>1590.0</v>
      </c>
      <c r="H695" s="22" t="b">
        <v>1</v>
      </c>
      <c r="I695" s="19" t="s">
        <v>23</v>
      </c>
      <c r="J695" s="18"/>
      <c r="K695" s="23">
        <v>0.0</v>
      </c>
      <c r="L695" s="24"/>
      <c r="M695" s="24"/>
    </row>
    <row r="696" ht="22.5" customHeight="1">
      <c r="A696" s="16" t="s">
        <v>120</v>
      </c>
      <c r="B696" s="16" t="s">
        <v>356</v>
      </c>
      <c r="C696" s="17">
        <v>625.0</v>
      </c>
      <c r="D696" s="18">
        <v>45916.0</v>
      </c>
      <c r="E696" s="19" t="s">
        <v>136</v>
      </c>
      <c r="F696" s="20" t="s">
        <v>137</v>
      </c>
      <c r="G696" s="21">
        <v>3025.0</v>
      </c>
      <c r="H696" s="22" t="b">
        <v>1</v>
      </c>
      <c r="I696" s="19" t="s">
        <v>20</v>
      </c>
      <c r="J696" s="18"/>
      <c r="K696" s="23">
        <v>0.0</v>
      </c>
      <c r="L696" s="24"/>
      <c r="M696" s="24"/>
    </row>
    <row r="697" ht="22.5" customHeight="1">
      <c r="A697" s="16" t="s">
        <v>120</v>
      </c>
      <c r="B697" s="16" t="s">
        <v>356</v>
      </c>
      <c r="C697" s="17">
        <v>626.0</v>
      </c>
      <c r="D697" s="18">
        <v>45916.0</v>
      </c>
      <c r="E697" s="19" t="s">
        <v>265</v>
      </c>
      <c r="F697" s="20" t="s">
        <v>281</v>
      </c>
      <c r="G697" s="21">
        <v>600.0</v>
      </c>
      <c r="H697" s="22" t="b">
        <v>1</v>
      </c>
      <c r="I697" s="19" t="s">
        <v>20</v>
      </c>
      <c r="J697" s="18"/>
      <c r="K697" s="23">
        <v>0.0</v>
      </c>
      <c r="L697" s="24"/>
      <c r="M697" s="24"/>
    </row>
    <row r="698" ht="22.5" customHeight="1">
      <c r="A698" s="16" t="s">
        <v>120</v>
      </c>
      <c r="B698" s="16" t="s">
        <v>356</v>
      </c>
      <c r="C698" s="17">
        <v>635.0</v>
      </c>
      <c r="D698" s="18">
        <v>45916.0</v>
      </c>
      <c r="E698" s="19" t="s">
        <v>91</v>
      </c>
      <c r="F698" s="20" t="s">
        <v>389</v>
      </c>
      <c r="G698" s="21">
        <v>19060.0</v>
      </c>
      <c r="H698" s="22" t="b">
        <v>1</v>
      </c>
      <c r="I698" s="19" t="s">
        <v>23</v>
      </c>
      <c r="J698" s="18"/>
      <c r="K698" s="23">
        <v>0.0</v>
      </c>
      <c r="L698" s="24"/>
      <c r="M698" s="24"/>
    </row>
    <row r="699" ht="22.5" customHeight="1">
      <c r="A699" s="16" t="s">
        <v>120</v>
      </c>
      <c r="B699" s="16" t="s">
        <v>356</v>
      </c>
      <c r="C699" s="25">
        <v>742.0</v>
      </c>
      <c r="D699" s="18">
        <v>45916.0</v>
      </c>
      <c r="E699" s="19" t="s">
        <v>136</v>
      </c>
      <c r="F699" s="20" t="s">
        <v>137</v>
      </c>
      <c r="G699" s="21">
        <v>3025.0</v>
      </c>
      <c r="H699" s="22" t="b">
        <v>1</v>
      </c>
      <c r="I699" s="19" t="s">
        <v>20</v>
      </c>
      <c r="J699" s="18"/>
      <c r="K699" s="23">
        <v>0.0</v>
      </c>
      <c r="L699" s="24"/>
      <c r="M699" s="24"/>
    </row>
    <row r="700" ht="22.5" customHeight="1">
      <c r="A700" s="16" t="s">
        <v>120</v>
      </c>
      <c r="B700" s="16" t="s">
        <v>356</v>
      </c>
      <c r="C700" s="17">
        <v>629.0</v>
      </c>
      <c r="D700" s="18">
        <v>45917.0</v>
      </c>
      <c r="E700" s="19" t="s">
        <v>115</v>
      </c>
      <c r="F700" s="20" t="s">
        <v>27</v>
      </c>
      <c r="G700" s="21">
        <v>3600.0</v>
      </c>
      <c r="H700" s="22" t="b">
        <v>1</v>
      </c>
      <c r="I700" s="19" t="s">
        <v>23</v>
      </c>
      <c r="J700" s="18"/>
      <c r="K700" s="23">
        <v>0.0</v>
      </c>
      <c r="L700" s="24"/>
      <c r="M700" s="24"/>
    </row>
    <row r="701" ht="22.5" customHeight="1">
      <c r="A701" s="16" t="s">
        <v>120</v>
      </c>
      <c r="B701" s="16" t="s">
        <v>356</v>
      </c>
      <c r="C701" s="17">
        <v>631.0</v>
      </c>
      <c r="D701" s="18">
        <v>45917.0</v>
      </c>
      <c r="E701" s="19" t="s">
        <v>157</v>
      </c>
      <c r="F701" s="20" t="s">
        <v>158</v>
      </c>
      <c r="G701" s="21">
        <v>75.0</v>
      </c>
      <c r="H701" s="22" t="b">
        <v>1</v>
      </c>
      <c r="I701" s="19" t="s">
        <v>20</v>
      </c>
      <c r="J701" s="18"/>
      <c r="K701" s="23">
        <v>0.0</v>
      </c>
      <c r="L701" s="24"/>
      <c r="M701" s="24"/>
    </row>
    <row r="702" ht="22.5" customHeight="1">
      <c r="A702" s="16" t="s">
        <v>120</v>
      </c>
      <c r="B702" s="16" t="s">
        <v>356</v>
      </c>
      <c r="C702" s="17">
        <v>634.0</v>
      </c>
      <c r="D702" s="18">
        <v>45917.0</v>
      </c>
      <c r="E702" s="19" t="s">
        <v>21</v>
      </c>
      <c r="F702" s="20" t="s">
        <v>390</v>
      </c>
      <c r="G702" s="21">
        <v>3736.0</v>
      </c>
      <c r="H702" s="22" t="b">
        <v>1</v>
      </c>
      <c r="I702" s="19" t="s">
        <v>23</v>
      </c>
      <c r="J702" s="18"/>
      <c r="K702" s="23">
        <v>0.0</v>
      </c>
      <c r="L702" s="24"/>
      <c r="M702" s="24"/>
    </row>
    <row r="703" ht="22.5" customHeight="1">
      <c r="A703" s="16" t="s">
        <v>120</v>
      </c>
      <c r="B703" s="16" t="s">
        <v>356</v>
      </c>
      <c r="C703" s="17">
        <v>658.0</v>
      </c>
      <c r="D703" s="18">
        <v>45917.0</v>
      </c>
      <c r="E703" s="19" t="s">
        <v>267</v>
      </c>
      <c r="F703" s="20" t="s">
        <v>314</v>
      </c>
      <c r="G703" s="21">
        <v>1710.0</v>
      </c>
      <c r="H703" s="22" t="b">
        <v>1</v>
      </c>
      <c r="I703" s="19" t="s">
        <v>20</v>
      </c>
      <c r="J703" s="18"/>
      <c r="K703" s="23">
        <v>0.0</v>
      </c>
      <c r="L703" s="24"/>
      <c r="M703" s="24"/>
    </row>
    <row r="704" ht="22.5" customHeight="1">
      <c r="A704" s="16" t="s">
        <v>120</v>
      </c>
      <c r="B704" s="16" t="s">
        <v>356</v>
      </c>
      <c r="C704" s="17">
        <v>628.0</v>
      </c>
      <c r="D704" s="18">
        <v>45918.0</v>
      </c>
      <c r="E704" s="19" t="s">
        <v>72</v>
      </c>
      <c r="F704" s="20" t="s">
        <v>391</v>
      </c>
      <c r="G704" s="21">
        <v>1653.0</v>
      </c>
      <c r="H704" s="22" t="b">
        <v>1</v>
      </c>
      <c r="I704" s="19" t="s">
        <v>23</v>
      </c>
      <c r="J704" s="18"/>
      <c r="K704" s="23">
        <v>0.0</v>
      </c>
      <c r="L704" s="24"/>
      <c r="M704" s="24"/>
    </row>
    <row r="705" ht="22.5" customHeight="1">
      <c r="A705" s="16" t="s">
        <v>120</v>
      </c>
      <c r="B705" s="16" t="s">
        <v>356</v>
      </c>
      <c r="C705" s="17">
        <v>630.0</v>
      </c>
      <c r="D705" s="18">
        <v>45918.0</v>
      </c>
      <c r="E705" s="19" t="s">
        <v>115</v>
      </c>
      <c r="F705" s="20" t="s">
        <v>27</v>
      </c>
      <c r="G705" s="21">
        <v>3600.0</v>
      </c>
      <c r="H705" s="22" t="b">
        <v>1</v>
      </c>
      <c r="I705" s="19" t="s">
        <v>23</v>
      </c>
      <c r="J705" s="18"/>
      <c r="K705" s="23">
        <v>0.0</v>
      </c>
      <c r="L705" s="24"/>
      <c r="M705" s="24"/>
    </row>
    <row r="706" ht="22.5" customHeight="1">
      <c r="A706" s="16" t="s">
        <v>120</v>
      </c>
      <c r="B706" s="16" t="s">
        <v>356</v>
      </c>
      <c r="C706" s="17">
        <v>633.0</v>
      </c>
      <c r="D706" s="18">
        <v>45918.0</v>
      </c>
      <c r="E706" s="19" t="s">
        <v>24</v>
      </c>
      <c r="F706" s="20" t="s">
        <v>392</v>
      </c>
      <c r="G706" s="21">
        <v>7290.0</v>
      </c>
      <c r="H706" s="22" t="b">
        <v>1</v>
      </c>
      <c r="I706" s="19" t="s">
        <v>23</v>
      </c>
      <c r="J706" s="18"/>
      <c r="K706" s="23">
        <v>0.0</v>
      </c>
      <c r="L706" s="24"/>
      <c r="M706" s="24"/>
    </row>
    <row r="707" ht="22.5" customHeight="1">
      <c r="A707" s="16" t="s">
        <v>120</v>
      </c>
      <c r="B707" s="16" t="s">
        <v>356</v>
      </c>
      <c r="C707" s="17">
        <v>637.0</v>
      </c>
      <c r="D707" s="18">
        <v>45918.0</v>
      </c>
      <c r="E707" s="19" t="s">
        <v>28</v>
      </c>
      <c r="F707" s="20" t="s">
        <v>19</v>
      </c>
      <c r="G707" s="21">
        <v>1167.0</v>
      </c>
      <c r="H707" s="22" t="b">
        <v>1</v>
      </c>
      <c r="I707" s="19" t="s">
        <v>23</v>
      </c>
      <c r="J707" s="18"/>
      <c r="K707" s="23">
        <v>0.0</v>
      </c>
      <c r="L707" s="24"/>
      <c r="M707" s="24"/>
    </row>
    <row r="708" ht="22.5" customHeight="1">
      <c r="A708" s="16" t="s">
        <v>120</v>
      </c>
      <c r="B708" s="16" t="s">
        <v>356</v>
      </c>
      <c r="C708" s="17">
        <v>632.0</v>
      </c>
      <c r="D708" s="18">
        <v>45919.0</v>
      </c>
      <c r="E708" s="19" t="s">
        <v>157</v>
      </c>
      <c r="F708" s="20" t="s">
        <v>158</v>
      </c>
      <c r="G708" s="21">
        <v>75.0</v>
      </c>
      <c r="H708" s="22" t="b">
        <v>1</v>
      </c>
      <c r="I708" s="19" t="s">
        <v>20</v>
      </c>
      <c r="J708" s="18"/>
      <c r="K708" s="23">
        <v>0.0</v>
      </c>
      <c r="L708" s="24"/>
      <c r="M708" s="24"/>
    </row>
    <row r="709" ht="22.5" customHeight="1">
      <c r="A709" s="16" t="s">
        <v>120</v>
      </c>
      <c r="B709" s="16" t="s">
        <v>356</v>
      </c>
      <c r="C709" s="17">
        <v>636.0</v>
      </c>
      <c r="D709" s="18">
        <v>45919.0</v>
      </c>
      <c r="E709" s="19" t="s">
        <v>393</v>
      </c>
      <c r="F709" s="20" t="s">
        <v>394</v>
      </c>
      <c r="G709" s="21">
        <v>1490.0</v>
      </c>
      <c r="H709" s="22" t="b">
        <v>1</v>
      </c>
      <c r="I709" s="19" t="s">
        <v>20</v>
      </c>
      <c r="J709" s="18"/>
      <c r="K709" s="23">
        <v>0.0</v>
      </c>
      <c r="L709" s="24"/>
      <c r="M709" s="24"/>
    </row>
    <row r="710" ht="22.5" customHeight="1">
      <c r="A710" s="16" t="s">
        <v>120</v>
      </c>
      <c r="B710" s="16" t="s">
        <v>356</v>
      </c>
      <c r="C710" s="17">
        <v>640.0</v>
      </c>
      <c r="D710" s="18">
        <v>45919.0</v>
      </c>
      <c r="E710" s="19" t="s">
        <v>395</v>
      </c>
      <c r="F710" s="20" t="s">
        <v>396</v>
      </c>
      <c r="G710" s="21">
        <v>3600.0</v>
      </c>
      <c r="H710" s="22" t="b">
        <v>1</v>
      </c>
      <c r="I710" s="19" t="s">
        <v>23</v>
      </c>
      <c r="J710" s="18"/>
      <c r="K710" s="23">
        <v>0.0</v>
      </c>
      <c r="L710" s="24"/>
      <c r="M710" s="24"/>
    </row>
    <row r="711" ht="22.5" customHeight="1">
      <c r="A711" s="16" t="s">
        <v>120</v>
      </c>
      <c r="B711" s="16" t="s">
        <v>356</v>
      </c>
      <c r="C711" s="17">
        <v>638.0</v>
      </c>
      <c r="D711" s="18">
        <v>45920.0</v>
      </c>
      <c r="E711" s="19" t="s">
        <v>136</v>
      </c>
      <c r="F711" s="20" t="s">
        <v>137</v>
      </c>
      <c r="G711" s="21">
        <v>2318.0</v>
      </c>
      <c r="H711" s="22" t="b">
        <v>1</v>
      </c>
      <c r="I711" s="19" t="s">
        <v>20</v>
      </c>
      <c r="J711" s="18"/>
      <c r="K711" s="23">
        <v>0.0</v>
      </c>
      <c r="L711" s="24"/>
      <c r="M711" s="24"/>
    </row>
    <row r="712" ht="22.5" customHeight="1">
      <c r="A712" s="16" t="s">
        <v>120</v>
      </c>
      <c r="B712" s="16" t="s">
        <v>356</v>
      </c>
      <c r="C712" s="17">
        <v>639.0</v>
      </c>
      <c r="D712" s="18">
        <v>45920.0</v>
      </c>
      <c r="E712" s="19" t="s">
        <v>159</v>
      </c>
      <c r="F712" s="20" t="s">
        <v>397</v>
      </c>
      <c r="G712" s="21">
        <v>7715.0</v>
      </c>
      <c r="H712" s="22" t="b">
        <v>1</v>
      </c>
      <c r="I712" s="19" t="s">
        <v>23</v>
      </c>
      <c r="J712" s="18"/>
      <c r="K712" s="23">
        <v>0.0</v>
      </c>
      <c r="L712" s="24"/>
      <c r="M712" s="24"/>
    </row>
    <row r="713" ht="22.5" customHeight="1">
      <c r="A713" s="16" t="s">
        <v>120</v>
      </c>
      <c r="B713" s="16" t="s">
        <v>356</v>
      </c>
      <c r="C713" s="17">
        <v>641.0</v>
      </c>
      <c r="D713" s="18">
        <v>45920.0</v>
      </c>
      <c r="E713" s="19" t="s">
        <v>28</v>
      </c>
      <c r="F713" s="20" t="s">
        <v>19</v>
      </c>
      <c r="G713" s="21">
        <v>1708.0</v>
      </c>
      <c r="H713" s="22" t="b">
        <v>1</v>
      </c>
      <c r="I713" s="19" t="s">
        <v>23</v>
      </c>
      <c r="J713" s="18"/>
      <c r="K713" s="23">
        <v>0.0</v>
      </c>
      <c r="L713" s="24"/>
      <c r="M713" s="24"/>
    </row>
    <row r="714" ht="22.5" customHeight="1">
      <c r="A714" s="16" t="s">
        <v>120</v>
      </c>
      <c r="B714" s="16" t="s">
        <v>356</v>
      </c>
      <c r="C714" s="17">
        <v>642.0</v>
      </c>
      <c r="D714" s="18">
        <v>45920.0</v>
      </c>
      <c r="E714" s="19" t="s">
        <v>21</v>
      </c>
      <c r="F714" s="20" t="s">
        <v>398</v>
      </c>
      <c r="G714" s="21">
        <v>1450.0</v>
      </c>
      <c r="H714" s="22" t="b">
        <v>1</v>
      </c>
      <c r="I714" s="19" t="s">
        <v>23</v>
      </c>
      <c r="J714" s="18"/>
      <c r="K714" s="23">
        <v>0.0</v>
      </c>
      <c r="L714" s="24"/>
      <c r="M714" s="24"/>
    </row>
    <row r="715" ht="22.5" customHeight="1">
      <c r="A715" s="16" t="s">
        <v>120</v>
      </c>
      <c r="B715" s="16" t="s">
        <v>356</v>
      </c>
      <c r="C715" s="17">
        <v>643.0</v>
      </c>
      <c r="D715" s="18">
        <v>45920.0</v>
      </c>
      <c r="E715" s="19" t="s">
        <v>169</v>
      </c>
      <c r="F715" s="20" t="s">
        <v>60</v>
      </c>
      <c r="G715" s="21">
        <v>1590.0</v>
      </c>
      <c r="H715" s="22" t="b">
        <v>1</v>
      </c>
      <c r="I715" s="19" t="s">
        <v>23</v>
      </c>
      <c r="J715" s="18"/>
      <c r="K715" s="23">
        <v>0.0</v>
      </c>
      <c r="L715" s="24"/>
      <c r="M715" s="24"/>
    </row>
    <row r="716" ht="22.5" customHeight="1">
      <c r="A716" s="16" t="s">
        <v>120</v>
      </c>
      <c r="B716" s="16" t="s">
        <v>356</v>
      </c>
      <c r="C716" s="17">
        <v>644.0</v>
      </c>
      <c r="D716" s="18">
        <v>45920.0</v>
      </c>
      <c r="E716" s="19" t="s">
        <v>21</v>
      </c>
      <c r="F716" s="20" t="s">
        <v>399</v>
      </c>
      <c r="G716" s="21">
        <v>287.0</v>
      </c>
      <c r="H716" s="22" t="b">
        <v>1</v>
      </c>
      <c r="I716" s="19" t="s">
        <v>23</v>
      </c>
      <c r="J716" s="18"/>
      <c r="K716" s="23">
        <v>0.0</v>
      </c>
      <c r="L716" s="24"/>
      <c r="M716" s="24"/>
    </row>
    <row r="717" ht="22.5" customHeight="1">
      <c r="A717" s="16" t="s">
        <v>120</v>
      </c>
      <c r="B717" s="16" t="s">
        <v>356</v>
      </c>
      <c r="C717" s="17">
        <v>657.0</v>
      </c>
      <c r="D717" s="18">
        <v>45921.0</v>
      </c>
      <c r="E717" s="19" t="s">
        <v>400</v>
      </c>
      <c r="F717" s="20" t="s">
        <v>401</v>
      </c>
      <c r="G717" s="21">
        <v>568.0</v>
      </c>
      <c r="H717" s="22" t="b">
        <v>1</v>
      </c>
      <c r="I717" s="19" t="s">
        <v>20</v>
      </c>
      <c r="J717" s="18"/>
      <c r="K717" s="23">
        <v>0.0</v>
      </c>
      <c r="L717" s="24"/>
      <c r="M717" s="24"/>
    </row>
    <row r="718" ht="22.5" customHeight="1">
      <c r="A718" s="16" t="s">
        <v>120</v>
      </c>
      <c r="B718" s="16" t="s">
        <v>356</v>
      </c>
      <c r="C718" s="17">
        <v>647.0</v>
      </c>
      <c r="D718" s="18">
        <v>45922.0</v>
      </c>
      <c r="E718" s="19" t="s">
        <v>157</v>
      </c>
      <c r="F718" s="20" t="s">
        <v>158</v>
      </c>
      <c r="G718" s="21">
        <v>150.0</v>
      </c>
      <c r="H718" s="22" t="b">
        <v>1</v>
      </c>
      <c r="I718" s="19" t="s">
        <v>20</v>
      </c>
      <c r="J718" s="18"/>
      <c r="K718" s="23">
        <v>0.0</v>
      </c>
      <c r="L718" s="24"/>
      <c r="M718" s="24"/>
    </row>
    <row r="719" ht="22.5" customHeight="1">
      <c r="A719" s="16" t="s">
        <v>120</v>
      </c>
      <c r="B719" s="16" t="s">
        <v>356</v>
      </c>
      <c r="C719" s="17">
        <v>653.0</v>
      </c>
      <c r="D719" s="18">
        <v>45922.0</v>
      </c>
      <c r="E719" s="19" t="s">
        <v>21</v>
      </c>
      <c r="F719" s="20" t="s">
        <v>365</v>
      </c>
      <c r="G719" s="21">
        <v>14704.0</v>
      </c>
      <c r="H719" s="22" t="b">
        <v>1</v>
      </c>
      <c r="I719" s="19" t="s">
        <v>23</v>
      </c>
      <c r="J719" s="18"/>
      <c r="K719" s="23">
        <v>0.0</v>
      </c>
      <c r="L719" s="24"/>
      <c r="M719" s="24"/>
    </row>
    <row r="720" ht="22.5" customHeight="1">
      <c r="A720" s="16" t="s">
        <v>120</v>
      </c>
      <c r="B720" s="16" t="s">
        <v>356</v>
      </c>
      <c r="C720" s="17">
        <v>655.0</v>
      </c>
      <c r="D720" s="18">
        <v>45922.0</v>
      </c>
      <c r="E720" s="19" t="s">
        <v>169</v>
      </c>
      <c r="F720" s="20" t="s">
        <v>175</v>
      </c>
      <c r="G720" s="21">
        <v>1590.0</v>
      </c>
      <c r="H720" s="22" t="b">
        <v>1</v>
      </c>
      <c r="I720" s="19" t="s">
        <v>23</v>
      </c>
      <c r="J720" s="18"/>
      <c r="K720" s="23">
        <v>0.0</v>
      </c>
      <c r="L720" s="24"/>
      <c r="M720" s="24"/>
    </row>
    <row r="721" ht="22.5" customHeight="1">
      <c r="A721" s="16" t="s">
        <v>120</v>
      </c>
      <c r="B721" s="16" t="s">
        <v>356</v>
      </c>
      <c r="C721" s="17">
        <v>676.0</v>
      </c>
      <c r="D721" s="18">
        <v>45922.0</v>
      </c>
      <c r="E721" s="19" t="s">
        <v>28</v>
      </c>
      <c r="F721" s="20" t="s">
        <v>19</v>
      </c>
      <c r="G721" s="21">
        <v>1177.0</v>
      </c>
      <c r="H721" s="22" t="b">
        <v>1</v>
      </c>
      <c r="I721" s="19" t="s">
        <v>23</v>
      </c>
      <c r="J721" s="18"/>
      <c r="K721" s="23">
        <v>0.0</v>
      </c>
      <c r="L721" s="24"/>
      <c r="M721" s="24"/>
    </row>
    <row r="722" ht="22.5" customHeight="1">
      <c r="A722" s="16" t="s">
        <v>120</v>
      </c>
      <c r="B722" s="16" t="s">
        <v>356</v>
      </c>
      <c r="C722" s="25">
        <v>903.0</v>
      </c>
      <c r="D722" s="18">
        <v>45922.0</v>
      </c>
      <c r="E722" s="19" t="s">
        <v>267</v>
      </c>
      <c r="F722" s="20" t="s">
        <v>402</v>
      </c>
      <c r="G722" s="21">
        <v>910.0</v>
      </c>
      <c r="H722" s="22" t="b">
        <v>1</v>
      </c>
      <c r="I722" s="19" t="s">
        <v>20</v>
      </c>
      <c r="J722" s="18"/>
      <c r="K722" s="31">
        <v>0.0</v>
      </c>
      <c r="L722" s="24"/>
      <c r="M722" s="24"/>
    </row>
    <row r="723" ht="22.5" customHeight="1">
      <c r="A723" s="16" t="s">
        <v>120</v>
      </c>
      <c r="B723" s="16" t="s">
        <v>356</v>
      </c>
      <c r="C723" s="25">
        <v>1640.0</v>
      </c>
      <c r="D723" s="18">
        <v>45922.0</v>
      </c>
      <c r="E723" s="19" t="s">
        <v>106</v>
      </c>
      <c r="F723" s="20" t="s">
        <v>403</v>
      </c>
      <c r="G723" s="21">
        <v>22000.0</v>
      </c>
      <c r="H723" s="22" t="b">
        <v>1</v>
      </c>
      <c r="I723" s="19" t="s">
        <v>23</v>
      </c>
      <c r="J723" s="18"/>
      <c r="K723" s="31">
        <v>0.0</v>
      </c>
      <c r="L723" s="24"/>
      <c r="M723" s="24"/>
    </row>
    <row r="724" ht="22.5" customHeight="1">
      <c r="A724" s="16" t="s">
        <v>120</v>
      </c>
      <c r="B724" s="16" t="s">
        <v>356</v>
      </c>
      <c r="C724" s="17">
        <v>646.0</v>
      </c>
      <c r="D724" s="18">
        <v>45923.0</v>
      </c>
      <c r="E724" s="19" t="s">
        <v>159</v>
      </c>
      <c r="F724" s="20" t="s">
        <v>404</v>
      </c>
      <c r="G724" s="21">
        <v>3840.0</v>
      </c>
      <c r="H724" s="22" t="b">
        <v>1</v>
      </c>
      <c r="I724" s="19" t="s">
        <v>23</v>
      </c>
      <c r="J724" s="18"/>
      <c r="K724" s="23">
        <v>0.0</v>
      </c>
      <c r="L724" s="24"/>
      <c r="M724" s="24"/>
    </row>
    <row r="725" ht="22.5" customHeight="1">
      <c r="A725" s="16" t="s">
        <v>120</v>
      </c>
      <c r="B725" s="16" t="s">
        <v>356</v>
      </c>
      <c r="C725" s="17">
        <v>654.0</v>
      </c>
      <c r="D725" s="18">
        <v>45923.0</v>
      </c>
      <c r="E725" s="19" t="s">
        <v>91</v>
      </c>
      <c r="F725" s="20" t="s">
        <v>405</v>
      </c>
      <c r="G725" s="21">
        <v>15049.0</v>
      </c>
      <c r="H725" s="22" t="b">
        <v>1</v>
      </c>
      <c r="I725" s="19" t="s">
        <v>23</v>
      </c>
      <c r="J725" s="18"/>
      <c r="K725" s="23">
        <v>0.0</v>
      </c>
      <c r="L725" s="24"/>
      <c r="M725" s="24"/>
    </row>
    <row r="726" ht="22.5" customHeight="1">
      <c r="A726" s="16" t="s">
        <v>120</v>
      </c>
      <c r="B726" s="16" t="s">
        <v>356</v>
      </c>
      <c r="C726" s="17">
        <v>656.0</v>
      </c>
      <c r="D726" s="18">
        <v>45923.0</v>
      </c>
      <c r="E726" s="19" t="s">
        <v>267</v>
      </c>
      <c r="F726" s="20" t="s">
        <v>314</v>
      </c>
      <c r="G726" s="21">
        <v>1710.0</v>
      </c>
      <c r="H726" s="22" t="b">
        <v>1</v>
      </c>
      <c r="I726" s="19" t="s">
        <v>20</v>
      </c>
      <c r="J726" s="18"/>
      <c r="K726" s="23">
        <v>0.0</v>
      </c>
      <c r="L726" s="24"/>
      <c r="M726" s="24"/>
    </row>
    <row r="727" ht="22.5" customHeight="1">
      <c r="A727" s="16" t="s">
        <v>120</v>
      </c>
      <c r="B727" s="16" t="s">
        <v>356</v>
      </c>
      <c r="C727" s="17">
        <v>659.0</v>
      </c>
      <c r="D727" s="18">
        <v>45923.0</v>
      </c>
      <c r="E727" s="19" t="s">
        <v>283</v>
      </c>
      <c r="F727" s="20" t="s">
        <v>406</v>
      </c>
      <c r="G727" s="21">
        <v>1100.0</v>
      </c>
      <c r="H727" s="22" t="b">
        <v>1</v>
      </c>
      <c r="I727" s="19" t="s">
        <v>20</v>
      </c>
      <c r="J727" s="18"/>
      <c r="K727" s="23">
        <v>0.0</v>
      </c>
      <c r="L727" s="24"/>
      <c r="M727" s="24"/>
    </row>
    <row r="728" ht="22.5" customHeight="1">
      <c r="A728" s="16" t="s">
        <v>120</v>
      </c>
      <c r="B728" s="16" t="s">
        <v>356</v>
      </c>
      <c r="C728" s="17">
        <v>660.0</v>
      </c>
      <c r="D728" s="18">
        <v>45923.0</v>
      </c>
      <c r="E728" s="19" t="s">
        <v>56</v>
      </c>
      <c r="F728" s="20" t="s">
        <v>407</v>
      </c>
      <c r="G728" s="21">
        <v>3368.0</v>
      </c>
      <c r="H728" s="22" t="b">
        <v>1</v>
      </c>
      <c r="I728" s="19" t="s">
        <v>20</v>
      </c>
      <c r="J728" s="18"/>
      <c r="K728" s="23">
        <v>0.0</v>
      </c>
      <c r="L728" s="24"/>
      <c r="M728" s="24"/>
    </row>
    <row r="729" ht="22.5" customHeight="1">
      <c r="A729" s="16" t="s">
        <v>120</v>
      </c>
      <c r="B729" s="16" t="s">
        <v>356</v>
      </c>
      <c r="C729" s="17">
        <v>661.0</v>
      </c>
      <c r="D729" s="18">
        <v>45923.0</v>
      </c>
      <c r="E729" s="19" t="s">
        <v>24</v>
      </c>
      <c r="F729" s="20" t="s">
        <v>408</v>
      </c>
      <c r="G729" s="21">
        <v>4894.0</v>
      </c>
      <c r="H729" s="22" t="b">
        <v>1</v>
      </c>
      <c r="I729" s="19" t="s">
        <v>23</v>
      </c>
      <c r="J729" s="18"/>
      <c r="K729" s="23">
        <v>0.0</v>
      </c>
      <c r="L729" s="24"/>
      <c r="M729" s="24"/>
    </row>
    <row r="730" ht="22.5" customHeight="1">
      <c r="A730" s="16" t="s">
        <v>120</v>
      </c>
      <c r="B730" s="16" t="s">
        <v>356</v>
      </c>
      <c r="C730" s="17">
        <v>677.0</v>
      </c>
      <c r="D730" s="18">
        <v>45923.0</v>
      </c>
      <c r="E730" s="19" t="s">
        <v>28</v>
      </c>
      <c r="F730" s="20" t="s">
        <v>19</v>
      </c>
      <c r="G730" s="21">
        <v>1132.0</v>
      </c>
      <c r="H730" s="22" t="b">
        <v>1</v>
      </c>
      <c r="I730" s="19" t="s">
        <v>23</v>
      </c>
      <c r="J730" s="18"/>
      <c r="K730" s="23">
        <v>0.0</v>
      </c>
      <c r="L730" s="24"/>
      <c r="M730" s="24"/>
    </row>
    <row r="731" ht="22.5" customHeight="1">
      <c r="A731" s="16" t="s">
        <v>120</v>
      </c>
      <c r="B731" s="16" t="s">
        <v>356</v>
      </c>
      <c r="C731" s="17">
        <v>645.0</v>
      </c>
      <c r="D731" s="18">
        <v>45924.0</v>
      </c>
      <c r="E731" s="19" t="s">
        <v>163</v>
      </c>
      <c r="F731" s="20" t="s">
        <v>164</v>
      </c>
      <c r="G731" s="21">
        <v>300.0</v>
      </c>
      <c r="H731" s="22" t="b">
        <v>1</v>
      </c>
      <c r="I731" s="19" t="s">
        <v>23</v>
      </c>
      <c r="J731" s="18"/>
      <c r="K731" s="23">
        <v>0.0</v>
      </c>
      <c r="L731" s="24"/>
      <c r="M731" s="24"/>
    </row>
    <row r="732" ht="22.5" customHeight="1">
      <c r="A732" s="16" t="s">
        <v>120</v>
      </c>
      <c r="B732" s="16" t="s">
        <v>356</v>
      </c>
      <c r="C732" s="17">
        <v>648.0</v>
      </c>
      <c r="D732" s="18">
        <v>45924.0</v>
      </c>
      <c r="E732" s="19" t="s">
        <v>157</v>
      </c>
      <c r="F732" s="20" t="s">
        <v>158</v>
      </c>
      <c r="G732" s="21">
        <v>75.0</v>
      </c>
      <c r="H732" s="22" t="b">
        <v>1</v>
      </c>
      <c r="I732" s="19" t="s">
        <v>20</v>
      </c>
      <c r="J732" s="18"/>
      <c r="K732" s="23">
        <v>0.0</v>
      </c>
      <c r="L732" s="24"/>
      <c r="M732" s="24"/>
    </row>
    <row r="733" ht="22.5" customHeight="1">
      <c r="A733" s="16" t="s">
        <v>120</v>
      </c>
      <c r="B733" s="16" t="s">
        <v>356</v>
      </c>
      <c r="C733" s="17">
        <v>649.0</v>
      </c>
      <c r="D733" s="18">
        <v>45924.0</v>
      </c>
      <c r="E733" s="19" t="s">
        <v>115</v>
      </c>
      <c r="F733" s="20" t="s">
        <v>252</v>
      </c>
      <c r="G733" s="21">
        <v>6800.0</v>
      </c>
      <c r="H733" s="22" t="b">
        <v>1</v>
      </c>
      <c r="I733" s="19" t="s">
        <v>23</v>
      </c>
      <c r="J733" s="18"/>
      <c r="K733" s="23">
        <v>0.0</v>
      </c>
      <c r="L733" s="24"/>
      <c r="M733" s="24"/>
    </row>
    <row r="734" ht="22.5" customHeight="1">
      <c r="A734" s="16" t="s">
        <v>120</v>
      </c>
      <c r="B734" s="16" t="s">
        <v>356</v>
      </c>
      <c r="C734" s="25">
        <v>720.0</v>
      </c>
      <c r="D734" s="18">
        <v>45924.0</v>
      </c>
      <c r="E734" s="19" t="s">
        <v>13</v>
      </c>
      <c r="F734" s="20" t="s">
        <v>409</v>
      </c>
      <c r="G734" s="21">
        <v>371.0</v>
      </c>
      <c r="H734" s="22" t="b">
        <v>1</v>
      </c>
      <c r="I734" s="19" t="s">
        <v>20</v>
      </c>
      <c r="J734" s="18"/>
      <c r="K734" s="23">
        <v>0.0</v>
      </c>
      <c r="L734" s="24"/>
      <c r="M734" s="24"/>
    </row>
    <row r="735" ht="22.5" customHeight="1">
      <c r="A735" s="16" t="s">
        <v>120</v>
      </c>
      <c r="B735" s="16" t="s">
        <v>356</v>
      </c>
      <c r="C735" s="17">
        <v>666.0</v>
      </c>
      <c r="D735" s="18">
        <v>45925.0</v>
      </c>
      <c r="E735" s="19" t="s">
        <v>157</v>
      </c>
      <c r="F735" s="20" t="s">
        <v>158</v>
      </c>
      <c r="G735" s="21">
        <v>150.0</v>
      </c>
      <c r="H735" s="22" t="b">
        <v>1</v>
      </c>
      <c r="I735" s="19" t="s">
        <v>20</v>
      </c>
      <c r="J735" s="18"/>
      <c r="K735" s="23">
        <v>0.0</v>
      </c>
      <c r="L735" s="24"/>
      <c r="M735" s="24"/>
    </row>
    <row r="736" ht="22.5" customHeight="1">
      <c r="A736" s="16" t="s">
        <v>120</v>
      </c>
      <c r="B736" s="16" t="s">
        <v>356</v>
      </c>
      <c r="C736" s="17">
        <v>667.0</v>
      </c>
      <c r="D736" s="18">
        <v>45925.0</v>
      </c>
      <c r="E736" s="19" t="s">
        <v>21</v>
      </c>
      <c r="F736" s="20" t="s">
        <v>410</v>
      </c>
      <c r="G736" s="21">
        <v>560.0</v>
      </c>
      <c r="H736" s="22" t="b">
        <v>1</v>
      </c>
      <c r="I736" s="19" t="s">
        <v>23</v>
      </c>
      <c r="J736" s="18"/>
      <c r="K736" s="23">
        <v>0.0</v>
      </c>
      <c r="L736" s="24"/>
      <c r="M736" s="24"/>
    </row>
    <row r="737" ht="22.5" customHeight="1">
      <c r="A737" s="16" t="s">
        <v>120</v>
      </c>
      <c r="B737" s="16" t="s">
        <v>356</v>
      </c>
      <c r="C737" s="17">
        <v>678.0</v>
      </c>
      <c r="D737" s="18">
        <v>45925.0</v>
      </c>
      <c r="E737" s="19" t="s">
        <v>28</v>
      </c>
      <c r="F737" s="20" t="s">
        <v>19</v>
      </c>
      <c r="G737" s="21">
        <v>1841.0</v>
      </c>
      <c r="H737" s="22" t="b">
        <v>1</v>
      </c>
      <c r="I737" s="19" t="s">
        <v>23</v>
      </c>
      <c r="J737" s="18"/>
      <c r="K737" s="23">
        <v>0.0</v>
      </c>
      <c r="L737" s="24"/>
      <c r="M737" s="24"/>
    </row>
    <row r="738" ht="22.5" customHeight="1">
      <c r="A738" s="16" t="s">
        <v>120</v>
      </c>
      <c r="B738" s="16" t="s">
        <v>356</v>
      </c>
      <c r="C738" s="17">
        <v>713.0</v>
      </c>
      <c r="D738" s="18">
        <v>45925.0</v>
      </c>
      <c r="E738" s="19" t="s">
        <v>150</v>
      </c>
      <c r="F738" s="20" t="s">
        <v>411</v>
      </c>
      <c r="G738" s="21">
        <v>6279.0</v>
      </c>
      <c r="H738" s="22" t="b">
        <v>1</v>
      </c>
      <c r="I738" s="19" t="s">
        <v>23</v>
      </c>
      <c r="J738" s="18"/>
      <c r="K738" s="23">
        <v>0.0</v>
      </c>
      <c r="L738" s="24"/>
      <c r="M738" s="24"/>
    </row>
    <row r="739" ht="22.5" customHeight="1">
      <c r="A739" s="16" t="s">
        <v>120</v>
      </c>
      <c r="B739" s="16" t="s">
        <v>356</v>
      </c>
      <c r="C739" s="25">
        <v>721.0</v>
      </c>
      <c r="D739" s="18">
        <v>45925.0</v>
      </c>
      <c r="E739" s="19" t="s">
        <v>13</v>
      </c>
      <c r="F739" s="20" t="s">
        <v>412</v>
      </c>
      <c r="G739" s="21">
        <v>1909.0</v>
      </c>
      <c r="H739" s="22" t="b">
        <v>1</v>
      </c>
      <c r="I739" s="19" t="s">
        <v>20</v>
      </c>
      <c r="J739" s="18"/>
      <c r="K739" s="23">
        <v>0.0</v>
      </c>
      <c r="L739" s="24"/>
      <c r="M739" s="24"/>
    </row>
    <row r="740" ht="22.5" customHeight="1">
      <c r="A740" s="16" t="s">
        <v>120</v>
      </c>
      <c r="B740" s="16" t="s">
        <v>356</v>
      </c>
      <c r="C740" s="25">
        <v>763.0</v>
      </c>
      <c r="D740" s="18">
        <v>45925.0</v>
      </c>
      <c r="E740" s="19" t="s">
        <v>72</v>
      </c>
      <c r="F740" s="20" t="s">
        <v>413</v>
      </c>
      <c r="G740" s="21">
        <v>1645.0</v>
      </c>
      <c r="H740" s="22" t="b">
        <v>1</v>
      </c>
      <c r="I740" s="19" t="s">
        <v>23</v>
      </c>
      <c r="J740" s="18"/>
      <c r="K740" s="31">
        <v>0.0</v>
      </c>
      <c r="L740" s="24"/>
      <c r="M740" s="24"/>
    </row>
    <row r="741" ht="22.5" customHeight="1">
      <c r="A741" s="16" t="s">
        <v>120</v>
      </c>
      <c r="B741" s="16" t="s">
        <v>356</v>
      </c>
      <c r="C741" s="17">
        <v>665.0</v>
      </c>
      <c r="D741" s="18">
        <v>45926.0</v>
      </c>
      <c r="E741" s="19" t="s">
        <v>21</v>
      </c>
      <c r="F741" s="20" t="s">
        <v>22</v>
      </c>
      <c r="G741" s="21">
        <v>2900.0</v>
      </c>
      <c r="H741" s="22" t="b">
        <v>1</v>
      </c>
      <c r="I741" s="19" t="s">
        <v>23</v>
      </c>
      <c r="J741" s="18"/>
      <c r="K741" s="23">
        <v>0.0</v>
      </c>
      <c r="L741" s="24"/>
      <c r="M741" s="24"/>
    </row>
    <row r="742" ht="22.5" customHeight="1">
      <c r="A742" s="16" t="s">
        <v>120</v>
      </c>
      <c r="B742" s="16" t="s">
        <v>356</v>
      </c>
      <c r="C742" s="25">
        <v>718.0</v>
      </c>
      <c r="D742" s="18">
        <v>45926.0</v>
      </c>
      <c r="E742" s="19" t="s">
        <v>350</v>
      </c>
      <c r="F742" s="20" t="s">
        <v>414</v>
      </c>
      <c r="G742" s="21">
        <v>20665.0</v>
      </c>
      <c r="H742" s="22" t="b">
        <v>1</v>
      </c>
      <c r="I742" s="19" t="s">
        <v>20</v>
      </c>
      <c r="J742" s="18"/>
      <c r="K742" s="23">
        <v>0.0</v>
      </c>
      <c r="L742" s="24"/>
      <c r="M742" s="24"/>
    </row>
    <row r="743" ht="22.5" customHeight="1">
      <c r="A743" s="16" t="s">
        <v>120</v>
      </c>
      <c r="B743" s="16" t="s">
        <v>356</v>
      </c>
      <c r="C743" s="25">
        <v>719.0</v>
      </c>
      <c r="D743" s="18">
        <v>45926.0</v>
      </c>
      <c r="E743" s="19" t="s">
        <v>267</v>
      </c>
      <c r="F743" s="20" t="s">
        <v>415</v>
      </c>
      <c r="G743" s="21">
        <v>690.0</v>
      </c>
      <c r="H743" s="22" t="b">
        <v>1</v>
      </c>
      <c r="I743" s="19" t="s">
        <v>20</v>
      </c>
      <c r="J743" s="18"/>
      <c r="K743" s="23">
        <v>0.0</v>
      </c>
      <c r="L743" s="24"/>
      <c r="M743" s="24"/>
    </row>
    <row r="744" ht="22.5" customHeight="1">
      <c r="A744" s="16" t="s">
        <v>120</v>
      </c>
      <c r="B744" s="16" t="s">
        <v>356</v>
      </c>
      <c r="C744" s="25">
        <v>751.0</v>
      </c>
      <c r="D744" s="18">
        <v>45926.0</v>
      </c>
      <c r="E744" s="19" t="s">
        <v>136</v>
      </c>
      <c r="F744" s="20" t="s">
        <v>416</v>
      </c>
      <c r="G744" s="21">
        <v>2623.0</v>
      </c>
      <c r="H744" s="22" t="b">
        <v>1</v>
      </c>
      <c r="I744" s="19" t="s">
        <v>20</v>
      </c>
      <c r="J744" s="18"/>
      <c r="K744" s="31">
        <v>0.0</v>
      </c>
      <c r="L744" s="24"/>
      <c r="M744" s="24"/>
    </row>
    <row r="745" ht="22.5" customHeight="1">
      <c r="A745" s="16" t="s">
        <v>120</v>
      </c>
      <c r="B745" s="16" t="s">
        <v>356</v>
      </c>
      <c r="C745" s="25">
        <v>902.0</v>
      </c>
      <c r="D745" s="18">
        <v>45926.0</v>
      </c>
      <c r="E745" s="19" t="s">
        <v>267</v>
      </c>
      <c r="F745" s="20" t="s">
        <v>402</v>
      </c>
      <c r="G745" s="21">
        <v>690.0</v>
      </c>
      <c r="H745" s="22" t="b">
        <v>1</v>
      </c>
      <c r="I745" s="19" t="s">
        <v>20</v>
      </c>
      <c r="J745" s="18"/>
      <c r="K745" s="31">
        <v>0.0</v>
      </c>
      <c r="L745" s="24"/>
      <c r="M745" s="24"/>
    </row>
    <row r="746" ht="22.5" customHeight="1">
      <c r="A746" s="16" t="s">
        <v>120</v>
      </c>
      <c r="B746" s="16" t="s">
        <v>356</v>
      </c>
      <c r="C746" s="17">
        <v>662.0</v>
      </c>
      <c r="D746" s="18">
        <v>45927.0</v>
      </c>
      <c r="E746" s="19" t="s">
        <v>83</v>
      </c>
      <c r="F746" s="20" t="s">
        <v>417</v>
      </c>
      <c r="G746" s="21">
        <v>2580.0</v>
      </c>
      <c r="H746" s="22" t="b">
        <v>1</v>
      </c>
      <c r="I746" s="19" t="s">
        <v>20</v>
      </c>
      <c r="J746" s="18"/>
      <c r="K746" s="23">
        <v>0.0</v>
      </c>
      <c r="L746" s="24"/>
      <c r="M746" s="24"/>
    </row>
    <row r="747" ht="22.5" customHeight="1">
      <c r="A747" s="16" t="s">
        <v>120</v>
      </c>
      <c r="B747" s="16" t="s">
        <v>356</v>
      </c>
      <c r="C747" s="17">
        <v>663.0</v>
      </c>
      <c r="D747" s="18">
        <v>45927.0</v>
      </c>
      <c r="E747" s="19" t="s">
        <v>169</v>
      </c>
      <c r="F747" s="20" t="s">
        <v>175</v>
      </c>
      <c r="G747" s="21">
        <v>1590.0</v>
      </c>
      <c r="H747" s="22" t="b">
        <v>1</v>
      </c>
      <c r="I747" s="19" t="s">
        <v>23</v>
      </c>
      <c r="J747" s="18"/>
      <c r="K747" s="23">
        <v>0.0</v>
      </c>
      <c r="L747" s="24"/>
      <c r="M747" s="24"/>
    </row>
    <row r="748" ht="22.5" customHeight="1">
      <c r="A748" s="16" t="s">
        <v>120</v>
      </c>
      <c r="B748" s="16" t="s">
        <v>356</v>
      </c>
      <c r="C748" s="17">
        <v>664.0</v>
      </c>
      <c r="D748" s="18">
        <v>45927.0</v>
      </c>
      <c r="E748" s="19" t="s">
        <v>157</v>
      </c>
      <c r="F748" s="20" t="s">
        <v>158</v>
      </c>
      <c r="G748" s="21">
        <v>140.0</v>
      </c>
      <c r="H748" s="22" t="b">
        <v>1</v>
      </c>
      <c r="I748" s="19" t="s">
        <v>20</v>
      </c>
      <c r="J748" s="18"/>
      <c r="K748" s="23">
        <v>0.0</v>
      </c>
      <c r="L748" s="24"/>
      <c r="M748" s="24"/>
    </row>
    <row r="749" ht="22.5" customHeight="1">
      <c r="A749" s="16" t="s">
        <v>120</v>
      </c>
      <c r="B749" s="16" t="s">
        <v>356</v>
      </c>
      <c r="C749" s="17">
        <v>668.0</v>
      </c>
      <c r="D749" s="18">
        <v>45927.0</v>
      </c>
      <c r="E749" s="19" t="s">
        <v>21</v>
      </c>
      <c r="F749" s="20" t="s">
        <v>418</v>
      </c>
      <c r="G749" s="21">
        <v>7085.0</v>
      </c>
      <c r="H749" s="22" t="b">
        <v>1</v>
      </c>
      <c r="I749" s="19" t="s">
        <v>23</v>
      </c>
      <c r="J749" s="18"/>
      <c r="K749" s="23">
        <v>0.0</v>
      </c>
      <c r="L749" s="24"/>
      <c r="M749" s="24"/>
    </row>
    <row r="750" ht="22.5" customHeight="1">
      <c r="A750" s="16" t="s">
        <v>120</v>
      </c>
      <c r="B750" s="16" t="s">
        <v>356</v>
      </c>
      <c r="C750" s="25">
        <v>679.0</v>
      </c>
      <c r="D750" s="18">
        <v>45927.0</v>
      </c>
      <c r="E750" s="19" t="s">
        <v>28</v>
      </c>
      <c r="F750" s="20" t="s">
        <v>19</v>
      </c>
      <c r="G750" s="21">
        <v>1637.0</v>
      </c>
      <c r="H750" s="22" t="b">
        <v>1</v>
      </c>
      <c r="I750" s="19" t="s">
        <v>23</v>
      </c>
      <c r="J750" s="18"/>
      <c r="K750" s="23">
        <v>0.0</v>
      </c>
      <c r="L750" s="24"/>
      <c r="M750" s="24"/>
    </row>
    <row r="751" ht="22.5" customHeight="1">
      <c r="A751" s="16" t="s">
        <v>120</v>
      </c>
      <c r="B751" s="16" t="s">
        <v>356</v>
      </c>
      <c r="C751" s="17">
        <v>672.0</v>
      </c>
      <c r="D751" s="18">
        <v>45928.0</v>
      </c>
      <c r="E751" s="19" t="s">
        <v>267</v>
      </c>
      <c r="F751" s="20" t="s">
        <v>314</v>
      </c>
      <c r="G751" s="21">
        <v>1710.0</v>
      </c>
      <c r="H751" s="22" t="b">
        <v>1</v>
      </c>
      <c r="I751" s="19" t="s">
        <v>20</v>
      </c>
      <c r="J751" s="18"/>
      <c r="K751" s="23">
        <v>0.0</v>
      </c>
      <c r="L751" s="24"/>
      <c r="M751" s="24"/>
    </row>
    <row r="752" ht="22.5" customHeight="1">
      <c r="A752" s="16" t="s">
        <v>120</v>
      </c>
      <c r="B752" s="16" t="s">
        <v>356</v>
      </c>
      <c r="C752" s="17">
        <v>675.0</v>
      </c>
      <c r="D752" s="18">
        <v>45929.0</v>
      </c>
      <c r="E752" s="19" t="s">
        <v>157</v>
      </c>
      <c r="F752" s="20" t="s">
        <v>158</v>
      </c>
      <c r="G752" s="21">
        <v>75.0</v>
      </c>
      <c r="H752" s="22" t="b">
        <v>1</v>
      </c>
      <c r="I752" s="19" t="s">
        <v>20</v>
      </c>
      <c r="J752" s="18"/>
      <c r="K752" s="23">
        <v>0.0</v>
      </c>
      <c r="L752" s="24"/>
      <c r="M752" s="24"/>
    </row>
    <row r="753" ht="22.5" customHeight="1">
      <c r="A753" s="16" t="s">
        <v>120</v>
      </c>
      <c r="B753" s="16" t="s">
        <v>356</v>
      </c>
      <c r="C753" s="17">
        <v>680.0</v>
      </c>
      <c r="D753" s="18">
        <v>45929.0</v>
      </c>
      <c r="E753" s="19" t="s">
        <v>28</v>
      </c>
      <c r="F753" s="20" t="s">
        <v>19</v>
      </c>
      <c r="G753" s="21">
        <v>1196.0</v>
      </c>
      <c r="H753" s="22" t="b">
        <v>1</v>
      </c>
      <c r="I753" s="19" t="s">
        <v>23</v>
      </c>
      <c r="J753" s="18"/>
      <c r="K753" s="23">
        <v>0.0</v>
      </c>
      <c r="L753" s="24"/>
      <c r="M753" s="24"/>
    </row>
    <row r="754" ht="22.5" customHeight="1">
      <c r="A754" s="16" t="s">
        <v>120</v>
      </c>
      <c r="B754" s="16" t="s">
        <v>356</v>
      </c>
      <c r="C754" s="25">
        <v>698.0</v>
      </c>
      <c r="D754" s="18">
        <v>45929.0</v>
      </c>
      <c r="E754" s="19" t="s">
        <v>13</v>
      </c>
      <c r="F754" s="20" t="s">
        <v>419</v>
      </c>
      <c r="G754" s="21">
        <v>638.0</v>
      </c>
      <c r="H754" s="22" t="b">
        <v>1</v>
      </c>
      <c r="I754" s="19" t="s">
        <v>20</v>
      </c>
      <c r="J754" s="18"/>
      <c r="K754" s="23">
        <v>0.0</v>
      </c>
      <c r="L754" s="24"/>
      <c r="M754" s="24"/>
    </row>
    <row r="755" ht="22.5" customHeight="1">
      <c r="A755" s="16" t="s">
        <v>120</v>
      </c>
      <c r="B755" s="16" t="s">
        <v>356</v>
      </c>
      <c r="C755" s="25">
        <v>752.0</v>
      </c>
      <c r="D755" s="18">
        <v>45929.0</v>
      </c>
      <c r="E755" s="19" t="s">
        <v>136</v>
      </c>
      <c r="F755" s="20" t="s">
        <v>416</v>
      </c>
      <c r="G755" s="21">
        <v>2540.0</v>
      </c>
      <c r="H755" s="22" t="b">
        <v>1</v>
      </c>
      <c r="I755" s="19" t="s">
        <v>20</v>
      </c>
      <c r="J755" s="18"/>
      <c r="K755" s="31">
        <v>0.0</v>
      </c>
      <c r="L755" s="24"/>
      <c r="M755" s="24"/>
    </row>
    <row r="756" ht="22.5" customHeight="1">
      <c r="A756" s="16" t="s">
        <v>120</v>
      </c>
      <c r="B756" s="16" t="s">
        <v>356</v>
      </c>
      <c r="C756" s="17">
        <v>669.0</v>
      </c>
      <c r="D756" s="18">
        <v>45930.0</v>
      </c>
      <c r="E756" s="19" t="s">
        <v>283</v>
      </c>
      <c r="F756" s="20" t="s">
        <v>420</v>
      </c>
      <c r="G756" s="21">
        <v>2600.0</v>
      </c>
      <c r="H756" s="22" t="b">
        <v>1</v>
      </c>
      <c r="I756" s="19" t="s">
        <v>20</v>
      </c>
      <c r="J756" s="18"/>
      <c r="K756" s="23">
        <v>0.0</v>
      </c>
      <c r="L756" s="24"/>
      <c r="M756" s="24"/>
    </row>
    <row r="757" ht="22.5" customHeight="1">
      <c r="A757" s="16" t="s">
        <v>120</v>
      </c>
      <c r="B757" s="16" t="s">
        <v>356</v>
      </c>
      <c r="C757" s="17">
        <v>670.0</v>
      </c>
      <c r="D757" s="18">
        <v>45930.0</v>
      </c>
      <c r="E757" s="19" t="s">
        <v>56</v>
      </c>
      <c r="F757" s="20" t="s">
        <v>421</v>
      </c>
      <c r="G757" s="21">
        <v>5996.0</v>
      </c>
      <c r="H757" s="22" t="b">
        <v>1</v>
      </c>
      <c r="I757" s="19" t="s">
        <v>20</v>
      </c>
      <c r="J757" s="18"/>
      <c r="K757" s="23">
        <v>0.0</v>
      </c>
      <c r="L757" s="24"/>
      <c r="M757" s="24"/>
    </row>
    <row r="758" ht="22.5" customHeight="1">
      <c r="A758" s="16" t="s">
        <v>120</v>
      </c>
      <c r="B758" s="16" t="s">
        <v>356</v>
      </c>
      <c r="C758" s="17">
        <v>671.0</v>
      </c>
      <c r="D758" s="18">
        <v>45930.0</v>
      </c>
      <c r="E758" s="19" t="s">
        <v>422</v>
      </c>
      <c r="F758" s="20" t="s">
        <v>423</v>
      </c>
      <c r="G758" s="21">
        <v>4765.0</v>
      </c>
      <c r="H758" s="22" t="b">
        <v>1</v>
      </c>
      <c r="I758" s="19" t="s">
        <v>23</v>
      </c>
      <c r="J758" s="18"/>
      <c r="K758" s="23">
        <v>0.0</v>
      </c>
      <c r="L758" s="24"/>
      <c r="M758" s="24"/>
    </row>
    <row r="759" ht="22.5" customHeight="1">
      <c r="A759" s="16" t="s">
        <v>120</v>
      </c>
      <c r="B759" s="16" t="s">
        <v>356</v>
      </c>
      <c r="C759" s="17">
        <v>673.0</v>
      </c>
      <c r="D759" s="18">
        <v>45930.0</v>
      </c>
      <c r="E759" s="19" t="s">
        <v>24</v>
      </c>
      <c r="F759" s="20" t="s">
        <v>365</v>
      </c>
      <c r="G759" s="21">
        <v>20014.0</v>
      </c>
      <c r="H759" s="22" t="b">
        <v>1</v>
      </c>
      <c r="I759" s="19" t="s">
        <v>23</v>
      </c>
      <c r="J759" s="18"/>
      <c r="K759" s="23">
        <v>0.0</v>
      </c>
      <c r="L759" s="24"/>
      <c r="M759" s="24"/>
    </row>
    <row r="760" ht="22.5" customHeight="1">
      <c r="A760" s="16" t="s">
        <v>120</v>
      </c>
      <c r="B760" s="16" t="s">
        <v>356</v>
      </c>
      <c r="C760" s="17">
        <v>674.0</v>
      </c>
      <c r="D760" s="18">
        <v>45930.0</v>
      </c>
      <c r="E760" s="19" t="s">
        <v>21</v>
      </c>
      <c r="F760" s="20" t="s">
        <v>424</v>
      </c>
      <c r="G760" s="21">
        <v>1972.0</v>
      </c>
      <c r="H760" s="22" t="b">
        <v>1</v>
      </c>
      <c r="I760" s="19" t="s">
        <v>23</v>
      </c>
      <c r="J760" s="18"/>
      <c r="K760" s="23">
        <v>0.0</v>
      </c>
      <c r="L760" s="24"/>
      <c r="M760" s="24"/>
    </row>
    <row r="761" ht="22.5" customHeight="1">
      <c r="A761" s="16" t="s">
        <v>120</v>
      </c>
      <c r="B761" s="16" t="s">
        <v>356</v>
      </c>
      <c r="C761" s="25">
        <v>681.0</v>
      </c>
      <c r="D761" s="18">
        <v>45930.0</v>
      </c>
      <c r="E761" s="19" t="s">
        <v>18</v>
      </c>
      <c r="F761" s="20" t="s">
        <v>19</v>
      </c>
      <c r="G761" s="21">
        <v>1932.0</v>
      </c>
      <c r="H761" s="22" t="b">
        <v>1</v>
      </c>
      <c r="I761" s="19" t="s">
        <v>23</v>
      </c>
      <c r="J761" s="18"/>
      <c r="K761" s="23">
        <v>0.0</v>
      </c>
      <c r="L761" s="24"/>
      <c r="M761" s="24"/>
    </row>
    <row r="762" ht="22.5" customHeight="1">
      <c r="A762" s="16" t="s">
        <v>120</v>
      </c>
      <c r="B762" s="16" t="s">
        <v>356</v>
      </c>
      <c r="C762" s="25">
        <v>692.0</v>
      </c>
      <c r="D762" s="18">
        <v>45930.0</v>
      </c>
      <c r="E762" s="19" t="s">
        <v>13</v>
      </c>
      <c r="F762" s="20"/>
      <c r="G762" s="21">
        <v>1134.0</v>
      </c>
      <c r="H762" s="22" t="b">
        <v>1</v>
      </c>
      <c r="I762" s="19" t="s">
        <v>20</v>
      </c>
      <c r="J762" s="18"/>
      <c r="K762" s="23">
        <v>0.0</v>
      </c>
      <c r="L762" s="24"/>
      <c r="M762" s="24"/>
    </row>
    <row r="763" ht="22.5" customHeight="1">
      <c r="A763" s="16" t="s">
        <v>120</v>
      </c>
      <c r="B763" s="16" t="s">
        <v>356</v>
      </c>
      <c r="C763" s="25">
        <v>695.0</v>
      </c>
      <c r="D763" s="18">
        <v>45930.0</v>
      </c>
      <c r="E763" s="19" t="s">
        <v>13</v>
      </c>
      <c r="F763" s="20"/>
      <c r="G763" s="21">
        <v>145.0</v>
      </c>
      <c r="H763" s="22" t="b">
        <v>1</v>
      </c>
      <c r="I763" s="19" t="s">
        <v>20</v>
      </c>
      <c r="J763" s="18"/>
      <c r="K763" s="23">
        <v>0.0</v>
      </c>
      <c r="L763" s="24"/>
      <c r="M763" s="24"/>
    </row>
    <row r="764" ht="22.5" customHeight="1">
      <c r="A764" s="16" t="s">
        <v>120</v>
      </c>
      <c r="B764" s="16" t="s">
        <v>356</v>
      </c>
      <c r="C764" s="25">
        <v>696.0</v>
      </c>
      <c r="D764" s="18">
        <v>45930.0</v>
      </c>
      <c r="E764" s="19" t="s">
        <v>93</v>
      </c>
      <c r="F764" s="20" t="s">
        <v>161</v>
      </c>
      <c r="G764" s="21">
        <v>5714.0</v>
      </c>
      <c r="H764" s="22" t="b">
        <v>1</v>
      </c>
      <c r="I764" s="19" t="s">
        <v>20</v>
      </c>
      <c r="J764" s="18"/>
      <c r="K764" s="23">
        <v>0.0</v>
      </c>
      <c r="L764" s="24"/>
      <c r="M764" s="24"/>
    </row>
    <row r="765" ht="22.5" customHeight="1">
      <c r="A765" s="16" t="s">
        <v>120</v>
      </c>
      <c r="B765" s="16" t="s">
        <v>356</v>
      </c>
      <c r="C765" s="25">
        <v>697.0</v>
      </c>
      <c r="D765" s="18">
        <v>45930.0</v>
      </c>
      <c r="E765" s="19" t="s">
        <v>425</v>
      </c>
      <c r="F765" s="20" t="s">
        <v>426</v>
      </c>
      <c r="G765" s="21">
        <v>8900.0</v>
      </c>
      <c r="H765" s="22" t="b">
        <v>1</v>
      </c>
      <c r="I765" s="19" t="s">
        <v>20</v>
      </c>
      <c r="J765" s="18"/>
      <c r="K765" s="23">
        <v>0.0</v>
      </c>
      <c r="L765" s="24"/>
      <c r="M765" s="24"/>
    </row>
    <row r="766" ht="22.5" customHeight="1">
      <c r="A766" s="16" t="s">
        <v>120</v>
      </c>
      <c r="B766" s="16" t="s">
        <v>356</v>
      </c>
      <c r="C766" s="25">
        <v>750.0</v>
      </c>
      <c r="D766" s="18">
        <v>45930.0</v>
      </c>
      <c r="E766" s="19" t="s">
        <v>53</v>
      </c>
      <c r="F766" s="20" t="s">
        <v>229</v>
      </c>
      <c r="G766" s="21">
        <v>1983.0</v>
      </c>
      <c r="H766" s="22" t="b">
        <v>1</v>
      </c>
      <c r="I766" s="19" t="s">
        <v>20</v>
      </c>
      <c r="J766" s="18"/>
      <c r="K766" s="31">
        <v>0.0</v>
      </c>
      <c r="L766" s="24"/>
      <c r="M766" s="24"/>
    </row>
    <row r="767" ht="22.5" customHeight="1">
      <c r="A767" s="16" t="s">
        <v>120</v>
      </c>
      <c r="B767" s="16" t="s">
        <v>356</v>
      </c>
      <c r="C767" s="17">
        <v>778.0</v>
      </c>
      <c r="D767" s="18">
        <v>45930.0</v>
      </c>
      <c r="E767" s="19" t="s">
        <v>130</v>
      </c>
      <c r="F767" s="20" t="s">
        <v>427</v>
      </c>
      <c r="G767" s="21">
        <v>2520.0</v>
      </c>
      <c r="H767" s="22" t="b">
        <v>1</v>
      </c>
      <c r="I767" s="19" t="s">
        <v>23</v>
      </c>
      <c r="J767" s="18"/>
      <c r="K767" s="31">
        <v>0.0</v>
      </c>
      <c r="L767" s="24"/>
      <c r="M767" s="24"/>
    </row>
    <row r="768" ht="22.5" customHeight="1">
      <c r="A768" s="16" t="s">
        <v>120</v>
      </c>
      <c r="B768" s="16" t="s">
        <v>428</v>
      </c>
      <c r="C768" s="17">
        <v>682.0</v>
      </c>
      <c r="D768" s="18">
        <v>45931.0</v>
      </c>
      <c r="E768" s="19" t="s">
        <v>59</v>
      </c>
      <c r="F768" s="20" t="s">
        <v>175</v>
      </c>
      <c r="G768" s="21">
        <v>1590.0</v>
      </c>
      <c r="H768" s="22" t="b">
        <v>1</v>
      </c>
      <c r="I768" s="19" t="s">
        <v>23</v>
      </c>
      <c r="J768" s="18"/>
      <c r="K768" s="23">
        <v>0.0</v>
      </c>
      <c r="L768" s="24"/>
      <c r="M768" s="24"/>
    </row>
    <row r="769" ht="22.5" customHeight="1">
      <c r="A769" s="16" t="s">
        <v>120</v>
      </c>
      <c r="B769" s="16" t="s">
        <v>428</v>
      </c>
      <c r="C769" s="17">
        <v>683.0</v>
      </c>
      <c r="D769" s="18">
        <v>45931.0</v>
      </c>
      <c r="E769" s="19" t="s">
        <v>39</v>
      </c>
      <c r="F769" s="20" t="s">
        <v>158</v>
      </c>
      <c r="G769" s="21">
        <v>75.0</v>
      </c>
      <c r="H769" s="22" t="b">
        <v>1</v>
      </c>
      <c r="I769" s="19" t="s">
        <v>20</v>
      </c>
      <c r="J769" s="18"/>
      <c r="K769" s="23">
        <v>0.0</v>
      </c>
      <c r="L769" s="24"/>
      <c r="M769" s="24"/>
    </row>
    <row r="770" ht="22.5" customHeight="1">
      <c r="A770" s="16" t="s">
        <v>120</v>
      </c>
      <c r="B770" s="16" t="s">
        <v>428</v>
      </c>
      <c r="C770" s="25">
        <v>690.0</v>
      </c>
      <c r="D770" s="18">
        <v>45931.0</v>
      </c>
      <c r="E770" s="19" t="s">
        <v>429</v>
      </c>
      <c r="F770" s="20" t="s">
        <v>430</v>
      </c>
      <c r="G770" s="21">
        <v>2040.0</v>
      </c>
      <c r="H770" s="22" t="b">
        <v>1</v>
      </c>
      <c r="I770" s="19" t="s">
        <v>20</v>
      </c>
      <c r="J770" s="18"/>
      <c r="K770" s="23">
        <v>0.0</v>
      </c>
      <c r="L770" s="24"/>
      <c r="M770" s="24"/>
    </row>
    <row r="771" ht="22.5" customHeight="1">
      <c r="A771" s="16" t="s">
        <v>120</v>
      </c>
      <c r="B771" s="16" t="s">
        <v>428</v>
      </c>
      <c r="C771" s="25">
        <v>781.0</v>
      </c>
      <c r="D771" s="18">
        <v>45931.0</v>
      </c>
      <c r="E771" s="19" t="s">
        <v>64</v>
      </c>
      <c r="F771" s="20" t="s">
        <v>431</v>
      </c>
      <c r="G771" s="21">
        <v>25000.0</v>
      </c>
      <c r="H771" s="22" t="b">
        <v>1</v>
      </c>
      <c r="I771" s="19" t="s">
        <v>23</v>
      </c>
      <c r="J771" s="18"/>
      <c r="K771" s="31">
        <v>0.0</v>
      </c>
      <c r="L771" s="24"/>
      <c r="M771" s="24"/>
    </row>
    <row r="772" ht="22.5" customHeight="1">
      <c r="A772" s="16" t="s">
        <v>120</v>
      </c>
      <c r="B772" s="16" t="s">
        <v>428</v>
      </c>
      <c r="C772" s="25">
        <v>1647.0</v>
      </c>
      <c r="D772" s="18">
        <v>45931.0</v>
      </c>
      <c r="E772" s="19" t="s">
        <v>133</v>
      </c>
      <c r="F772" s="20" t="s">
        <v>432</v>
      </c>
      <c r="G772" s="21">
        <v>30000.0</v>
      </c>
      <c r="H772" s="22" t="b">
        <v>1</v>
      </c>
      <c r="I772" s="19" t="s">
        <v>23</v>
      </c>
      <c r="J772" s="18"/>
      <c r="K772" s="31">
        <v>0.0</v>
      </c>
      <c r="L772" s="24"/>
      <c r="M772" s="24"/>
    </row>
    <row r="773" ht="22.5" customHeight="1">
      <c r="A773" s="16" t="s">
        <v>120</v>
      </c>
      <c r="B773" s="16" t="s">
        <v>428</v>
      </c>
      <c r="C773" s="25">
        <v>685.0</v>
      </c>
      <c r="D773" s="18">
        <v>45932.0</v>
      </c>
      <c r="E773" s="19" t="s">
        <v>433</v>
      </c>
      <c r="F773" s="20" t="s">
        <v>434</v>
      </c>
      <c r="G773" s="21">
        <v>2500.0</v>
      </c>
      <c r="H773" s="22" t="b">
        <v>1</v>
      </c>
      <c r="I773" s="19" t="s">
        <v>20</v>
      </c>
      <c r="J773" s="18"/>
      <c r="K773" s="23">
        <v>0.0</v>
      </c>
      <c r="L773" s="24"/>
      <c r="M773" s="24"/>
    </row>
    <row r="774" ht="22.5" customHeight="1">
      <c r="A774" s="16" t="s">
        <v>120</v>
      </c>
      <c r="B774" s="16" t="s">
        <v>428</v>
      </c>
      <c r="C774" s="25">
        <v>686.0</v>
      </c>
      <c r="D774" s="18">
        <v>45932.0</v>
      </c>
      <c r="E774" s="19" t="s">
        <v>267</v>
      </c>
      <c r="F774" s="20" t="s">
        <v>314</v>
      </c>
      <c r="G774" s="21">
        <v>1710.0</v>
      </c>
      <c r="H774" s="22" t="b">
        <v>1</v>
      </c>
      <c r="I774" s="19" t="s">
        <v>20</v>
      </c>
      <c r="J774" s="18"/>
      <c r="K774" s="23">
        <v>0.0</v>
      </c>
      <c r="L774" s="24"/>
      <c r="M774" s="24"/>
    </row>
    <row r="775" ht="22.5" customHeight="1">
      <c r="A775" s="16" t="s">
        <v>120</v>
      </c>
      <c r="B775" s="16" t="s">
        <v>428</v>
      </c>
      <c r="C775" s="25">
        <v>687.0</v>
      </c>
      <c r="D775" s="18">
        <v>45932.0</v>
      </c>
      <c r="E775" s="19" t="s">
        <v>142</v>
      </c>
      <c r="F775" s="20" t="s">
        <v>435</v>
      </c>
      <c r="G775" s="21">
        <v>3516.0</v>
      </c>
      <c r="H775" s="22" t="b">
        <v>1</v>
      </c>
      <c r="I775" s="19" t="s">
        <v>20</v>
      </c>
      <c r="J775" s="18"/>
      <c r="K775" s="23">
        <v>0.0</v>
      </c>
      <c r="L775" s="24"/>
      <c r="M775" s="24"/>
    </row>
    <row r="776" ht="22.5" customHeight="1">
      <c r="A776" s="16" t="s">
        <v>120</v>
      </c>
      <c r="B776" s="16" t="s">
        <v>428</v>
      </c>
      <c r="C776" s="25">
        <v>688.0</v>
      </c>
      <c r="D776" s="18">
        <v>45932.0</v>
      </c>
      <c r="E776" s="19" t="s">
        <v>13</v>
      </c>
      <c r="F776" s="20" t="s">
        <v>436</v>
      </c>
      <c r="G776" s="21">
        <v>1200.0</v>
      </c>
      <c r="H776" s="22" t="b">
        <v>1</v>
      </c>
      <c r="I776" s="19" t="s">
        <v>20</v>
      </c>
      <c r="J776" s="18"/>
      <c r="K776" s="23">
        <v>0.0</v>
      </c>
      <c r="L776" s="24"/>
      <c r="M776" s="24"/>
    </row>
    <row r="777" ht="22.5" customHeight="1">
      <c r="A777" s="16" t="s">
        <v>120</v>
      </c>
      <c r="B777" s="16" t="s">
        <v>428</v>
      </c>
      <c r="C777" s="25">
        <v>689.0</v>
      </c>
      <c r="D777" s="18">
        <v>45932.0</v>
      </c>
      <c r="E777" s="19" t="s">
        <v>350</v>
      </c>
      <c r="F777" s="20" t="s">
        <v>437</v>
      </c>
      <c r="G777" s="21">
        <v>2500.0</v>
      </c>
      <c r="H777" s="22" t="b">
        <v>1</v>
      </c>
      <c r="I777" s="19" t="s">
        <v>20</v>
      </c>
      <c r="J777" s="18"/>
      <c r="K777" s="23">
        <v>0.0</v>
      </c>
      <c r="L777" s="24"/>
      <c r="M777" s="24"/>
    </row>
    <row r="778" ht="22.5" customHeight="1">
      <c r="A778" s="16" t="s">
        <v>120</v>
      </c>
      <c r="B778" s="16" t="s">
        <v>428</v>
      </c>
      <c r="C778" s="25">
        <v>693.0</v>
      </c>
      <c r="D778" s="18">
        <v>45932.0</v>
      </c>
      <c r="E778" s="19" t="s">
        <v>13</v>
      </c>
      <c r="F778" s="20" t="s">
        <v>216</v>
      </c>
      <c r="G778" s="21">
        <v>840.0</v>
      </c>
      <c r="H778" s="22" t="b">
        <v>1</v>
      </c>
      <c r="I778" s="19" t="s">
        <v>20</v>
      </c>
      <c r="J778" s="18"/>
      <c r="K778" s="23">
        <v>0.0</v>
      </c>
      <c r="L778" s="24"/>
      <c r="M778" s="24"/>
    </row>
    <row r="779" ht="22.5" customHeight="1">
      <c r="A779" s="16" t="s">
        <v>120</v>
      </c>
      <c r="B779" s="16" t="s">
        <v>428</v>
      </c>
      <c r="C779" s="25">
        <v>694.0</v>
      </c>
      <c r="D779" s="18">
        <v>45932.0</v>
      </c>
      <c r="E779" s="19" t="s">
        <v>13</v>
      </c>
      <c r="F779" s="20" t="s">
        <v>438</v>
      </c>
      <c r="G779" s="21">
        <v>983.0</v>
      </c>
      <c r="H779" s="22" t="b">
        <v>1</v>
      </c>
      <c r="I779" s="19" t="s">
        <v>20</v>
      </c>
      <c r="J779" s="18"/>
      <c r="K779" s="23">
        <v>0.0</v>
      </c>
      <c r="L779" s="24"/>
      <c r="M779" s="24"/>
    </row>
    <row r="780" ht="22.5" customHeight="1">
      <c r="A780" s="16" t="s">
        <v>120</v>
      </c>
      <c r="B780" s="16" t="s">
        <v>428</v>
      </c>
      <c r="C780" s="17">
        <v>699.0</v>
      </c>
      <c r="D780" s="18">
        <v>45932.0</v>
      </c>
      <c r="E780" s="19" t="s">
        <v>39</v>
      </c>
      <c r="F780" s="20" t="s">
        <v>158</v>
      </c>
      <c r="G780" s="21">
        <v>75.0</v>
      </c>
      <c r="H780" s="22" t="b">
        <v>1</v>
      </c>
      <c r="I780" s="19" t="s">
        <v>20</v>
      </c>
      <c r="J780" s="18"/>
      <c r="K780" s="23">
        <v>0.0</v>
      </c>
      <c r="L780" s="24"/>
      <c r="M780" s="24"/>
    </row>
    <row r="781" ht="22.5" customHeight="1">
      <c r="A781" s="16" t="s">
        <v>120</v>
      </c>
      <c r="B781" s="16" t="s">
        <v>428</v>
      </c>
      <c r="C781" s="17">
        <v>701.0</v>
      </c>
      <c r="D781" s="18">
        <v>45932.0</v>
      </c>
      <c r="E781" s="19" t="s">
        <v>26</v>
      </c>
      <c r="F781" s="20" t="s">
        <v>149</v>
      </c>
      <c r="G781" s="21">
        <v>3600.0</v>
      </c>
      <c r="H781" s="22" t="b">
        <v>1</v>
      </c>
      <c r="I781" s="19" t="s">
        <v>23</v>
      </c>
      <c r="J781" s="18"/>
      <c r="K781" s="23">
        <v>0.0</v>
      </c>
      <c r="L781" s="24"/>
      <c r="M781" s="24"/>
    </row>
    <row r="782" ht="22.5" customHeight="1">
      <c r="A782" s="16" t="s">
        <v>120</v>
      </c>
      <c r="B782" s="16" t="s">
        <v>428</v>
      </c>
      <c r="C782" s="17">
        <v>702.0</v>
      </c>
      <c r="D782" s="18">
        <v>45932.0</v>
      </c>
      <c r="E782" s="19" t="s">
        <v>18</v>
      </c>
      <c r="F782" s="20" t="s">
        <v>147</v>
      </c>
      <c r="G782" s="21">
        <v>2333.0</v>
      </c>
      <c r="H782" s="22" t="b">
        <v>1</v>
      </c>
      <c r="I782" s="19" t="s">
        <v>23</v>
      </c>
      <c r="J782" s="18"/>
      <c r="K782" s="23">
        <v>0.0</v>
      </c>
      <c r="L782" s="24"/>
      <c r="M782" s="24"/>
    </row>
    <row r="783" ht="22.5" customHeight="1">
      <c r="A783" s="16" t="s">
        <v>120</v>
      </c>
      <c r="B783" s="16" t="s">
        <v>428</v>
      </c>
      <c r="C783" s="17">
        <v>714.0</v>
      </c>
      <c r="D783" s="18">
        <v>45932.0</v>
      </c>
      <c r="E783" s="19" t="s">
        <v>159</v>
      </c>
      <c r="F783" s="20" t="s">
        <v>439</v>
      </c>
      <c r="G783" s="21">
        <v>8473.0</v>
      </c>
      <c r="H783" s="22" t="b">
        <v>1</v>
      </c>
      <c r="I783" s="19" t="s">
        <v>23</v>
      </c>
      <c r="J783" s="18"/>
      <c r="K783" s="23">
        <v>0.0</v>
      </c>
      <c r="L783" s="24"/>
      <c r="M783" s="24"/>
    </row>
    <row r="784" ht="22.5" customHeight="1">
      <c r="A784" s="16" t="s">
        <v>120</v>
      </c>
      <c r="B784" s="16" t="s">
        <v>428</v>
      </c>
      <c r="C784" s="17">
        <v>770.0</v>
      </c>
      <c r="D784" s="18">
        <v>45932.0</v>
      </c>
      <c r="E784" s="19" t="s">
        <v>59</v>
      </c>
      <c r="F784" s="20" t="s">
        <v>60</v>
      </c>
      <c r="G784" s="21">
        <v>1605.0</v>
      </c>
      <c r="H784" s="22" t="b">
        <v>1</v>
      </c>
      <c r="I784" s="19" t="s">
        <v>23</v>
      </c>
      <c r="J784" s="18"/>
      <c r="K784" s="31">
        <v>0.0</v>
      </c>
      <c r="L784" s="24"/>
      <c r="M784" s="24"/>
    </row>
    <row r="785" ht="22.5" customHeight="1">
      <c r="A785" s="16" t="s">
        <v>120</v>
      </c>
      <c r="B785" s="16" t="s">
        <v>428</v>
      </c>
      <c r="C785" s="17">
        <v>808.0</v>
      </c>
      <c r="D785" s="18">
        <v>45932.0</v>
      </c>
      <c r="E785" s="19" t="s">
        <v>21</v>
      </c>
      <c r="F785" s="20" t="s">
        <v>440</v>
      </c>
      <c r="G785" s="21">
        <v>1084.0</v>
      </c>
      <c r="H785" s="22" t="b">
        <v>1</v>
      </c>
      <c r="I785" s="19" t="s">
        <v>23</v>
      </c>
      <c r="J785" s="18"/>
      <c r="K785" s="31">
        <v>0.0</v>
      </c>
      <c r="L785" s="24"/>
      <c r="M785" s="24"/>
    </row>
    <row r="786" ht="22.5" customHeight="1">
      <c r="A786" s="16" t="s">
        <v>120</v>
      </c>
      <c r="B786" s="16" t="s">
        <v>428</v>
      </c>
      <c r="C786" s="17">
        <v>842.0</v>
      </c>
      <c r="D786" s="18">
        <v>45932.0</v>
      </c>
      <c r="E786" s="19" t="s">
        <v>24</v>
      </c>
      <c r="F786" s="20" t="s">
        <v>227</v>
      </c>
      <c r="G786" s="21">
        <v>1800.0</v>
      </c>
      <c r="H786" s="22" t="b">
        <v>1</v>
      </c>
      <c r="I786" s="19" t="s">
        <v>23</v>
      </c>
      <c r="J786" s="18"/>
      <c r="K786" s="31">
        <v>0.0</v>
      </c>
      <c r="L786" s="24"/>
      <c r="M786" s="24"/>
    </row>
    <row r="787" ht="22.5" customHeight="1">
      <c r="A787" s="16" t="s">
        <v>120</v>
      </c>
      <c r="B787" s="16" t="s">
        <v>428</v>
      </c>
      <c r="C787" s="17">
        <v>684.0</v>
      </c>
      <c r="D787" s="18">
        <v>45933.0</v>
      </c>
      <c r="E787" s="19" t="s">
        <v>70</v>
      </c>
      <c r="F787" s="20" t="s">
        <v>281</v>
      </c>
      <c r="G787" s="21">
        <v>600.0</v>
      </c>
      <c r="H787" s="22" t="b">
        <v>1</v>
      </c>
      <c r="I787" s="19" t="s">
        <v>20</v>
      </c>
      <c r="J787" s="18"/>
      <c r="K787" s="23">
        <v>0.0</v>
      </c>
      <c r="L787" s="24"/>
      <c r="M787" s="24"/>
    </row>
    <row r="788" ht="22.5" customHeight="1">
      <c r="A788" s="16" t="s">
        <v>120</v>
      </c>
      <c r="B788" s="16" t="s">
        <v>428</v>
      </c>
      <c r="C788" s="17">
        <v>700.0</v>
      </c>
      <c r="D788" s="18">
        <v>45933.0</v>
      </c>
      <c r="E788" s="19" t="s">
        <v>39</v>
      </c>
      <c r="F788" s="20" t="s">
        <v>158</v>
      </c>
      <c r="G788" s="21">
        <v>75.0</v>
      </c>
      <c r="H788" s="22" t="b">
        <v>1</v>
      </c>
      <c r="I788" s="19" t="s">
        <v>20</v>
      </c>
      <c r="J788" s="18"/>
      <c r="K788" s="23">
        <v>0.0</v>
      </c>
      <c r="L788" s="24"/>
      <c r="M788" s="24"/>
    </row>
    <row r="789" ht="22.5" customHeight="1">
      <c r="A789" s="16" t="s">
        <v>120</v>
      </c>
      <c r="B789" s="16" t="s">
        <v>428</v>
      </c>
      <c r="C789" s="25">
        <v>703.0</v>
      </c>
      <c r="D789" s="18">
        <v>45933.0</v>
      </c>
      <c r="E789" s="19" t="s">
        <v>31</v>
      </c>
      <c r="F789" s="20" t="s">
        <v>99</v>
      </c>
      <c r="G789" s="21">
        <v>980.0</v>
      </c>
      <c r="H789" s="22" t="b">
        <v>1</v>
      </c>
      <c r="I789" s="19" t="s">
        <v>20</v>
      </c>
      <c r="J789" s="18"/>
      <c r="K789" s="23">
        <v>0.0</v>
      </c>
      <c r="L789" s="24"/>
      <c r="M789" s="24"/>
    </row>
    <row r="790" ht="22.5" customHeight="1">
      <c r="A790" s="16" t="s">
        <v>120</v>
      </c>
      <c r="B790" s="16" t="s">
        <v>428</v>
      </c>
      <c r="C790" s="17">
        <v>716.0</v>
      </c>
      <c r="D790" s="18">
        <v>45933.0</v>
      </c>
      <c r="E790" s="19" t="s">
        <v>136</v>
      </c>
      <c r="F790" s="20" t="s">
        <v>416</v>
      </c>
      <c r="G790" s="21">
        <v>2492.0</v>
      </c>
      <c r="H790" s="22" t="b">
        <v>1</v>
      </c>
      <c r="I790" s="19" t="s">
        <v>20</v>
      </c>
      <c r="J790" s="18"/>
      <c r="K790" s="23">
        <v>0.0</v>
      </c>
      <c r="L790" s="24"/>
      <c r="M790" s="24"/>
    </row>
    <row r="791" ht="22.5" customHeight="1">
      <c r="A791" s="16" t="s">
        <v>120</v>
      </c>
      <c r="B791" s="16" t="s">
        <v>428</v>
      </c>
      <c r="C791" s="25">
        <v>717.0</v>
      </c>
      <c r="D791" s="18">
        <v>45933.0</v>
      </c>
      <c r="E791" s="19" t="s">
        <v>328</v>
      </c>
      <c r="F791" s="20" t="s">
        <v>441</v>
      </c>
      <c r="G791" s="21">
        <v>339.0</v>
      </c>
      <c r="H791" s="22" t="b">
        <v>1</v>
      </c>
      <c r="I791" s="19" t="s">
        <v>20</v>
      </c>
      <c r="J791" s="18"/>
      <c r="K791" s="23">
        <v>0.0</v>
      </c>
      <c r="L791" s="24"/>
      <c r="M791" s="24"/>
    </row>
    <row r="792" ht="22.5" customHeight="1">
      <c r="A792" s="16" t="s">
        <v>120</v>
      </c>
      <c r="B792" s="16" t="s">
        <v>428</v>
      </c>
      <c r="C792" s="25">
        <v>916.0</v>
      </c>
      <c r="D792" s="18">
        <v>45933.0</v>
      </c>
      <c r="E792" s="19" t="s">
        <v>136</v>
      </c>
      <c r="F792" s="20" t="s">
        <v>416</v>
      </c>
      <c r="G792" s="21">
        <v>2492.0</v>
      </c>
      <c r="H792" s="22" t="b">
        <v>1</v>
      </c>
      <c r="I792" s="19" t="s">
        <v>20</v>
      </c>
      <c r="J792" s="18"/>
      <c r="K792" s="31">
        <v>0.0</v>
      </c>
      <c r="L792" s="24"/>
      <c r="M792" s="24"/>
    </row>
    <row r="793" ht="22.5" customHeight="1">
      <c r="A793" s="16" t="s">
        <v>120</v>
      </c>
      <c r="B793" s="16" t="s">
        <v>428</v>
      </c>
      <c r="C793" s="17">
        <v>711.0</v>
      </c>
      <c r="D793" s="18">
        <v>45934.0</v>
      </c>
      <c r="E793" s="19" t="s">
        <v>39</v>
      </c>
      <c r="F793" s="20" t="s">
        <v>158</v>
      </c>
      <c r="G793" s="21">
        <v>75.0</v>
      </c>
      <c r="H793" s="22" t="b">
        <v>1</v>
      </c>
      <c r="I793" s="19" t="s">
        <v>20</v>
      </c>
      <c r="J793" s="18"/>
      <c r="K793" s="23">
        <v>0.0</v>
      </c>
      <c r="L793" s="24"/>
      <c r="M793" s="24"/>
    </row>
    <row r="794" ht="22.5" customHeight="1">
      <c r="A794" s="16" t="s">
        <v>120</v>
      </c>
      <c r="B794" s="16" t="s">
        <v>428</v>
      </c>
      <c r="C794" s="17">
        <v>712.0</v>
      </c>
      <c r="D794" s="18">
        <v>45934.0</v>
      </c>
      <c r="E794" s="19" t="s">
        <v>70</v>
      </c>
      <c r="F794" s="20" t="s">
        <v>95</v>
      </c>
      <c r="G794" s="21">
        <v>600.0</v>
      </c>
      <c r="H794" s="22" t="b">
        <v>1</v>
      </c>
      <c r="I794" s="19" t="s">
        <v>20</v>
      </c>
      <c r="J794" s="18"/>
      <c r="K794" s="23">
        <v>0.0</v>
      </c>
      <c r="L794" s="24"/>
      <c r="M794" s="24"/>
    </row>
    <row r="795" ht="22.5" customHeight="1">
      <c r="A795" s="16" t="s">
        <v>120</v>
      </c>
      <c r="B795" s="16" t="s">
        <v>428</v>
      </c>
      <c r="C795" s="17">
        <v>715.0</v>
      </c>
      <c r="D795" s="18">
        <v>45934.0</v>
      </c>
      <c r="E795" s="19" t="s">
        <v>21</v>
      </c>
      <c r="F795" s="20" t="s">
        <v>442</v>
      </c>
      <c r="G795" s="21">
        <v>3075.0</v>
      </c>
      <c r="H795" s="22" t="b">
        <v>1</v>
      </c>
      <c r="I795" s="19" t="s">
        <v>23</v>
      </c>
      <c r="J795" s="18"/>
      <c r="K795" s="23">
        <v>0.0</v>
      </c>
      <c r="L795" s="24"/>
      <c r="M795" s="24"/>
    </row>
    <row r="796" ht="22.5" customHeight="1">
      <c r="A796" s="16" t="s">
        <v>120</v>
      </c>
      <c r="B796" s="16" t="s">
        <v>428</v>
      </c>
      <c r="C796" s="17">
        <v>773.0</v>
      </c>
      <c r="D796" s="18">
        <v>45934.0</v>
      </c>
      <c r="E796" s="19" t="s">
        <v>21</v>
      </c>
      <c r="F796" s="20" t="s">
        <v>443</v>
      </c>
      <c r="G796" s="21">
        <v>1605.0</v>
      </c>
      <c r="H796" s="22" t="b">
        <v>1</v>
      </c>
      <c r="I796" s="19" t="s">
        <v>23</v>
      </c>
      <c r="J796" s="18"/>
      <c r="K796" s="31">
        <v>0.0</v>
      </c>
      <c r="L796" s="24"/>
      <c r="M796" s="24"/>
    </row>
    <row r="797" ht="22.5" customHeight="1">
      <c r="A797" s="16" t="s">
        <v>120</v>
      </c>
      <c r="B797" s="16" t="s">
        <v>428</v>
      </c>
      <c r="C797" s="17">
        <v>774.0</v>
      </c>
      <c r="D797" s="18">
        <v>45936.0</v>
      </c>
      <c r="E797" s="19" t="s">
        <v>21</v>
      </c>
      <c r="F797" s="20" t="s">
        <v>444</v>
      </c>
      <c r="G797" s="21">
        <v>6828.0</v>
      </c>
      <c r="H797" s="22" t="b">
        <v>1</v>
      </c>
      <c r="I797" s="19" t="s">
        <v>23</v>
      </c>
      <c r="J797" s="18"/>
      <c r="K797" s="31">
        <v>0.0</v>
      </c>
      <c r="L797" s="24"/>
      <c r="M797" s="24"/>
    </row>
    <row r="798" ht="22.5" customHeight="1">
      <c r="A798" s="16" t="s">
        <v>120</v>
      </c>
      <c r="B798" s="16" t="s">
        <v>428</v>
      </c>
      <c r="C798" s="17">
        <v>777.0</v>
      </c>
      <c r="D798" s="18">
        <v>45936.0</v>
      </c>
      <c r="E798" s="19" t="s">
        <v>72</v>
      </c>
      <c r="F798" s="20" t="s">
        <v>445</v>
      </c>
      <c r="G798" s="21">
        <v>1865.0</v>
      </c>
      <c r="H798" s="22" t="b">
        <v>1</v>
      </c>
      <c r="I798" s="19" t="s">
        <v>23</v>
      </c>
      <c r="J798" s="18"/>
      <c r="K798" s="31">
        <v>0.0</v>
      </c>
      <c r="L798" s="24"/>
      <c r="M798" s="24"/>
    </row>
    <row r="799" ht="22.5" customHeight="1">
      <c r="A799" s="16" t="s">
        <v>120</v>
      </c>
      <c r="B799" s="16" t="s">
        <v>428</v>
      </c>
      <c r="C799" s="17">
        <v>779.0</v>
      </c>
      <c r="D799" s="18">
        <v>45936.0</v>
      </c>
      <c r="E799" s="19" t="s">
        <v>18</v>
      </c>
      <c r="F799" s="20" t="s">
        <v>147</v>
      </c>
      <c r="G799" s="21">
        <v>2222.0</v>
      </c>
      <c r="H799" s="22" t="b">
        <v>1</v>
      </c>
      <c r="I799" s="19" t="s">
        <v>23</v>
      </c>
      <c r="J799" s="18"/>
      <c r="K799" s="31">
        <v>0.0</v>
      </c>
      <c r="L799" s="24"/>
      <c r="M799" s="24"/>
    </row>
    <row r="800" ht="22.5" customHeight="1">
      <c r="A800" s="16" t="s">
        <v>120</v>
      </c>
      <c r="B800" s="16" t="s">
        <v>428</v>
      </c>
      <c r="C800" s="17">
        <v>766.0</v>
      </c>
      <c r="D800" s="18">
        <v>45937.0</v>
      </c>
      <c r="E800" s="19" t="s">
        <v>56</v>
      </c>
      <c r="F800" s="20" t="s">
        <v>446</v>
      </c>
      <c r="G800" s="21">
        <v>5673.0</v>
      </c>
      <c r="H800" s="22" t="b">
        <v>1</v>
      </c>
      <c r="I800" s="19" t="s">
        <v>20</v>
      </c>
      <c r="J800" s="18"/>
      <c r="K800" s="31">
        <v>0.0</v>
      </c>
      <c r="L800" s="24"/>
      <c r="M800" s="24"/>
    </row>
    <row r="801" ht="22.5" customHeight="1">
      <c r="A801" s="16" t="s">
        <v>120</v>
      </c>
      <c r="B801" s="16" t="s">
        <v>428</v>
      </c>
      <c r="C801" s="17">
        <v>767.0</v>
      </c>
      <c r="D801" s="18">
        <v>45937.0</v>
      </c>
      <c r="E801" s="19" t="s">
        <v>24</v>
      </c>
      <c r="F801" s="20" t="s">
        <v>447</v>
      </c>
      <c r="G801" s="21">
        <v>4766.0</v>
      </c>
      <c r="H801" s="22" t="b">
        <v>1</v>
      </c>
      <c r="I801" s="19" t="s">
        <v>23</v>
      </c>
      <c r="J801" s="18"/>
      <c r="K801" s="31">
        <v>0.0</v>
      </c>
      <c r="L801" s="24"/>
      <c r="M801" s="24"/>
    </row>
    <row r="802" ht="22.5" customHeight="1">
      <c r="A802" s="16" t="s">
        <v>120</v>
      </c>
      <c r="B802" s="16" t="s">
        <v>428</v>
      </c>
      <c r="C802" s="17">
        <v>768.0</v>
      </c>
      <c r="D802" s="18">
        <v>45937.0</v>
      </c>
      <c r="E802" s="19" t="s">
        <v>448</v>
      </c>
      <c r="F802" s="20" t="s">
        <v>449</v>
      </c>
      <c r="G802" s="21">
        <v>221.0</v>
      </c>
      <c r="H802" s="22" t="b">
        <v>1</v>
      </c>
      <c r="I802" s="19" t="s">
        <v>20</v>
      </c>
      <c r="J802" s="18"/>
      <c r="K802" s="31">
        <v>0.0</v>
      </c>
      <c r="L802" s="24"/>
      <c r="M802" s="24"/>
    </row>
    <row r="803" ht="22.5" customHeight="1">
      <c r="A803" s="16" t="s">
        <v>120</v>
      </c>
      <c r="B803" s="16" t="s">
        <v>428</v>
      </c>
      <c r="C803" s="17">
        <v>769.0</v>
      </c>
      <c r="D803" s="18">
        <v>45937.0</v>
      </c>
      <c r="E803" s="19" t="s">
        <v>267</v>
      </c>
      <c r="F803" s="20" t="s">
        <v>450</v>
      </c>
      <c r="G803" s="21">
        <v>1710.0</v>
      </c>
      <c r="H803" s="22" t="b">
        <v>1</v>
      </c>
      <c r="I803" s="19" t="s">
        <v>20</v>
      </c>
      <c r="J803" s="18"/>
      <c r="K803" s="31">
        <v>0.0</v>
      </c>
      <c r="L803" s="24"/>
      <c r="M803" s="24"/>
    </row>
    <row r="804" ht="22.5" customHeight="1">
      <c r="A804" s="16" t="s">
        <v>120</v>
      </c>
      <c r="B804" s="16" t="s">
        <v>428</v>
      </c>
      <c r="C804" s="17">
        <v>771.0</v>
      </c>
      <c r="D804" s="18">
        <v>45937.0</v>
      </c>
      <c r="E804" s="19" t="s">
        <v>451</v>
      </c>
      <c r="F804" s="20" t="s">
        <v>452</v>
      </c>
      <c r="G804" s="21">
        <v>1166.0</v>
      </c>
      <c r="H804" s="22" t="b">
        <v>1</v>
      </c>
      <c r="I804" s="19" t="s">
        <v>20</v>
      </c>
      <c r="J804" s="18"/>
      <c r="K804" s="31">
        <v>0.0</v>
      </c>
      <c r="L804" s="24"/>
      <c r="M804" s="24"/>
    </row>
    <row r="805" ht="22.5" customHeight="1">
      <c r="A805" s="16" t="s">
        <v>120</v>
      </c>
      <c r="B805" s="16" t="s">
        <v>428</v>
      </c>
      <c r="C805" s="17">
        <v>775.0</v>
      </c>
      <c r="D805" s="18">
        <v>45937.0</v>
      </c>
      <c r="E805" s="19" t="s">
        <v>59</v>
      </c>
      <c r="F805" s="20" t="s">
        <v>60</v>
      </c>
      <c r="G805" s="21">
        <v>1605.0</v>
      </c>
      <c r="H805" s="22" t="b">
        <v>1</v>
      </c>
      <c r="I805" s="19" t="s">
        <v>23</v>
      </c>
      <c r="J805" s="18"/>
      <c r="K805" s="31">
        <v>0.0</v>
      </c>
      <c r="L805" s="24"/>
      <c r="M805" s="24"/>
    </row>
    <row r="806" ht="22.5" customHeight="1">
      <c r="A806" s="16" t="s">
        <v>120</v>
      </c>
      <c r="B806" s="16" t="s">
        <v>428</v>
      </c>
      <c r="C806" s="17">
        <v>776.0</v>
      </c>
      <c r="D806" s="18">
        <v>45937.0</v>
      </c>
      <c r="E806" s="19" t="s">
        <v>39</v>
      </c>
      <c r="F806" s="20" t="s">
        <v>158</v>
      </c>
      <c r="G806" s="21">
        <v>75.0</v>
      </c>
      <c r="H806" s="22" t="b">
        <v>1</v>
      </c>
      <c r="I806" s="19" t="s">
        <v>20</v>
      </c>
      <c r="J806" s="18"/>
      <c r="K806" s="31">
        <v>0.0</v>
      </c>
      <c r="L806" s="24"/>
      <c r="M806" s="24"/>
    </row>
    <row r="807" ht="22.5" customHeight="1">
      <c r="A807" s="16" t="s">
        <v>120</v>
      </c>
      <c r="B807" s="16" t="s">
        <v>428</v>
      </c>
      <c r="C807" s="25">
        <v>782.0</v>
      </c>
      <c r="D807" s="18">
        <v>45937.0</v>
      </c>
      <c r="E807" s="19" t="s">
        <v>64</v>
      </c>
      <c r="F807" s="20" t="s">
        <v>453</v>
      </c>
      <c r="G807" s="21">
        <v>20000.0</v>
      </c>
      <c r="H807" s="22" t="b">
        <v>1</v>
      </c>
      <c r="I807" s="19" t="s">
        <v>23</v>
      </c>
      <c r="J807" s="18"/>
      <c r="K807" s="31">
        <v>0.0</v>
      </c>
      <c r="L807" s="24"/>
      <c r="M807" s="24"/>
    </row>
    <row r="808" ht="22.5" customHeight="1">
      <c r="A808" s="16" t="s">
        <v>120</v>
      </c>
      <c r="B808" s="16" t="s">
        <v>428</v>
      </c>
      <c r="C808" s="25">
        <v>783.0</v>
      </c>
      <c r="D808" s="18">
        <v>45937.0</v>
      </c>
      <c r="E808" s="19" t="s">
        <v>64</v>
      </c>
      <c r="F808" s="20" t="s">
        <v>454</v>
      </c>
      <c r="G808" s="21">
        <v>19500.0</v>
      </c>
      <c r="H808" s="22" t="b">
        <v>1</v>
      </c>
      <c r="I808" s="19" t="s">
        <v>23</v>
      </c>
      <c r="J808" s="18"/>
      <c r="K808" s="31">
        <v>0.0</v>
      </c>
      <c r="L808" s="24"/>
      <c r="M808" s="24"/>
    </row>
    <row r="809" ht="22.5" customHeight="1">
      <c r="A809" s="16" t="s">
        <v>120</v>
      </c>
      <c r="B809" s="16" t="s">
        <v>428</v>
      </c>
      <c r="C809" s="25">
        <v>784.0</v>
      </c>
      <c r="D809" s="18">
        <v>45937.0</v>
      </c>
      <c r="E809" s="19" t="s">
        <v>64</v>
      </c>
      <c r="F809" s="20" t="s">
        <v>455</v>
      </c>
      <c r="G809" s="21">
        <v>20000.0</v>
      </c>
      <c r="H809" s="22" t="b">
        <v>1</v>
      </c>
      <c r="I809" s="19" t="s">
        <v>23</v>
      </c>
      <c r="J809" s="18"/>
      <c r="K809" s="31">
        <v>0.0</v>
      </c>
      <c r="L809" s="24"/>
      <c r="M809" s="24"/>
    </row>
    <row r="810" ht="22.5" customHeight="1">
      <c r="A810" s="16" t="s">
        <v>120</v>
      </c>
      <c r="B810" s="16" t="s">
        <v>428</v>
      </c>
      <c r="C810" s="25">
        <v>786.0</v>
      </c>
      <c r="D810" s="18">
        <v>45937.0</v>
      </c>
      <c r="E810" s="19" t="s">
        <v>64</v>
      </c>
      <c r="F810" s="20" t="s">
        <v>456</v>
      </c>
      <c r="G810" s="21">
        <v>20000.0</v>
      </c>
      <c r="H810" s="22" t="b">
        <v>1</v>
      </c>
      <c r="I810" s="19" t="s">
        <v>23</v>
      </c>
      <c r="J810" s="18"/>
      <c r="K810" s="31">
        <v>0.0</v>
      </c>
      <c r="L810" s="24"/>
      <c r="M810" s="24"/>
    </row>
    <row r="811" ht="22.5" customHeight="1">
      <c r="A811" s="16" t="s">
        <v>120</v>
      </c>
      <c r="B811" s="16" t="s">
        <v>428</v>
      </c>
      <c r="C811" s="25">
        <v>787.0</v>
      </c>
      <c r="D811" s="18">
        <v>45937.0</v>
      </c>
      <c r="E811" s="19" t="s">
        <v>64</v>
      </c>
      <c r="F811" s="20" t="s">
        <v>457</v>
      </c>
      <c r="G811" s="21">
        <v>18000.0</v>
      </c>
      <c r="H811" s="22" t="b">
        <v>1</v>
      </c>
      <c r="I811" s="19" t="s">
        <v>23</v>
      </c>
      <c r="J811" s="18"/>
      <c r="K811" s="31">
        <v>0.0</v>
      </c>
      <c r="L811" s="24"/>
      <c r="M811" s="24"/>
    </row>
    <row r="812" ht="22.5" customHeight="1">
      <c r="A812" s="16" t="s">
        <v>120</v>
      </c>
      <c r="B812" s="16" t="s">
        <v>428</v>
      </c>
      <c r="C812" s="25">
        <v>788.0</v>
      </c>
      <c r="D812" s="18">
        <v>45937.0</v>
      </c>
      <c r="E812" s="19" t="s">
        <v>64</v>
      </c>
      <c r="F812" s="20" t="s">
        <v>458</v>
      </c>
      <c r="G812" s="21">
        <v>15000.0</v>
      </c>
      <c r="H812" s="22" t="b">
        <v>1</v>
      </c>
      <c r="I812" s="19" t="s">
        <v>23</v>
      </c>
      <c r="J812" s="18"/>
      <c r="K812" s="31">
        <v>0.0</v>
      </c>
      <c r="L812" s="24"/>
      <c r="M812" s="24"/>
    </row>
    <row r="813" ht="22.5" customHeight="1">
      <c r="A813" s="16" t="s">
        <v>120</v>
      </c>
      <c r="B813" s="16" t="s">
        <v>428</v>
      </c>
      <c r="C813" s="17">
        <v>764.0</v>
      </c>
      <c r="D813" s="18">
        <v>45938.0</v>
      </c>
      <c r="E813" s="19" t="s">
        <v>39</v>
      </c>
      <c r="F813" s="20" t="s">
        <v>158</v>
      </c>
      <c r="G813" s="21">
        <v>75.0</v>
      </c>
      <c r="H813" s="22" t="b">
        <v>1</v>
      </c>
      <c r="I813" s="19" t="s">
        <v>20</v>
      </c>
      <c r="J813" s="18"/>
      <c r="K813" s="31">
        <v>0.0</v>
      </c>
      <c r="L813" s="24"/>
      <c r="M813" s="24"/>
    </row>
    <row r="814" ht="22.5" customHeight="1">
      <c r="A814" s="16" t="s">
        <v>120</v>
      </c>
      <c r="B814" s="16" t="s">
        <v>428</v>
      </c>
      <c r="C814" s="17">
        <v>765.0</v>
      </c>
      <c r="D814" s="18">
        <v>45938.0</v>
      </c>
      <c r="E814" s="19" t="s">
        <v>159</v>
      </c>
      <c r="F814" s="20" t="s">
        <v>289</v>
      </c>
      <c r="G814" s="21">
        <v>2616.0</v>
      </c>
      <c r="H814" s="22" t="b">
        <v>1</v>
      </c>
      <c r="I814" s="19" t="s">
        <v>23</v>
      </c>
      <c r="J814" s="18"/>
      <c r="K814" s="31">
        <v>0.0</v>
      </c>
      <c r="L814" s="24"/>
      <c r="M814" s="24"/>
    </row>
    <row r="815" ht="22.5" customHeight="1">
      <c r="A815" s="16" t="s">
        <v>120</v>
      </c>
      <c r="B815" s="16" t="s">
        <v>428</v>
      </c>
      <c r="C815" s="17">
        <v>772.0</v>
      </c>
      <c r="D815" s="18">
        <v>45938.0</v>
      </c>
      <c r="E815" s="19" t="s">
        <v>70</v>
      </c>
      <c r="F815" s="20" t="s">
        <v>95</v>
      </c>
      <c r="G815" s="21">
        <v>600.0</v>
      </c>
      <c r="H815" s="22" t="b">
        <v>1</v>
      </c>
      <c r="I815" s="19" t="s">
        <v>20</v>
      </c>
      <c r="J815" s="18"/>
      <c r="K815" s="31">
        <v>0.0</v>
      </c>
      <c r="L815" s="24"/>
      <c r="M815" s="24"/>
    </row>
    <row r="816" ht="22.5" customHeight="1">
      <c r="A816" s="16" t="s">
        <v>120</v>
      </c>
      <c r="B816" s="16" t="s">
        <v>428</v>
      </c>
      <c r="C816" s="17">
        <v>780.0</v>
      </c>
      <c r="D816" s="18">
        <v>45938.0</v>
      </c>
      <c r="E816" s="19" t="s">
        <v>136</v>
      </c>
      <c r="F816" s="20" t="s">
        <v>416</v>
      </c>
      <c r="G816" s="21">
        <v>2645.0</v>
      </c>
      <c r="H816" s="22" t="b">
        <v>1</v>
      </c>
      <c r="I816" s="19" t="s">
        <v>20</v>
      </c>
      <c r="J816" s="18"/>
      <c r="K816" s="31">
        <v>0.0</v>
      </c>
      <c r="L816" s="24"/>
      <c r="M816" s="24"/>
    </row>
    <row r="817" ht="22.5" customHeight="1">
      <c r="A817" s="16" t="s">
        <v>120</v>
      </c>
      <c r="B817" s="16" t="s">
        <v>428</v>
      </c>
      <c r="C817" s="17">
        <v>803.0</v>
      </c>
      <c r="D817" s="18">
        <v>45939.0</v>
      </c>
      <c r="E817" s="19" t="s">
        <v>39</v>
      </c>
      <c r="F817" s="20" t="s">
        <v>158</v>
      </c>
      <c r="G817" s="21">
        <v>75.0</v>
      </c>
      <c r="H817" s="22" t="b">
        <v>1</v>
      </c>
      <c r="I817" s="19" t="s">
        <v>20</v>
      </c>
      <c r="J817" s="18"/>
      <c r="K817" s="31">
        <v>0.0</v>
      </c>
      <c r="L817" s="24"/>
      <c r="M817" s="24"/>
    </row>
    <row r="818" ht="22.5" customHeight="1">
      <c r="A818" s="16" t="s">
        <v>120</v>
      </c>
      <c r="B818" s="16" t="s">
        <v>428</v>
      </c>
      <c r="C818" s="17">
        <v>809.0</v>
      </c>
      <c r="D818" s="18">
        <v>45939.0</v>
      </c>
      <c r="E818" s="19" t="s">
        <v>21</v>
      </c>
      <c r="F818" s="20" t="s">
        <v>459</v>
      </c>
      <c r="G818" s="21">
        <v>2907.0</v>
      </c>
      <c r="H818" s="22" t="b">
        <v>1</v>
      </c>
      <c r="I818" s="19" t="s">
        <v>23</v>
      </c>
      <c r="J818" s="18"/>
      <c r="K818" s="31">
        <v>0.0</v>
      </c>
      <c r="L818" s="24"/>
      <c r="M818" s="24"/>
    </row>
    <row r="819" ht="22.5" customHeight="1">
      <c r="A819" s="16" t="s">
        <v>120</v>
      </c>
      <c r="B819" s="16" t="s">
        <v>428</v>
      </c>
      <c r="C819" s="25">
        <v>789.0</v>
      </c>
      <c r="D819" s="18">
        <v>45940.0</v>
      </c>
      <c r="E819" s="19" t="s">
        <v>31</v>
      </c>
      <c r="F819" s="20" t="s">
        <v>460</v>
      </c>
      <c r="G819" s="21">
        <v>860.0</v>
      </c>
      <c r="H819" s="22" t="b">
        <v>1</v>
      </c>
      <c r="I819" s="19" t="s">
        <v>20</v>
      </c>
      <c r="J819" s="18"/>
      <c r="K819" s="31">
        <v>0.0</v>
      </c>
      <c r="L819" s="24"/>
      <c r="M819" s="24"/>
    </row>
    <row r="820" ht="22.5" customHeight="1">
      <c r="A820" s="16" t="s">
        <v>120</v>
      </c>
      <c r="B820" s="16" t="s">
        <v>428</v>
      </c>
      <c r="C820" s="25">
        <v>798.0</v>
      </c>
      <c r="D820" s="18">
        <v>45940.0</v>
      </c>
      <c r="E820" s="19" t="s">
        <v>68</v>
      </c>
      <c r="F820" s="20" t="s">
        <v>461</v>
      </c>
      <c r="G820" s="21">
        <v>33267.0</v>
      </c>
      <c r="H820" s="22" t="b">
        <v>1</v>
      </c>
      <c r="I820" s="19" t="s">
        <v>20</v>
      </c>
      <c r="J820" s="18"/>
      <c r="K820" s="31">
        <v>0.0</v>
      </c>
      <c r="L820" s="24"/>
      <c r="M820" s="24"/>
    </row>
    <row r="821" ht="22.5" customHeight="1">
      <c r="A821" s="16" t="s">
        <v>120</v>
      </c>
      <c r="B821" s="16" t="s">
        <v>428</v>
      </c>
      <c r="C821" s="25">
        <v>799.0</v>
      </c>
      <c r="D821" s="18">
        <v>45940.0</v>
      </c>
      <c r="E821" s="19" t="s">
        <v>328</v>
      </c>
      <c r="F821" s="20" t="s">
        <v>352</v>
      </c>
      <c r="G821" s="21">
        <v>402.0</v>
      </c>
      <c r="H821" s="22" t="b">
        <v>1</v>
      </c>
      <c r="I821" s="19" t="s">
        <v>20</v>
      </c>
      <c r="J821" s="18"/>
      <c r="K821" s="31">
        <v>0.0</v>
      </c>
      <c r="L821" s="24"/>
      <c r="M821" s="24"/>
    </row>
    <row r="822" ht="22.5" customHeight="1">
      <c r="A822" s="16" t="s">
        <v>120</v>
      </c>
      <c r="B822" s="16" t="s">
        <v>428</v>
      </c>
      <c r="C822" s="17">
        <v>800.0</v>
      </c>
      <c r="D822" s="18">
        <v>45940.0</v>
      </c>
      <c r="E822" s="19" t="s">
        <v>53</v>
      </c>
      <c r="F822" s="20" t="s">
        <v>462</v>
      </c>
      <c r="G822" s="21">
        <v>2888.0</v>
      </c>
      <c r="H822" s="22" t="b">
        <v>1</v>
      </c>
      <c r="I822" s="19" t="s">
        <v>20</v>
      </c>
      <c r="J822" s="18"/>
      <c r="K822" s="31">
        <v>0.0</v>
      </c>
      <c r="L822" s="24"/>
      <c r="M822" s="24"/>
    </row>
    <row r="823" ht="22.5" customHeight="1">
      <c r="A823" s="16" t="s">
        <v>120</v>
      </c>
      <c r="B823" s="16" t="s">
        <v>428</v>
      </c>
      <c r="C823" s="17">
        <v>801.0</v>
      </c>
      <c r="D823" s="18">
        <v>45940.0</v>
      </c>
      <c r="E823" s="19" t="s">
        <v>93</v>
      </c>
      <c r="F823" s="20" t="s">
        <v>463</v>
      </c>
      <c r="G823" s="21">
        <v>4072.0</v>
      </c>
      <c r="H823" s="22" t="b">
        <v>1</v>
      </c>
      <c r="I823" s="19" t="s">
        <v>20</v>
      </c>
      <c r="J823" s="18"/>
      <c r="K823" s="31">
        <v>0.0</v>
      </c>
      <c r="L823" s="24"/>
      <c r="M823" s="24"/>
    </row>
    <row r="824" ht="22.5" customHeight="1">
      <c r="A824" s="16" t="s">
        <v>120</v>
      </c>
      <c r="B824" s="16" t="s">
        <v>428</v>
      </c>
      <c r="C824" s="17">
        <v>802.0</v>
      </c>
      <c r="D824" s="18">
        <v>45940.0</v>
      </c>
      <c r="E824" s="19" t="s">
        <v>21</v>
      </c>
      <c r="F824" s="20" t="s">
        <v>179</v>
      </c>
      <c r="G824" s="21">
        <v>1740.0</v>
      </c>
      <c r="H824" s="22" t="b">
        <v>1</v>
      </c>
      <c r="I824" s="19" t="s">
        <v>23</v>
      </c>
      <c r="J824" s="18"/>
      <c r="K824" s="31">
        <v>0.0</v>
      </c>
      <c r="L824" s="24"/>
      <c r="M824" s="24"/>
    </row>
    <row r="825" ht="22.5" customHeight="1">
      <c r="A825" s="16" t="s">
        <v>120</v>
      </c>
      <c r="B825" s="16" t="s">
        <v>428</v>
      </c>
      <c r="C825" s="17">
        <v>804.0</v>
      </c>
      <c r="D825" s="18">
        <v>45940.0</v>
      </c>
      <c r="E825" s="19" t="s">
        <v>21</v>
      </c>
      <c r="F825" s="20" t="s">
        <v>464</v>
      </c>
      <c r="G825" s="21">
        <v>2264.0</v>
      </c>
      <c r="H825" s="22" t="b">
        <v>1</v>
      </c>
      <c r="I825" s="19" t="s">
        <v>23</v>
      </c>
      <c r="J825" s="18"/>
      <c r="K825" s="31">
        <v>0.0</v>
      </c>
      <c r="L825" s="24"/>
      <c r="M825" s="24"/>
    </row>
    <row r="826" ht="22.5" customHeight="1">
      <c r="A826" s="16" t="s">
        <v>120</v>
      </c>
      <c r="B826" s="16" t="s">
        <v>428</v>
      </c>
      <c r="C826" s="17">
        <v>805.0</v>
      </c>
      <c r="D826" s="18">
        <v>45940.0</v>
      </c>
      <c r="E826" s="19" t="s">
        <v>70</v>
      </c>
      <c r="F826" s="20" t="s">
        <v>95</v>
      </c>
      <c r="G826" s="21">
        <v>600.0</v>
      </c>
      <c r="H826" s="22" t="b">
        <v>1</v>
      </c>
      <c r="I826" s="19" t="s">
        <v>20</v>
      </c>
      <c r="J826" s="18"/>
      <c r="K826" s="31">
        <v>0.0</v>
      </c>
      <c r="L826" s="24"/>
      <c r="M826" s="24"/>
    </row>
    <row r="827" ht="22.5" customHeight="1">
      <c r="A827" s="16" t="s">
        <v>120</v>
      </c>
      <c r="B827" s="16" t="s">
        <v>428</v>
      </c>
      <c r="C827" s="17">
        <v>806.0</v>
      </c>
      <c r="D827" s="18">
        <v>45940.0</v>
      </c>
      <c r="E827" s="19" t="s">
        <v>76</v>
      </c>
      <c r="F827" s="20" t="s">
        <v>465</v>
      </c>
      <c r="G827" s="21">
        <v>1320.0</v>
      </c>
      <c r="H827" s="22" t="b">
        <v>1</v>
      </c>
      <c r="I827" s="19" t="s">
        <v>23</v>
      </c>
      <c r="J827" s="18"/>
      <c r="K827" s="31">
        <v>0.0</v>
      </c>
      <c r="L827" s="24"/>
      <c r="M827" s="24"/>
    </row>
    <row r="828" ht="22.5" customHeight="1">
      <c r="A828" s="16" t="s">
        <v>120</v>
      </c>
      <c r="B828" s="16" t="s">
        <v>428</v>
      </c>
      <c r="C828" s="17">
        <v>807.0</v>
      </c>
      <c r="D828" s="18">
        <v>45940.0</v>
      </c>
      <c r="E828" s="19" t="s">
        <v>44</v>
      </c>
      <c r="F828" s="20" t="s">
        <v>164</v>
      </c>
      <c r="G828" s="21">
        <v>310.0</v>
      </c>
      <c r="H828" s="22" t="b">
        <v>1</v>
      </c>
      <c r="I828" s="19" t="s">
        <v>23</v>
      </c>
      <c r="J828" s="18"/>
      <c r="K828" s="31">
        <v>0.0</v>
      </c>
      <c r="L828" s="24"/>
      <c r="M828" s="24"/>
    </row>
    <row r="829" ht="22.5" customHeight="1">
      <c r="A829" s="16" t="s">
        <v>120</v>
      </c>
      <c r="B829" s="16" t="s">
        <v>428</v>
      </c>
      <c r="C829" s="17">
        <v>810.0</v>
      </c>
      <c r="D829" s="18">
        <v>45941.0</v>
      </c>
      <c r="E829" s="19" t="s">
        <v>39</v>
      </c>
      <c r="F829" s="20" t="s">
        <v>158</v>
      </c>
      <c r="G829" s="21">
        <v>75.0</v>
      </c>
      <c r="H829" s="22" t="b">
        <v>1</v>
      </c>
      <c r="I829" s="19" t="s">
        <v>20</v>
      </c>
      <c r="J829" s="18"/>
      <c r="K829" s="31">
        <v>0.0</v>
      </c>
      <c r="L829" s="24"/>
      <c r="M829" s="24"/>
    </row>
    <row r="830" ht="22.5" customHeight="1">
      <c r="A830" s="16" t="s">
        <v>120</v>
      </c>
      <c r="B830" s="16" t="s">
        <v>428</v>
      </c>
      <c r="C830" s="17">
        <v>811.0</v>
      </c>
      <c r="D830" s="18">
        <v>45941.0</v>
      </c>
      <c r="E830" s="19" t="s">
        <v>21</v>
      </c>
      <c r="F830" s="20" t="s">
        <v>466</v>
      </c>
      <c r="G830" s="21">
        <v>13498.0</v>
      </c>
      <c r="H830" s="22" t="b">
        <v>1</v>
      </c>
      <c r="I830" s="19" t="s">
        <v>23</v>
      </c>
      <c r="J830" s="18"/>
      <c r="K830" s="31">
        <v>0.0</v>
      </c>
      <c r="L830" s="24"/>
      <c r="M830" s="24"/>
    </row>
    <row r="831" ht="22.5" customHeight="1">
      <c r="A831" s="16" t="s">
        <v>120</v>
      </c>
      <c r="B831" s="16" t="s">
        <v>428</v>
      </c>
      <c r="C831" s="17">
        <v>812.0</v>
      </c>
      <c r="D831" s="18">
        <v>45941.0</v>
      </c>
      <c r="E831" s="19" t="s">
        <v>70</v>
      </c>
      <c r="F831" s="20" t="s">
        <v>95</v>
      </c>
      <c r="G831" s="21">
        <v>600.0</v>
      </c>
      <c r="H831" s="22" t="b">
        <v>1</v>
      </c>
      <c r="I831" s="19" t="s">
        <v>20</v>
      </c>
      <c r="J831" s="18"/>
      <c r="K831" s="31">
        <v>0.0</v>
      </c>
      <c r="L831" s="24"/>
      <c r="M831" s="24"/>
    </row>
    <row r="832" ht="22.5" customHeight="1">
      <c r="A832" s="16" t="s">
        <v>120</v>
      </c>
      <c r="B832" s="16" t="s">
        <v>428</v>
      </c>
      <c r="C832" s="17">
        <v>813.0</v>
      </c>
      <c r="D832" s="18">
        <v>45941.0</v>
      </c>
      <c r="E832" s="19" t="s">
        <v>21</v>
      </c>
      <c r="F832" s="20" t="s">
        <v>467</v>
      </c>
      <c r="G832" s="21">
        <v>529.0</v>
      </c>
      <c r="H832" s="22" t="b">
        <v>1</v>
      </c>
      <c r="I832" s="19" t="s">
        <v>23</v>
      </c>
      <c r="J832" s="18"/>
      <c r="K832" s="31">
        <v>0.0</v>
      </c>
      <c r="L832" s="24"/>
      <c r="M832" s="24"/>
    </row>
    <row r="833" ht="22.5" customHeight="1">
      <c r="A833" s="16" t="s">
        <v>120</v>
      </c>
      <c r="B833" s="16" t="s">
        <v>428</v>
      </c>
      <c r="C833" s="25">
        <v>814.0</v>
      </c>
      <c r="D833" s="18">
        <v>45941.0</v>
      </c>
      <c r="E833" s="19" t="s">
        <v>18</v>
      </c>
      <c r="F833" s="20" t="s">
        <v>147</v>
      </c>
      <c r="G833" s="21">
        <v>1862.0</v>
      </c>
      <c r="H833" s="22" t="b">
        <v>1</v>
      </c>
      <c r="I833" s="19" t="s">
        <v>23</v>
      </c>
      <c r="J833" s="18"/>
      <c r="K833" s="31">
        <v>0.0</v>
      </c>
      <c r="L833" s="24"/>
      <c r="M833" s="24"/>
    </row>
    <row r="834" ht="22.5" customHeight="1">
      <c r="A834" s="16" t="s">
        <v>120</v>
      </c>
      <c r="B834" s="16" t="s">
        <v>428</v>
      </c>
      <c r="C834" s="25">
        <v>838.0</v>
      </c>
      <c r="D834" s="18">
        <v>45941.0</v>
      </c>
      <c r="E834" s="19" t="s">
        <v>136</v>
      </c>
      <c r="F834" s="20" t="s">
        <v>416</v>
      </c>
      <c r="G834" s="21">
        <v>1376.0</v>
      </c>
      <c r="H834" s="22" t="b">
        <v>1</v>
      </c>
      <c r="I834" s="19" t="s">
        <v>20</v>
      </c>
      <c r="J834" s="18"/>
      <c r="K834" s="31">
        <v>0.0</v>
      </c>
      <c r="L834" s="24"/>
      <c r="M834" s="24"/>
    </row>
    <row r="835" ht="22.5" customHeight="1">
      <c r="A835" s="16" t="s">
        <v>120</v>
      </c>
      <c r="B835" s="16" t="s">
        <v>428</v>
      </c>
      <c r="C835" s="25">
        <v>917.0</v>
      </c>
      <c r="D835" s="18">
        <v>45941.0</v>
      </c>
      <c r="E835" s="19" t="s">
        <v>136</v>
      </c>
      <c r="F835" s="20" t="s">
        <v>416</v>
      </c>
      <c r="G835" s="21">
        <v>1376.0</v>
      </c>
      <c r="H835" s="22" t="b">
        <v>1</v>
      </c>
      <c r="I835" s="19" t="s">
        <v>20</v>
      </c>
      <c r="J835" s="18"/>
      <c r="K835" s="31">
        <v>0.0</v>
      </c>
      <c r="L835" s="24"/>
      <c r="M835" s="24"/>
    </row>
    <row r="836" ht="22.5" customHeight="1">
      <c r="A836" s="16" t="s">
        <v>120</v>
      </c>
      <c r="B836" s="16" t="s">
        <v>428</v>
      </c>
      <c r="C836" s="17">
        <v>824.0</v>
      </c>
      <c r="D836" s="18">
        <v>45943.0</v>
      </c>
      <c r="E836" s="19" t="s">
        <v>72</v>
      </c>
      <c r="F836" s="20" t="s">
        <v>468</v>
      </c>
      <c r="G836" s="21">
        <v>1246.0</v>
      </c>
      <c r="H836" s="22" t="b">
        <v>1</v>
      </c>
      <c r="I836" s="19" t="s">
        <v>20</v>
      </c>
      <c r="J836" s="18"/>
      <c r="K836" s="31">
        <v>0.0</v>
      </c>
      <c r="L836" s="24"/>
      <c r="M836" s="24"/>
    </row>
    <row r="837" ht="22.5" customHeight="1">
      <c r="A837" s="16" t="s">
        <v>120</v>
      </c>
      <c r="B837" s="16" t="s">
        <v>428</v>
      </c>
      <c r="C837" s="17">
        <v>825.0</v>
      </c>
      <c r="D837" s="18">
        <v>45943.0</v>
      </c>
      <c r="E837" s="19" t="s">
        <v>155</v>
      </c>
      <c r="F837" s="20" t="s">
        <v>243</v>
      </c>
      <c r="G837" s="21">
        <v>1538.0</v>
      </c>
      <c r="H837" s="22" t="b">
        <v>1</v>
      </c>
      <c r="I837" s="19" t="s">
        <v>20</v>
      </c>
      <c r="J837" s="18"/>
      <c r="K837" s="31">
        <v>0.0</v>
      </c>
      <c r="L837" s="24"/>
      <c r="M837" s="24"/>
    </row>
    <row r="838" ht="22.5" customHeight="1">
      <c r="A838" s="16" t="s">
        <v>120</v>
      </c>
      <c r="B838" s="16" t="s">
        <v>428</v>
      </c>
      <c r="C838" s="17">
        <v>826.0</v>
      </c>
      <c r="D838" s="18">
        <v>45943.0</v>
      </c>
      <c r="E838" s="19" t="s">
        <v>267</v>
      </c>
      <c r="F838" s="20" t="s">
        <v>450</v>
      </c>
      <c r="G838" s="21">
        <v>1710.0</v>
      </c>
      <c r="H838" s="22" t="b">
        <v>1</v>
      </c>
      <c r="I838" s="19" t="s">
        <v>20</v>
      </c>
      <c r="J838" s="18"/>
      <c r="K838" s="31">
        <v>0.0</v>
      </c>
      <c r="L838" s="24"/>
      <c r="M838" s="24"/>
    </row>
    <row r="839" ht="22.5" customHeight="1">
      <c r="A839" s="16" t="s">
        <v>120</v>
      </c>
      <c r="B839" s="16" t="s">
        <v>428</v>
      </c>
      <c r="C839" s="17">
        <v>827.0</v>
      </c>
      <c r="D839" s="18">
        <v>45943.0</v>
      </c>
      <c r="E839" s="19" t="s">
        <v>39</v>
      </c>
      <c r="F839" s="20" t="s">
        <v>158</v>
      </c>
      <c r="G839" s="21">
        <v>75.0</v>
      </c>
      <c r="H839" s="22" t="b">
        <v>1</v>
      </c>
      <c r="I839" s="19" t="s">
        <v>20</v>
      </c>
      <c r="J839" s="18"/>
      <c r="K839" s="31">
        <v>0.0</v>
      </c>
      <c r="L839" s="24"/>
      <c r="M839" s="24"/>
    </row>
    <row r="840" ht="22.5" customHeight="1">
      <c r="A840" s="16" t="s">
        <v>120</v>
      </c>
      <c r="B840" s="16" t="s">
        <v>428</v>
      </c>
      <c r="C840" s="17">
        <v>828.0</v>
      </c>
      <c r="D840" s="18">
        <v>45943.0</v>
      </c>
      <c r="E840" s="19" t="s">
        <v>142</v>
      </c>
      <c r="F840" s="20" t="s">
        <v>469</v>
      </c>
      <c r="G840" s="21">
        <v>3377.0</v>
      </c>
      <c r="H840" s="22" t="b">
        <v>1</v>
      </c>
      <c r="I840" s="19" t="s">
        <v>20</v>
      </c>
      <c r="J840" s="18"/>
      <c r="K840" s="31">
        <v>0.0</v>
      </c>
      <c r="L840" s="24"/>
      <c r="M840" s="24"/>
    </row>
    <row r="841" ht="22.5" customHeight="1">
      <c r="A841" s="16" t="s">
        <v>120</v>
      </c>
      <c r="B841" s="16" t="s">
        <v>428</v>
      </c>
      <c r="C841" s="17">
        <v>829.0</v>
      </c>
      <c r="D841" s="18">
        <v>45943.0</v>
      </c>
      <c r="E841" s="19" t="s">
        <v>26</v>
      </c>
      <c r="F841" s="20" t="s">
        <v>470</v>
      </c>
      <c r="G841" s="21">
        <v>5400.0</v>
      </c>
      <c r="H841" s="22" t="b">
        <v>1</v>
      </c>
      <c r="I841" s="19" t="s">
        <v>23</v>
      </c>
      <c r="J841" s="18"/>
      <c r="K841" s="31">
        <v>0.0</v>
      </c>
      <c r="L841" s="24"/>
      <c r="M841" s="24"/>
    </row>
    <row r="842" ht="22.5" customHeight="1">
      <c r="A842" s="16" t="s">
        <v>120</v>
      </c>
      <c r="B842" s="16" t="s">
        <v>428</v>
      </c>
      <c r="C842" s="17">
        <v>830.0</v>
      </c>
      <c r="D842" s="18">
        <v>45943.0</v>
      </c>
      <c r="E842" s="19" t="s">
        <v>59</v>
      </c>
      <c r="F842" s="20" t="s">
        <v>60</v>
      </c>
      <c r="G842" s="21">
        <v>1605.0</v>
      </c>
      <c r="H842" s="22" t="b">
        <v>1</v>
      </c>
      <c r="I842" s="19" t="s">
        <v>23</v>
      </c>
      <c r="J842" s="18"/>
      <c r="K842" s="31">
        <v>0.0</v>
      </c>
      <c r="L842" s="24"/>
      <c r="M842" s="24"/>
    </row>
    <row r="843" ht="22.5" customHeight="1">
      <c r="A843" s="16" t="s">
        <v>120</v>
      </c>
      <c r="B843" s="16" t="s">
        <v>428</v>
      </c>
      <c r="C843" s="17">
        <v>831.0</v>
      </c>
      <c r="D843" s="18">
        <v>45943.0</v>
      </c>
      <c r="E843" s="19" t="s">
        <v>24</v>
      </c>
      <c r="F843" s="20" t="s">
        <v>471</v>
      </c>
      <c r="G843" s="21">
        <v>4129.0</v>
      </c>
      <c r="H843" s="22" t="b">
        <v>1</v>
      </c>
      <c r="I843" s="19" t="s">
        <v>23</v>
      </c>
      <c r="J843" s="18"/>
      <c r="K843" s="31">
        <v>0.0</v>
      </c>
      <c r="L843" s="24"/>
      <c r="M843" s="24"/>
    </row>
    <row r="844" ht="22.5" customHeight="1">
      <c r="A844" s="16" t="s">
        <v>120</v>
      </c>
      <c r="B844" s="16" t="s">
        <v>428</v>
      </c>
      <c r="C844" s="17">
        <v>815.0</v>
      </c>
      <c r="D844" s="18">
        <v>45944.0</v>
      </c>
      <c r="E844" s="19" t="s">
        <v>39</v>
      </c>
      <c r="F844" s="20" t="s">
        <v>158</v>
      </c>
      <c r="G844" s="21">
        <v>75.0</v>
      </c>
      <c r="H844" s="22" t="b">
        <v>1</v>
      </c>
      <c r="I844" s="19" t="s">
        <v>20</v>
      </c>
      <c r="J844" s="18"/>
      <c r="K844" s="31">
        <v>0.0</v>
      </c>
      <c r="L844" s="24"/>
      <c r="M844" s="24"/>
    </row>
    <row r="845" ht="22.5" customHeight="1">
      <c r="A845" s="16" t="s">
        <v>120</v>
      </c>
      <c r="B845" s="16" t="s">
        <v>428</v>
      </c>
      <c r="C845" s="17">
        <v>823.0</v>
      </c>
      <c r="D845" s="18">
        <v>45944.0</v>
      </c>
      <c r="E845" s="19" t="s">
        <v>21</v>
      </c>
      <c r="F845" s="20" t="s">
        <v>472</v>
      </c>
      <c r="G845" s="21">
        <v>6763.0</v>
      </c>
      <c r="H845" s="22" t="b">
        <v>1</v>
      </c>
      <c r="I845" s="19" t="s">
        <v>23</v>
      </c>
      <c r="J845" s="18"/>
      <c r="K845" s="31">
        <v>0.0</v>
      </c>
      <c r="L845" s="24"/>
      <c r="M845" s="24"/>
    </row>
    <row r="846" ht="22.5" customHeight="1">
      <c r="A846" s="16" t="s">
        <v>120</v>
      </c>
      <c r="B846" s="16" t="s">
        <v>428</v>
      </c>
      <c r="C846" s="25">
        <v>834.0</v>
      </c>
      <c r="D846" s="18">
        <v>45944.0</v>
      </c>
      <c r="E846" s="19" t="s">
        <v>18</v>
      </c>
      <c r="F846" s="20" t="s">
        <v>147</v>
      </c>
      <c r="G846" s="21">
        <v>3096.0</v>
      </c>
      <c r="H846" s="22" t="b">
        <v>1</v>
      </c>
      <c r="I846" s="19" t="s">
        <v>23</v>
      </c>
      <c r="J846" s="18"/>
      <c r="K846" s="31">
        <v>0.0</v>
      </c>
      <c r="L846" s="24"/>
      <c r="M846" s="24"/>
    </row>
    <row r="847" ht="22.5" customHeight="1">
      <c r="A847" s="16" t="s">
        <v>120</v>
      </c>
      <c r="B847" s="16" t="s">
        <v>428</v>
      </c>
      <c r="C847" s="25">
        <v>837.0</v>
      </c>
      <c r="D847" s="18">
        <v>45944.0</v>
      </c>
      <c r="E847" s="19" t="s">
        <v>136</v>
      </c>
      <c r="F847" s="20" t="s">
        <v>416</v>
      </c>
      <c r="G847" s="21">
        <v>1944.0</v>
      </c>
      <c r="H847" s="22" t="b">
        <v>1</v>
      </c>
      <c r="I847" s="19" t="s">
        <v>20</v>
      </c>
      <c r="J847" s="18"/>
      <c r="K847" s="31">
        <v>0.0</v>
      </c>
      <c r="L847" s="24"/>
      <c r="M847" s="24"/>
    </row>
    <row r="848" ht="22.5" customHeight="1">
      <c r="A848" s="16" t="s">
        <v>120</v>
      </c>
      <c r="B848" s="16" t="s">
        <v>428</v>
      </c>
      <c r="C848" s="17">
        <v>817.0</v>
      </c>
      <c r="D848" s="18">
        <v>45945.0</v>
      </c>
      <c r="E848" s="19" t="s">
        <v>70</v>
      </c>
      <c r="F848" s="20" t="s">
        <v>95</v>
      </c>
      <c r="G848" s="21">
        <v>600.0</v>
      </c>
      <c r="H848" s="22" t="b">
        <v>1</v>
      </c>
      <c r="I848" s="19" t="s">
        <v>20</v>
      </c>
      <c r="J848" s="18"/>
      <c r="K848" s="31">
        <v>0.0</v>
      </c>
      <c r="L848" s="24"/>
      <c r="M848" s="24"/>
    </row>
    <row r="849" ht="22.5" customHeight="1">
      <c r="A849" s="16" t="s">
        <v>120</v>
      </c>
      <c r="B849" s="16" t="s">
        <v>428</v>
      </c>
      <c r="C849" s="17">
        <v>818.0</v>
      </c>
      <c r="D849" s="18">
        <v>45945.0</v>
      </c>
      <c r="E849" s="19" t="s">
        <v>150</v>
      </c>
      <c r="F849" s="20" t="s">
        <v>473</v>
      </c>
      <c r="G849" s="21">
        <v>5286.0</v>
      </c>
      <c r="H849" s="22" t="b">
        <v>1</v>
      </c>
      <c r="I849" s="19" t="s">
        <v>23</v>
      </c>
      <c r="J849" s="18"/>
      <c r="K849" s="31">
        <v>0.0</v>
      </c>
      <c r="L849" s="24"/>
      <c r="M849" s="24"/>
    </row>
    <row r="850" ht="22.5" customHeight="1">
      <c r="A850" s="16" t="s">
        <v>120</v>
      </c>
      <c r="B850" s="16" t="s">
        <v>428</v>
      </c>
      <c r="C850" s="17">
        <v>819.0</v>
      </c>
      <c r="D850" s="18">
        <v>45945.0</v>
      </c>
      <c r="E850" s="19" t="s">
        <v>267</v>
      </c>
      <c r="F850" s="20" t="s">
        <v>450</v>
      </c>
      <c r="G850" s="21">
        <v>1710.0</v>
      </c>
      <c r="H850" s="22" t="b">
        <v>1</v>
      </c>
      <c r="I850" s="19" t="s">
        <v>20</v>
      </c>
      <c r="J850" s="18"/>
      <c r="K850" s="31">
        <v>0.0</v>
      </c>
      <c r="L850" s="24"/>
      <c r="M850" s="24"/>
    </row>
    <row r="851" ht="22.5" customHeight="1">
      <c r="A851" s="16" t="s">
        <v>120</v>
      </c>
      <c r="B851" s="16" t="s">
        <v>428</v>
      </c>
      <c r="C851" s="25">
        <v>816.0</v>
      </c>
      <c r="D851" s="18">
        <v>45946.0</v>
      </c>
      <c r="E851" s="19" t="s">
        <v>21</v>
      </c>
      <c r="F851" s="20" t="s">
        <v>474</v>
      </c>
      <c r="G851" s="21">
        <v>1512.0</v>
      </c>
      <c r="H851" s="22" t="b">
        <v>1</v>
      </c>
      <c r="I851" s="19" t="s">
        <v>23</v>
      </c>
      <c r="J851" s="18"/>
      <c r="K851" s="31">
        <v>0.0</v>
      </c>
      <c r="L851" s="24"/>
      <c r="M851" s="24"/>
    </row>
    <row r="852" ht="22.5" customHeight="1">
      <c r="A852" s="16" t="s">
        <v>120</v>
      </c>
      <c r="B852" s="16" t="s">
        <v>428</v>
      </c>
      <c r="C852" s="17">
        <v>820.0</v>
      </c>
      <c r="D852" s="18">
        <v>45946.0</v>
      </c>
      <c r="E852" s="19" t="s">
        <v>283</v>
      </c>
      <c r="F852" s="20" t="s">
        <v>475</v>
      </c>
      <c r="G852" s="21">
        <v>1310.0</v>
      </c>
      <c r="H852" s="22" t="b">
        <v>1</v>
      </c>
      <c r="I852" s="19" t="s">
        <v>20</v>
      </c>
      <c r="J852" s="18"/>
      <c r="K852" s="31">
        <v>0.0</v>
      </c>
      <c r="L852" s="24"/>
      <c r="M852" s="24"/>
    </row>
    <row r="853" ht="22.5" customHeight="1">
      <c r="A853" s="16" t="s">
        <v>120</v>
      </c>
      <c r="B853" s="16" t="s">
        <v>428</v>
      </c>
      <c r="C853" s="17">
        <v>821.0</v>
      </c>
      <c r="D853" s="18">
        <v>45946.0</v>
      </c>
      <c r="E853" s="19" t="s">
        <v>56</v>
      </c>
      <c r="F853" s="20" t="s">
        <v>476</v>
      </c>
      <c r="G853" s="21">
        <v>788.0</v>
      </c>
      <c r="H853" s="22" t="b">
        <v>1</v>
      </c>
      <c r="I853" s="19" t="s">
        <v>20</v>
      </c>
      <c r="J853" s="18"/>
      <c r="K853" s="31">
        <v>0.0</v>
      </c>
      <c r="L853" s="24"/>
      <c r="M853" s="24"/>
    </row>
    <row r="854" ht="22.5" customHeight="1">
      <c r="A854" s="16" t="s">
        <v>120</v>
      </c>
      <c r="B854" s="16" t="s">
        <v>428</v>
      </c>
      <c r="C854" s="17">
        <v>822.0</v>
      </c>
      <c r="D854" s="18">
        <v>45946.0</v>
      </c>
      <c r="E854" s="19" t="s">
        <v>56</v>
      </c>
      <c r="F854" s="20" t="s">
        <v>477</v>
      </c>
      <c r="G854" s="21">
        <v>2603.0</v>
      </c>
      <c r="H854" s="22" t="b">
        <v>1</v>
      </c>
      <c r="I854" s="19" t="s">
        <v>20</v>
      </c>
      <c r="J854" s="18"/>
      <c r="K854" s="31">
        <v>0.0</v>
      </c>
      <c r="L854" s="24"/>
      <c r="M854" s="24"/>
    </row>
    <row r="855" ht="22.5" customHeight="1">
      <c r="A855" s="16" t="s">
        <v>120</v>
      </c>
      <c r="B855" s="16" t="s">
        <v>428</v>
      </c>
      <c r="C855" s="25">
        <v>835.0</v>
      </c>
      <c r="D855" s="18">
        <v>45946.0</v>
      </c>
      <c r="E855" s="19" t="s">
        <v>18</v>
      </c>
      <c r="F855" s="20" t="s">
        <v>147</v>
      </c>
      <c r="G855" s="21">
        <v>1210.0</v>
      </c>
      <c r="H855" s="22" t="b">
        <v>1</v>
      </c>
      <c r="I855" s="19" t="s">
        <v>23</v>
      </c>
      <c r="J855" s="18"/>
      <c r="K855" s="31">
        <v>0.0</v>
      </c>
      <c r="L855" s="24"/>
      <c r="M855" s="24"/>
    </row>
    <row r="856" ht="22.5" customHeight="1">
      <c r="A856" s="16" t="s">
        <v>120</v>
      </c>
      <c r="B856" s="16" t="s">
        <v>428</v>
      </c>
      <c r="C856" s="25">
        <v>836.0</v>
      </c>
      <c r="D856" s="18">
        <v>45946.0</v>
      </c>
      <c r="E856" s="19" t="s">
        <v>136</v>
      </c>
      <c r="F856" s="20" t="s">
        <v>416</v>
      </c>
      <c r="G856" s="21">
        <v>2753.0</v>
      </c>
      <c r="H856" s="22" t="b">
        <v>1</v>
      </c>
      <c r="I856" s="19" t="s">
        <v>20</v>
      </c>
      <c r="J856" s="18"/>
      <c r="K856" s="31">
        <v>0.0</v>
      </c>
      <c r="L856" s="24"/>
      <c r="M856" s="24"/>
    </row>
    <row r="857" ht="22.5" customHeight="1">
      <c r="A857" s="16" t="s">
        <v>120</v>
      </c>
      <c r="B857" s="16" t="s">
        <v>428</v>
      </c>
      <c r="C857" s="17">
        <v>849.0</v>
      </c>
      <c r="D857" s="18">
        <v>45946.0</v>
      </c>
      <c r="E857" s="19" t="s">
        <v>39</v>
      </c>
      <c r="F857" s="20" t="s">
        <v>158</v>
      </c>
      <c r="G857" s="21">
        <v>75.0</v>
      </c>
      <c r="H857" s="22" t="b">
        <v>1</v>
      </c>
      <c r="I857" s="19" t="s">
        <v>20</v>
      </c>
      <c r="J857" s="18"/>
      <c r="K857" s="31">
        <v>0.0</v>
      </c>
      <c r="L857" s="24"/>
      <c r="M857" s="24"/>
    </row>
    <row r="858" ht="22.5" customHeight="1">
      <c r="A858" s="16" t="s">
        <v>120</v>
      </c>
      <c r="B858" s="16" t="s">
        <v>428</v>
      </c>
      <c r="C858" s="25">
        <v>1228.0</v>
      </c>
      <c r="D858" s="18">
        <v>45946.0</v>
      </c>
      <c r="E858" s="19" t="s">
        <v>331</v>
      </c>
      <c r="F858" s="20" t="s">
        <v>332</v>
      </c>
      <c r="G858" s="21">
        <v>1170.0</v>
      </c>
      <c r="H858" s="22" t="b">
        <v>1</v>
      </c>
      <c r="I858" s="19" t="s">
        <v>20</v>
      </c>
      <c r="J858" s="18"/>
      <c r="K858" s="31">
        <v>0.0</v>
      </c>
      <c r="L858" s="24"/>
      <c r="M858" s="24"/>
    </row>
    <row r="859" ht="22.5" customHeight="1">
      <c r="A859" s="16" t="s">
        <v>120</v>
      </c>
      <c r="B859" s="16" t="s">
        <v>428</v>
      </c>
      <c r="C859" s="17">
        <v>832.0</v>
      </c>
      <c r="D859" s="18">
        <v>45947.0</v>
      </c>
      <c r="E859" s="19" t="s">
        <v>159</v>
      </c>
      <c r="F859" s="20" t="s">
        <v>478</v>
      </c>
      <c r="G859" s="21">
        <v>7793.0</v>
      </c>
      <c r="H859" s="22" t="b">
        <v>1</v>
      </c>
      <c r="I859" s="19" t="s">
        <v>23</v>
      </c>
      <c r="J859" s="18"/>
      <c r="K859" s="31">
        <v>0.0</v>
      </c>
      <c r="L859" s="24"/>
      <c r="M859" s="24"/>
    </row>
    <row r="860" ht="22.5" customHeight="1">
      <c r="A860" s="16" t="s">
        <v>120</v>
      </c>
      <c r="B860" s="16" t="s">
        <v>428</v>
      </c>
      <c r="C860" s="17">
        <v>833.0</v>
      </c>
      <c r="D860" s="18">
        <v>45947.0</v>
      </c>
      <c r="E860" s="19" t="s">
        <v>331</v>
      </c>
      <c r="F860" s="20" t="s">
        <v>479</v>
      </c>
      <c r="G860" s="21">
        <v>1170.0</v>
      </c>
      <c r="H860" s="22" t="b">
        <v>1</v>
      </c>
      <c r="I860" s="19" t="s">
        <v>20</v>
      </c>
      <c r="J860" s="18"/>
      <c r="K860" s="31">
        <v>0.0</v>
      </c>
      <c r="L860" s="24"/>
      <c r="M860" s="24"/>
    </row>
    <row r="861" ht="22.5" customHeight="1">
      <c r="A861" s="16" t="s">
        <v>120</v>
      </c>
      <c r="B861" s="16" t="s">
        <v>428</v>
      </c>
      <c r="C861" s="17">
        <v>844.0</v>
      </c>
      <c r="D861" s="18">
        <v>45947.0</v>
      </c>
      <c r="E861" s="19" t="s">
        <v>18</v>
      </c>
      <c r="F861" s="20" t="s">
        <v>480</v>
      </c>
      <c r="G861" s="21">
        <v>405.0</v>
      </c>
      <c r="H861" s="22" t="b">
        <v>1</v>
      </c>
      <c r="I861" s="19" t="s">
        <v>23</v>
      </c>
      <c r="J861" s="18"/>
      <c r="K861" s="31">
        <v>0.0</v>
      </c>
      <c r="L861" s="24"/>
      <c r="M861" s="24"/>
    </row>
    <row r="862" ht="22.5" customHeight="1">
      <c r="A862" s="16" t="s">
        <v>120</v>
      </c>
      <c r="B862" s="16" t="s">
        <v>428</v>
      </c>
      <c r="C862" s="17">
        <v>839.0</v>
      </c>
      <c r="D862" s="18">
        <v>45948.0</v>
      </c>
      <c r="E862" s="19" t="s">
        <v>39</v>
      </c>
      <c r="F862" s="20" t="s">
        <v>158</v>
      </c>
      <c r="G862" s="21">
        <v>75.0</v>
      </c>
      <c r="H862" s="22" t="b">
        <v>1</v>
      </c>
      <c r="I862" s="19" t="s">
        <v>20</v>
      </c>
      <c r="J862" s="18"/>
      <c r="K862" s="31">
        <v>0.0</v>
      </c>
      <c r="L862" s="24"/>
      <c r="M862" s="24"/>
    </row>
    <row r="863" ht="22.5" customHeight="1">
      <c r="A863" s="16" t="s">
        <v>120</v>
      </c>
      <c r="B863" s="16" t="s">
        <v>428</v>
      </c>
      <c r="C863" s="17">
        <v>840.0</v>
      </c>
      <c r="D863" s="18">
        <v>45948.0</v>
      </c>
      <c r="E863" s="19" t="s">
        <v>59</v>
      </c>
      <c r="F863" s="20" t="s">
        <v>60</v>
      </c>
      <c r="G863" s="21">
        <v>1605.0</v>
      </c>
      <c r="H863" s="22" t="b">
        <v>1</v>
      </c>
      <c r="I863" s="19" t="s">
        <v>23</v>
      </c>
      <c r="J863" s="18"/>
      <c r="K863" s="31">
        <v>0.0</v>
      </c>
      <c r="L863" s="24"/>
      <c r="M863" s="24"/>
    </row>
    <row r="864" ht="22.5" customHeight="1">
      <c r="A864" s="16" t="s">
        <v>120</v>
      </c>
      <c r="B864" s="16" t="s">
        <v>428</v>
      </c>
      <c r="C864" s="17">
        <v>841.0</v>
      </c>
      <c r="D864" s="18">
        <v>45948.0</v>
      </c>
      <c r="E864" s="19" t="s">
        <v>91</v>
      </c>
      <c r="F864" s="20" t="s">
        <v>481</v>
      </c>
      <c r="G864" s="21">
        <v>12594.0</v>
      </c>
      <c r="H864" s="22" t="b">
        <v>1</v>
      </c>
      <c r="I864" s="19" t="s">
        <v>23</v>
      </c>
      <c r="J864" s="48"/>
      <c r="K864" s="31">
        <v>0.0</v>
      </c>
      <c r="L864" s="24"/>
      <c r="M864" s="24"/>
    </row>
    <row r="865" ht="22.5" customHeight="1">
      <c r="A865" s="16" t="s">
        <v>120</v>
      </c>
      <c r="B865" s="16" t="s">
        <v>428</v>
      </c>
      <c r="C865" s="17">
        <v>843.0</v>
      </c>
      <c r="D865" s="18">
        <v>45948.0</v>
      </c>
      <c r="E865" s="19" t="s">
        <v>18</v>
      </c>
      <c r="F865" s="20" t="s">
        <v>147</v>
      </c>
      <c r="G865" s="21">
        <v>1002.0</v>
      </c>
      <c r="H865" s="22" t="b">
        <v>1</v>
      </c>
      <c r="I865" s="19" t="s">
        <v>23</v>
      </c>
      <c r="J865" s="18"/>
      <c r="K865" s="31">
        <v>0.0</v>
      </c>
      <c r="L865" s="24"/>
      <c r="M865" s="24"/>
    </row>
    <row r="866" ht="22.5" customHeight="1">
      <c r="A866" s="16" t="s">
        <v>120</v>
      </c>
      <c r="B866" s="16" t="s">
        <v>428</v>
      </c>
      <c r="C866" s="17">
        <v>845.0</v>
      </c>
      <c r="D866" s="18">
        <v>45948.0</v>
      </c>
      <c r="E866" s="19" t="s">
        <v>21</v>
      </c>
      <c r="F866" s="20" t="s">
        <v>482</v>
      </c>
      <c r="G866" s="21">
        <v>11177.0</v>
      </c>
      <c r="H866" s="22" t="b">
        <v>1</v>
      </c>
      <c r="I866" s="19" t="s">
        <v>23</v>
      </c>
      <c r="J866" s="18"/>
      <c r="K866" s="31">
        <v>0.0</v>
      </c>
      <c r="L866" s="24"/>
      <c r="M866" s="24"/>
    </row>
    <row r="867" ht="22.5" customHeight="1">
      <c r="A867" s="16" t="s">
        <v>120</v>
      </c>
      <c r="B867" s="16" t="s">
        <v>428</v>
      </c>
      <c r="C867" s="17">
        <v>857.0</v>
      </c>
      <c r="D867" s="18">
        <v>45950.0</v>
      </c>
      <c r="E867" s="19" t="s">
        <v>72</v>
      </c>
      <c r="F867" s="20" t="s">
        <v>216</v>
      </c>
      <c r="G867" s="21">
        <v>2076.0</v>
      </c>
      <c r="H867" s="22" t="b">
        <v>1</v>
      </c>
      <c r="I867" s="19" t="s">
        <v>23</v>
      </c>
      <c r="J867" s="18"/>
      <c r="K867" s="31">
        <v>0.0</v>
      </c>
      <c r="L867" s="24"/>
      <c r="M867" s="24"/>
    </row>
    <row r="868" ht="22.5" customHeight="1">
      <c r="A868" s="16" t="s">
        <v>120</v>
      </c>
      <c r="B868" s="16" t="s">
        <v>428</v>
      </c>
      <c r="C868" s="17">
        <v>858.0</v>
      </c>
      <c r="D868" s="18">
        <v>45950.0</v>
      </c>
      <c r="E868" s="19" t="s">
        <v>159</v>
      </c>
      <c r="F868" s="20" t="s">
        <v>483</v>
      </c>
      <c r="G868" s="21">
        <v>9706.0</v>
      </c>
      <c r="H868" s="22" t="b">
        <v>1</v>
      </c>
      <c r="I868" s="19" t="s">
        <v>23</v>
      </c>
      <c r="J868" s="18"/>
      <c r="K868" s="31">
        <v>0.0</v>
      </c>
      <c r="L868" s="24"/>
      <c r="M868" s="24"/>
    </row>
    <row r="869" ht="22.5" customHeight="1">
      <c r="A869" s="16" t="s">
        <v>120</v>
      </c>
      <c r="B869" s="16" t="s">
        <v>428</v>
      </c>
      <c r="C869" s="17">
        <v>859.0</v>
      </c>
      <c r="D869" s="18">
        <v>45950.0</v>
      </c>
      <c r="E869" s="19" t="s">
        <v>21</v>
      </c>
      <c r="F869" s="20" t="s">
        <v>263</v>
      </c>
      <c r="G869" s="21">
        <v>630.0</v>
      </c>
      <c r="H869" s="22" t="b">
        <v>1</v>
      </c>
      <c r="I869" s="19" t="s">
        <v>23</v>
      </c>
      <c r="J869" s="18"/>
      <c r="K869" s="31">
        <v>0.0</v>
      </c>
      <c r="L869" s="24"/>
      <c r="M869" s="24"/>
    </row>
    <row r="870" ht="22.5" customHeight="1">
      <c r="A870" s="16" t="s">
        <v>120</v>
      </c>
      <c r="B870" s="16" t="s">
        <v>428</v>
      </c>
      <c r="C870" s="25">
        <v>864.0</v>
      </c>
      <c r="D870" s="18">
        <v>45950.0</v>
      </c>
      <c r="E870" s="19" t="s">
        <v>136</v>
      </c>
      <c r="F870" s="20" t="s">
        <v>416</v>
      </c>
      <c r="G870" s="21">
        <v>2753.0</v>
      </c>
      <c r="H870" s="22" t="b">
        <v>1</v>
      </c>
      <c r="I870" s="19" t="s">
        <v>20</v>
      </c>
      <c r="J870" s="18"/>
      <c r="K870" s="31">
        <v>0.0</v>
      </c>
      <c r="L870" s="24"/>
      <c r="M870" s="24"/>
    </row>
    <row r="871" ht="22.5" customHeight="1">
      <c r="A871" s="16" t="s">
        <v>120</v>
      </c>
      <c r="B871" s="16" t="s">
        <v>428</v>
      </c>
      <c r="C871" s="25">
        <v>922.0</v>
      </c>
      <c r="D871" s="18">
        <v>45950.0</v>
      </c>
      <c r="E871" s="19" t="s">
        <v>144</v>
      </c>
      <c r="F871" s="20" t="s">
        <v>484</v>
      </c>
      <c r="G871" s="21">
        <v>30555.0</v>
      </c>
      <c r="H871" s="22" t="b">
        <v>1</v>
      </c>
      <c r="I871" s="19" t="s">
        <v>23</v>
      </c>
      <c r="J871" s="18"/>
      <c r="K871" s="31">
        <v>0.0</v>
      </c>
      <c r="L871" s="24"/>
      <c r="M871" s="24"/>
    </row>
    <row r="872" ht="22.5" customHeight="1">
      <c r="A872" s="16" t="s">
        <v>120</v>
      </c>
      <c r="B872" s="16" t="s">
        <v>428</v>
      </c>
      <c r="C872" s="17">
        <v>848.0</v>
      </c>
      <c r="D872" s="18">
        <v>45951.0</v>
      </c>
      <c r="E872" s="19" t="s">
        <v>39</v>
      </c>
      <c r="F872" s="20" t="s">
        <v>158</v>
      </c>
      <c r="G872" s="21">
        <v>75.0</v>
      </c>
      <c r="H872" s="22" t="b">
        <v>1</v>
      </c>
      <c r="I872" s="19" t="s">
        <v>20</v>
      </c>
      <c r="J872" s="18"/>
      <c r="K872" s="31">
        <v>0.0</v>
      </c>
      <c r="L872" s="24"/>
      <c r="M872" s="24"/>
    </row>
    <row r="873" ht="22.5" customHeight="1">
      <c r="A873" s="16" t="s">
        <v>120</v>
      </c>
      <c r="B873" s="16" t="s">
        <v>428</v>
      </c>
      <c r="C873" s="17">
        <v>853.0</v>
      </c>
      <c r="D873" s="18">
        <v>45951.0</v>
      </c>
      <c r="E873" s="19" t="s">
        <v>13</v>
      </c>
      <c r="F873" s="20" t="s">
        <v>485</v>
      </c>
      <c r="G873" s="21">
        <v>3790.0</v>
      </c>
      <c r="H873" s="22" t="b">
        <v>1</v>
      </c>
      <c r="I873" s="19" t="s">
        <v>15</v>
      </c>
      <c r="J873" s="18"/>
      <c r="K873" s="31">
        <v>0.0</v>
      </c>
      <c r="L873" s="24"/>
      <c r="M873" s="24"/>
    </row>
    <row r="874" ht="22.5" customHeight="1">
      <c r="A874" s="16" t="s">
        <v>120</v>
      </c>
      <c r="B874" s="16" t="s">
        <v>428</v>
      </c>
      <c r="C874" s="17">
        <v>860.0</v>
      </c>
      <c r="D874" s="18">
        <v>45951.0</v>
      </c>
      <c r="E874" s="19" t="s">
        <v>21</v>
      </c>
      <c r="F874" s="20" t="s">
        <v>486</v>
      </c>
      <c r="G874" s="21">
        <v>7986.0</v>
      </c>
      <c r="H874" s="22" t="b">
        <v>1</v>
      </c>
      <c r="I874" s="19" t="s">
        <v>23</v>
      </c>
      <c r="J874" s="18"/>
      <c r="K874" s="31">
        <v>0.0</v>
      </c>
      <c r="L874" s="24"/>
      <c r="M874" s="24"/>
    </row>
    <row r="875" ht="22.5" customHeight="1">
      <c r="A875" s="16" t="s">
        <v>120</v>
      </c>
      <c r="B875" s="16" t="s">
        <v>428</v>
      </c>
      <c r="C875" s="17">
        <v>866.0</v>
      </c>
      <c r="D875" s="18">
        <v>45951.0</v>
      </c>
      <c r="E875" s="19" t="s">
        <v>18</v>
      </c>
      <c r="F875" s="20" t="s">
        <v>147</v>
      </c>
      <c r="G875" s="21">
        <v>2155.0</v>
      </c>
      <c r="H875" s="22" t="b">
        <v>1</v>
      </c>
      <c r="I875" s="19" t="s">
        <v>20</v>
      </c>
      <c r="J875" s="18"/>
      <c r="K875" s="31">
        <v>0.0</v>
      </c>
      <c r="L875" s="24"/>
      <c r="M875" s="24"/>
    </row>
    <row r="876" ht="22.5" customHeight="1">
      <c r="A876" s="16" t="s">
        <v>120</v>
      </c>
      <c r="B876" s="16" t="s">
        <v>428</v>
      </c>
      <c r="C876" s="17">
        <v>846.0</v>
      </c>
      <c r="D876" s="18">
        <v>45952.0</v>
      </c>
      <c r="E876" s="19" t="s">
        <v>21</v>
      </c>
      <c r="F876" s="20" t="s">
        <v>308</v>
      </c>
      <c r="G876" s="21">
        <v>787.0</v>
      </c>
      <c r="H876" s="22" t="b">
        <v>1</v>
      </c>
      <c r="I876" s="19" t="s">
        <v>23</v>
      </c>
      <c r="J876" s="18"/>
      <c r="K876" s="31">
        <v>0.0</v>
      </c>
      <c r="L876" s="24"/>
      <c r="M876" s="24"/>
    </row>
    <row r="877" ht="22.5" customHeight="1">
      <c r="A877" s="16" t="s">
        <v>120</v>
      </c>
      <c r="B877" s="16" t="s">
        <v>428</v>
      </c>
      <c r="C877" s="17">
        <v>847.0</v>
      </c>
      <c r="D877" s="18">
        <v>45952.0</v>
      </c>
      <c r="E877" s="19" t="s">
        <v>26</v>
      </c>
      <c r="F877" s="20" t="s">
        <v>149</v>
      </c>
      <c r="G877" s="21">
        <v>5400.0</v>
      </c>
      <c r="H877" s="22" t="b">
        <v>1</v>
      </c>
      <c r="I877" s="19" t="s">
        <v>23</v>
      </c>
      <c r="J877" s="18"/>
      <c r="K877" s="31">
        <v>0.0</v>
      </c>
      <c r="L877" s="24"/>
      <c r="M877" s="24"/>
    </row>
    <row r="878" ht="22.5" customHeight="1">
      <c r="A878" s="16" t="s">
        <v>120</v>
      </c>
      <c r="B878" s="16" t="s">
        <v>428</v>
      </c>
      <c r="C878" s="17">
        <v>850.0</v>
      </c>
      <c r="D878" s="18">
        <v>45952.0</v>
      </c>
      <c r="E878" s="19" t="s">
        <v>267</v>
      </c>
      <c r="F878" s="20" t="s">
        <v>450</v>
      </c>
      <c r="G878" s="21">
        <v>1710.0</v>
      </c>
      <c r="H878" s="22" t="b">
        <v>1</v>
      </c>
      <c r="I878" s="19" t="s">
        <v>20</v>
      </c>
      <c r="J878" s="18"/>
      <c r="K878" s="31">
        <v>0.0</v>
      </c>
      <c r="L878" s="24"/>
      <c r="M878" s="24"/>
    </row>
    <row r="879" ht="22.5" customHeight="1">
      <c r="A879" s="16" t="s">
        <v>120</v>
      </c>
      <c r="B879" s="16" t="s">
        <v>428</v>
      </c>
      <c r="C879" s="17">
        <v>851.0</v>
      </c>
      <c r="D879" s="18">
        <v>45952.0</v>
      </c>
      <c r="E879" s="19" t="s">
        <v>13</v>
      </c>
      <c r="F879" s="20" t="s">
        <v>487</v>
      </c>
      <c r="G879" s="21">
        <v>3520.0</v>
      </c>
      <c r="H879" s="22" t="b">
        <v>1</v>
      </c>
      <c r="I879" s="19" t="s">
        <v>20</v>
      </c>
      <c r="J879" s="18"/>
      <c r="K879" s="31">
        <v>0.0</v>
      </c>
      <c r="L879" s="24"/>
      <c r="M879" s="24"/>
    </row>
    <row r="880" ht="22.5" customHeight="1">
      <c r="A880" s="16" t="s">
        <v>120</v>
      </c>
      <c r="B880" s="16" t="s">
        <v>428</v>
      </c>
      <c r="C880" s="17">
        <v>852.0</v>
      </c>
      <c r="D880" s="18">
        <v>45952.0</v>
      </c>
      <c r="E880" s="19" t="s">
        <v>155</v>
      </c>
      <c r="F880" s="20" t="s">
        <v>243</v>
      </c>
      <c r="G880" s="21">
        <v>1200.0</v>
      </c>
      <c r="H880" s="22" t="b">
        <v>1</v>
      </c>
      <c r="I880" s="19" t="s">
        <v>20</v>
      </c>
      <c r="J880" s="18"/>
      <c r="K880" s="31">
        <v>0.0</v>
      </c>
      <c r="L880" s="24"/>
      <c r="M880" s="24"/>
    </row>
    <row r="881" ht="22.5" customHeight="1">
      <c r="A881" s="16" t="s">
        <v>120</v>
      </c>
      <c r="B881" s="16" t="s">
        <v>428</v>
      </c>
      <c r="C881" s="17">
        <v>854.0</v>
      </c>
      <c r="D881" s="18">
        <v>45952.0</v>
      </c>
      <c r="E881" s="19" t="s">
        <v>24</v>
      </c>
      <c r="F881" s="20" t="s">
        <v>488</v>
      </c>
      <c r="G881" s="21">
        <v>1448.0</v>
      </c>
      <c r="H881" s="22" t="b">
        <v>1</v>
      </c>
      <c r="I881" s="19" t="s">
        <v>23</v>
      </c>
      <c r="J881" s="18"/>
      <c r="K881" s="31">
        <v>0.0</v>
      </c>
      <c r="L881" s="24"/>
      <c r="M881" s="24"/>
    </row>
    <row r="882" ht="22.5" customHeight="1">
      <c r="A882" s="16" t="s">
        <v>120</v>
      </c>
      <c r="B882" s="16" t="s">
        <v>428</v>
      </c>
      <c r="C882" s="17">
        <v>855.0</v>
      </c>
      <c r="D882" s="18">
        <v>45952.0</v>
      </c>
      <c r="E882" s="19" t="s">
        <v>24</v>
      </c>
      <c r="F882" s="20" t="s">
        <v>489</v>
      </c>
      <c r="G882" s="21">
        <v>11107.0</v>
      </c>
      <c r="H882" s="22" t="b">
        <v>1</v>
      </c>
      <c r="I882" s="19" t="s">
        <v>23</v>
      </c>
      <c r="J882" s="18"/>
      <c r="K882" s="31">
        <v>0.0</v>
      </c>
      <c r="L882" s="24"/>
      <c r="M882" s="24"/>
    </row>
    <row r="883" ht="22.5" customHeight="1">
      <c r="A883" s="16" t="s">
        <v>120</v>
      </c>
      <c r="B883" s="16" t="s">
        <v>428</v>
      </c>
      <c r="C883" s="17">
        <v>856.0</v>
      </c>
      <c r="D883" s="18">
        <v>45952.0</v>
      </c>
      <c r="E883" s="19" t="s">
        <v>395</v>
      </c>
      <c r="F883" s="20" t="s">
        <v>490</v>
      </c>
      <c r="G883" s="21">
        <v>4320.0</v>
      </c>
      <c r="H883" s="22" t="b">
        <v>1</v>
      </c>
      <c r="I883" s="19" t="s">
        <v>23</v>
      </c>
      <c r="J883" s="18"/>
      <c r="K883" s="31">
        <v>0.0</v>
      </c>
      <c r="L883" s="24"/>
      <c r="M883" s="24"/>
    </row>
    <row r="884" ht="22.5" customHeight="1">
      <c r="A884" s="16" t="s">
        <v>120</v>
      </c>
      <c r="B884" s="16" t="s">
        <v>428</v>
      </c>
      <c r="C884" s="25">
        <v>1641.0</v>
      </c>
      <c r="D884" s="18">
        <v>45952.0</v>
      </c>
      <c r="E884" s="19" t="s">
        <v>106</v>
      </c>
      <c r="F884" s="20" t="s">
        <v>403</v>
      </c>
      <c r="G884" s="21">
        <v>22000.0</v>
      </c>
      <c r="H884" s="22" t="b">
        <v>1</v>
      </c>
      <c r="I884" s="19" t="s">
        <v>23</v>
      </c>
      <c r="J884" s="18"/>
      <c r="K884" s="31">
        <v>0.0</v>
      </c>
      <c r="L884" s="24"/>
      <c r="M884" s="24"/>
    </row>
    <row r="885" ht="22.5" customHeight="1">
      <c r="A885" s="16" t="s">
        <v>120</v>
      </c>
      <c r="B885" s="16" t="s">
        <v>428</v>
      </c>
      <c r="C885" s="17">
        <v>861.0</v>
      </c>
      <c r="D885" s="18">
        <v>45953.0</v>
      </c>
      <c r="E885" s="19" t="s">
        <v>39</v>
      </c>
      <c r="F885" s="20" t="s">
        <v>158</v>
      </c>
      <c r="G885" s="21">
        <v>75.0</v>
      </c>
      <c r="H885" s="22" t="b">
        <v>1</v>
      </c>
      <c r="I885" s="19" t="s">
        <v>20</v>
      </c>
      <c r="J885" s="18"/>
      <c r="K885" s="31">
        <v>0.0</v>
      </c>
      <c r="L885" s="24"/>
      <c r="M885" s="24"/>
    </row>
    <row r="886" ht="22.5" customHeight="1">
      <c r="A886" s="16" t="s">
        <v>120</v>
      </c>
      <c r="B886" s="16" t="s">
        <v>428</v>
      </c>
      <c r="C886" s="17">
        <v>862.0</v>
      </c>
      <c r="D886" s="18">
        <v>45953.0</v>
      </c>
      <c r="E886" s="19" t="s">
        <v>59</v>
      </c>
      <c r="F886" s="20" t="s">
        <v>60</v>
      </c>
      <c r="G886" s="21">
        <v>1605.0</v>
      </c>
      <c r="H886" s="22" t="b">
        <v>1</v>
      </c>
      <c r="I886" s="19" t="s">
        <v>23</v>
      </c>
      <c r="J886" s="18"/>
      <c r="K886" s="31">
        <v>0.0</v>
      </c>
      <c r="L886" s="24"/>
      <c r="M886" s="24"/>
    </row>
    <row r="887" ht="22.5" customHeight="1">
      <c r="A887" s="16" t="s">
        <v>120</v>
      </c>
      <c r="B887" s="16" t="s">
        <v>428</v>
      </c>
      <c r="C887" s="25">
        <v>863.0</v>
      </c>
      <c r="D887" s="18">
        <v>45953.0</v>
      </c>
      <c r="E887" s="19" t="s">
        <v>328</v>
      </c>
      <c r="F887" s="20" t="s">
        <v>491</v>
      </c>
      <c r="G887" s="21">
        <v>184.0</v>
      </c>
      <c r="H887" s="22" t="b">
        <v>1</v>
      </c>
      <c r="I887" s="19" t="s">
        <v>20</v>
      </c>
      <c r="J887" s="18"/>
      <c r="K887" s="31">
        <v>0.0</v>
      </c>
      <c r="L887" s="24"/>
      <c r="M887" s="24"/>
    </row>
    <row r="888" ht="22.5" customHeight="1">
      <c r="A888" s="16" t="s">
        <v>120</v>
      </c>
      <c r="B888" s="16" t="s">
        <v>428</v>
      </c>
      <c r="C888" s="25">
        <v>865.0</v>
      </c>
      <c r="D888" s="18">
        <v>45953.0</v>
      </c>
      <c r="E888" s="19" t="s">
        <v>106</v>
      </c>
      <c r="F888" s="20" t="s">
        <v>492</v>
      </c>
      <c r="G888" s="21">
        <v>22000.0</v>
      </c>
      <c r="H888" s="22" t="b">
        <v>1</v>
      </c>
      <c r="I888" s="19" t="s">
        <v>20</v>
      </c>
      <c r="J888" s="18"/>
      <c r="K888" s="31">
        <v>0.0</v>
      </c>
      <c r="L888" s="24"/>
      <c r="M888" s="24"/>
    </row>
    <row r="889" ht="22.5" customHeight="1">
      <c r="A889" s="16" t="s">
        <v>120</v>
      </c>
      <c r="B889" s="16" t="s">
        <v>428</v>
      </c>
      <c r="C889" s="17">
        <v>869.0</v>
      </c>
      <c r="D889" s="18">
        <v>45953.0</v>
      </c>
      <c r="E889" s="19" t="s">
        <v>21</v>
      </c>
      <c r="F889" s="20" t="s">
        <v>493</v>
      </c>
      <c r="G889" s="21">
        <v>3100.0</v>
      </c>
      <c r="H889" s="22" t="b">
        <v>1</v>
      </c>
      <c r="I889" s="19" t="s">
        <v>23</v>
      </c>
      <c r="J889" s="18"/>
      <c r="K889" s="31">
        <v>0.0</v>
      </c>
      <c r="L889" s="24"/>
      <c r="M889" s="24"/>
    </row>
    <row r="890" ht="22.5" customHeight="1">
      <c r="A890" s="16" t="s">
        <v>120</v>
      </c>
      <c r="B890" s="16" t="s">
        <v>428</v>
      </c>
      <c r="C890" s="17">
        <v>870.0</v>
      </c>
      <c r="D890" s="18">
        <v>45953.0</v>
      </c>
      <c r="E890" s="19" t="s">
        <v>159</v>
      </c>
      <c r="F890" s="20" t="s">
        <v>494</v>
      </c>
      <c r="G890" s="21">
        <v>11177.0</v>
      </c>
      <c r="H890" s="22" t="b">
        <v>1</v>
      </c>
      <c r="I890" s="19" t="s">
        <v>23</v>
      </c>
      <c r="J890" s="18"/>
      <c r="K890" s="31">
        <v>0.0</v>
      </c>
      <c r="L890" s="24"/>
      <c r="M890" s="24"/>
    </row>
    <row r="891" ht="22.5" customHeight="1">
      <c r="A891" s="16" t="s">
        <v>120</v>
      </c>
      <c r="B891" s="16" t="s">
        <v>428</v>
      </c>
      <c r="C891" s="17">
        <v>874.0</v>
      </c>
      <c r="D891" s="18">
        <v>45953.0</v>
      </c>
      <c r="E891" s="19" t="s">
        <v>18</v>
      </c>
      <c r="F891" s="20" t="s">
        <v>147</v>
      </c>
      <c r="G891" s="21">
        <v>756.0</v>
      </c>
      <c r="H891" s="22" t="b">
        <v>1</v>
      </c>
      <c r="I891" s="19" t="s">
        <v>23</v>
      </c>
      <c r="J891" s="18"/>
      <c r="K891" s="31">
        <v>0.0</v>
      </c>
      <c r="L891" s="24"/>
      <c r="M891" s="24"/>
    </row>
    <row r="892" ht="22.5" customHeight="1">
      <c r="A892" s="16" t="s">
        <v>120</v>
      </c>
      <c r="B892" s="16" t="s">
        <v>428</v>
      </c>
      <c r="C892" s="17">
        <v>867.0</v>
      </c>
      <c r="D892" s="18">
        <v>45954.0</v>
      </c>
      <c r="E892" s="19" t="s">
        <v>142</v>
      </c>
      <c r="F892" s="20" t="s">
        <v>495</v>
      </c>
      <c r="G892" s="21">
        <v>1620.0</v>
      </c>
      <c r="H892" s="22" t="b">
        <v>1</v>
      </c>
      <c r="I892" s="19" t="s">
        <v>20</v>
      </c>
      <c r="J892" s="18"/>
      <c r="K892" s="31">
        <v>0.0</v>
      </c>
      <c r="L892" s="24"/>
      <c r="M892" s="24"/>
    </row>
    <row r="893" ht="22.5" customHeight="1">
      <c r="A893" s="16" t="s">
        <v>120</v>
      </c>
      <c r="B893" s="16" t="s">
        <v>428</v>
      </c>
      <c r="C893" s="25">
        <v>868.0</v>
      </c>
      <c r="D893" s="18">
        <v>45954.0</v>
      </c>
      <c r="E893" s="19" t="s">
        <v>136</v>
      </c>
      <c r="F893" s="20" t="s">
        <v>416</v>
      </c>
      <c r="G893" s="21">
        <v>2438.0</v>
      </c>
      <c r="H893" s="22" t="b">
        <v>1</v>
      </c>
      <c r="I893" s="19" t="s">
        <v>20</v>
      </c>
      <c r="J893" s="18"/>
      <c r="K893" s="31">
        <v>0.0</v>
      </c>
      <c r="L893" s="24"/>
      <c r="M893" s="24"/>
    </row>
    <row r="894" ht="22.5" customHeight="1">
      <c r="A894" s="16" t="s">
        <v>120</v>
      </c>
      <c r="B894" s="16" t="s">
        <v>428</v>
      </c>
      <c r="C894" s="17">
        <v>871.0</v>
      </c>
      <c r="D894" s="18">
        <v>45954.0</v>
      </c>
      <c r="E894" s="19" t="s">
        <v>53</v>
      </c>
      <c r="F894" s="20" t="s">
        <v>496</v>
      </c>
      <c r="G894" s="21">
        <v>4284.0</v>
      </c>
      <c r="H894" s="22" t="b">
        <v>1</v>
      </c>
      <c r="I894" s="19" t="s">
        <v>20</v>
      </c>
      <c r="J894" s="18"/>
      <c r="K894" s="31">
        <v>0.0</v>
      </c>
      <c r="L894" s="24"/>
      <c r="M894" s="24"/>
    </row>
    <row r="895" ht="22.5" customHeight="1">
      <c r="A895" s="16" t="s">
        <v>120</v>
      </c>
      <c r="B895" s="16" t="s">
        <v>428</v>
      </c>
      <c r="C895" s="17">
        <v>872.0</v>
      </c>
      <c r="D895" s="18">
        <v>45954.0</v>
      </c>
      <c r="E895" s="19" t="s">
        <v>21</v>
      </c>
      <c r="F895" s="20" t="s">
        <v>497</v>
      </c>
      <c r="G895" s="21">
        <v>2941.0</v>
      </c>
      <c r="H895" s="22" t="b">
        <v>1</v>
      </c>
      <c r="I895" s="19" t="s">
        <v>23</v>
      </c>
      <c r="J895" s="18"/>
      <c r="K895" s="31">
        <v>0.0</v>
      </c>
      <c r="L895" s="24"/>
      <c r="M895" s="24"/>
    </row>
    <row r="896" ht="22.5" customHeight="1">
      <c r="A896" s="16" t="s">
        <v>120</v>
      </c>
      <c r="B896" s="16" t="s">
        <v>428</v>
      </c>
      <c r="C896" s="17">
        <v>873.0</v>
      </c>
      <c r="D896" s="18">
        <v>45954.0</v>
      </c>
      <c r="E896" s="19" t="s">
        <v>44</v>
      </c>
      <c r="F896" s="20" t="s">
        <v>164</v>
      </c>
      <c r="G896" s="21">
        <v>460.0</v>
      </c>
      <c r="H896" s="22" t="b">
        <v>1</v>
      </c>
      <c r="I896" s="19" t="s">
        <v>23</v>
      </c>
      <c r="J896" s="18"/>
      <c r="K896" s="31">
        <v>0.0</v>
      </c>
      <c r="L896" s="24"/>
      <c r="M896" s="24"/>
    </row>
    <row r="897" ht="22.5" customHeight="1">
      <c r="A897" s="16" t="s">
        <v>120</v>
      </c>
      <c r="B897" s="16" t="s">
        <v>428</v>
      </c>
      <c r="C897" s="17">
        <v>875.0</v>
      </c>
      <c r="D897" s="18">
        <v>45954.0</v>
      </c>
      <c r="E897" s="19" t="s">
        <v>18</v>
      </c>
      <c r="F897" s="20" t="s">
        <v>147</v>
      </c>
      <c r="G897" s="21">
        <v>3278.0</v>
      </c>
      <c r="H897" s="22" t="b">
        <v>1</v>
      </c>
      <c r="I897" s="19" t="s">
        <v>23</v>
      </c>
      <c r="J897" s="18"/>
      <c r="K897" s="31">
        <v>0.0</v>
      </c>
      <c r="L897" s="24"/>
      <c r="M897" s="24"/>
    </row>
    <row r="898" ht="22.5" customHeight="1">
      <c r="A898" s="16" t="s">
        <v>120</v>
      </c>
      <c r="B898" s="16" t="s">
        <v>428</v>
      </c>
      <c r="C898" s="17">
        <v>876.0</v>
      </c>
      <c r="D898" s="18">
        <v>45954.0</v>
      </c>
      <c r="E898" s="19" t="s">
        <v>93</v>
      </c>
      <c r="F898" s="20" t="s">
        <v>352</v>
      </c>
      <c r="G898" s="21">
        <v>1800.0</v>
      </c>
      <c r="H898" s="22" t="b">
        <v>1</v>
      </c>
      <c r="I898" s="19" t="s">
        <v>20</v>
      </c>
      <c r="J898" s="18"/>
      <c r="K898" s="31">
        <v>0.0</v>
      </c>
      <c r="L898" s="24"/>
      <c r="M898" s="24"/>
    </row>
    <row r="899" ht="22.5" customHeight="1">
      <c r="A899" s="16" t="s">
        <v>120</v>
      </c>
      <c r="B899" s="16" t="s">
        <v>428</v>
      </c>
      <c r="C899" s="25">
        <v>918.0</v>
      </c>
      <c r="D899" s="18">
        <v>45954.0</v>
      </c>
      <c r="E899" s="19" t="s">
        <v>136</v>
      </c>
      <c r="F899" s="20" t="s">
        <v>416</v>
      </c>
      <c r="G899" s="21">
        <v>2753.0</v>
      </c>
      <c r="H899" s="22" t="b">
        <v>1</v>
      </c>
      <c r="I899" s="19" t="s">
        <v>20</v>
      </c>
      <c r="J899" s="18"/>
      <c r="K899" s="31">
        <v>0.0</v>
      </c>
      <c r="L899" s="24"/>
      <c r="M899" s="24"/>
    </row>
    <row r="900" ht="22.5" customHeight="1">
      <c r="A900" s="16" t="s">
        <v>120</v>
      </c>
      <c r="B900" s="16" t="s">
        <v>428</v>
      </c>
      <c r="C900" s="25">
        <v>877.0</v>
      </c>
      <c r="D900" s="18">
        <v>45955.0</v>
      </c>
      <c r="E900" s="19" t="s">
        <v>328</v>
      </c>
      <c r="F900" s="20" t="s">
        <v>441</v>
      </c>
      <c r="G900" s="21">
        <v>364.0</v>
      </c>
      <c r="H900" s="22" t="b">
        <v>1</v>
      </c>
      <c r="I900" s="19" t="s">
        <v>20</v>
      </c>
      <c r="J900" s="18"/>
      <c r="K900" s="31">
        <v>0.0</v>
      </c>
      <c r="L900" s="24"/>
      <c r="M900" s="24"/>
    </row>
    <row r="901" ht="22.5" customHeight="1">
      <c r="A901" s="16" t="s">
        <v>120</v>
      </c>
      <c r="B901" s="16" t="s">
        <v>428</v>
      </c>
      <c r="C901" s="25">
        <v>878.0</v>
      </c>
      <c r="D901" s="18">
        <v>45955.0</v>
      </c>
      <c r="E901" s="19" t="s">
        <v>400</v>
      </c>
      <c r="F901" s="20" t="s">
        <v>498</v>
      </c>
      <c r="G901" s="21">
        <v>710.0</v>
      </c>
      <c r="H901" s="22" t="b">
        <v>1</v>
      </c>
      <c r="I901" s="19" t="s">
        <v>20</v>
      </c>
      <c r="J901" s="18"/>
      <c r="K901" s="31">
        <v>0.0</v>
      </c>
      <c r="L901" s="24"/>
      <c r="M901" s="24"/>
    </row>
    <row r="902" ht="22.5" customHeight="1">
      <c r="A902" s="16" t="s">
        <v>120</v>
      </c>
      <c r="B902" s="16" t="s">
        <v>428</v>
      </c>
      <c r="C902" s="25">
        <v>879.0</v>
      </c>
      <c r="D902" s="18">
        <v>45955.0</v>
      </c>
      <c r="E902" s="19" t="s">
        <v>499</v>
      </c>
      <c r="F902" s="20" t="s">
        <v>500</v>
      </c>
      <c r="G902" s="21">
        <v>197.0</v>
      </c>
      <c r="H902" s="22" t="b">
        <v>1</v>
      </c>
      <c r="I902" s="19" t="s">
        <v>20</v>
      </c>
      <c r="J902" s="18"/>
      <c r="K902" s="31">
        <v>0.0</v>
      </c>
      <c r="L902" s="24"/>
      <c r="M902" s="24"/>
    </row>
    <row r="903" ht="22.5" customHeight="1">
      <c r="A903" s="16" t="s">
        <v>120</v>
      </c>
      <c r="B903" s="16" t="s">
        <v>428</v>
      </c>
      <c r="C903" s="25">
        <v>880.0</v>
      </c>
      <c r="D903" s="18">
        <v>45955.0</v>
      </c>
      <c r="E903" s="19" t="s">
        <v>13</v>
      </c>
      <c r="F903" s="20" t="s">
        <v>501</v>
      </c>
      <c r="G903" s="21">
        <v>33.0</v>
      </c>
      <c r="H903" s="22" t="b">
        <v>1</v>
      </c>
      <c r="I903" s="19" t="s">
        <v>20</v>
      </c>
      <c r="J903" s="18"/>
      <c r="K903" s="31">
        <v>0.0</v>
      </c>
      <c r="L903" s="24"/>
      <c r="M903" s="24"/>
    </row>
    <row r="904" ht="22.5" customHeight="1">
      <c r="A904" s="16" t="s">
        <v>120</v>
      </c>
      <c r="B904" s="16" t="s">
        <v>428</v>
      </c>
      <c r="C904" s="25">
        <v>881.0</v>
      </c>
      <c r="D904" s="18">
        <v>45955.0</v>
      </c>
      <c r="E904" s="19" t="s">
        <v>21</v>
      </c>
      <c r="F904" s="20" t="s">
        <v>179</v>
      </c>
      <c r="G904" s="21">
        <v>1740.0</v>
      </c>
      <c r="H904" s="22" t="b">
        <v>1</v>
      </c>
      <c r="I904" s="19" t="s">
        <v>23</v>
      </c>
      <c r="J904" s="18"/>
      <c r="K904" s="31">
        <v>0.0</v>
      </c>
      <c r="L904" s="24"/>
      <c r="M904" s="24"/>
    </row>
    <row r="905" ht="22.5" customHeight="1">
      <c r="A905" s="16" t="s">
        <v>120</v>
      </c>
      <c r="B905" s="16" t="s">
        <v>428</v>
      </c>
      <c r="C905" s="25">
        <v>882.0</v>
      </c>
      <c r="D905" s="18">
        <v>45955.0</v>
      </c>
      <c r="E905" s="19" t="s">
        <v>70</v>
      </c>
      <c r="F905" s="20" t="s">
        <v>95</v>
      </c>
      <c r="G905" s="21">
        <v>600.0</v>
      </c>
      <c r="H905" s="22" t="b">
        <v>1</v>
      </c>
      <c r="I905" s="19" t="s">
        <v>20</v>
      </c>
      <c r="J905" s="18"/>
      <c r="K905" s="31">
        <v>0.0</v>
      </c>
      <c r="L905" s="24"/>
      <c r="M905" s="24"/>
    </row>
    <row r="906" ht="22.5" customHeight="1">
      <c r="A906" s="16" t="s">
        <v>120</v>
      </c>
      <c r="B906" s="16" t="s">
        <v>428</v>
      </c>
      <c r="C906" s="25">
        <v>901.0</v>
      </c>
      <c r="D906" s="18">
        <v>45955.0</v>
      </c>
      <c r="E906" s="19" t="s">
        <v>267</v>
      </c>
      <c r="F906" s="20" t="s">
        <v>402</v>
      </c>
      <c r="G906" s="21">
        <v>1010.0</v>
      </c>
      <c r="H906" s="22" t="b">
        <v>1</v>
      </c>
      <c r="I906" s="19" t="s">
        <v>20</v>
      </c>
      <c r="J906" s="18"/>
      <c r="K906" s="31">
        <v>0.0</v>
      </c>
      <c r="L906" s="24"/>
      <c r="M906" s="24"/>
    </row>
    <row r="907" ht="22.5" customHeight="1">
      <c r="A907" s="16" t="s">
        <v>120</v>
      </c>
      <c r="B907" s="16" t="s">
        <v>428</v>
      </c>
      <c r="C907" s="25">
        <v>897.0</v>
      </c>
      <c r="D907" s="18">
        <v>45957.0</v>
      </c>
      <c r="E907" s="19" t="s">
        <v>39</v>
      </c>
      <c r="F907" s="20" t="s">
        <v>158</v>
      </c>
      <c r="G907" s="21">
        <v>150.0</v>
      </c>
      <c r="H907" s="22" t="b">
        <v>1</v>
      </c>
      <c r="I907" s="19" t="s">
        <v>20</v>
      </c>
      <c r="J907" s="18"/>
      <c r="K907" s="31">
        <v>0.0</v>
      </c>
      <c r="L907" s="24"/>
      <c r="M907" s="24"/>
    </row>
    <row r="908" ht="22.5" customHeight="1">
      <c r="A908" s="16" t="s">
        <v>120</v>
      </c>
      <c r="B908" s="16" t="s">
        <v>428</v>
      </c>
      <c r="C908" s="25">
        <v>900.0</v>
      </c>
      <c r="D908" s="18">
        <v>45957.0</v>
      </c>
      <c r="E908" s="19" t="s">
        <v>267</v>
      </c>
      <c r="F908" s="20" t="s">
        <v>402</v>
      </c>
      <c r="G908" s="21">
        <v>1100.0</v>
      </c>
      <c r="H908" s="22" t="b">
        <v>1</v>
      </c>
      <c r="I908" s="19" t="s">
        <v>20</v>
      </c>
      <c r="J908" s="18"/>
      <c r="K908" s="31">
        <v>0.0</v>
      </c>
      <c r="L908" s="24"/>
      <c r="M908" s="24"/>
    </row>
    <row r="909" ht="22.5" customHeight="1">
      <c r="A909" s="16" t="s">
        <v>120</v>
      </c>
      <c r="B909" s="16" t="s">
        <v>428</v>
      </c>
      <c r="C909" s="25">
        <v>913.0</v>
      </c>
      <c r="D909" s="18">
        <v>45957.0</v>
      </c>
      <c r="E909" s="19" t="s">
        <v>13</v>
      </c>
      <c r="F909" s="20" t="s">
        <v>502</v>
      </c>
      <c r="G909" s="21">
        <v>585.0</v>
      </c>
      <c r="H909" s="22" t="b">
        <v>1</v>
      </c>
      <c r="I909" s="19" t="s">
        <v>20</v>
      </c>
      <c r="J909" s="18"/>
      <c r="K909" s="31">
        <v>0.0</v>
      </c>
      <c r="L909" s="24"/>
      <c r="M909" s="24"/>
    </row>
    <row r="910" ht="22.5" customHeight="1">
      <c r="A910" s="16" t="s">
        <v>120</v>
      </c>
      <c r="B910" s="16" t="s">
        <v>428</v>
      </c>
      <c r="C910" s="25">
        <v>1278.0</v>
      </c>
      <c r="D910" s="18">
        <v>45957.0</v>
      </c>
      <c r="E910" s="19" t="s">
        <v>35</v>
      </c>
      <c r="F910" s="20" t="s">
        <v>140</v>
      </c>
      <c r="G910" s="21">
        <v>36107.0</v>
      </c>
      <c r="H910" s="22" t="b">
        <v>1</v>
      </c>
      <c r="I910" s="19" t="s">
        <v>23</v>
      </c>
      <c r="J910" s="18"/>
      <c r="K910" s="31">
        <v>0.0</v>
      </c>
      <c r="L910" s="24"/>
      <c r="M910" s="24"/>
    </row>
    <row r="911" ht="22.5" customHeight="1">
      <c r="A911" s="16" t="s">
        <v>120</v>
      </c>
      <c r="B911" s="16" t="s">
        <v>428</v>
      </c>
      <c r="C911" s="25">
        <v>887.0</v>
      </c>
      <c r="D911" s="18">
        <v>45958.0</v>
      </c>
      <c r="E911" s="19" t="s">
        <v>499</v>
      </c>
      <c r="F911" s="20" t="s">
        <v>503</v>
      </c>
      <c r="G911" s="21">
        <v>138.0</v>
      </c>
      <c r="H911" s="22" t="b">
        <v>1</v>
      </c>
      <c r="I911" s="19" t="s">
        <v>20</v>
      </c>
      <c r="J911" s="18"/>
      <c r="K911" s="31">
        <v>0.0</v>
      </c>
      <c r="L911" s="24"/>
      <c r="M911" s="24"/>
    </row>
    <row r="912" ht="22.5" customHeight="1">
      <c r="A912" s="16" t="s">
        <v>120</v>
      </c>
      <c r="B912" s="16" t="s">
        <v>428</v>
      </c>
      <c r="C912" s="25">
        <v>888.0</v>
      </c>
      <c r="D912" s="18">
        <v>45958.0</v>
      </c>
      <c r="E912" s="19" t="s">
        <v>136</v>
      </c>
      <c r="F912" s="20" t="s">
        <v>416</v>
      </c>
      <c r="G912" s="21">
        <v>1535.0</v>
      </c>
      <c r="H912" s="22" t="b">
        <v>1</v>
      </c>
      <c r="I912" s="19" t="s">
        <v>20</v>
      </c>
      <c r="J912" s="18"/>
      <c r="K912" s="31">
        <v>0.0</v>
      </c>
      <c r="L912" s="24"/>
      <c r="M912" s="24"/>
    </row>
    <row r="913" ht="22.5" customHeight="1">
      <c r="A913" s="16" t="s">
        <v>120</v>
      </c>
      <c r="B913" s="16" t="s">
        <v>428</v>
      </c>
      <c r="C913" s="25">
        <v>893.0</v>
      </c>
      <c r="D913" s="18">
        <v>45958.0</v>
      </c>
      <c r="E913" s="19" t="s">
        <v>24</v>
      </c>
      <c r="F913" s="20" t="s">
        <v>504</v>
      </c>
      <c r="G913" s="21">
        <v>6805.0</v>
      </c>
      <c r="H913" s="22" t="b">
        <v>1</v>
      </c>
      <c r="I913" s="19" t="s">
        <v>23</v>
      </c>
      <c r="J913" s="18"/>
      <c r="K913" s="31">
        <v>0.0</v>
      </c>
      <c r="L913" s="24"/>
      <c r="M913" s="24"/>
    </row>
    <row r="914" ht="22.5" customHeight="1">
      <c r="A914" s="16" t="s">
        <v>120</v>
      </c>
      <c r="B914" s="16" t="s">
        <v>428</v>
      </c>
      <c r="C914" s="25">
        <v>895.0</v>
      </c>
      <c r="D914" s="18">
        <v>45958.0</v>
      </c>
      <c r="E914" s="19" t="s">
        <v>59</v>
      </c>
      <c r="F914" s="20" t="s">
        <v>60</v>
      </c>
      <c r="G914" s="21">
        <v>1605.0</v>
      </c>
      <c r="H914" s="22" t="b">
        <v>1</v>
      </c>
      <c r="I914" s="19" t="s">
        <v>23</v>
      </c>
      <c r="J914" s="18"/>
      <c r="K914" s="31">
        <v>0.0</v>
      </c>
      <c r="L914" s="24"/>
      <c r="M914" s="24"/>
    </row>
    <row r="915" ht="22.5" customHeight="1">
      <c r="A915" s="16" t="s">
        <v>120</v>
      </c>
      <c r="B915" s="16" t="s">
        <v>428</v>
      </c>
      <c r="C915" s="25">
        <v>904.0</v>
      </c>
      <c r="D915" s="18">
        <v>45958.0</v>
      </c>
      <c r="E915" s="19" t="s">
        <v>267</v>
      </c>
      <c r="F915" s="20" t="s">
        <v>360</v>
      </c>
      <c r="G915" s="21">
        <v>1710.0</v>
      </c>
      <c r="H915" s="22" t="b">
        <v>1</v>
      </c>
      <c r="I915" s="19" t="s">
        <v>20</v>
      </c>
      <c r="J915" s="18"/>
      <c r="K915" s="31">
        <v>0.0</v>
      </c>
      <c r="L915" s="24"/>
      <c r="M915" s="24"/>
    </row>
    <row r="916" ht="22.5" customHeight="1">
      <c r="A916" s="16" t="s">
        <v>120</v>
      </c>
      <c r="B916" s="16" t="s">
        <v>428</v>
      </c>
      <c r="C916" s="25">
        <v>906.0</v>
      </c>
      <c r="D916" s="18">
        <v>45958.0</v>
      </c>
      <c r="E916" s="19" t="s">
        <v>267</v>
      </c>
      <c r="F916" s="20" t="s">
        <v>243</v>
      </c>
      <c r="G916" s="21">
        <v>1633.0</v>
      </c>
      <c r="H916" s="22" t="b">
        <v>1</v>
      </c>
      <c r="I916" s="19" t="s">
        <v>20</v>
      </c>
      <c r="J916" s="18"/>
      <c r="K916" s="31">
        <v>0.0</v>
      </c>
      <c r="L916" s="24"/>
      <c r="M916" s="24"/>
    </row>
    <row r="917" ht="22.5" customHeight="1">
      <c r="A917" s="16" t="s">
        <v>120</v>
      </c>
      <c r="B917" s="16" t="s">
        <v>428</v>
      </c>
      <c r="C917" s="25">
        <v>883.0</v>
      </c>
      <c r="D917" s="18">
        <v>45959.0</v>
      </c>
      <c r="E917" s="19" t="s">
        <v>13</v>
      </c>
      <c r="F917" s="20" t="s">
        <v>505</v>
      </c>
      <c r="G917" s="21">
        <v>688.0</v>
      </c>
      <c r="H917" s="22" t="b">
        <v>1</v>
      </c>
      <c r="I917" s="19" t="s">
        <v>20</v>
      </c>
      <c r="J917" s="18"/>
      <c r="K917" s="31">
        <v>0.0</v>
      </c>
      <c r="L917" s="24"/>
      <c r="M917" s="24"/>
    </row>
    <row r="918" ht="22.5" customHeight="1">
      <c r="A918" s="16" t="s">
        <v>120</v>
      </c>
      <c r="B918" s="16" t="s">
        <v>428</v>
      </c>
      <c r="C918" s="25">
        <v>890.0</v>
      </c>
      <c r="D918" s="18">
        <v>45959.0</v>
      </c>
      <c r="E918" s="19" t="s">
        <v>150</v>
      </c>
      <c r="F918" s="20" t="s">
        <v>506</v>
      </c>
      <c r="G918" s="21">
        <v>2121.0</v>
      </c>
      <c r="H918" s="22" t="b">
        <v>1</v>
      </c>
      <c r="I918" s="19" t="s">
        <v>23</v>
      </c>
      <c r="J918" s="18"/>
      <c r="K918" s="31">
        <v>0.0</v>
      </c>
      <c r="L918" s="24"/>
      <c r="M918" s="24"/>
    </row>
    <row r="919" ht="22.5" customHeight="1">
      <c r="A919" s="16" t="s">
        <v>120</v>
      </c>
      <c r="B919" s="16" t="s">
        <v>428</v>
      </c>
      <c r="C919" s="25">
        <v>891.0</v>
      </c>
      <c r="D919" s="18">
        <v>45959.0</v>
      </c>
      <c r="E919" s="19" t="s">
        <v>21</v>
      </c>
      <c r="F919" s="20" t="s">
        <v>507</v>
      </c>
      <c r="G919" s="21">
        <v>1704.0</v>
      </c>
      <c r="H919" s="22" t="b">
        <v>1</v>
      </c>
      <c r="I919" s="19" t="s">
        <v>23</v>
      </c>
      <c r="J919" s="18"/>
      <c r="K919" s="31">
        <v>0.0</v>
      </c>
      <c r="L919" s="24"/>
      <c r="M919" s="24"/>
    </row>
    <row r="920" ht="22.5" customHeight="1">
      <c r="A920" s="16" t="s">
        <v>120</v>
      </c>
      <c r="B920" s="16" t="s">
        <v>428</v>
      </c>
      <c r="C920" s="25">
        <v>892.0</v>
      </c>
      <c r="D920" s="18">
        <v>45959.0</v>
      </c>
      <c r="E920" s="19" t="s">
        <v>21</v>
      </c>
      <c r="F920" s="20" t="s">
        <v>308</v>
      </c>
      <c r="G920" s="21">
        <v>394.0</v>
      </c>
      <c r="H920" s="22" t="b">
        <v>1</v>
      </c>
      <c r="I920" s="19" t="s">
        <v>23</v>
      </c>
      <c r="J920" s="18"/>
      <c r="K920" s="31">
        <v>0.0</v>
      </c>
      <c r="L920" s="24"/>
      <c r="M920" s="24"/>
    </row>
    <row r="921" ht="22.5" customHeight="1">
      <c r="A921" s="16" t="s">
        <v>120</v>
      </c>
      <c r="B921" s="16" t="s">
        <v>428</v>
      </c>
      <c r="C921" s="25">
        <v>898.0</v>
      </c>
      <c r="D921" s="18">
        <v>45959.0</v>
      </c>
      <c r="E921" s="19" t="s">
        <v>39</v>
      </c>
      <c r="F921" s="20" t="s">
        <v>158</v>
      </c>
      <c r="G921" s="21">
        <v>75.0</v>
      </c>
      <c r="H921" s="22" t="b">
        <v>1</v>
      </c>
      <c r="I921" s="19" t="s">
        <v>20</v>
      </c>
      <c r="J921" s="18"/>
      <c r="K921" s="31">
        <v>0.0</v>
      </c>
      <c r="L921" s="24"/>
      <c r="M921" s="24"/>
    </row>
    <row r="922" ht="22.5" customHeight="1">
      <c r="A922" s="16" t="s">
        <v>120</v>
      </c>
      <c r="B922" s="16" t="s">
        <v>428</v>
      </c>
      <c r="C922" s="25">
        <v>905.0</v>
      </c>
      <c r="D922" s="18">
        <v>45959.0</v>
      </c>
      <c r="E922" s="19" t="s">
        <v>267</v>
      </c>
      <c r="F922" s="20" t="s">
        <v>360</v>
      </c>
      <c r="G922" s="21">
        <v>1710.0</v>
      </c>
      <c r="H922" s="22" t="b">
        <v>1</v>
      </c>
      <c r="I922" s="19" t="s">
        <v>20</v>
      </c>
      <c r="J922" s="18"/>
      <c r="K922" s="31">
        <v>0.0</v>
      </c>
      <c r="L922" s="24"/>
      <c r="M922" s="24"/>
    </row>
    <row r="923" ht="22.5" customHeight="1">
      <c r="A923" s="16" t="s">
        <v>120</v>
      </c>
      <c r="B923" s="16" t="s">
        <v>428</v>
      </c>
      <c r="C923" s="25">
        <v>909.0</v>
      </c>
      <c r="D923" s="18">
        <v>45959.0</v>
      </c>
      <c r="E923" s="19" t="s">
        <v>18</v>
      </c>
      <c r="F923" s="20" t="s">
        <v>147</v>
      </c>
      <c r="G923" s="21">
        <v>2073.0</v>
      </c>
      <c r="H923" s="22" t="b">
        <v>1</v>
      </c>
      <c r="I923" s="19" t="s">
        <v>23</v>
      </c>
      <c r="J923" s="18"/>
      <c r="K923" s="31">
        <v>0.0</v>
      </c>
      <c r="L923" s="24"/>
      <c r="M923" s="24"/>
    </row>
    <row r="924" ht="22.5" customHeight="1">
      <c r="A924" s="16" t="s">
        <v>120</v>
      </c>
      <c r="B924" s="16" t="s">
        <v>428</v>
      </c>
      <c r="C924" s="25">
        <v>1446.0</v>
      </c>
      <c r="D924" s="18">
        <v>45959.0</v>
      </c>
      <c r="E924" s="19" t="s">
        <v>24</v>
      </c>
      <c r="F924" s="20" t="s">
        <v>51</v>
      </c>
      <c r="G924" s="21">
        <v>11520.0</v>
      </c>
      <c r="H924" s="22" t="b">
        <v>1</v>
      </c>
      <c r="I924" s="19" t="s">
        <v>23</v>
      </c>
      <c r="J924" s="18">
        <v>46064.0</v>
      </c>
      <c r="K924" s="31">
        <v>0.0</v>
      </c>
      <c r="L924" s="24"/>
      <c r="M924" s="24"/>
    </row>
    <row r="925" ht="22.5" customHeight="1">
      <c r="A925" s="16" t="s">
        <v>120</v>
      </c>
      <c r="B925" s="16" t="s">
        <v>428</v>
      </c>
      <c r="C925" s="25">
        <v>884.0</v>
      </c>
      <c r="D925" s="18">
        <v>45960.0</v>
      </c>
      <c r="E925" s="19" t="s">
        <v>136</v>
      </c>
      <c r="F925" s="20" t="s">
        <v>416</v>
      </c>
      <c r="G925" s="21">
        <v>26902.0</v>
      </c>
      <c r="H925" s="22" t="b">
        <v>1</v>
      </c>
      <c r="I925" s="19" t="s">
        <v>20</v>
      </c>
      <c r="J925" s="18"/>
      <c r="K925" s="31">
        <v>0.0</v>
      </c>
      <c r="L925" s="24"/>
      <c r="M925" s="24"/>
    </row>
    <row r="926" ht="22.5" customHeight="1">
      <c r="A926" s="16" t="s">
        <v>120</v>
      </c>
      <c r="B926" s="16" t="s">
        <v>428</v>
      </c>
      <c r="C926" s="25">
        <v>885.0</v>
      </c>
      <c r="D926" s="18">
        <v>45960.0</v>
      </c>
      <c r="E926" s="19" t="s">
        <v>499</v>
      </c>
      <c r="F926" s="20" t="s">
        <v>508</v>
      </c>
      <c r="G926" s="21">
        <v>1154.0</v>
      </c>
      <c r="H926" s="22" t="b">
        <v>1</v>
      </c>
      <c r="I926" s="19" t="s">
        <v>20</v>
      </c>
      <c r="J926" s="18"/>
      <c r="K926" s="31">
        <v>0.0</v>
      </c>
      <c r="L926" s="24"/>
      <c r="M926" s="24"/>
    </row>
    <row r="927" ht="22.5" customHeight="1">
      <c r="A927" s="16" t="s">
        <v>120</v>
      </c>
      <c r="B927" s="16" t="s">
        <v>428</v>
      </c>
      <c r="C927" s="25">
        <v>886.0</v>
      </c>
      <c r="D927" s="18">
        <v>45960.0</v>
      </c>
      <c r="E927" s="19" t="s">
        <v>509</v>
      </c>
      <c r="F927" s="20" t="s">
        <v>508</v>
      </c>
      <c r="G927" s="21">
        <v>230.0</v>
      </c>
      <c r="H927" s="22" t="b">
        <v>1</v>
      </c>
      <c r="I927" s="19" t="s">
        <v>20</v>
      </c>
      <c r="J927" s="18"/>
      <c r="K927" s="31">
        <v>0.0</v>
      </c>
      <c r="L927" s="24"/>
      <c r="M927" s="24"/>
    </row>
    <row r="928" ht="22.5" customHeight="1">
      <c r="A928" s="16" t="s">
        <v>120</v>
      </c>
      <c r="B928" s="16" t="s">
        <v>428</v>
      </c>
      <c r="C928" s="25">
        <v>889.0</v>
      </c>
      <c r="D928" s="18">
        <v>45960.0</v>
      </c>
      <c r="E928" s="19" t="s">
        <v>26</v>
      </c>
      <c r="F928" s="20" t="s">
        <v>149</v>
      </c>
      <c r="G928" s="21">
        <v>4896.0</v>
      </c>
      <c r="H928" s="22" t="b">
        <v>1</v>
      </c>
      <c r="I928" s="19" t="s">
        <v>23</v>
      </c>
      <c r="J928" s="18"/>
      <c r="K928" s="31">
        <v>0.0</v>
      </c>
      <c r="L928" s="24"/>
      <c r="M928" s="24"/>
    </row>
    <row r="929" ht="22.5" customHeight="1">
      <c r="A929" s="16" t="s">
        <v>120</v>
      </c>
      <c r="B929" s="16" t="s">
        <v>428</v>
      </c>
      <c r="C929" s="25">
        <v>894.0</v>
      </c>
      <c r="D929" s="18">
        <v>45960.0</v>
      </c>
      <c r="E929" s="19" t="s">
        <v>44</v>
      </c>
      <c r="F929" s="20" t="s">
        <v>164</v>
      </c>
      <c r="G929" s="21">
        <v>300.0</v>
      </c>
      <c r="H929" s="22" t="b">
        <v>1</v>
      </c>
      <c r="I929" s="19" t="s">
        <v>20</v>
      </c>
      <c r="J929" s="18"/>
      <c r="K929" s="31">
        <v>0.0</v>
      </c>
      <c r="L929" s="24"/>
      <c r="M929" s="24"/>
    </row>
    <row r="930" ht="22.5" customHeight="1">
      <c r="A930" s="16" t="s">
        <v>120</v>
      </c>
      <c r="B930" s="16" t="s">
        <v>428</v>
      </c>
      <c r="C930" s="25">
        <v>896.0</v>
      </c>
      <c r="D930" s="18">
        <v>45960.0</v>
      </c>
      <c r="E930" s="19" t="s">
        <v>39</v>
      </c>
      <c r="F930" s="20" t="s">
        <v>158</v>
      </c>
      <c r="G930" s="21">
        <v>75.0</v>
      </c>
      <c r="H930" s="22" t="b">
        <v>1</v>
      </c>
      <c r="I930" s="19" t="s">
        <v>20</v>
      </c>
      <c r="J930" s="18"/>
      <c r="K930" s="31">
        <v>0.0</v>
      </c>
      <c r="L930" s="24"/>
      <c r="M930" s="24"/>
    </row>
    <row r="931" ht="22.5" customHeight="1">
      <c r="A931" s="16" t="s">
        <v>120</v>
      </c>
      <c r="B931" s="16" t="s">
        <v>428</v>
      </c>
      <c r="C931" s="25">
        <v>899.0</v>
      </c>
      <c r="D931" s="18">
        <v>45960.0</v>
      </c>
      <c r="E931" s="19" t="s">
        <v>267</v>
      </c>
      <c r="F931" s="20" t="s">
        <v>402</v>
      </c>
      <c r="G931" s="21">
        <v>860.0</v>
      </c>
      <c r="H931" s="22" t="b">
        <v>1</v>
      </c>
      <c r="I931" s="19" t="s">
        <v>23</v>
      </c>
      <c r="J931" s="18"/>
      <c r="K931" s="31">
        <v>0.0</v>
      </c>
      <c r="L931" s="24"/>
      <c r="M931" s="24"/>
    </row>
    <row r="932" ht="22.5" customHeight="1">
      <c r="A932" s="16" t="s">
        <v>120</v>
      </c>
      <c r="B932" s="16" t="s">
        <v>428</v>
      </c>
      <c r="C932" s="25">
        <v>907.0</v>
      </c>
      <c r="D932" s="18">
        <v>45960.0</v>
      </c>
      <c r="E932" s="19" t="s">
        <v>21</v>
      </c>
      <c r="F932" s="20" t="s">
        <v>508</v>
      </c>
      <c r="G932" s="21">
        <v>1350.0</v>
      </c>
      <c r="H932" s="22" t="b">
        <v>1</v>
      </c>
      <c r="I932" s="19" t="s">
        <v>23</v>
      </c>
      <c r="J932" s="18"/>
      <c r="K932" s="31">
        <v>0.0</v>
      </c>
      <c r="L932" s="24"/>
      <c r="M932" s="24"/>
    </row>
    <row r="933" ht="22.5" customHeight="1">
      <c r="A933" s="16" t="s">
        <v>120</v>
      </c>
      <c r="B933" s="16" t="s">
        <v>428</v>
      </c>
      <c r="C933" s="25">
        <v>908.0</v>
      </c>
      <c r="D933" s="18">
        <v>45960.0</v>
      </c>
      <c r="E933" s="19" t="s">
        <v>72</v>
      </c>
      <c r="F933" s="20" t="s">
        <v>510</v>
      </c>
      <c r="G933" s="21">
        <v>2681.0</v>
      </c>
      <c r="H933" s="22" t="b">
        <v>1</v>
      </c>
      <c r="I933" s="19" t="s">
        <v>23</v>
      </c>
      <c r="J933" s="18"/>
      <c r="K933" s="31">
        <v>0.0</v>
      </c>
      <c r="L933" s="24"/>
      <c r="M933" s="24"/>
    </row>
    <row r="934" ht="22.5" customHeight="1">
      <c r="A934" s="16" t="s">
        <v>120</v>
      </c>
      <c r="B934" s="16" t="s">
        <v>428</v>
      </c>
      <c r="C934" s="25">
        <v>910.0</v>
      </c>
      <c r="D934" s="18">
        <v>45960.0</v>
      </c>
      <c r="E934" s="19" t="s">
        <v>18</v>
      </c>
      <c r="F934" s="20" t="s">
        <v>147</v>
      </c>
      <c r="G934" s="21">
        <v>277.0</v>
      </c>
      <c r="H934" s="22" t="b">
        <v>1</v>
      </c>
      <c r="I934" s="19" t="s">
        <v>23</v>
      </c>
      <c r="J934" s="18"/>
      <c r="K934" s="31">
        <v>0.0</v>
      </c>
      <c r="L934" s="24"/>
      <c r="M934" s="24"/>
    </row>
    <row r="935" ht="22.5" customHeight="1">
      <c r="A935" s="16" t="s">
        <v>120</v>
      </c>
      <c r="B935" s="16" t="s">
        <v>428</v>
      </c>
      <c r="C935" s="25">
        <v>915.0</v>
      </c>
      <c r="D935" s="18">
        <v>45960.0</v>
      </c>
      <c r="E935" s="19" t="s">
        <v>136</v>
      </c>
      <c r="F935" s="20" t="s">
        <v>416</v>
      </c>
      <c r="G935" s="21">
        <v>2902.0</v>
      </c>
      <c r="H935" s="22" t="b">
        <v>1</v>
      </c>
      <c r="I935" s="19" t="s">
        <v>20</v>
      </c>
      <c r="J935" s="18"/>
      <c r="K935" s="31">
        <v>0.0</v>
      </c>
      <c r="L935" s="24"/>
      <c r="M935" s="24"/>
    </row>
    <row r="936" ht="22.5" customHeight="1">
      <c r="A936" s="16" t="s">
        <v>120</v>
      </c>
      <c r="B936" s="16" t="s">
        <v>428</v>
      </c>
      <c r="C936" s="25">
        <v>911.0</v>
      </c>
      <c r="D936" s="18">
        <v>45961.0</v>
      </c>
      <c r="E936" s="19" t="s">
        <v>39</v>
      </c>
      <c r="F936" s="20" t="s">
        <v>158</v>
      </c>
      <c r="G936" s="21">
        <v>75.0</v>
      </c>
      <c r="H936" s="22" t="b">
        <v>1</v>
      </c>
      <c r="I936" s="19" t="s">
        <v>20</v>
      </c>
      <c r="J936" s="18"/>
      <c r="K936" s="31">
        <v>0.0</v>
      </c>
      <c r="L936" s="24"/>
      <c r="M936" s="24"/>
    </row>
    <row r="937" ht="22.5" customHeight="1">
      <c r="A937" s="16" t="s">
        <v>120</v>
      </c>
      <c r="B937" s="16" t="s">
        <v>428</v>
      </c>
      <c r="C937" s="25">
        <v>912.0</v>
      </c>
      <c r="D937" s="18">
        <v>45961.0</v>
      </c>
      <c r="E937" s="19" t="s">
        <v>509</v>
      </c>
      <c r="F937" s="20" t="s">
        <v>511</v>
      </c>
      <c r="G937" s="21">
        <v>162.0</v>
      </c>
      <c r="H937" s="22" t="b">
        <v>1</v>
      </c>
      <c r="I937" s="19" t="s">
        <v>20</v>
      </c>
      <c r="J937" s="18"/>
      <c r="K937" s="31">
        <v>0.0</v>
      </c>
      <c r="L937" s="24"/>
      <c r="M937" s="24"/>
    </row>
    <row r="938" ht="22.5" customHeight="1">
      <c r="A938" s="16" t="s">
        <v>120</v>
      </c>
      <c r="B938" s="16" t="s">
        <v>428</v>
      </c>
      <c r="C938" s="25">
        <v>914.0</v>
      </c>
      <c r="D938" s="18">
        <v>45961.0</v>
      </c>
      <c r="E938" s="19" t="s">
        <v>93</v>
      </c>
      <c r="F938" s="20" t="s">
        <v>512</v>
      </c>
      <c r="G938" s="21">
        <v>1609.0</v>
      </c>
      <c r="H938" s="22" t="b">
        <v>1</v>
      </c>
      <c r="I938" s="19" t="s">
        <v>20</v>
      </c>
      <c r="J938" s="18"/>
      <c r="K938" s="31">
        <v>0.0</v>
      </c>
      <c r="L938" s="24"/>
      <c r="M938" s="24"/>
    </row>
    <row r="939" ht="22.5" customHeight="1">
      <c r="A939" s="16" t="s">
        <v>120</v>
      </c>
      <c r="B939" s="16" t="s">
        <v>428</v>
      </c>
      <c r="C939" s="25">
        <v>921.0</v>
      </c>
      <c r="D939" s="18">
        <v>45961.0</v>
      </c>
      <c r="E939" s="19" t="s">
        <v>59</v>
      </c>
      <c r="F939" s="20" t="s">
        <v>60</v>
      </c>
      <c r="G939" s="21">
        <v>1605.0</v>
      </c>
      <c r="H939" s="22" t="b">
        <v>1</v>
      </c>
      <c r="I939" s="19" t="s">
        <v>23</v>
      </c>
      <c r="J939" s="18"/>
      <c r="K939" s="31">
        <v>0.0</v>
      </c>
      <c r="L939" s="24"/>
      <c r="M939" s="24"/>
    </row>
    <row r="940" ht="22.5" customHeight="1">
      <c r="A940" s="16" t="s">
        <v>120</v>
      </c>
      <c r="B940" s="16" t="s">
        <v>428</v>
      </c>
      <c r="C940" s="25">
        <v>948.0</v>
      </c>
      <c r="D940" s="18">
        <v>45961.0</v>
      </c>
      <c r="E940" s="19" t="s">
        <v>130</v>
      </c>
      <c r="F940" s="20" t="s">
        <v>427</v>
      </c>
      <c r="G940" s="21">
        <v>3360.0</v>
      </c>
      <c r="H940" s="22" t="b">
        <v>1</v>
      </c>
      <c r="I940" s="19" t="s">
        <v>23</v>
      </c>
      <c r="J940" s="18"/>
      <c r="K940" s="31">
        <v>0.0</v>
      </c>
      <c r="L940" s="24"/>
      <c r="M940" s="24"/>
    </row>
    <row r="941" ht="22.5" customHeight="1">
      <c r="A941" s="16" t="s">
        <v>120</v>
      </c>
      <c r="B941" s="16" t="s">
        <v>513</v>
      </c>
      <c r="C941" s="25">
        <v>919.0</v>
      </c>
      <c r="D941" s="18">
        <v>45962.0</v>
      </c>
      <c r="E941" s="19" t="s">
        <v>136</v>
      </c>
      <c r="F941" s="20" t="s">
        <v>416</v>
      </c>
      <c r="G941" s="21">
        <v>2011.0</v>
      </c>
      <c r="H941" s="22" t="b">
        <v>1</v>
      </c>
      <c r="I941" s="19" t="s">
        <v>20</v>
      </c>
      <c r="J941" s="18"/>
      <c r="K941" s="31">
        <v>0.0</v>
      </c>
      <c r="L941" s="24"/>
      <c r="M941" s="24"/>
    </row>
    <row r="942" ht="22.5" customHeight="1">
      <c r="A942" s="16" t="s">
        <v>120</v>
      </c>
      <c r="B942" s="16" t="s">
        <v>513</v>
      </c>
      <c r="C942" s="25">
        <v>920.0</v>
      </c>
      <c r="D942" s="18">
        <v>45962.0</v>
      </c>
      <c r="E942" s="19" t="s">
        <v>39</v>
      </c>
      <c r="F942" s="20" t="s">
        <v>158</v>
      </c>
      <c r="G942" s="21">
        <v>75.0</v>
      </c>
      <c r="H942" s="22" t="b">
        <v>1</v>
      </c>
      <c r="I942" s="19" t="s">
        <v>20</v>
      </c>
      <c r="J942" s="18"/>
      <c r="K942" s="31">
        <v>0.0</v>
      </c>
      <c r="L942" s="24"/>
      <c r="M942" s="24"/>
    </row>
    <row r="943" ht="22.5" customHeight="1">
      <c r="A943" s="16" t="s">
        <v>120</v>
      </c>
      <c r="B943" s="16" t="s">
        <v>513</v>
      </c>
      <c r="C943" s="25">
        <v>923.0</v>
      </c>
      <c r="D943" s="18">
        <v>45962.0</v>
      </c>
      <c r="E943" s="19" t="s">
        <v>26</v>
      </c>
      <c r="F943" s="20" t="s">
        <v>514</v>
      </c>
      <c r="G943" s="21">
        <v>7200.0</v>
      </c>
      <c r="H943" s="22" t="b">
        <v>1</v>
      </c>
      <c r="I943" s="19" t="s">
        <v>23</v>
      </c>
      <c r="J943" s="18"/>
      <c r="K943" s="31">
        <v>0.0</v>
      </c>
      <c r="L943" s="24"/>
      <c r="M943" s="24"/>
    </row>
    <row r="944" ht="22.5" customHeight="1">
      <c r="A944" s="16" t="s">
        <v>120</v>
      </c>
      <c r="B944" s="16" t="s">
        <v>513</v>
      </c>
      <c r="C944" s="25">
        <v>924.0</v>
      </c>
      <c r="D944" s="18">
        <v>45962.0</v>
      </c>
      <c r="E944" s="19" t="s">
        <v>18</v>
      </c>
      <c r="F944" s="20" t="s">
        <v>147</v>
      </c>
      <c r="G944" s="21">
        <v>1410.0</v>
      </c>
      <c r="H944" s="22" t="b">
        <v>1</v>
      </c>
      <c r="I944" s="19" t="s">
        <v>23</v>
      </c>
      <c r="J944" s="18"/>
      <c r="K944" s="31">
        <v>0.0</v>
      </c>
      <c r="L944" s="24"/>
      <c r="M944" s="24"/>
    </row>
    <row r="945" ht="22.5" customHeight="1">
      <c r="A945" s="16" t="s">
        <v>120</v>
      </c>
      <c r="B945" s="16" t="s">
        <v>513</v>
      </c>
      <c r="C945" s="25">
        <v>925.0</v>
      </c>
      <c r="D945" s="18">
        <v>45962.0</v>
      </c>
      <c r="E945" s="19" t="s">
        <v>283</v>
      </c>
      <c r="F945" s="20" t="s">
        <v>515</v>
      </c>
      <c r="G945" s="21">
        <v>6290.0</v>
      </c>
      <c r="H945" s="22" t="b">
        <v>1</v>
      </c>
      <c r="I945" s="19" t="s">
        <v>20</v>
      </c>
      <c r="J945" s="18"/>
      <c r="K945" s="31">
        <v>0.0</v>
      </c>
      <c r="L945" s="24"/>
      <c r="M945" s="24"/>
    </row>
    <row r="946" ht="22.5" customHeight="1">
      <c r="A946" s="16" t="s">
        <v>120</v>
      </c>
      <c r="B946" s="16" t="s">
        <v>513</v>
      </c>
      <c r="C946" s="25">
        <v>926.0</v>
      </c>
      <c r="D946" s="18">
        <v>45962.0</v>
      </c>
      <c r="E946" s="19" t="s">
        <v>150</v>
      </c>
      <c r="F946" s="20" t="s">
        <v>321</v>
      </c>
      <c r="G946" s="21">
        <v>4158.0</v>
      </c>
      <c r="H946" s="22" t="b">
        <v>1</v>
      </c>
      <c r="I946" s="19" t="s">
        <v>23</v>
      </c>
      <c r="J946" s="18"/>
      <c r="K946" s="31">
        <v>0.0</v>
      </c>
      <c r="L946" s="24"/>
      <c r="M946" s="24"/>
    </row>
    <row r="947" ht="22.5" customHeight="1">
      <c r="A947" s="16" t="s">
        <v>120</v>
      </c>
      <c r="B947" s="16" t="s">
        <v>513</v>
      </c>
      <c r="C947" s="25">
        <v>950.0</v>
      </c>
      <c r="D947" s="18">
        <v>45962.0</v>
      </c>
      <c r="E947" s="19" t="s">
        <v>21</v>
      </c>
      <c r="F947" s="20" t="s">
        <v>516</v>
      </c>
      <c r="G947" s="21">
        <v>2650.0</v>
      </c>
      <c r="H947" s="22" t="b">
        <v>1</v>
      </c>
      <c r="I947" s="19" t="s">
        <v>23</v>
      </c>
      <c r="J947" s="18"/>
      <c r="K947" s="31">
        <v>0.0</v>
      </c>
      <c r="L947" s="24"/>
      <c r="M947" s="24"/>
    </row>
    <row r="948" ht="22.5" customHeight="1">
      <c r="A948" s="16" t="s">
        <v>120</v>
      </c>
      <c r="B948" s="16" t="s">
        <v>513</v>
      </c>
      <c r="C948" s="25">
        <v>971.0</v>
      </c>
      <c r="D948" s="18">
        <v>45962.0</v>
      </c>
      <c r="E948" s="19" t="s">
        <v>56</v>
      </c>
      <c r="F948" s="20" t="s">
        <v>517</v>
      </c>
      <c r="G948" s="21">
        <v>4378.0</v>
      </c>
      <c r="H948" s="22" t="b">
        <v>1</v>
      </c>
      <c r="I948" s="19" t="s">
        <v>20</v>
      </c>
      <c r="J948" s="18"/>
      <c r="K948" s="31">
        <v>0.0</v>
      </c>
      <c r="L948" s="24"/>
      <c r="M948" s="24"/>
    </row>
    <row r="949" ht="22.5" customHeight="1">
      <c r="A949" s="16" t="s">
        <v>120</v>
      </c>
      <c r="B949" s="16" t="s">
        <v>513</v>
      </c>
      <c r="C949" s="25">
        <v>1648.0</v>
      </c>
      <c r="D949" s="18">
        <v>45962.0</v>
      </c>
      <c r="E949" s="19" t="s">
        <v>133</v>
      </c>
      <c r="F949" s="20" t="s">
        <v>518</v>
      </c>
      <c r="G949" s="21">
        <v>30000.0</v>
      </c>
      <c r="H949" s="22" t="b">
        <v>1</v>
      </c>
      <c r="I949" s="19" t="s">
        <v>23</v>
      </c>
      <c r="J949" s="18"/>
      <c r="K949" s="31">
        <v>0.0</v>
      </c>
      <c r="L949" s="24"/>
      <c r="M949" s="24"/>
    </row>
    <row r="950" ht="22.5" customHeight="1">
      <c r="A950" s="16" t="s">
        <v>120</v>
      </c>
      <c r="B950" s="16" t="s">
        <v>513</v>
      </c>
      <c r="C950" s="25">
        <v>933.0</v>
      </c>
      <c r="D950" s="18">
        <v>45963.0</v>
      </c>
      <c r="E950" s="19" t="s">
        <v>347</v>
      </c>
      <c r="F950" s="20" t="s">
        <v>147</v>
      </c>
      <c r="G950" s="21">
        <v>394.0</v>
      </c>
      <c r="H950" s="22" t="b">
        <v>1</v>
      </c>
      <c r="I950" s="19" t="s">
        <v>20</v>
      </c>
      <c r="J950" s="18"/>
      <c r="K950" s="31">
        <v>0.0</v>
      </c>
      <c r="L950" s="24"/>
      <c r="M950" s="24"/>
    </row>
    <row r="951" ht="22.5" customHeight="1">
      <c r="A951" s="16" t="s">
        <v>120</v>
      </c>
      <c r="B951" s="16" t="s">
        <v>513</v>
      </c>
      <c r="C951" s="25">
        <v>1067.0</v>
      </c>
      <c r="D951" s="18">
        <v>45963.0</v>
      </c>
      <c r="E951" s="19" t="s">
        <v>267</v>
      </c>
      <c r="F951" s="20" t="s">
        <v>402</v>
      </c>
      <c r="G951" s="21">
        <v>1010.0</v>
      </c>
      <c r="H951" s="22" t="b">
        <v>1</v>
      </c>
      <c r="I951" s="19" t="s">
        <v>20</v>
      </c>
      <c r="J951" s="18"/>
      <c r="K951" s="31">
        <v>0.0</v>
      </c>
      <c r="L951" s="24"/>
      <c r="M951" s="24"/>
    </row>
    <row r="952" ht="22.5" customHeight="1">
      <c r="A952" s="16" t="s">
        <v>120</v>
      </c>
      <c r="B952" s="16" t="s">
        <v>513</v>
      </c>
      <c r="C952" s="25">
        <v>928.0</v>
      </c>
      <c r="D952" s="18">
        <v>45964.0</v>
      </c>
      <c r="E952" s="19" t="s">
        <v>39</v>
      </c>
      <c r="F952" s="20" t="s">
        <v>158</v>
      </c>
      <c r="G952" s="21">
        <v>75.0</v>
      </c>
      <c r="H952" s="22" t="b">
        <v>1</v>
      </c>
      <c r="I952" s="19" t="s">
        <v>20</v>
      </c>
      <c r="J952" s="18"/>
      <c r="K952" s="31">
        <v>0.0</v>
      </c>
      <c r="L952" s="24"/>
      <c r="M952" s="24"/>
    </row>
    <row r="953" ht="22.5" customHeight="1">
      <c r="A953" s="16" t="s">
        <v>120</v>
      </c>
      <c r="B953" s="16" t="s">
        <v>513</v>
      </c>
      <c r="C953" s="25">
        <v>951.0</v>
      </c>
      <c r="D953" s="18">
        <v>45964.0</v>
      </c>
      <c r="E953" s="19" t="s">
        <v>21</v>
      </c>
      <c r="F953" s="20" t="s">
        <v>519</v>
      </c>
      <c r="G953" s="21">
        <v>6544.0</v>
      </c>
      <c r="H953" s="22" t="b">
        <v>1</v>
      </c>
      <c r="I953" s="19" t="s">
        <v>23</v>
      </c>
      <c r="J953" s="18"/>
      <c r="K953" s="31">
        <v>0.0</v>
      </c>
      <c r="L953" s="24"/>
      <c r="M953" s="24"/>
    </row>
    <row r="954" ht="22.5" customHeight="1">
      <c r="A954" s="16" t="s">
        <v>120</v>
      </c>
      <c r="B954" s="16" t="s">
        <v>513</v>
      </c>
      <c r="C954" s="25">
        <v>927.0</v>
      </c>
      <c r="D954" s="18">
        <v>45965.0</v>
      </c>
      <c r="E954" s="19" t="s">
        <v>39</v>
      </c>
      <c r="F954" s="20" t="s">
        <v>158</v>
      </c>
      <c r="G954" s="21">
        <v>75.0</v>
      </c>
      <c r="H954" s="22" t="b">
        <v>1</v>
      </c>
      <c r="I954" s="19" t="s">
        <v>20</v>
      </c>
      <c r="J954" s="18"/>
      <c r="K954" s="31">
        <v>0.0</v>
      </c>
      <c r="L954" s="24"/>
      <c r="M954" s="24"/>
    </row>
    <row r="955" ht="22.5" customHeight="1">
      <c r="A955" s="16" t="s">
        <v>120</v>
      </c>
      <c r="B955" s="16" t="s">
        <v>513</v>
      </c>
      <c r="C955" s="25">
        <v>929.0</v>
      </c>
      <c r="D955" s="18">
        <v>45965.0</v>
      </c>
      <c r="E955" s="19" t="s">
        <v>316</v>
      </c>
      <c r="F955" s="20" t="s">
        <v>520</v>
      </c>
      <c r="G955" s="21">
        <v>990.0</v>
      </c>
      <c r="H955" s="22" t="b">
        <v>1</v>
      </c>
      <c r="I955" s="19" t="s">
        <v>20</v>
      </c>
      <c r="J955" s="18"/>
      <c r="K955" s="31">
        <v>0.0</v>
      </c>
      <c r="L955" s="24"/>
      <c r="M955" s="24"/>
    </row>
    <row r="956" ht="22.5" customHeight="1">
      <c r="A956" s="16" t="s">
        <v>120</v>
      </c>
      <c r="B956" s="16" t="s">
        <v>513</v>
      </c>
      <c r="C956" s="25">
        <v>930.0</v>
      </c>
      <c r="D956" s="18">
        <v>45966.0</v>
      </c>
      <c r="E956" s="19" t="s">
        <v>24</v>
      </c>
      <c r="F956" s="20" t="s">
        <v>521</v>
      </c>
      <c r="G956" s="21">
        <v>9612.0</v>
      </c>
      <c r="H956" s="22" t="b">
        <v>1</v>
      </c>
      <c r="I956" s="19" t="s">
        <v>23</v>
      </c>
      <c r="J956" s="18"/>
      <c r="K956" s="31">
        <v>0.0</v>
      </c>
      <c r="L956" s="24"/>
      <c r="M956" s="24"/>
    </row>
    <row r="957" ht="22.5" customHeight="1">
      <c r="A957" s="16" t="s">
        <v>120</v>
      </c>
      <c r="B957" s="16" t="s">
        <v>513</v>
      </c>
      <c r="C957" s="25">
        <v>932.0</v>
      </c>
      <c r="D957" s="18">
        <v>45966.0</v>
      </c>
      <c r="E957" s="19" t="s">
        <v>267</v>
      </c>
      <c r="F957" s="20" t="s">
        <v>450</v>
      </c>
      <c r="G957" s="21">
        <v>1710.0</v>
      </c>
      <c r="H957" s="22" t="b">
        <v>1</v>
      </c>
      <c r="I957" s="19" t="s">
        <v>20</v>
      </c>
      <c r="J957" s="18"/>
      <c r="K957" s="31">
        <v>0.0</v>
      </c>
      <c r="L957" s="24"/>
      <c r="M957" s="24"/>
    </row>
    <row r="958" ht="22.5" customHeight="1">
      <c r="A958" s="16" t="s">
        <v>120</v>
      </c>
      <c r="B958" s="16" t="s">
        <v>513</v>
      </c>
      <c r="C958" s="25">
        <v>935.0</v>
      </c>
      <c r="D958" s="18">
        <v>45966.0</v>
      </c>
      <c r="E958" s="19" t="s">
        <v>39</v>
      </c>
      <c r="F958" s="20" t="s">
        <v>158</v>
      </c>
      <c r="G958" s="21">
        <v>75.0</v>
      </c>
      <c r="H958" s="22" t="b">
        <v>1</v>
      </c>
      <c r="I958" s="19" t="s">
        <v>20</v>
      </c>
      <c r="J958" s="18"/>
      <c r="K958" s="31">
        <v>0.0</v>
      </c>
      <c r="L958" s="24"/>
      <c r="M958" s="24"/>
    </row>
    <row r="959" ht="22.5" customHeight="1">
      <c r="A959" s="16" t="s">
        <v>120</v>
      </c>
      <c r="B959" s="16" t="s">
        <v>513</v>
      </c>
      <c r="C959" s="25">
        <v>938.0</v>
      </c>
      <c r="D959" s="18">
        <v>45966.0</v>
      </c>
      <c r="E959" s="19" t="s">
        <v>142</v>
      </c>
      <c r="F959" s="20" t="s">
        <v>219</v>
      </c>
      <c r="G959" s="21">
        <v>3959.0</v>
      </c>
      <c r="H959" s="22" t="b">
        <v>1</v>
      </c>
      <c r="I959" s="19" t="s">
        <v>20</v>
      </c>
      <c r="J959" s="18"/>
      <c r="K959" s="31">
        <v>0.0</v>
      </c>
      <c r="L959" s="24"/>
      <c r="M959" s="24"/>
    </row>
    <row r="960" ht="22.5" customHeight="1">
      <c r="A960" s="16" t="s">
        <v>120</v>
      </c>
      <c r="B960" s="16" t="s">
        <v>513</v>
      </c>
      <c r="C960" s="25">
        <v>941.0</v>
      </c>
      <c r="D960" s="18">
        <v>45966.0</v>
      </c>
      <c r="E960" s="19" t="s">
        <v>70</v>
      </c>
      <c r="F960" s="20" t="s">
        <v>95</v>
      </c>
      <c r="G960" s="21">
        <v>600.0</v>
      </c>
      <c r="H960" s="22" t="b">
        <v>1</v>
      </c>
      <c r="I960" s="19" t="s">
        <v>20</v>
      </c>
      <c r="J960" s="18"/>
      <c r="K960" s="31">
        <v>0.0</v>
      </c>
      <c r="L960" s="24"/>
      <c r="M960" s="24"/>
    </row>
    <row r="961" ht="22.5" customHeight="1">
      <c r="A961" s="16" t="s">
        <v>120</v>
      </c>
      <c r="B961" s="16" t="s">
        <v>513</v>
      </c>
      <c r="C961" s="25">
        <v>1015.0</v>
      </c>
      <c r="D961" s="18">
        <v>45966.0</v>
      </c>
      <c r="E961" s="19" t="s">
        <v>136</v>
      </c>
      <c r="F961" s="20" t="s">
        <v>416</v>
      </c>
      <c r="G961" s="21">
        <v>2396.0</v>
      </c>
      <c r="H961" s="22" t="b">
        <v>1</v>
      </c>
      <c r="I961" s="19" t="s">
        <v>20</v>
      </c>
      <c r="J961" s="18"/>
      <c r="K961" s="31">
        <v>0.0</v>
      </c>
      <c r="L961" s="24"/>
      <c r="M961" s="24"/>
    </row>
    <row r="962" ht="22.5" customHeight="1">
      <c r="A962" s="16" t="s">
        <v>120</v>
      </c>
      <c r="B962" s="16" t="s">
        <v>513</v>
      </c>
      <c r="C962" s="25">
        <v>934.0</v>
      </c>
      <c r="D962" s="18">
        <v>45967.0</v>
      </c>
      <c r="E962" s="19" t="s">
        <v>72</v>
      </c>
      <c r="F962" s="20" t="s">
        <v>522</v>
      </c>
      <c r="G962" s="21">
        <v>2070.0</v>
      </c>
      <c r="H962" s="22" t="b">
        <v>1</v>
      </c>
      <c r="I962" s="19" t="s">
        <v>23</v>
      </c>
      <c r="J962" s="18"/>
      <c r="K962" s="31">
        <v>0.0</v>
      </c>
      <c r="L962" s="24"/>
      <c r="M962" s="24"/>
    </row>
    <row r="963" ht="22.5" customHeight="1">
      <c r="A963" s="16" t="s">
        <v>120</v>
      </c>
      <c r="B963" s="16" t="s">
        <v>513</v>
      </c>
      <c r="C963" s="25">
        <v>936.0</v>
      </c>
      <c r="D963" s="18">
        <v>45967.0</v>
      </c>
      <c r="E963" s="19" t="s">
        <v>39</v>
      </c>
      <c r="F963" s="20" t="s">
        <v>158</v>
      </c>
      <c r="G963" s="21">
        <v>75.0</v>
      </c>
      <c r="H963" s="22" t="b">
        <v>1</v>
      </c>
      <c r="I963" s="19" t="s">
        <v>20</v>
      </c>
      <c r="J963" s="18"/>
      <c r="K963" s="31">
        <v>0.0</v>
      </c>
      <c r="L963" s="24"/>
      <c r="M963" s="24"/>
    </row>
    <row r="964" ht="22.5" customHeight="1">
      <c r="A964" s="16" t="s">
        <v>120</v>
      </c>
      <c r="B964" s="16" t="s">
        <v>513</v>
      </c>
      <c r="C964" s="25">
        <v>937.0</v>
      </c>
      <c r="D964" s="18">
        <v>45967.0</v>
      </c>
      <c r="E964" s="19" t="s">
        <v>59</v>
      </c>
      <c r="F964" s="20" t="s">
        <v>60</v>
      </c>
      <c r="G964" s="21">
        <v>4800.0</v>
      </c>
      <c r="H964" s="22" t="b">
        <v>1</v>
      </c>
      <c r="I964" s="19" t="s">
        <v>23</v>
      </c>
      <c r="J964" s="18"/>
      <c r="K964" s="31">
        <v>0.0</v>
      </c>
      <c r="L964" s="24"/>
      <c r="M964" s="24"/>
    </row>
    <row r="965" ht="22.5" customHeight="1">
      <c r="A965" s="16" t="s">
        <v>120</v>
      </c>
      <c r="B965" s="16" t="s">
        <v>513</v>
      </c>
      <c r="C965" s="25">
        <v>939.0</v>
      </c>
      <c r="D965" s="18">
        <v>45967.0</v>
      </c>
      <c r="E965" s="19" t="s">
        <v>53</v>
      </c>
      <c r="F965" s="20" t="s">
        <v>523</v>
      </c>
      <c r="G965" s="21">
        <v>5208.0</v>
      </c>
      <c r="H965" s="22" t="b">
        <v>1</v>
      </c>
      <c r="I965" s="19" t="s">
        <v>20</v>
      </c>
      <c r="J965" s="18"/>
      <c r="K965" s="31">
        <v>0.0</v>
      </c>
      <c r="L965" s="24"/>
      <c r="M965" s="24"/>
    </row>
    <row r="966" ht="22.5" customHeight="1">
      <c r="A966" s="16" t="s">
        <v>120</v>
      </c>
      <c r="B966" s="16" t="s">
        <v>513</v>
      </c>
      <c r="C966" s="25">
        <v>940.0</v>
      </c>
      <c r="D966" s="18">
        <v>45967.0</v>
      </c>
      <c r="E966" s="19" t="s">
        <v>70</v>
      </c>
      <c r="F966" s="20" t="s">
        <v>95</v>
      </c>
      <c r="G966" s="21">
        <v>600.0</v>
      </c>
      <c r="H966" s="22" t="b">
        <v>1</v>
      </c>
      <c r="I966" s="19" t="s">
        <v>20</v>
      </c>
      <c r="J966" s="18"/>
      <c r="K966" s="31">
        <v>0.0</v>
      </c>
      <c r="L966" s="24"/>
      <c r="M966" s="24"/>
    </row>
    <row r="967" ht="22.5" customHeight="1">
      <c r="A967" s="16" t="s">
        <v>120</v>
      </c>
      <c r="B967" s="16" t="s">
        <v>513</v>
      </c>
      <c r="C967" s="25">
        <v>942.0</v>
      </c>
      <c r="D967" s="18">
        <v>45968.0</v>
      </c>
      <c r="E967" s="19" t="s">
        <v>70</v>
      </c>
      <c r="F967" s="20" t="s">
        <v>95</v>
      </c>
      <c r="G967" s="21">
        <v>600.0</v>
      </c>
      <c r="H967" s="22" t="b">
        <v>1</v>
      </c>
      <c r="I967" s="19" t="s">
        <v>20</v>
      </c>
      <c r="J967" s="18"/>
      <c r="K967" s="31">
        <v>0.0</v>
      </c>
      <c r="L967" s="24"/>
      <c r="M967" s="24"/>
    </row>
    <row r="968" ht="22.5" customHeight="1">
      <c r="A968" s="16" t="s">
        <v>120</v>
      </c>
      <c r="B968" s="16" t="s">
        <v>513</v>
      </c>
      <c r="C968" s="25">
        <v>943.0</v>
      </c>
      <c r="D968" s="18">
        <v>45968.0</v>
      </c>
      <c r="E968" s="19" t="s">
        <v>524</v>
      </c>
      <c r="F968" s="20" t="s">
        <v>525</v>
      </c>
      <c r="G968" s="21">
        <v>2800.0</v>
      </c>
      <c r="H968" s="22" t="b">
        <v>1</v>
      </c>
      <c r="I968" s="19" t="s">
        <v>20</v>
      </c>
      <c r="J968" s="18"/>
      <c r="K968" s="31">
        <v>0.0</v>
      </c>
      <c r="L968" s="24"/>
      <c r="M968" s="24"/>
    </row>
    <row r="969" ht="22.5" customHeight="1">
      <c r="A969" s="16" t="s">
        <v>120</v>
      </c>
      <c r="B969" s="16" t="s">
        <v>513</v>
      </c>
      <c r="C969" s="25">
        <v>944.0</v>
      </c>
      <c r="D969" s="18">
        <v>45968.0</v>
      </c>
      <c r="E969" s="19" t="s">
        <v>159</v>
      </c>
      <c r="F969" s="20" t="s">
        <v>478</v>
      </c>
      <c r="G969" s="21">
        <v>7522.0</v>
      </c>
      <c r="H969" s="22" t="b">
        <v>1</v>
      </c>
      <c r="I969" s="49" t="s">
        <v>23</v>
      </c>
      <c r="J969" s="18"/>
      <c r="K969" s="31">
        <v>0.0</v>
      </c>
      <c r="L969" s="24"/>
      <c r="M969" s="24"/>
    </row>
    <row r="970" ht="22.5" customHeight="1">
      <c r="A970" s="16" t="s">
        <v>120</v>
      </c>
      <c r="B970" s="16" t="s">
        <v>513</v>
      </c>
      <c r="C970" s="25">
        <v>945.0</v>
      </c>
      <c r="D970" s="18">
        <v>45968.0</v>
      </c>
      <c r="E970" s="19" t="s">
        <v>18</v>
      </c>
      <c r="F970" s="20" t="s">
        <v>147</v>
      </c>
      <c r="G970" s="21">
        <v>1209.0</v>
      </c>
      <c r="H970" s="22" t="b">
        <v>1</v>
      </c>
      <c r="I970" s="19" t="s">
        <v>23</v>
      </c>
      <c r="J970" s="18"/>
      <c r="K970" s="31">
        <v>0.0</v>
      </c>
      <c r="L970" s="24"/>
      <c r="M970" s="24"/>
    </row>
    <row r="971" ht="22.5" customHeight="1">
      <c r="A971" s="16" t="s">
        <v>120</v>
      </c>
      <c r="B971" s="16" t="s">
        <v>513</v>
      </c>
      <c r="C971" s="25">
        <v>946.0</v>
      </c>
      <c r="D971" s="18">
        <v>45968.0</v>
      </c>
      <c r="E971" s="19" t="s">
        <v>18</v>
      </c>
      <c r="F971" s="20" t="s">
        <v>147</v>
      </c>
      <c r="G971" s="21">
        <v>1983.0</v>
      </c>
      <c r="H971" s="22" t="b">
        <v>1</v>
      </c>
      <c r="I971" s="19" t="s">
        <v>23</v>
      </c>
      <c r="J971" s="18"/>
      <c r="K971" s="31">
        <v>0.0</v>
      </c>
      <c r="L971" s="24"/>
      <c r="M971" s="24"/>
    </row>
    <row r="972" ht="22.5" customHeight="1">
      <c r="A972" s="16" t="s">
        <v>120</v>
      </c>
      <c r="B972" s="16" t="s">
        <v>513</v>
      </c>
      <c r="C972" s="25">
        <v>947.0</v>
      </c>
      <c r="D972" s="18">
        <v>45968.0</v>
      </c>
      <c r="E972" s="19" t="s">
        <v>26</v>
      </c>
      <c r="F972" s="20" t="s">
        <v>149</v>
      </c>
      <c r="G972" s="21">
        <v>3600.0</v>
      </c>
      <c r="H972" s="22" t="b">
        <v>1</v>
      </c>
      <c r="I972" s="19" t="s">
        <v>23</v>
      </c>
      <c r="J972" s="18"/>
      <c r="K972" s="31">
        <v>0.0</v>
      </c>
      <c r="L972" s="24"/>
      <c r="M972" s="24"/>
    </row>
    <row r="973" ht="22.5" customHeight="1">
      <c r="A973" s="16" t="s">
        <v>120</v>
      </c>
      <c r="B973" s="16" t="s">
        <v>513</v>
      </c>
      <c r="C973" s="25">
        <v>949.0</v>
      </c>
      <c r="D973" s="18">
        <v>45968.0</v>
      </c>
      <c r="E973" s="19" t="s">
        <v>39</v>
      </c>
      <c r="F973" s="20" t="s">
        <v>158</v>
      </c>
      <c r="G973" s="21">
        <v>75.0</v>
      </c>
      <c r="H973" s="22" t="b">
        <v>1</v>
      </c>
      <c r="I973" s="19" t="s">
        <v>20</v>
      </c>
      <c r="J973" s="18"/>
      <c r="K973" s="31">
        <v>0.0</v>
      </c>
      <c r="L973" s="24"/>
      <c r="M973" s="24"/>
    </row>
    <row r="974" ht="22.5" customHeight="1">
      <c r="A974" s="16" t="s">
        <v>120</v>
      </c>
      <c r="B974" s="16" t="s">
        <v>513</v>
      </c>
      <c r="C974" s="25">
        <v>1545.0</v>
      </c>
      <c r="D974" s="18">
        <v>45968.0</v>
      </c>
      <c r="E974" s="19" t="s">
        <v>64</v>
      </c>
      <c r="F974" s="20" t="s">
        <v>526</v>
      </c>
      <c r="G974" s="21">
        <v>151000.0</v>
      </c>
      <c r="H974" s="22" t="b">
        <v>1</v>
      </c>
      <c r="I974" s="19" t="s">
        <v>23</v>
      </c>
      <c r="J974" s="18">
        <v>45968.0</v>
      </c>
      <c r="K974" s="31">
        <v>0.0</v>
      </c>
      <c r="L974" s="24"/>
      <c r="M974" s="24"/>
    </row>
    <row r="975" ht="22.5" customHeight="1">
      <c r="A975" s="16" t="s">
        <v>120</v>
      </c>
      <c r="B975" s="16" t="s">
        <v>513</v>
      </c>
      <c r="C975" s="25">
        <v>931.0</v>
      </c>
      <c r="D975" s="18">
        <v>45969.0</v>
      </c>
      <c r="E975" s="19" t="s">
        <v>267</v>
      </c>
      <c r="F975" s="20" t="s">
        <v>527</v>
      </c>
      <c r="G975" s="21">
        <v>1010.0</v>
      </c>
      <c r="H975" s="22" t="b">
        <v>1</v>
      </c>
      <c r="I975" s="19" t="s">
        <v>20</v>
      </c>
      <c r="J975" s="18"/>
      <c r="K975" s="31">
        <v>0.0</v>
      </c>
      <c r="L975" s="24"/>
      <c r="M975" s="24"/>
    </row>
    <row r="976" ht="22.5" customHeight="1">
      <c r="A976" s="16" t="s">
        <v>120</v>
      </c>
      <c r="B976" s="16" t="s">
        <v>513</v>
      </c>
      <c r="C976" s="25">
        <v>962.0</v>
      </c>
      <c r="D976" s="18">
        <v>45969.0</v>
      </c>
      <c r="E976" s="19" t="s">
        <v>70</v>
      </c>
      <c r="F976" s="20" t="s">
        <v>95</v>
      </c>
      <c r="G976" s="21">
        <v>600.0</v>
      </c>
      <c r="H976" s="22" t="b">
        <v>1</v>
      </c>
      <c r="I976" s="19" t="s">
        <v>20</v>
      </c>
      <c r="J976" s="18"/>
      <c r="K976" s="31">
        <v>0.0</v>
      </c>
      <c r="L976" s="24"/>
      <c r="M976" s="24"/>
    </row>
    <row r="977" ht="22.5" customHeight="1">
      <c r="A977" s="16" t="s">
        <v>120</v>
      </c>
      <c r="B977" s="16" t="s">
        <v>513</v>
      </c>
      <c r="C977" s="25">
        <v>975.0</v>
      </c>
      <c r="D977" s="18">
        <v>45969.0</v>
      </c>
      <c r="E977" s="19" t="s">
        <v>44</v>
      </c>
      <c r="F977" s="20" t="s">
        <v>164</v>
      </c>
      <c r="G977" s="21">
        <v>300.0</v>
      </c>
      <c r="H977" s="22" t="b">
        <v>1</v>
      </c>
      <c r="I977" s="19" t="s">
        <v>23</v>
      </c>
      <c r="J977" s="18">
        <v>45980.0</v>
      </c>
      <c r="K977" s="31">
        <v>0.0</v>
      </c>
      <c r="L977" s="24"/>
      <c r="M977" s="24"/>
    </row>
    <row r="978" ht="22.5" customHeight="1">
      <c r="A978" s="16" t="s">
        <v>120</v>
      </c>
      <c r="B978" s="16" t="s">
        <v>513</v>
      </c>
      <c r="C978" s="25">
        <v>983.0</v>
      </c>
      <c r="D978" s="18">
        <v>45969.0</v>
      </c>
      <c r="E978" s="19" t="s">
        <v>21</v>
      </c>
      <c r="F978" s="20" t="s">
        <v>528</v>
      </c>
      <c r="G978" s="21">
        <v>6753.0</v>
      </c>
      <c r="H978" s="22" t="b">
        <v>1</v>
      </c>
      <c r="I978" s="19" t="s">
        <v>23</v>
      </c>
      <c r="J978" s="18"/>
      <c r="K978" s="31">
        <v>0.0</v>
      </c>
      <c r="L978" s="24"/>
      <c r="M978" s="24"/>
    </row>
    <row r="979" ht="22.5" customHeight="1">
      <c r="A979" s="16" t="s">
        <v>120</v>
      </c>
      <c r="B979" s="16" t="s">
        <v>513</v>
      </c>
      <c r="C979" s="25">
        <v>1016.0</v>
      </c>
      <c r="D979" s="18">
        <v>45969.0</v>
      </c>
      <c r="E979" s="19" t="s">
        <v>136</v>
      </c>
      <c r="F979" s="20" t="s">
        <v>416</v>
      </c>
      <c r="G979" s="21">
        <v>2511.0</v>
      </c>
      <c r="H979" s="22" t="b">
        <v>1</v>
      </c>
      <c r="I979" s="19" t="s">
        <v>20</v>
      </c>
      <c r="J979" s="18"/>
      <c r="K979" s="31">
        <v>0.0</v>
      </c>
      <c r="L979" s="24"/>
      <c r="M979" s="24"/>
    </row>
    <row r="980" ht="22.5" customHeight="1">
      <c r="A980" s="16" t="s">
        <v>120</v>
      </c>
      <c r="B980" s="16" t="s">
        <v>513</v>
      </c>
      <c r="C980" s="25">
        <v>957.0</v>
      </c>
      <c r="D980" s="18">
        <v>45970.0</v>
      </c>
      <c r="E980" s="19" t="s">
        <v>267</v>
      </c>
      <c r="F980" s="20" t="s">
        <v>360</v>
      </c>
      <c r="G980" s="21">
        <v>1710.0</v>
      </c>
      <c r="H980" s="22" t="b">
        <v>1</v>
      </c>
      <c r="I980" s="19" t="s">
        <v>20</v>
      </c>
      <c r="J980" s="18"/>
      <c r="K980" s="31">
        <v>0.0</v>
      </c>
      <c r="L980" s="24"/>
      <c r="M980" s="24"/>
    </row>
    <row r="981" ht="22.5" customHeight="1">
      <c r="A981" s="16" t="s">
        <v>120</v>
      </c>
      <c r="B981" s="16" t="s">
        <v>513</v>
      </c>
      <c r="C981" s="25">
        <v>952.0</v>
      </c>
      <c r="D981" s="18">
        <v>45971.0</v>
      </c>
      <c r="E981" s="19" t="s">
        <v>76</v>
      </c>
      <c r="F981" s="20" t="s">
        <v>529</v>
      </c>
      <c r="G981" s="21">
        <v>1200.0</v>
      </c>
      <c r="H981" s="22" t="b">
        <v>1</v>
      </c>
      <c r="I981" s="19" t="s">
        <v>23</v>
      </c>
      <c r="J981" s="18"/>
      <c r="K981" s="31">
        <v>0.0</v>
      </c>
      <c r="L981" s="24"/>
      <c r="M981" s="24"/>
    </row>
    <row r="982" ht="22.5" customHeight="1">
      <c r="A982" s="16" t="s">
        <v>120</v>
      </c>
      <c r="B982" s="16" t="s">
        <v>513</v>
      </c>
      <c r="C982" s="25">
        <v>955.0</v>
      </c>
      <c r="D982" s="18">
        <v>45971.0</v>
      </c>
      <c r="E982" s="19" t="s">
        <v>39</v>
      </c>
      <c r="F982" s="20" t="s">
        <v>158</v>
      </c>
      <c r="G982" s="21">
        <v>75.0</v>
      </c>
      <c r="H982" s="22" t="b">
        <v>1</v>
      </c>
      <c r="I982" s="19" t="s">
        <v>20</v>
      </c>
      <c r="J982" s="18"/>
      <c r="K982" s="31">
        <v>0.0</v>
      </c>
      <c r="L982" s="24"/>
      <c r="M982" s="24"/>
    </row>
    <row r="983" ht="22.5" customHeight="1">
      <c r="A983" s="16" t="s">
        <v>120</v>
      </c>
      <c r="B983" s="16" t="s">
        <v>513</v>
      </c>
      <c r="C983" s="25">
        <v>961.0</v>
      </c>
      <c r="D983" s="18">
        <v>45971.0</v>
      </c>
      <c r="E983" s="19" t="s">
        <v>70</v>
      </c>
      <c r="F983" s="20" t="s">
        <v>95</v>
      </c>
      <c r="G983" s="21">
        <v>600.0</v>
      </c>
      <c r="H983" s="22" t="b">
        <v>1</v>
      </c>
      <c r="I983" s="19" t="s">
        <v>20</v>
      </c>
      <c r="J983" s="18"/>
      <c r="K983" s="31">
        <v>0.0</v>
      </c>
      <c r="L983" s="24"/>
      <c r="M983" s="24"/>
    </row>
    <row r="984" ht="22.5" customHeight="1">
      <c r="A984" s="16" t="s">
        <v>120</v>
      </c>
      <c r="B984" s="16" t="s">
        <v>513</v>
      </c>
      <c r="C984" s="25">
        <v>981.0</v>
      </c>
      <c r="D984" s="18">
        <v>45971.0</v>
      </c>
      <c r="E984" s="19" t="s">
        <v>21</v>
      </c>
      <c r="F984" s="20" t="s">
        <v>51</v>
      </c>
      <c r="G984" s="21">
        <v>13633.0</v>
      </c>
      <c r="H984" s="22" t="b">
        <v>1</v>
      </c>
      <c r="I984" s="19" t="s">
        <v>23</v>
      </c>
      <c r="J984" s="18"/>
      <c r="K984" s="31">
        <v>0.0</v>
      </c>
      <c r="L984" s="24"/>
      <c r="M984" s="24"/>
    </row>
    <row r="985" ht="22.5" customHeight="1">
      <c r="A985" s="16" t="s">
        <v>120</v>
      </c>
      <c r="B985" s="16" t="s">
        <v>513</v>
      </c>
      <c r="C985" s="25">
        <v>956.0</v>
      </c>
      <c r="D985" s="18">
        <v>45972.0</v>
      </c>
      <c r="E985" s="19" t="s">
        <v>39</v>
      </c>
      <c r="F985" s="20" t="s">
        <v>158</v>
      </c>
      <c r="G985" s="21">
        <v>75.0</v>
      </c>
      <c r="H985" s="22" t="b">
        <v>1</v>
      </c>
      <c r="I985" s="19" t="s">
        <v>20</v>
      </c>
      <c r="J985" s="18"/>
      <c r="K985" s="31">
        <v>0.0</v>
      </c>
      <c r="L985" s="24"/>
      <c r="M985" s="24"/>
    </row>
    <row r="986" ht="22.5" customHeight="1">
      <c r="A986" s="16" t="s">
        <v>120</v>
      </c>
      <c r="B986" s="16" t="s">
        <v>513</v>
      </c>
      <c r="C986" s="25">
        <v>960.0</v>
      </c>
      <c r="D986" s="18">
        <v>45972.0</v>
      </c>
      <c r="E986" s="19" t="s">
        <v>142</v>
      </c>
      <c r="F986" s="20" t="s">
        <v>219</v>
      </c>
      <c r="G986" s="21">
        <v>1644.0</v>
      </c>
      <c r="H986" s="22" t="b">
        <v>1</v>
      </c>
      <c r="I986" s="19" t="s">
        <v>20</v>
      </c>
      <c r="J986" s="18"/>
      <c r="K986" s="31">
        <v>0.0</v>
      </c>
      <c r="L986" s="24"/>
      <c r="M986" s="24"/>
    </row>
    <row r="987" ht="22.5" customHeight="1">
      <c r="A987" s="16" t="s">
        <v>120</v>
      </c>
      <c r="B987" s="16" t="s">
        <v>513</v>
      </c>
      <c r="C987" s="25">
        <v>972.0</v>
      </c>
      <c r="D987" s="18">
        <v>45972.0</v>
      </c>
      <c r="E987" s="19" t="s">
        <v>56</v>
      </c>
      <c r="F987" s="20" t="s">
        <v>477</v>
      </c>
      <c r="G987" s="21">
        <v>4972.0</v>
      </c>
      <c r="H987" s="22" t="b">
        <v>1</v>
      </c>
      <c r="I987" s="19" t="s">
        <v>20</v>
      </c>
      <c r="J987" s="18"/>
      <c r="K987" s="31">
        <v>0.0</v>
      </c>
      <c r="L987" s="24"/>
      <c r="M987" s="24"/>
    </row>
    <row r="988" ht="22.5" customHeight="1">
      <c r="A988" s="16" t="s">
        <v>120</v>
      </c>
      <c r="B988" s="16" t="s">
        <v>513</v>
      </c>
      <c r="C988" s="25">
        <v>977.0</v>
      </c>
      <c r="D988" s="18">
        <v>45972.0</v>
      </c>
      <c r="E988" s="19" t="s">
        <v>395</v>
      </c>
      <c r="F988" s="20" t="s">
        <v>530</v>
      </c>
      <c r="G988" s="21">
        <v>422.0</v>
      </c>
      <c r="H988" s="22" t="b">
        <v>1</v>
      </c>
      <c r="I988" s="19" t="s">
        <v>23</v>
      </c>
      <c r="J988" s="18"/>
      <c r="K988" s="31">
        <v>0.0</v>
      </c>
      <c r="L988" s="24"/>
      <c r="M988" s="24"/>
    </row>
    <row r="989" ht="22.5" customHeight="1">
      <c r="A989" s="16" t="s">
        <v>120</v>
      </c>
      <c r="B989" s="16" t="s">
        <v>513</v>
      </c>
      <c r="C989" s="25">
        <v>979.0</v>
      </c>
      <c r="D989" s="18">
        <v>45972.0</v>
      </c>
      <c r="E989" s="19" t="s">
        <v>395</v>
      </c>
      <c r="F989" s="20" t="s">
        <v>531</v>
      </c>
      <c r="G989" s="21">
        <v>8859.0</v>
      </c>
      <c r="H989" s="22" t="b">
        <v>1</v>
      </c>
      <c r="I989" s="19" t="s">
        <v>23</v>
      </c>
      <c r="J989" s="18"/>
      <c r="K989" s="31">
        <v>0.0</v>
      </c>
      <c r="L989" s="24"/>
      <c r="M989" s="24"/>
    </row>
    <row r="990" ht="22.5" customHeight="1">
      <c r="A990" s="16" t="s">
        <v>120</v>
      </c>
      <c r="B990" s="16" t="s">
        <v>513</v>
      </c>
      <c r="C990" s="25">
        <v>982.0</v>
      </c>
      <c r="D990" s="18">
        <v>45972.0</v>
      </c>
      <c r="E990" s="19" t="s">
        <v>21</v>
      </c>
      <c r="F990" s="20" t="s">
        <v>532</v>
      </c>
      <c r="G990" s="21">
        <v>1210.0</v>
      </c>
      <c r="H990" s="22" t="b">
        <v>1</v>
      </c>
      <c r="I990" s="19" t="s">
        <v>23</v>
      </c>
      <c r="J990" s="18"/>
      <c r="K990" s="31">
        <v>0.0</v>
      </c>
      <c r="L990" s="24"/>
      <c r="M990" s="24"/>
    </row>
    <row r="991" ht="22.5" customHeight="1">
      <c r="A991" s="16" t="s">
        <v>120</v>
      </c>
      <c r="B991" s="16" t="s">
        <v>513</v>
      </c>
      <c r="C991" s="25">
        <v>1003.0</v>
      </c>
      <c r="D991" s="18">
        <v>45972.0</v>
      </c>
      <c r="E991" s="19" t="s">
        <v>18</v>
      </c>
      <c r="F991" s="20" t="s">
        <v>147</v>
      </c>
      <c r="G991" s="21">
        <v>2247.0</v>
      </c>
      <c r="H991" s="22" t="b">
        <v>1</v>
      </c>
      <c r="I991" s="19" t="s">
        <v>23</v>
      </c>
      <c r="J991" s="18"/>
      <c r="K991" s="31">
        <v>0.0</v>
      </c>
      <c r="L991" s="24"/>
      <c r="M991" s="24"/>
    </row>
    <row r="992" ht="22.5" customHeight="1">
      <c r="A992" s="16" t="s">
        <v>120</v>
      </c>
      <c r="B992" s="16" t="s">
        <v>513</v>
      </c>
      <c r="C992" s="25">
        <v>1445.0</v>
      </c>
      <c r="D992" s="18">
        <v>45972.0</v>
      </c>
      <c r="E992" s="19" t="s">
        <v>24</v>
      </c>
      <c r="F992" s="20" t="s">
        <v>533</v>
      </c>
      <c r="G992" s="21">
        <v>1371.0</v>
      </c>
      <c r="H992" s="22" t="b">
        <v>1</v>
      </c>
      <c r="I992" s="19" t="s">
        <v>23</v>
      </c>
      <c r="J992" s="18">
        <v>46064.0</v>
      </c>
      <c r="K992" s="31">
        <v>0.0</v>
      </c>
      <c r="L992" s="24"/>
      <c r="M992" s="24"/>
    </row>
    <row r="993" ht="22.5" customHeight="1">
      <c r="A993" s="16" t="s">
        <v>120</v>
      </c>
      <c r="B993" s="16" t="s">
        <v>513</v>
      </c>
      <c r="C993" s="25">
        <v>1017.0</v>
      </c>
      <c r="D993" s="18">
        <v>45973.0</v>
      </c>
      <c r="E993" s="19" t="s">
        <v>136</v>
      </c>
      <c r="F993" s="20" t="s">
        <v>416</v>
      </c>
      <c r="G993" s="21">
        <v>3353.0</v>
      </c>
      <c r="H993" s="22" t="b">
        <v>1</v>
      </c>
      <c r="I993" s="19" t="s">
        <v>20</v>
      </c>
      <c r="J993" s="18"/>
      <c r="K993" s="31">
        <v>0.0</v>
      </c>
      <c r="L993" s="24"/>
      <c r="M993" s="24"/>
    </row>
    <row r="994" ht="22.5" customHeight="1">
      <c r="A994" s="16" t="s">
        <v>120</v>
      </c>
      <c r="B994" s="16" t="s">
        <v>513</v>
      </c>
      <c r="C994" s="25">
        <v>954.0</v>
      </c>
      <c r="D994" s="18">
        <v>45974.0</v>
      </c>
      <c r="E994" s="19" t="s">
        <v>39</v>
      </c>
      <c r="F994" s="20" t="s">
        <v>158</v>
      </c>
      <c r="G994" s="21">
        <v>75.0</v>
      </c>
      <c r="H994" s="22" t="b">
        <v>1</v>
      </c>
      <c r="I994" s="19" t="s">
        <v>20</v>
      </c>
      <c r="J994" s="18"/>
      <c r="K994" s="31">
        <v>0.0</v>
      </c>
      <c r="L994" s="24"/>
      <c r="M994" s="24"/>
    </row>
    <row r="995" ht="22.5" customHeight="1">
      <c r="A995" s="16" t="s">
        <v>120</v>
      </c>
      <c r="B995" s="16" t="s">
        <v>513</v>
      </c>
      <c r="C995" s="25">
        <v>963.0</v>
      </c>
      <c r="D995" s="18">
        <v>45974.0</v>
      </c>
      <c r="E995" s="19" t="s">
        <v>70</v>
      </c>
      <c r="F995" s="20" t="s">
        <v>95</v>
      </c>
      <c r="G995" s="21">
        <v>600.0</v>
      </c>
      <c r="H995" s="22" t="b">
        <v>1</v>
      </c>
      <c r="I995" s="19" t="s">
        <v>20</v>
      </c>
      <c r="J995" s="18">
        <v>45980.0</v>
      </c>
      <c r="K995" s="31">
        <v>0.0</v>
      </c>
      <c r="L995" s="24"/>
      <c r="M995" s="24"/>
    </row>
    <row r="996" ht="22.5" customHeight="1">
      <c r="A996" s="16" t="s">
        <v>120</v>
      </c>
      <c r="B996" s="16" t="s">
        <v>513</v>
      </c>
      <c r="C996" s="25">
        <v>974.0</v>
      </c>
      <c r="D996" s="18">
        <v>45974.0</v>
      </c>
      <c r="E996" s="19" t="s">
        <v>44</v>
      </c>
      <c r="F996" s="20" t="s">
        <v>164</v>
      </c>
      <c r="G996" s="21">
        <v>460.0</v>
      </c>
      <c r="H996" s="22" t="b">
        <v>1</v>
      </c>
      <c r="I996" s="19" t="s">
        <v>23</v>
      </c>
      <c r="J996" s="18">
        <v>45980.0</v>
      </c>
      <c r="K996" s="31">
        <v>0.0</v>
      </c>
      <c r="L996" s="24"/>
      <c r="M996" s="24"/>
    </row>
    <row r="997" ht="22.5" customHeight="1">
      <c r="A997" s="16" t="s">
        <v>120</v>
      </c>
      <c r="B997" s="16" t="s">
        <v>513</v>
      </c>
      <c r="C997" s="25">
        <v>976.0</v>
      </c>
      <c r="D997" s="18">
        <v>45974.0</v>
      </c>
      <c r="E997" s="19" t="s">
        <v>72</v>
      </c>
      <c r="F997" s="20" t="s">
        <v>534</v>
      </c>
      <c r="G997" s="21">
        <v>1656.0</v>
      </c>
      <c r="H997" s="22" t="b">
        <v>1</v>
      </c>
      <c r="I997" s="19" t="s">
        <v>23</v>
      </c>
      <c r="J997" s="18">
        <v>45980.0</v>
      </c>
      <c r="K997" s="31">
        <v>0.0</v>
      </c>
      <c r="L997" s="24"/>
      <c r="M997" s="24"/>
    </row>
    <row r="998" ht="22.5" customHeight="1">
      <c r="A998" s="16" t="s">
        <v>120</v>
      </c>
      <c r="B998" s="16" t="s">
        <v>513</v>
      </c>
      <c r="C998" s="25">
        <v>985.0</v>
      </c>
      <c r="D998" s="18">
        <v>45974.0</v>
      </c>
      <c r="E998" s="19" t="s">
        <v>21</v>
      </c>
      <c r="F998" s="20" t="s">
        <v>179</v>
      </c>
      <c r="G998" s="21">
        <v>2980.0</v>
      </c>
      <c r="H998" s="22" t="b">
        <v>1</v>
      </c>
      <c r="I998" s="19" t="s">
        <v>23</v>
      </c>
      <c r="J998" s="18"/>
      <c r="K998" s="31">
        <v>0.0</v>
      </c>
      <c r="L998" s="24"/>
      <c r="M998" s="24"/>
    </row>
    <row r="999" ht="22.5" customHeight="1">
      <c r="A999" s="16" t="s">
        <v>120</v>
      </c>
      <c r="B999" s="16" t="s">
        <v>513</v>
      </c>
      <c r="C999" s="25">
        <v>987.0</v>
      </c>
      <c r="D999" s="18">
        <v>45974.0</v>
      </c>
      <c r="E999" s="19" t="s">
        <v>159</v>
      </c>
      <c r="F999" s="20" t="s">
        <v>483</v>
      </c>
      <c r="G999" s="21">
        <v>6453.0</v>
      </c>
      <c r="H999" s="22" t="b">
        <v>1</v>
      </c>
      <c r="I999" s="19" t="s">
        <v>23</v>
      </c>
      <c r="J999" s="18">
        <v>45980.0</v>
      </c>
      <c r="K999" s="31">
        <v>0.0</v>
      </c>
      <c r="L999" s="24"/>
      <c r="M999" s="24"/>
    </row>
    <row r="1000" ht="22.5" customHeight="1">
      <c r="A1000" s="16" t="s">
        <v>120</v>
      </c>
      <c r="B1000" s="16" t="s">
        <v>513</v>
      </c>
      <c r="C1000" s="25">
        <v>1261.0</v>
      </c>
      <c r="D1000" s="18">
        <v>45974.0</v>
      </c>
      <c r="E1000" s="19" t="s">
        <v>267</v>
      </c>
      <c r="F1000" s="20" t="s">
        <v>535</v>
      </c>
      <c r="G1000" s="21">
        <v>1010.0</v>
      </c>
      <c r="H1000" s="22" t="b">
        <v>1</v>
      </c>
      <c r="I1000" s="19" t="s">
        <v>20</v>
      </c>
      <c r="J1000" s="18"/>
      <c r="K1000" s="31">
        <v>0.0</v>
      </c>
      <c r="L1000" s="24"/>
      <c r="M1000" s="24"/>
    </row>
    <row r="1001" ht="22.5" customHeight="1">
      <c r="A1001" s="16" t="s">
        <v>120</v>
      </c>
      <c r="B1001" s="16" t="s">
        <v>513</v>
      </c>
      <c r="C1001" s="25">
        <v>959.0</v>
      </c>
      <c r="D1001" s="18">
        <v>45975.0</v>
      </c>
      <c r="E1001" s="19" t="s">
        <v>267</v>
      </c>
      <c r="F1001" s="20" t="s">
        <v>360</v>
      </c>
      <c r="G1001" s="21">
        <v>3910.0</v>
      </c>
      <c r="H1001" s="22" t="b">
        <v>1</v>
      </c>
      <c r="I1001" s="19" t="s">
        <v>20</v>
      </c>
      <c r="J1001" s="18"/>
      <c r="K1001" s="31">
        <v>0.0</v>
      </c>
      <c r="L1001" s="24"/>
      <c r="M1001" s="24"/>
    </row>
    <row r="1002" ht="22.5" customHeight="1">
      <c r="A1002" s="16" t="s">
        <v>120</v>
      </c>
      <c r="B1002" s="16" t="s">
        <v>513</v>
      </c>
      <c r="C1002" s="25">
        <v>968.0</v>
      </c>
      <c r="D1002" s="18">
        <v>45975.0</v>
      </c>
      <c r="E1002" s="19" t="s">
        <v>26</v>
      </c>
      <c r="F1002" s="20" t="s">
        <v>149</v>
      </c>
      <c r="G1002" s="21">
        <v>2880.0</v>
      </c>
      <c r="H1002" s="22" t="b">
        <v>1</v>
      </c>
      <c r="I1002" s="19" t="s">
        <v>23</v>
      </c>
      <c r="J1002" s="18">
        <v>45980.0</v>
      </c>
      <c r="K1002" s="31">
        <v>0.0</v>
      </c>
      <c r="L1002" s="24"/>
      <c r="M1002" s="24"/>
    </row>
    <row r="1003" ht="22.5" customHeight="1">
      <c r="A1003" s="16" t="s">
        <v>120</v>
      </c>
      <c r="B1003" s="16" t="s">
        <v>513</v>
      </c>
      <c r="C1003" s="25">
        <v>1005.0</v>
      </c>
      <c r="D1003" s="18">
        <v>45975.0</v>
      </c>
      <c r="E1003" s="19" t="s">
        <v>18</v>
      </c>
      <c r="F1003" s="20" t="s">
        <v>147</v>
      </c>
      <c r="G1003" s="21">
        <v>2482.0</v>
      </c>
      <c r="H1003" s="22" t="b">
        <v>1</v>
      </c>
      <c r="I1003" s="19" t="s">
        <v>23</v>
      </c>
      <c r="J1003" s="18"/>
      <c r="K1003" s="31">
        <v>0.0</v>
      </c>
      <c r="L1003" s="24"/>
      <c r="M1003" s="24"/>
    </row>
    <row r="1004" ht="22.5" customHeight="1">
      <c r="A1004" s="16" t="s">
        <v>120</v>
      </c>
      <c r="B1004" s="16" t="s">
        <v>513</v>
      </c>
      <c r="C1004" s="25">
        <v>953.0</v>
      </c>
      <c r="D1004" s="18">
        <v>45976.0</v>
      </c>
      <c r="E1004" s="19" t="s">
        <v>39</v>
      </c>
      <c r="F1004" s="20" t="s">
        <v>158</v>
      </c>
      <c r="G1004" s="21">
        <v>75.0</v>
      </c>
      <c r="H1004" s="22" t="b">
        <v>1</v>
      </c>
      <c r="I1004" s="19" t="s">
        <v>20</v>
      </c>
      <c r="J1004" s="18"/>
      <c r="K1004" s="31">
        <v>0.0</v>
      </c>
      <c r="L1004" s="24"/>
      <c r="M1004" s="24"/>
    </row>
    <row r="1005" ht="22.5" customHeight="1">
      <c r="A1005" s="16" t="s">
        <v>120</v>
      </c>
      <c r="B1005" s="16" t="s">
        <v>513</v>
      </c>
      <c r="C1005" s="25">
        <v>964.0</v>
      </c>
      <c r="D1005" s="18">
        <v>45976.0</v>
      </c>
      <c r="E1005" s="19" t="s">
        <v>70</v>
      </c>
      <c r="F1005" s="20" t="s">
        <v>95</v>
      </c>
      <c r="G1005" s="21">
        <v>600.0</v>
      </c>
      <c r="H1005" s="22" t="b">
        <v>1</v>
      </c>
      <c r="I1005" s="19" t="s">
        <v>20</v>
      </c>
      <c r="J1005" s="18">
        <v>45980.0</v>
      </c>
      <c r="K1005" s="31">
        <v>0.0</v>
      </c>
      <c r="L1005" s="24"/>
      <c r="M1005" s="24"/>
    </row>
    <row r="1006" ht="22.5" customHeight="1">
      <c r="A1006" s="16" t="s">
        <v>120</v>
      </c>
      <c r="B1006" s="16" t="s">
        <v>513</v>
      </c>
      <c r="C1006" s="25">
        <v>969.0</v>
      </c>
      <c r="D1006" s="18">
        <v>45976.0</v>
      </c>
      <c r="E1006" s="19" t="s">
        <v>26</v>
      </c>
      <c r="F1006" s="20" t="s">
        <v>536</v>
      </c>
      <c r="G1006" s="21">
        <v>720.0</v>
      </c>
      <c r="H1006" s="22" t="b">
        <v>1</v>
      </c>
      <c r="I1006" s="19" t="s">
        <v>23</v>
      </c>
      <c r="J1006" s="18">
        <v>45980.0</v>
      </c>
      <c r="K1006" s="31">
        <v>0.0</v>
      </c>
      <c r="L1006" s="24"/>
      <c r="M1006" s="24"/>
    </row>
    <row r="1007" ht="22.5" customHeight="1">
      <c r="A1007" s="16" t="s">
        <v>120</v>
      </c>
      <c r="B1007" s="16" t="s">
        <v>513</v>
      </c>
      <c r="C1007" s="25">
        <v>970.0</v>
      </c>
      <c r="D1007" s="18">
        <v>45976.0</v>
      </c>
      <c r="E1007" s="19" t="s">
        <v>59</v>
      </c>
      <c r="F1007" s="20" t="s">
        <v>60</v>
      </c>
      <c r="G1007" s="21">
        <v>1600.0</v>
      </c>
      <c r="H1007" s="22" t="b">
        <v>1</v>
      </c>
      <c r="I1007" s="19" t="s">
        <v>23</v>
      </c>
      <c r="J1007" s="18">
        <v>45980.0</v>
      </c>
      <c r="K1007" s="31">
        <v>0.0</v>
      </c>
      <c r="L1007" s="24"/>
      <c r="M1007" s="24"/>
    </row>
    <row r="1008" ht="22.5" customHeight="1">
      <c r="A1008" s="16" t="s">
        <v>120</v>
      </c>
      <c r="B1008" s="16" t="s">
        <v>513</v>
      </c>
      <c r="C1008" s="25">
        <v>986.0</v>
      </c>
      <c r="D1008" s="18">
        <v>45976.0</v>
      </c>
      <c r="E1008" s="19" t="s">
        <v>21</v>
      </c>
      <c r="F1008" s="20" t="s">
        <v>537</v>
      </c>
      <c r="G1008" s="21">
        <v>3711.0</v>
      </c>
      <c r="H1008" s="22" t="b">
        <v>1</v>
      </c>
      <c r="I1008" s="19" t="s">
        <v>23</v>
      </c>
      <c r="J1008" s="18"/>
      <c r="K1008" s="31">
        <v>0.0</v>
      </c>
      <c r="L1008" s="24"/>
      <c r="M1008" s="24"/>
    </row>
    <row r="1009" ht="22.5" customHeight="1">
      <c r="A1009" s="16" t="s">
        <v>120</v>
      </c>
      <c r="B1009" s="16" t="s">
        <v>513</v>
      </c>
      <c r="C1009" s="25">
        <v>988.0</v>
      </c>
      <c r="D1009" s="18">
        <v>45976.0</v>
      </c>
      <c r="E1009" s="19" t="s">
        <v>21</v>
      </c>
      <c r="F1009" s="20" t="s">
        <v>538</v>
      </c>
      <c r="G1009" s="21">
        <v>14246.0</v>
      </c>
      <c r="H1009" s="22" t="b">
        <v>1</v>
      </c>
      <c r="I1009" s="19" t="s">
        <v>23</v>
      </c>
      <c r="J1009" s="18"/>
      <c r="K1009" s="31">
        <v>0.0</v>
      </c>
      <c r="L1009" s="24"/>
      <c r="M1009" s="24"/>
    </row>
    <row r="1010" ht="22.5" customHeight="1">
      <c r="A1010" s="16" t="s">
        <v>120</v>
      </c>
      <c r="B1010" s="16" t="s">
        <v>513</v>
      </c>
      <c r="C1010" s="25">
        <v>1018.0</v>
      </c>
      <c r="D1010" s="18">
        <v>45976.0</v>
      </c>
      <c r="E1010" s="19" t="s">
        <v>136</v>
      </c>
      <c r="F1010" s="20" t="s">
        <v>416</v>
      </c>
      <c r="G1010" s="21">
        <v>1491.0</v>
      </c>
      <c r="H1010" s="22" t="b">
        <v>1</v>
      </c>
      <c r="I1010" s="19" t="s">
        <v>20</v>
      </c>
      <c r="J1010" s="18"/>
      <c r="K1010" s="31">
        <v>0.0</v>
      </c>
      <c r="L1010" s="24"/>
      <c r="M1010" s="24"/>
    </row>
    <row r="1011" ht="22.5" customHeight="1">
      <c r="A1011" s="16" t="s">
        <v>120</v>
      </c>
      <c r="B1011" s="16" t="s">
        <v>513</v>
      </c>
      <c r="C1011" s="25">
        <v>965.0</v>
      </c>
      <c r="D1011" s="18">
        <v>45978.0</v>
      </c>
      <c r="E1011" s="19" t="s">
        <v>70</v>
      </c>
      <c r="F1011" s="20" t="s">
        <v>95</v>
      </c>
      <c r="G1011" s="21">
        <v>600.0</v>
      </c>
      <c r="H1011" s="22" t="b">
        <v>1</v>
      </c>
      <c r="I1011" s="19" t="s">
        <v>20</v>
      </c>
      <c r="J1011" s="18">
        <v>45980.0</v>
      </c>
      <c r="K1011" s="31">
        <v>0.0</v>
      </c>
      <c r="L1011" s="24"/>
      <c r="M1011" s="24"/>
    </row>
    <row r="1012" ht="22.5" customHeight="1">
      <c r="A1012" s="16" t="s">
        <v>120</v>
      </c>
      <c r="B1012" s="16" t="s">
        <v>513</v>
      </c>
      <c r="C1012" s="25">
        <v>967.0</v>
      </c>
      <c r="D1012" s="18">
        <v>45978.0</v>
      </c>
      <c r="E1012" s="19" t="s">
        <v>39</v>
      </c>
      <c r="F1012" s="20" t="s">
        <v>158</v>
      </c>
      <c r="G1012" s="21">
        <v>75.0</v>
      </c>
      <c r="H1012" s="22" t="b">
        <v>1</v>
      </c>
      <c r="I1012" s="19" t="s">
        <v>20</v>
      </c>
      <c r="J1012" s="18">
        <v>45980.0</v>
      </c>
      <c r="K1012" s="31">
        <v>0.0</v>
      </c>
      <c r="L1012" s="24"/>
      <c r="M1012" s="24"/>
    </row>
    <row r="1013" ht="22.5" customHeight="1">
      <c r="A1013" s="16" t="s">
        <v>120</v>
      </c>
      <c r="B1013" s="16" t="s">
        <v>513</v>
      </c>
      <c r="C1013" s="25">
        <v>978.0</v>
      </c>
      <c r="D1013" s="18">
        <v>45978.0</v>
      </c>
      <c r="E1013" s="19" t="s">
        <v>72</v>
      </c>
      <c r="F1013" s="20" t="s">
        <v>539</v>
      </c>
      <c r="G1013" s="21">
        <v>2484.0</v>
      </c>
      <c r="H1013" s="22" t="b">
        <v>1</v>
      </c>
      <c r="I1013" s="19" t="s">
        <v>23</v>
      </c>
      <c r="J1013" s="18">
        <v>45980.0</v>
      </c>
      <c r="K1013" s="31">
        <v>0.0</v>
      </c>
      <c r="L1013" s="24"/>
      <c r="M1013" s="24"/>
    </row>
    <row r="1014" ht="22.5" customHeight="1">
      <c r="A1014" s="16" t="s">
        <v>120</v>
      </c>
      <c r="B1014" s="16" t="s">
        <v>513</v>
      </c>
      <c r="C1014" s="25">
        <v>1007.0</v>
      </c>
      <c r="D1014" s="18">
        <v>45978.0</v>
      </c>
      <c r="E1014" s="19" t="s">
        <v>18</v>
      </c>
      <c r="F1014" s="20" t="s">
        <v>147</v>
      </c>
      <c r="G1014" s="21">
        <v>1700.0</v>
      </c>
      <c r="H1014" s="22" t="b">
        <v>1</v>
      </c>
      <c r="I1014" s="19" t="s">
        <v>23</v>
      </c>
      <c r="J1014" s="18"/>
      <c r="K1014" s="31">
        <v>0.0</v>
      </c>
      <c r="L1014" s="24"/>
      <c r="M1014" s="24"/>
    </row>
    <row r="1015" ht="22.5" customHeight="1">
      <c r="A1015" s="16" t="s">
        <v>120</v>
      </c>
      <c r="B1015" s="16" t="s">
        <v>513</v>
      </c>
      <c r="C1015" s="25">
        <v>958.0</v>
      </c>
      <c r="D1015" s="18">
        <v>45979.0</v>
      </c>
      <c r="E1015" s="19" t="s">
        <v>267</v>
      </c>
      <c r="F1015" s="20" t="s">
        <v>360</v>
      </c>
      <c r="G1015" s="21">
        <v>1710.0</v>
      </c>
      <c r="H1015" s="22" t="b">
        <v>1</v>
      </c>
      <c r="I1015" s="19" t="s">
        <v>20</v>
      </c>
      <c r="J1015" s="18"/>
      <c r="K1015" s="31">
        <v>0.0</v>
      </c>
      <c r="L1015" s="24"/>
      <c r="M1015" s="24"/>
    </row>
    <row r="1016" ht="22.5" customHeight="1">
      <c r="A1016" s="16" t="s">
        <v>120</v>
      </c>
      <c r="B1016" s="16" t="s">
        <v>513</v>
      </c>
      <c r="C1016" s="25">
        <v>966.0</v>
      </c>
      <c r="D1016" s="18">
        <v>45979.0</v>
      </c>
      <c r="E1016" s="19" t="s">
        <v>39</v>
      </c>
      <c r="F1016" s="20" t="s">
        <v>158</v>
      </c>
      <c r="G1016" s="21">
        <v>75.0</v>
      </c>
      <c r="H1016" s="22" t="b">
        <v>1</v>
      </c>
      <c r="I1016" s="19" t="s">
        <v>20</v>
      </c>
      <c r="J1016" s="18">
        <v>45980.0</v>
      </c>
      <c r="K1016" s="31">
        <v>0.0</v>
      </c>
      <c r="L1016" s="24"/>
      <c r="M1016" s="24"/>
    </row>
    <row r="1017" ht="22.5" customHeight="1">
      <c r="A1017" s="16" t="s">
        <v>120</v>
      </c>
      <c r="B1017" s="16" t="s">
        <v>513</v>
      </c>
      <c r="C1017" s="25">
        <v>973.0</v>
      </c>
      <c r="D1017" s="18">
        <v>45979.0</v>
      </c>
      <c r="E1017" s="19" t="s">
        <v>155</v>
      </c>
      <c r="F1017" s="20" t="s">
        <v>243</v>
      </c>
      <c r="G1017" s="21">
        <v>5012.0</v>
      </c>
      <c r="H1017" s="22" t="b">
        <v>1</v>
      </c>
      <c r="I1017" s="19" t="s">
        <v>20</v>
      </c>
      <c r="J1017" s="18"/>
      <c r="K1017" s="31">
        <v>0.0</v>
      </c>
      <c r="L1017" s="24"/>
      <c r="M1017" s="24"/>
    </row>
    <row r="1018" ht="22.5" customHeight="1">
      <c r="A1018" s="16" t="s">
        <v>120</v>
      </c>
      <c r="B1018" s="16" t="s">
        <v>513</v>
      </c>
      <c r="C1018" s="25">
        <v>980.0</v>
      </c>
      <c r="D1018" s="18">
        <v>45979.0</v>
      </c>
      <c r="E1018" s="19" t="s">
        <v>24</v>
      </c>
      <c r="F1018" s="20" t="s">
        <v>540</v>
      </c>
      <c r="G1018" s="21">
        <v>2086.0</v>
      </c>
      <c r="H1018" s="22" t="b">
        <v>1</v>
      </c>
      <c r="I1018" s="19" t="s">
        <v>23</v>
      </c>
      <c r="J1018" s="18">
        <v>45980.0</v>
      </c>
      <c r="K1018" s="31">
        <v>0.0</v>
      </c>
      <c r="L1018" s="24"/>
      <c r="M1018" s="24"/>
    </row>
    <row r="1019" ht="22.5" customHeight="1">
      <c r="A1019" s="16" t="s">
        <v>120</v>
      </c>
      <c r="B1019" s="16" t="s">
        <v>513</v>
      </c>
      <c r="C1019" s="25">
        <v>984.0</v>
      </c>
      <c r="D1019" s="18">
        <v>45979.0</v>
      </c>
      <c r="E1019" s="19" t="s">
        <v>21</v>
      </c>
      <c r="F1019" s="20" t="s">
        <v>541</v>
      </c>
      <c r="G1019" s="21">
        <v>3993.0</v>
      </c>
      <c r="H1019" s="22" t="b">
        <v>1</v>
      </c>
      <c r="I1019" s="19" t="s">
        <v>23</v>
      </c>
      <c r="J1019" s="18"/>
      <c r="K1019" s="31">
        <v>0.0</v>
      </c>
      <c r="L1019" s="24"/>
      <c r="M1019" s="24"/>
    </row>
    <row r="1020" ht="22.5" customHeight="1">
      <c r="A1020" s="16" t="s">
        <v>120</v>
      </c>
      <c r="B1020" s="16" t="s">
        <v>513</v>
      </c>
      <c r="C1020" s="25">
        <v>1019.0</v>
      </c>
      <c r="D1020" s="18">
        <v>45979.0</v>
      </c>
      <c r="E1020" s="19" t="s">
        <v>136</v>
      </c>
      <c r="F1020" s="20" t="s">
        <v>416</v>
      </c>
      <c r="G1020" s="21">
        <v>2849.0</v>
      </c>
      <c r="H1020" s="22" t="b">
        <v>1</v>
      </c>
      <c r="I1020" s="19" t="s">
        <v>20</v>
      </c>
      <c r="J1020" s="18"/>
      <c r="K1020" s="31">
        <v>0.0</v>
      </c>
      <c r="L1020" s="24"/>
      <c r="M1020" s="24"/>
    </row>
    <row r="1021" ht="22.5" customHeight="1">
      <c r="A1021" s="16" t="s">
        <v>120</v>
      </c>
      <c r="B1021" s="16" t="s">
        <v>513</v>
      </c>
      <c r="C1021" s="25">
        <v>1028.0</v>
      </c>
      <c r="D1021" s="18">
        <v>45979.0</v>
      </c>
      <c r="E1021" s="19" t="s">
        <v>142</v>
      </c>
      <c r="F1021" s="20" t="s">
        <v>542</v>
      </c>
      <c r="G1021" s="21">
        <v>3336.0</v>
      </c>
      <c r="H1021" s="22" t="b">
        <v>1</v>
      </c>
      <c r="I1021" s="19" t="s">
        <v>20</v>
      </c>
      <c r="J1021" s="18"/>
      <c r="K1021" s="31">
        <v>0.0</v>
      </c>
      <c r="L1021" s="24"/>
      <c r="M1021" s="24"/>
    </row>
    <row r="1022" ht="22.5" customHeight="1">
      <c r="A1022" s="16" t="s">
        <v>120</v>
      </c>
      <c r="B1022" s="16" t="s">
        <v>513</v>
      </c>
      <c r="C1022" s="25">
        <v>989.0</v>
      </c>
      <c r="D1022" s="18">
        <v>45980.0</v>
      </c>
      <c r="E1022" s="19" t="s">
        <v>26</v>
      </c>
      <c r="F1022" s="20" t="s">
        <v>514</v>
      </c>
      <c r="G1022" s="21">
        <v>7200.0</v>
      </c>
      <c r="H1022" s="22" t="b">
        <v>1</v>
      </c>
      <c r="I1022" s="19" t="s">
        <v>23</v>
      </c>
      <c r="J1022" s="18">
        <v>45980.0</v>
      </c>
      <c r="K1022" s="31">
        <v>0.0</v>
      </c>
      <c r="L1022" s="24"/>
      <c r="M1022" s="24"/>
    </row>
    <row r="1023" ht="22.5" customHeight="1">
      <c r="A1023" s="16" t="s">
        <v>120</v>
      </c>
      <c r="B1023" s="16" t="s">
        <v>513</v>
      </c>
      <c r="C1023" s="25">
        <v>1008.0</v>
      </c>
      <c r="D1023" s="18">
        <v>45980.0</v>
      </c>
      <c r="E1023" s="19" t="s">
        <v>18</v>
      </c>
      <c r="F1023" s="20" t="s">
        <v>147</v>
      </c>
      <c r="G1023" s="21">
        <v>1896.0</v>
      </c>
      <c r="H1023" s="22" t="b">
        <v>1</v>
      </c>
      <c r="I1023" s="19" t="s">
        <v>23</v>
      </c>
      <c r="J1023" s="18"/>
      <c r="K1023" s="31">
        <v>0.0</v>
      </c>
      <c r="L1023" s="24"/>
      <c r="M1023" s="24"/>
    </row>
    <row r="1024" ht="22.5" customHeight="1">
      <c r="A1024" s="16" t="s">
        <v>120</v>
      </c>
      <c r="B1024" s="16" t="s">
        <v>513</v>
      </c>
      <c r="C1024" s="25">
        <v>1027.0</v>
      </c>
      <c r="D1024" s="18">
        <v>45980.0</v>
      </c>
      <c r="E1024" s="19" t="s">
        <v>93</v>
      </c>
      <c r="F1024" s="20" t="s">
        <v>161</v>
      </c>
      <c r="G1024" s="21">
        <v>3238.0</v>
      </c>
      <c r="H1024" s="22" t="b">
        <v>1</v>
      </c>
      <c r="I1024" s="19" t="s">
        <v>20</v>
      </c>
      <c r="J1024" s="18"/>
      <c r="K1024" s="31">
        <v>0.0</v>
      </c>
      <c r="L1024" s="24"/>
      <c r="M1024" s="24"/>
    </row>
    <row r="1025" ht="22.5" customHeight="1">
      <c r="A1025" s="16" t="s">
        <v>120</v>
      </c>
      <c r="B1025" s="16" t="s">
        <v>513</v>
      </c>
      <c r="C1025" s="25">
        <v>991.0</v>
      </c>
      <c r="D1025" s="18">
        <v>45981.0</v>
      </c>
      <c r="E1025" s="19" t="s">
        <v>59</v>
      </c>
      <c r="F1025" s="20" t="s">
        <v>60</v>
      </c>
      <c r="G1025" s="21">
        <v>1600.0</v>
      </c>
      <c r="H1025" s="22" t="b">
        <v>1</v>
      </c>
      <c r="I1025" s="19" t="s">
        <v>23</v>
      </c>
      <c r="J1025" s="18"/>
      <c r="K1025" s="31">
        <v>0.0</v>
      </c>
      <c r="L1025" s="24"/>
      <c r="M1025" s="24"/>
    </row>
    <row r="1026" ht="22.5" customHeight="1">
      <c r="A1026" s="16" t="s">
        <v>120</v>
      </c>
      <c r="B1026" s="16" t="s">
        <v>513</v>
      </c>
      <c r="C1026" s="25">
        <v>993.0</v>
      </c>
      <c r="D1026" s="18">
        <v>45981.0</v>
      </c>
      <c r="E1026" s="19" t="s">
        <v>159</v>
      </c>
      <c r="F1026" s="20" t="s">
        <v>543</v>
      </c>
      <c r="G1026" s="21">
        <v>4158.0</v>
      </c>
      <c r="H1026" s="22" t="b">
        <v>1</v>
      </c>
      <c r="I1026" s="19" t="s">
        <v>23</v>
      </c>
      <c r="J1026" s="18"/>
      <c r="K1026" s="31">
        <v>0.0</v>
      </c>
      <c r="L1026" s="24"/>
      <c r="M1026" s="24"/>
    </row>
    <row r="1027" ht="22.5" customHeight="1">
      <c r="A1027" s="16" t="s">
        <v>120</v>
      </c>
      <c r="B1027" s="16" t="s">
        <v>513</v>
      </c>
      <c r="C1027" s="25">
        <v>990.0</v>
      </c>
      <c r="D1027" s="18">
        <v>45982.0</v>
      </c>
      <c r="E1027" s="19" t="s">
        <v>39</v>
      </c>
      <c r="F1027" s="20" t="s">
        <v>158</v>
      </c>
      <c r="G1027" s="21">
        <v>75.0</v>
      </c>
      <c r="H1027" s="22" t="b">
        <v>1</v>
      </c>
      <c r="I1027" s="19" t="s">
        <v>20</v>
      </c>
      <c r="J1027" s="18"/>
      <c r="K1027" s="31">
        <v>0.0</v>
      </c>
      <c r="L1027" s="24"/>
      <c r="M1027" s="24"/>
    </row>
    <row r="1028" ht="22.5" customHeight="1">
      <c r="A1028" s="16" t="s">
        <v>120</v>
      </c>
      <c r="B1028" s="16" t="s">
        <v>513</v>
      </c>
      <c r="C1028" s="25">
        <v>992.0</v>
      </c>
      <c r="D1028" s="18">
        <v>45982.0</v>
      </c>
      <c r="E1028" s="19" t="s">
        <v>26</v>
      </c>
      <c r="F1028" s="20" t="s">
        <v>149</v>
      </c>
      <c r="G1028" s="21">
        <v>2646.0</v>
      </c>
      <c r="H1028" s="22" t="b">
        <v>1</v>
      </c>
      <c r="I1028" s="19" t="s">
        <v>23</v>
      </c>
      <c r="J1028" s="18"/>
      <c r="K1028" s="31">
        <v>0.0</v>
      </c>
      <c r="L1028" s="24"/>
      <c r="M1028" s="24"/>
    </row>
    <row r="1029" ht="22.5" customHeight="1">
      <c r="A1029" s="16" t="s">
        <v>120</v>
      </c>
      <c r="B1029" s="16" t="s">
        <v>513</v>
      </c>
      <c r="C1029" s="25">
        <v>1025.0</v>
      </c>
      <c r="D1029" s="18">
        <v>45982.0</v>
      </c>
      <c r="E1029" s="19" t="s">
        <v>509</v>
      </c>
      <c r="F1029" s="20" t="s">
        <v>500</v>
      </c>
      <c r="G1029" s="21">
        <v>104.0</v>
      </c>
      <c r="H1029" s="22" t="b">
        <v>1</v>
      </c>
      <c r="I1029" s="19" t="s">
        <v>20</v>
      </c>
      <c r="J1029" s="18"/>
      <c r="K1029" s="31">
        <v>0.0</v>
      </c>
      <c r="L1029" s="24"/>
      <c r="M1029" s="24"/>
    </row>
    <row r="1030" ht="22.5" customHeight="1">
      <c r="A1030" s="16" t="s">
        <v>120</v>
      </c>
      <c r="B1030" s="16" t="s">
        <v>513</v>
      </c>
      <c r="C1030" s="25">
        <v>1026.0</v>
      </c>
      <c r="D1030" s="18">
        <v>45982.0</v>
      </c>
      <c r="E1030" s="19" t="s">
        <v>509</v>
      </c>
      <c r="F1030" s="20" t="s">
        <v>544</v>
      </c>
      <c r="G1030" s="21">
        <v>319.0</v>
      </c>
      <c r="H1030" s="22" t="b">
        <v>1</v>
      </c>
      <c r="I1030" s="19" t="s">
        <v>20</v>
      </c>
      <c r="J1030" s="18"/>
      <c r="K1030" s="31">
        <v>0.0</v>
      </c>
      <c r="L1030" s="24"/>
      <c r="M1030" s="24"/>
    </row>
    <row r="1031" ht="22.5" customHeight="1">
      <c r="A1031" s="16" t="s">
        <v>120</v>
      </c>
      <c r="B1031" s="16" t="s">
        <v>513</v>
      </c>
      <c r="C1031" s="25">
        <v>998.0</v>
      </c>
      <c r="D1031" s="18">
        <v>45983.0</v>
      </c>
      <c r="E1031" s="19" t="s">
        <v>39</v>
      </c>
      <c r="F1031" s="20" t="s">
        <v>158</v>
      </c>
      <c r="G1031" s="21">
        <v>75.0</v>
      </c>
      <c r="H1031" s="22" t="b">
        <v>1</v>
      </c>
      <c r="I1031" s="19" t="s">
        <v>20</v>
      </c>
      <c r="J1031" s="18"/>
      <c r="K1031" s="31">
        <v>0.0</v>
      </c>
      <c r="L1031" s="24"/>
      <c r="M1031" s="24"/>
    </row>
    <row r="1032" ht="22.5" customHeight="1">
      <c r="A1032" s="16" t="s">
        <v>120</v>
      </c>
      <c r="B1032" s="16" t="s">
        <v>513</v>
      </c>
      <c r="C1032" s="25">
        <v>1009.0</v>
      </c>
      <c r="D1032" s="18">
        <v>45983.0</v>
      </c>
      <c r="E1032" s="19" t="s">
        <v>18</v>
      </c>
      <c r="F1032" s="20" t="s">
        <v>147</v>
      </c>
      <c r="G1032" s="21">
        <v>825.0</v>
      </c>
      <c r="H1032" s="22" t="b">
        <v>1</v>
      </c>
      <c r="I1032" s="19" t="s">
        <v>23</v>
      </c>
      <c r="J1032" s="18"/>
      <c r="K1032" s="31">
        <v>0.0</v>
      </c>
      <c r="L1032" s="24"/>
      <c r="M1032" s="24"/>
    </row>
    <row r="1033" ht="22.5" customHeight="1">
      <c r="A1033" s="16" t="s">
        <v>120</v>
      </c>
      <c r="B1033" s="16" t="s">
        <v>513</v>
      </c>
      <c r="C1033" s="25">
        <v>1024.0</v>
      </c>
      <c r="D1033" s="18">
        <v>45983.0</v>
      </c>
      <c r="E1033" s="19" t="s">
        <v>328</v>
      </c>
      <c r="F1033" s="20" t="s">
        <v>352</v>
      </c>
      <c r="G1033" s="21">
        <v>183.0</v>
      </c>
      <c r="H1033" s="22" t="b">
        <v>1</v>
      </c>
      <c r="I1033" s="19" t="s">
        <v>20</v>
      </c>
      <c r="J1033" s="18"/>
      <c r="K1033" s="31">
        <v>0.0</v>
      </c>
      <c r="L1033" s="24"/>
      <c r="M1033" s="24"/>
    </row>
    <row r="1034" ht="22.5" customHeight="1">
      <c r="A1034" s="16" t="s">
        <v>120</v>
      </c>
      <c r="B1034" s="16" t="s">
        <v>513</v>
      </c>
      <c r="C1034" s="25">
        <v>1029.0</v>
      </c>
      <c r="D1034" s="18">
        <v>45983.0</v>
      </c>
      <c r="E1034" s="19" t="s">
        <v>13</v>
      </c>
      <c r="F1034" s="20" t="s">
        <v>545</v>
      </c>
      <c r="G1034" s="21">
        <v>2100.0</v>
      </c>
      <c r="H1034" s="22" t="b">
        <v>1</v>
      </c>
      <c r="I1034" s="19" t="s">
        <v>20</v>
      </c>
      <c r="J1034" s="18"/>
      <c r="K1034" s="31">
        <v>0.0</v>
      </c>
      <c r="L1034" s="24"/>
      <c r="M1034" s="24"/>
    </row>
    <row r="1035" ht="22.5" customHeight="1">
      <c r="A1035" s="16" t="s">
        <v>120</v>
      </c>
      <c r="B1035" s="16" t="s">
        <v>513</v>
      </c>
      <c r="C1035" s="25">
        <v>1030.0</v>
      </c>
      <c r="D1035" s="18">
        <v>45983.0</v>
      </c>
      <c r="E1035" s="19" t="s">
        <v>13</v>
      </c>
      <c r="F1035" s="20" t="s">
        <v>545</v>
      </c>
      <c r="G1035" s="21">
        <v>1100.0</v>
      </c>
      <c r="H1035" s="22" t="b">
        <v>1</v>
      </c>
      <c r="I1035" s="19" t="s">
        <v>20</v>
      </c>
      <c r="J1035" s="18"/>
      <c r="K1035" s="31">
        <v>0.0</v>
      </c>
      <c r="L1035" s="24"/>
      <c r="M1035" s="24"/>
    </row>
    <row r="1036" ht="22.5" customHeight="1">
      <c r="A1036" s="16" t="s">
        <v>120</v>
      </c>
      <c r="B1036" s="16" t="s">
        <v>513</v>
      </c>
      <c r="C1036" s="25">
        <v>1031.0</v>
      </c>
      <c r="D1036" s="18">
        <v>45983.0</v>
      </c>
      <c r="E1036" s="19" t="s">
        <v>13</v>
      </c>
      <c r="F1036" s="20" t="s">
        <v>545</v>
      </c>
      <c r="G1036" s="21">
        <v>3415.0</v>
      </c>
      <c r="H1036" s="22" t="b">
        <v>1</v>
      </c>
      <c r="I1036" s="19" t="s">
        <v>20</v>
      </c>
      <c r="J1036" s="18"/>
      <c r="K1036" s="31">
        <v>0.0</v>
      </c>
      <c r="L1036" s="24"/>
      <c r="M1036" s="24"/>
    </row>
    <row r="1037" ht="22.5" customHeight="1">
      <c r="A1037" s="16" t="s">
        <v>120</v>
      </c>
      <c r="B1037" s="16" t="s">
        <v>513</v>
      </c>
      <c r="C1037" s="25">
        <v>1642.0</v>
      </c>
      <c r="D1037" s="18">
        <v>45983.0</v>
      </c>
      <c r="E1037" s="19" t="s">
        <v>106</v>
      </c>
      <c r="F1037" s="20" t="s">
        <v>403</v>
      </c>
      <c r="G1037" s="21">
        <v>22000.0</v>
      </c>
      <c r="H1037" s="22" t="b">
        <v>1</v>
      </c>
      <c r="I1037" s="19" t="s">
        <v>23</v>
      </c>
      <c r="J1037" s="18"/>
      <c r="K1037" s="31">
        <v>0.0</v>
      </c>
      <c r="L1037" s="24"/>
      <c r="M1037" s="24"/>
    </row>
    <row r="1038" ht="22.5" customHeight="1">
      <c r="A1038" s="16" t="s">
        <v>120</v>
      </c>
      <c r="B1038" s="16" t="s">
        <v>513</v>
      </c>
      <c r="C1038" s="25">
        <v>997.0</v>
      </c>
      <c r="D1038" s="18">
        <v>45985.0</v>
      </c>
      <c r="E1038" s="19" t="s">
        <v>39</v>
      </c>
      <c r="F1038" s="20" t="s">
        <v>158</v>
      </c>
      <c r="G1038" s="21">
        <v>150.0</v>
      </c>
      <c r="H1038" s="22" t="b">
        <v>1</v>
      </c>
      <c r="I1038" s="19" t="s">
        <v>20</v>
      </c>
      <c r="J1038" s="18"/>
      <c r="K1038" s="31">
        <v>0.0</v>
      </c>
      <c r="L1038" s="24"/>
      <c r="M1038" s="24"/>
    </row>
    <row r="1039" ht="22.5" customHeight="1">
      <c r="A1039" s="16" t="s">
        <v>120</v>
      </c>
      <c r="B1039" s="16" t="s">
        <v>513</v>
      </c>
      <c r="C1039" s="25">
        <v>1001.0</v>
      </c>
      <c r="D1039" s="18">
        <v>45985.0</v>
      </c>
      <c r="E1039" s="19" t="s">
        <v>159</v>
      </c>
      <c r="F1039" s="20" t="s">
        <v>113</v>
      </c>
      <c r="G1039" s="21">
        <v>4480.0</v>
      </c>
      <c r="H1039" s="22" t="b">
        <v>1</v>
      </c>
      <c r="I1039" s="19" t="s">
        <v>23</v>
      </c>
      <c r="J1039" s="18"/>
      <c r="K1039" s="31">
        <v>0.0</v>
      </c>
      <c r="L1039" s="24"/>
      <c r="M1039" s="24"/>
    </row>
    <row r="1040" ht="22.5" customHeight="1">
      <c r="A1040" s="16" t="s">
        <v>120</v>
      </c>
      <c r="B1040" s="16" t="s">
        <v>513</v>
      </c>
      <c r="C1040" s="25">
        <v>1002.0</v>
      </c>
      <c r="D1040" s="18">
        <v>45985.0</v>
      </c>
      <c r="E1040" s="19" t="s">
        <v>21</v>
      </c>
      <c r="F1040" s="20" t="s">
        <v>546</v>
      </c>
      <c r="G1040" s="21">
        <v>13319.0</v>
      </c>
      <c r="H1040" s="22" t="b">
        <v>1</v>
      </c>
      <c r="I1040" s="19" t="s">
        <v>23</v>
      </c>
      <c r="J1040" s="18"/>
      <c r="K1040" s="31">
        <v>0.0</v>
      </c>
      <c r="L1040" s="24"/>
      <c r="M1040" s="24"/>
    </row>
    <row r="1041" ht="22.5" customHeight="1">
      <c r="A1041" s="16" t="s">
        <v>120</v>
      </c>
      <c r="B1041" s="16" t="s">
        <v>513</v>
      </c>
      <c r="C1041" s="25">
        <v>1010.0</v>
      </c>
      <c r="D1041" s="18">
        <v>45985.0</v>
      </c>
      <c r="E1041" s="19" t="s">
        <v>18</v>
      </c>
      <c r="F1041" s="20" t="s">
        <v>147</v>
      </c>
      <c r="G1041" s="21">
        <v>2514.0</v>
      </c>
      <c r="H1041" s="22" t="b">
        <v>1</v>
      </c>
      <c r="I1041" s="19" t="s">
        <v>23</v>
      </c>
      <c r="J1041" s="18"/>
      <c r="K1041" s="31">
        <v>0.0</v>
      </c>
      <c r="L1041" s="24"/>
      <c r="M1041" s="24"/>
    </row>
    <row r="1042" ht="22.5" customHeight="1">
      <c r="A1042" s="16" t="s">
        <v>120</v>
      </c>
      <c r="B1042" s="16" t="s">
        <v>513</v>
      </c>
      <c r="C1042" s="25">
        <v>1020.0</v>
      </c>
      <c r="D1042" s="18">
        <v>45985.0</v>
      </c>
      <c r="E1042" s="19" t="s">
        <v>136</v>
      </c>
      <c r="F1042" s="20" t="s">
        <v>416</v>
      </c>
      <c r="G1042" s="21">
        <v>1107.0</v>
      </c>
      <c r="H1042" s="22" t="b">
        <v>1</v>
      </c>
      <c r="I1042" s="19" t="s">
        <v>20</v>
      </c>
      <c r="J1042" s="18"/>
      <c r="K1042" s="31">
        <v>0.0</v>
      </c>
      <c r="L1042" s="24"/>
      <c r="M1042" s="24"/>
    </row>
    <row r="1043" ht="22.5" customHeight="1">
      <c r="A1043" s="16" t="s">
        <v>120</v>
      </c>
      <c r="B1043" s="16" t="s">
        <v>513</v>
      </c>
      <c r="C1043" s="25">
        <v>1021.0</v>
      </c>
      <c r="D1043" s="18">
        <v>45985.0</v>
      </c>
      <c r="E1043" s="19" t="s">
        <v>155</v>
      </c>
      <c r="F1043" s="20" t="s">
        <v>243</v>
      </c>
      <c r="G1043" s="21">
        <v>2831.0</v>
      </c>
      <c r="H1043" s="22" t="b">
        <v>1</v>
      </c>
      <c r="I1043" s="19" t="s">
        <v>20</v>
      </c>
      <c r="J1043" s="18"/>
      <c r="K1043" s="31">
        <v>0.0</v>
      </c>
      <c r="L1043" s="24"/>
      <c r="M1043" s="24"/>
    </row>
    <row r="1044" ht="22.5" customHeight="1">
      <c r="A1044" s="16" t="s">
        <v>120</v>
      </c>
      <c r="B1044" s="16" t="s">
        <v>513</v>
      </c>
      <c r="C1044" s="25">
        <v>1022.0</v>
      </c>
      <c r="D1044" s="18">
        <v>45985.0</v>
      </c>
      <c r="E1044" s="19" t="s">
        <v>93</v>
      </c>
      <c r="F1044" s="20" t="s">
        <v>161</v>
      </c>
      <c r="G1044" s="21">
        <v>3238.0</v>
      </c>
      <c r="H1044" s="22" t="b">
        <v>1</v>
      </c>
      <c r="I1044" s="19" t="s">
        <v>20</v>
      </c>
      <c r="J1044" s="48" t="s">
        <v>547</v>
      </c>
      <c r="K1044" s="31">
        <v>0.0</v>
      </c>
      <c r="L1044" s="24"/>
      <c r="M1044" s="24"/>
    </row>
    <row r="1045" ht="22.5" customHeight="1">
      <c r="A1045" s="16" t="s">
        <v>120</v>
      </c>
      <c r="B1045" s="16" t="s">
        <v>513</v>
      </c>
      <c r="C1045" s="25">
        <v>1023.0</v>
      </c>
      <c r="D1045" s="18">
        <v>45985.0</v>
      </c>
      <c r="E1045" s="19" t="s">
        <v>267</v>
      </c>
      <c r="F1045" s="20" t="s">
        <v>450</v>
      </c>
      <c r="G1045" s="21">
        <v>1710.0</v>
      </c>
      <c r="H1045" s="22" t="b">
        <v>1</v>
      </c>
      <c r="I1045" s="19" t="s">
        <v>20</v>
      </c>
      <c r="J1045" s="18"/>
      <c r="K1045" s="31">
        <v>0.0</v>
      </c>
      <c r="L1045" s="24"/>
      <c r="M1045" s="24"/>
    </row>
    <row r="1046" ht="22.5" customHeight="1">
      <c r="A1046" s="16" t="s">
        <v>120</v>
      </c>
      <c r="B1046" s="16" t="s">
        <v>513</v>
      </c>
      <c r="C1046" s="25">
        <v>1046.0</v>
      </c>
      <c r="D1046" s="18">
        <v>45985.0</v>
      </c>
      <c r="E1046" s="19" t="s">
        <v>93</v>
      </c>
      <c r="F1046" s="20" t="s">
        <v>548</v>
      </c>
      <c r="G1046" s="21">
        <v>3233.0</v>
      </c>
      <c r="H1046" s="22" t="b">
        <v>1</v>
      </c>
      <c r="I1046" s="19" t="s">
        <v>20</v>
      </c>
      <c r="J1046" s="18"/>
      <c r="K1046" s="31">
        <v>0.0</v>
      </c>
      <c r="L1046" s="24"/>
      <c r="M1046" s="24"/>
    </row>
    <row r="1047" ht="22.5" customHeight="1">
      <c r="A1047" s="16" t="s">
        <v>120</v>
      </c>
      <c r="B1047" s="16" t="s">
        <v>513</v>
      </c>
      <c r="C1047" s="25">
        <v>994.0</v>
      </c>
      <c r="D1047" s="18">
        <v>45986.0</v>
      </c>
      <c r="E1047" s="19" t="s">
        <v>70</v>
      </c>
      <c r="F1047" s="20" t="s">
        <v>95</v>
      </c>
      <c r="G1047" s="21">
        <v>600.0</v>
      </c>
      <c r="H1047" s="22" t="b">
        <v>1</v>
      </c>
      <c r="I1047" s="19" t="s">
        <v>20</v>
      </c>
      <c r="J1047" s="18"/>
      <c r="K1047" s="31">
        <v>0.0</v>
      </c>
      <c r="L1047" s="24"/>
      <c r="M1047" s="24"/>
    </row>
    <row r="1048" ht="22.5" customHeight="1">
      <c r="A1048" s="16" t="s">
        <v>120</v>
      </c>
      <c r="B1048" s="16" t="s">
        <v>513</v>
      </c>
      <c r="C1048" s="25">
        <v>995.0</v>
      </c>
      <c r="D1048" s="18">
        <v>45986.0</v>
      </c>
      <c r="E1048" s="19" t="s">
        <v>70</v>
      </c>
      <c r="F1048" s="20" t="s">
        <v>95</v>
      </c>
      <c r="G1048" s="21">
        <v>600.0</v>
      </c>
      <c r="H1048" s="22" t="b">
        <v>1</v>
      </c>
      <c r="I1048" s="19" t="s">
        <v>20</v>
      </c>
      <c r="J1048" s="18"/>
      <c r="K1048" s="31">
        <v>0.0</v>
      </c>
      <c r="L1048" s="24"/>
      <c r="M1048" s="24"/>
    </row>
    <row r="1049" ht="22.5" customHeight="1">
      <c r="A1049" s="16" t="s">
        <v>120</v>
      </c>
      <c r="B1049" s="16" t="s">
        <v>513</v>
      </c>
      <c r="C1049" s="25">
        <v>996.0</v>
      </c>
      <c r="D1049" s="18">
        <v>45986.0</v>
      </c>
      <c r="E1049" s="19" t="s">
        <v>39</v>
      </c>
      <c r="F1049" s="20" t="s">
        <v>158</v>
      </c>
      <c r="G1049" s="21">
        <v>75.0</v>
      </c>
      <c r="H1049" s="22" t="b">
        <v>1</v>
      </c>
      <c r="I1049" s="19" t="s">
        <v>20</v>
      </c>
      <c r="J1049" s="18"/>
      <c r="K1049" s="31">
        <v>0.0</v>
      </c>
      <c r="L1049" s="24"/>
      <c r="M1049" s="24"/>
    </row>
    <row r="1050" ht="22.5" customHeight="1">
      <c r="A1050" s="16" t="s">
        <v>120</v>
      </c>
      <c r="B1050" s="16" t="s">
        <v>513</v>
      </c>
      <c r="C1050" s="25">
        <v>999.0</v>
      </c>
      <c r="D1050" s="18">
        <v>45986.0</v>
      </c>
      <c r="E1050" s="19" t="s">
        <v>59</v>
      </c>
      <c r="F1050" s="20" t="s">
        <v>60</v>
      </c>
      <c r="G1050" s="21">
        <v>1600.0</v>
      </c>
      <c r="H1050" s="22" t="b">
        <v>1</v>
      </c>
      <c r="I1050" s="19" t="s">
        <v>23</v>
      </c>
      <c r="J1050" s="18"/>
      <c r="K1050" s="31">
        <v>0.0</v>
      </c>
      <c r="L1050" s="24"/>
      <c r="M1050" s="24"/>
    </row>
    <row r="1051" ht="22.5" customHeight="1">
      <c r="A1051" s="16" t="s">
        <v>120</v>
      </c>
      <c r="B1051" s="16" t="s">
        <v>513</v>
      </c>
      <c r="C1051" s="25">
        <v>1000.0</v>
      </c>
      <c r="D1051" s="18">
        <v>45986.0</v>
      </c>
      <c r="E1051" s="19" t="s">
        <v>26</v>
      </c>
      <c r="F1051" s="20" t="s">
        <v>549</v>
      </c>
      <c r="G1051" s="21">
        <v>1500.0</v>
      </c>
      <c r="H1051" s="22" t="b">
        <v>1</v>
      </c>
      <c r="I1051" s="19" t="s">
        <v>23</v>
      </c>
      <c r="J1051" s="18"/>
      <c r="K1051" s="31">
        <v>0.0</v>
      </c>
      <c r="L1051" s="24"/>
      <c r="M1051" s="24"/>
    </row>
    <row r="1052" ht="22.5" customHeight="1">
      <c r="A1052" s="16" t="s">
        <v>120</v>
      </c>
      <c r="B1052" s="16" t="s">
        <v>513</v>
      </c>
      <c r="C1052" s="25">
        <v>1004.0</v>
      </c>
      <c r="D1052" s="18">
        <v>45986.0</v>
      </c>
      <c r="E1052" s="19" t="s">
        <v>21</v>
      </c>
      <c r="F1052" s="20" t="s">
        <v>550</v>
      </c>
      <c r="G1052" s="21">
        <v>1588.0</v>
      </c>
      <c r="H1052" s="22" t="b">
        <v>1</v>
      </c>
      <c r="I1052" s="19" t="s">
        <v>23</v>
      </c>
      <c r="J1052" s="18"/>
      <c r="K1052" s="5">
        <v>1.0</v>
      </c>
      <c r="L1052" s="24"/>
      <c r="M1052" s="24"/>
    </row>
    <row r="1053" ht="22.5" customHeight="1">
      <c r="A1053" s="16" t="s">
        <v>120</v>
      </c>
      <c r="B1053" s="16" t="s">
        <v>513</v>
      </c>
      <c r="C1053" s="25">
        <v>1006.0</v>
      </c>
      <c r="D1053" s="18">
        <v>45986.0</v>
      </c>
      <c r="E1053" s="19" t="s">
        <v>24</v>
      </c>
      <c r="F1053" s="20" t="s">
        <v>551</v>
      </c>
      <c r="G1053" s="21">
        <v>14568.0</v>
      </c>
      <c r="H1053" s="22" t="b">
        <v>1</v>
      </c>
      <c r="I1053" s="19" t="s">
        <v>23</v>
      </c>
      <c r="J1053" s="18"/>
      <c r="K1053" s="31">
        <v>0.0</v>
      </c>
      <c r="L1053" s="24"/>
      <c r="M1053" s="24"/>
    </row>
    <row r="1054" ht="22.5" customHeight="1">
      <c r="A1054" s="16" t="s">
        <v>120</v>
      </c>
      <c r="B1054" s="16" t="s">
        <v>513</v>
      </c>
      <c r="C1054" s="25">
        <v>1011.0</v>
      </c>
      <c r="D1054" s="18">
        <v>45986.0</v>
      </c>
      <c r="E1054" s="19" t="s">
        <v>400</v>
      </c>
      <c r="F1054" s="20" t="s">
        <v>552</v>
      </c>
      <c r="G1054" s="21">
        <v>304.0</v>
      </c>
      <c r="H1054" s="22" t="b">
        <v>1</v>
      </c>
      <c r="I1054" s="19" t="s">
        <v>20</v>
      </c>
      <c r="J1054" s="18"/>
      <c r="K1054" s="31">
        <v>0.0</v>
      </c>
      <c r="L1054" s="24"/>
      <c r="M1054" s="24"/>
    </row>
    <row r="1055" ht="22.5" customHeight="1">
      <c r="A1055" s="16" t="s">
        <v>120</v>
      </c>
      <c r="B1055" s="16" t="s">
        <v>513</v>
      </c>
      <c r="C1055" s="25">
        <v>1012.0</v>
      </c>
      <c r="D1055" s="18">
        <v>45986.0</v>
      </c>
      <c r="E1055" s="19" t="s">
        <v>93</v>
      </c>
      <c r="F1055" s="20" t="s">
        <v>553</v>
      </c>
      <c r="G1055" s="21">
        <v>3608.0</v>
      </c>
      <c r="H1055" s="22" t="b">
        <v>1</v>
      </c>
      <c r="I1055" s="19" t="s">
        <v>20</v>
      </c>
      <c r="J1055" s="18"/>
      <c r="K1055" s="31">
        <v>0.0</v>
      </c>
      <c r="L1055" s="24"/>
      <c r="M1055" s="24"/>
    </row>
    <row r="1056" ht="22.5" customHeight="1">
      <c r="A1056" s="16" t="s">
        <v>120</v>
      </c>
      <c r="B1056" s="16" t="s">
        <v>513</v>
      </c>
      <c r="C1056" s="25">
        <v>1013.0</v>
      </c>
      <c r="D1056" s="18">
        <v>45986.0</v>
      </c>
      <c r="E1056" s="19" t="s">
        <v>56</v>
      </c>
      <c r="F1056" s="20" t="s">
        <v>554</v>
      </c>
      <c r="G1056" s="21">
        <v>2917.0</v>
      </c>
      <c r="H1056" s="22" t="b">
        <v>1</v>
      </c>
      <c r="I1056" s="19" t="s">
        <v>20</v>
      </c>
      <c r="J1056" s="18"/>
      <c r="K1056" s="31">
        <v>0.0</v>
      </c>
      <c r="L1056" s="24"/>
      <c r="M1056" s="24"/>
    </row>
    <row r="1057" ht="22.5" customHeight="1">
      <c r="A1057" s="16" t="s">
        <v>120</v>
      </c>
      <c r="B1057" s="16" t="s">
        <v>513</v>
      </c>
      <c r="C1057" s="25">
        <v>1014.0</v>
      </c>
      <c r="D1057" s="18">
        <v>45986.0</v>
      </c>
      <c r="E1057" s="19" t="s">
        <v>448</v>
      </c>
      <c r="F1057" s="20" t="s">
        <v>555</v>
      </c>
      <c r="G1057" s="21">
        <v>800.0</v>
      </c>
      <c r="H1057" s="22" t="b">
        <v>1</v>
      </c>
      <c r="I1057" s="19" t="s">
        <v>20</v>
      </c>
      <c r="J1057" s="18"/>
      <c r="K1057" s="31">
        <v>0.0</v>
      </c>
      <c r="L1057" s="24"/>
      <c r="M1057" s="24"/>
    </row>
    <row r="1058" ht="22.5" customHeight="1">
      <c r="A1058" s="16" t="s">
        <v>120</v>
      </c>
      <c r="B1058" s="16" t="s">
        <v>513</v>
      </c>
      <c r="C1058" s="25">
        <v>1045.0</v>
      </c>
      <c r="D1058" s="18">
        <v>45986.0</v>
      </c>
      <c r="E1058" s="19" t="s">
        <v>56</v>
      </c>
      <c r="F1058" s="20" t="s">
        <v>556</v>
      </c>
      <c r="G1058" s="21">
        <v>2917.0</v>
      </c>
      <c r="H1058" s="22" t="b">
        <v>1</v>
      </c>
      <c r="I1058" s="19" t="s">
        <v>20</v>
      </c>
      <c r="J1058" s="18"/>
      <c r="K1058" s="31">
        <v>0.0</v>
      </c>
      <c r="L1058" s="24"/>
      <c r="M1058" s="24"/>
    </row>
    <row r="1059" ht="22.5" customHeight="1">
      <c r="A1059" s="16" t="s">
        <v>120</v>
      </c>
      <c r="B1059" s="16" t="s">
        <v>513</v>
      </c>
      <c r="C1059" s="25">
        <v>1063.0</v>
      </c>
      <c r="D1059" s="18">
        <v>45986.0</v>
      </c>
      <c r="E1059" s="19" t="s">
        <v>400</v>
      </c>
      <c r="F1059" s="20" t="s">
        <v>147</v>
      </c>
      <c r="G1059" s="21">
        <v>304.0</v>
      </c>
      <c r="H1059" s="22" t="b">
        <v>1</v>
      </c>
      <c r="I1059" s="19" t="s">
        <v>20</v>
      </c>
      <c r="J1059" s="18"/>
      <c r="K1059" s="31">
        <v>0.0</v>
      </c>
      <c r="L1059" s="24"/>
      <c r="M1059" s="24"/>
    </row>
    <row r="1060" ht="22.5" customHeight="1">
      <c r="A1060" s="16" t="s">
        <v>120</v>
      </c>
      <c r="B1060" s="16" t="s">
        <v>513</v>
      </c>
      <c r="C1060" s="25">
        <v>1050.0</v>
      </c>
      <c r="D1060" s="18">
        <v>45987.0</v>
      </c>
      <c r="E1060" s="19" t="s">
        <v>150</v>
      </c>
      <c r="F1060" s="20" t="s">
        <v>557</v>
      </c>
      <c r="G1060" s="21">
        <v>5546.0</v>
      </c>
      <c r="H1060" s="22" t="b">
        <v>1</v>
      </c>
      <c r="I1060" s="19" t="s">
        <v>23</v>
      </c>
      <c r="J1060" s="18"/>
      <c r="K1060" s="31">
        <v>0.0</v>
      </c>
      <c r="L1060" s="24"/>
      <c r="M1060" s="24"/>
    </row>
    <row r="1061" ht="22.5" customHeight="1">
      <c r="A1061" s="16" t="s">
        <v>120</v>
      </c>
      <c r="B1061" s="16" t="s">
        <v>513</v>
      </c>
      <c r="C1061" s="25">
        <v>1062.0</v>
      </c>
      <c r="D1061" s="18">
        <v>45987.0</v>
      </c>
      <c r="E1061" s="19" t="s">
        <v>136</v>
      </c>
      <c r="F1061" s="20" t="s">
        <v>416</v>
      </c>
      <c r="G1061" s="21">
        <v>2411.0</v>
      </c>
      <c r="H1061" s="22" t="b">
        <v>1</v>
      </c>
      <c r="I1061" s="19" t="s">
        <v>20</v>
      </c>
      <c r="J1061" s="18"/>
      <c r="K1061" s="31">
        <v>0.0</v>
      </c>
      <c r="L1061" s="24"/>
      <c r="M1061" s="24"/>
    </row>
    <row r="1062" ht="22.5" customHeight="1">
      <c r="A1062" s="16" t="s">
        <v>120</v>
      </c>
      <c r="B1062" s="16" t="s">
        <v>513</v>
      </c>
      <c r="C1062" s="25">
        <v>1037.0</v>
      </c>
      <c r="D1062" s="18">
        <v>45988.0</v>
      </c>
      <c r="E1062" s="19" t="s">
        <v>21</v>
      </c>
      <c r="F1062" s="20" t="s">
        <v>558</v>
      </c>
      <c r="G1062" s="21">
        <v>8003.0</v>
      </c>
      <c r="H1062" s="22" t="b">
        <v>1</v>
      </c>
      <c r="I1062" s="19" t="s">
        <v>23</v>
      </c>
      <c r="J1062" s="18"/>
      <c r="K1062" s="31">
        <v>0.0</v>
      </c>
      <c r="L1062" s="24"/>
      <c r="M1062" s="24"/>
    </row>
    <row r="1063" ht="22.5" customHeight="1">
      <c r="A1063" s="16" t="s">
        <v>120</v>
      </c>
      <c r="B1063" s="16" t="s">
        <v>513</v>
      </c>
      <c r="C1063" s="25">
        <v>1053.0</v>
      </c>
      <c r="D1063" s="18">
        <v>45988.0</v>
      </c>
      <c r="E1063" s="19" t="s">
        <v>72</v>
      </c>
      <c r="F1063" s="20" t="s">
        <v>559</v>
      </c>
      <c r="G1063" s="21">
        <v>683.0</v>
      </c>
      <c r="H1063" s="22" t="b">
        <v>1</v>
      </c>
      <c r="I1063" s="19" t="s">
        <v>23</v>
      </c>
      <c r="J1063" s="18"/>
      <c r="K1063" s="31">
        <v>0.0</v>
      </c>
      <c r="L1063" s="24"/>
      <c r="M1063" s="24"/>
    </row>
    <row r="1064" ht="22.5" customHeight="1">
      <c r="A1064" s="16" t="s">
        <v>120</v>
      </c>
      <c r="B1064" s="16" t="s">
        <v>513</v>
      </c>
      <c r="C1064" s="25">
        <v>1054.0</v>
      </c>
      <c r="D1064" s="18">
        <v>45988.0</v>
      </c>
      <c r="E1064" s="19" t="s">
        <v>18</v>
      </c>
      <c r="F1064" s="20" t="s">
        <v>147</v>
      </c>
      <c r="G1064" s="21">
        <v>1725.0</v>
      </c>
      <c r="H1064" s="22" t="b">
        <v>1</v>
      </c>
      <c r="I1064" s="19" t="s">
        <v>23</v>
      </c>
      <c r="J1064" s="18"/>
      <c r="K1064" s="31">
        <v>0.0</v>
      </c>
      <c r="L1064" s="24"/>
      <c r="M1064" s="24"/>
    </row>
    <row r="1065" ht="22.5" customHeight="1">
      <c r="A1065" s="16" t="s">
        <v>120</v>
      </c>
      <c r="B1065" s="16" t="s">
        <v>513</v>
      </c>
      <c r="C1065" s="25">
        <v>1032.0</v>
      </c>
      <c r="D1065" s="18">
        <v>45989.0</v>
      </c>
      <c r="E1065" s="19" t="s">
        <v>267</v>
      </c>
      <c r="F1065" s="20" t="s">
        <v>360</v>
      </c>
      <c r="G1065" s="21">
        <v>1710.0</v>
      </c>
      <c r="H1065" s="22" t="b">
        <v>1</v>
      </c>
      <c r="I1065" s="19" t="s">
        <v>20</v>
      </c>
      <c r="J1065" s="18"/>
      <c r="K1065" s="31">
        <v>0.0</v>
      </c>
      <c r="L1065" s="24"/>
      <c r="M1065" s="24"/>
    </row>
    <row r="1066" ht="22.5" customHeight="1">
      <c r="A1066" s="16" t="s">
        <v>120</v>
      </c>
      <c r="B1066" s="16" t="s">
        <v>513</v>
      </c>
      <c r="C1066" s="25">
        <v>1038.0</v>
      </c>
      <c r="D1066" s="18">
        <v>45989.0</v>
      </c>
      <c r="E1066" s="19" t="s">
        <v>39</v>
      </c>
      <c r="F1066" s="20" t="s">
        <v>158</v>
      </c>
      <c r="G1066" s="21">
        <v>75.0</v>
      </c>
      <c r="H1066" s="22" t="b">
        <v>1</v>
      </c>
      <c r="I1066" s="19" t="s">
        <v>20</v>
      </c>
      <c r="J1066" s="18"/>
      <c r="K1066" s="31">
        <v>0.0</v>
      </c>
      <c r="L1066" s="24"/>
      <c r="M1066" s="24"/>
    </row>
    <row r="1067" ht="22.5" customHeight="1">
      <c r="A1067" s="16" t="s">
        <v>120</v>
      </c>
      <c r="B1067" s="16" t="s">
        <v>513</v>
      </c>
      <c r="C1067" s="25">
        <v>1061.0</v>
      </c>
      <c r="D1067" s="18">
        <v>45989.0</v>
      </c>
      <c r="E1067" s="19" t="s">
        <v>142</v>
      </c>
      <c r="F1067" s="20" t="s">
        <v>219</v>
      </c>
      <c r="G1067" s="21">
        <v>3435.0</v>
      </c>
      <c r="H1067" s="22" t="b">
        <v>1</v>
      </c>
      <c r="I1067" s="19" t="s">
        <v>20</v>
      </c>
      <c r="J1067" s="18"/>
      <c r="K1067" s="31">
        <v>0.0</v>
      </c>
      <c r="L1067" s="24"/>
      <c r="M1067" s="24"/>
    </row>
    <row r="1068" ht="22.5" customHeight="1">
      <c r="A1068" s="16" t="s">
        <v>120</v>
      </c>
      <c r="B1068" s="16" t="s">
        <v>513</v>
      </c>
      <c r="C1068" s="25">
        <v>1070.0</v>
      </c>
      <c r="D1068" s="18">
        <v>45989.0</v>
      </c>
      <c r="E1068" s="19" t="s">
        <v>13</v>
      </c>
      <c r="F1068" s="20" t="s">
        <v>560</v>
      </c>
      <c r="G1068" s="21">
        <v>108450.0</v>
      </c>
      <c r="H1068" s="22" t="b">
        <v>1</v>
      </c>
      <c r="I1068" s="19" t="s">
        <v>23</v>
      </c>
      <c r="J1068" s="18"/>
      <c r="K1068" s="31">
        <v>0.0</v>
      </c>
      <c r="L1068" s="24"/>
      <c r="M1068" s="24"/>
    </row>
    <row r="1069" ht="22.5" customHeight="1">
      <c r="A1069" s="16" t="s">
        <v>120</v>
      </c>
      <c r="B1069" s="16" t="s">
        <v>513</v>
      </c>
      <c r="C1069" s="25">
        <v>1043.0</v>
      </c>
      <c r="D1069" s="18">
        <v>45990.0</v>
      </c>
      <c r="E1069" s="19" t="s">
        <v>26</v>
      </c>
      <c r="F1069" s="20" t="s">
        <v>561</v>
      </c>
      <c r="G1069" s="21">
        <v>7200.0</v>
      </c>
      <c r="H1069" s="22" t="b">
        <v>1</v>
      </c>
      <c r="I1069" s="19" t="s">
        <v>20</v>
      </c>
      <c r="J1069" s="18">
        <v>45997.0</v>
      </c>
      <c r="K1069" s="31">
        <v>0.0</v>
      </c>
      <c r="L1069" s="24"/>
      <c r="M1069" s="24"/>
    </row>
    <row r="1070" ht="22.5" customHeight="1">
      <c r="A1070" s="16" t="s">
        <v>120</v>
      </c>
      <c r="B1070" s="16" t="s">
        <v>513</v>
      </c>
      <c r="C1070" s="25">
        <v>1047.0</v>
      </c>
      <c r="D1070" s="18">
        <v>45990.0</v>
      </c>
      <c r="E1070" s="19" t="s">
        <v>39</v>
      </c>
      <c r="F1070" s="20" t="s">
        <v>158</v>
      </c>
      <c r="G1070" s="21">
        <v>75.0</v>
      </c>
      <c r="H1070" s="22" t="b">
        <v>1</v>
      </c>
      <c r="I1070" s="19" t="s">
        <v>20</v>
      </c>
      <c r="J1070" s="18"/>
      <c r="K1070" s="31">
        <v>0.0</v>
      </c>
      <c r="L1070" s="24"/>
      <c r="M1070" s="24"/>
    </row>
    <row r="1071" ht="22.5" customHeight="1">
      <c r="A1071" s="16" t="s">
        <v>120</v>
      </c>
      <c r="B1071" s="16" t="s">
        <v>513</v>
      </c>
      <c r="C1071" s="25">
        <v>1051.0</v>
      </c>
      <c r="D1071" s="18">
        <v>45990.0</v>
      </c>
      <c r="E1071" s="19" t="s">
        <v>21</v>
      </c>
      <c r="F1071" s="20" t="s">
        <v>179</v>
      </c>
      <c r="G1071" s="21">
        <v>2900.0</v>
      </c>
      <c r="H1071" s="22" t="b">
        <v>1</v>
      </c>
      <c r="I1071" s="19" t="s">
        <v>23</v>
      </c>
      <c r="J1071" s="18"/>
      <c r="K1071" s="31">
        <v>0.0</v>
      </c>
      <c r="L1071" s="24"/>
      <c r="M1071" s="24"/>
    </row>
    <row r="1072" ht="22.5" customHeight="1">
      <c r="A1072" s="16" t="s">
        <v>120</v>
      </c>
      <c r="B1072" s="16" t="s">
        <v>513</v>
      </c>
      <c r="C1072" s="25">
        <v>1052.0</v>
      </c>
      <c r="D1072" s="18">
        <v>45990.0</v>
      </c>
      <c r="E1072" s="19" t="s">
        <v>21</v>
      </c>
      <c r="F1072" s="20" t="s">
        <v>562</v>
      </c>
      <c r="G1072" s="21">
        <v>2666.0</v>
      </c>
      <c r="H1072" s="22" t="b">
        <v>1</v>
      </c>
      <c r="I1072" s="19" t="s">
        <v>23</v>
      </c>
      <c r="J1072" s="18"/>
      <c r="K1072" s="31">
        <v>0.0</v>
      </c>
      <c r="L1072" s="24"/>
      <c r="M1072" s="24"/>
    </row>
    <row r="1073" ht="22.5" customHeight="1">
      <c r="A1073" s="16" t="s">
        <v>120</v>
      </c>
      <c r="B1073" s="16" t="s">
        <v>513</v>
      </c>
      <c r="C1073" s="25">
        <v>1060.0</v>
      </c>
      <c r="D1073" s="18">
        <v>45990.0</v>
      </c>
      <c r="E1073" s="19" t="s">
        <v>136</v>
      </c>
      <c r="F1073" s="20" t="s">
        <v>416</v>
      </c>
      <c r="G1073" s="21">
        <v>1276.0</v>
      </c>
      <c r="H1073" s="22" t="b">
        <v>1</v>
      </c>
      <c r="I1073" s="19" t="s">
        <v>20</v>
      </c>
      <c r="J1073" s="18"/>
      <c r="K1073" s="31">
        <v>0.0</v>
      </c>
      <c r="L1073" s="24"/>
      <c r="M1073" s="24"/>
    </row>
    <row r="1074" ht="22.5" customHeight="1">
      <c r="A1074" s="16" t="s">
        <v>120</v>
      </c>
      <c r="B1074" s="16" t="s">
        <v>513</v>
      </c>
      <c r="C1074" s="25">
        <v>1144.0</v>
      </c>
      <c r="D1074" s="18">
        <v>45990.0</v>
      </c>
      <c r="E1074" s="19" t="s">
        <v>136</v>
      </c>
      <c r="F1074" s="20" t="s">
        <v>416</v>
      </c>
      <c r="G1074" s="21">
        <v>1276.0</v>
      </c>
      <c r="H1074" s="22" t="b">
        <v>1</v>
      </c>
      <c r="I1074" s="19" t="s">
        <v>20</v>
      </c>
      <c r="J1074" s="18"/>
      <c r="K1074" s="31">
        <v>0.0</v>
      </c>
      <c r="L1074" s="24"/>
      <c r="M1074" s="24"/>
    </row>
    <row r="1075" ht="22.5" customHeight="1">
      <c r="A1075" s="16" t="s">
        <v>120</v>
      </c>
      <c r="B1075" s="16" t="s">
        <v>513</v>
      </c>
      <c r="C1075" s="25">
        <v>1059.0</v>
      </c>
      <c r="D1075" s="18">
        <v>45991.0</v>
      </c>
      <c r="E1075" s="19" t="s">
        <v>16</v>
      </c>
      <c r="F1075" s="20" t="s">
        <v>563</v>
      </c>
      <c r="G1075" s="21">
        <v>1268.0</v>
      </c>
      <c r="H1075" s="22" t="b">
        <v>1</v>
      </c>
      <c r="I1075" s="19" t="s">
        <v>20</v>
      </c>
      <c r="J1075" s="18"/>
      <c r="K1075" s="31">
        <v>0.0</v>
      </c>
      <c r="L1075" s="24"/>
      <c r="M1075" s="24"/>
    </row>
    <row r="1076" ht="22.5" customHeight="1">
      <c r="A1076" s="16" t="s">
        <v>120</v>
      </c>
      <c r="B1076" s="16" t="s">
        <v>564</v>
      </c>
      <c r="C1076" s="25">
        <v>1039.0</v>
      </c>
      <c r="D1076" s="18">
        <v>45992.0</v>
      </c>
      <c r="E1076" s="19" t="s">
        <v>72</v>
      </c>
      <c r="F1076" s="20" t="s">
        <v>216</v>
      </c>
      <c r="G1076" s="21">
        <v>840.0</v>
      </c>
      <c r="H1076" s="22" t="b">
        <v>1</v>
      </c>
      <c r="I1076" s="19" t="s">
        <v>23</v>
      </c>
      <c r="J1076" s="18"/>
      <c r="K1076" s="31">
        <v>0.0</v>
      </c>
      <c r="L1076" s="24"/>
      <c r="M1076" s="24"/>
    </row>
    <row r="1077" ht="22.5" customHeight="1">
      <c r="A1077" s="16" t="s">
        <v>120</v>
      </c>
      <c r="B1077" s="16" t="s">
        <v>564</v>
      </c>
      <c r="C1077" s="25">
        <v>1041.0</v>
      </c>
      <c r="D1077" s="18">
        <v>45992.0</v>
      </c>
      <c r="E1077" s="19" t="s">
        <v>39</v>
      </c>
      <c r="F1077" s="20" t="s">
        <v>158</v>
      </c>
      <c r="G1077" s="21">
        <v>75.0</v>
      </c>
      <c r="H1077" s="22" t="b">
        <v>1</v>
      </c>
      <c r="I1077" s="19" t="s">
        <v>20</v>
      </c>
      <c r="J1077" s="18"/>
      <c r="K1077" s="31">
        <v>0.0</v>
      </c>
      <c r="L1077" s="24"/>
      <c r="M1077" s="24"/>
    </row>
    <row r="1078" ht="22.5" customHeight="1">
      <c r="A1078" s="16" t="s">
        <v>120</v>
      </c>
      <c r="B1078" s="16" t="s">
        <v>564</v>
      </c>
      <c r="C1078" s="25">
        <v>1042.0</v>
      </c>
      <c r="D1078" s="18">
        <v>45992.0</v>
      </c>
      <c r="E1078" s="19" t="s">
        <v>59</v>
      </c>
      <c r="F1078" s="20" t="s">
        <v>60</v>
      </c>
      <c r="G1078" s="21">
        <v>1600.0</v>
      </c>
      <c r="H1078" s="22" t="b">
        <v>1</v>
      </c>
      <c r="I1078" s="19" t="s">
        <v>23</v>
      </c>
      <c r="J1078" s="18"/>
      <c r="K1078" s="31">
        <v>0.0</v>
      </c>
      <c r="L1078" s="24"/>
      <c r="M1078" s="24"/>
    </row>
    <row r="1079" ht="22.5" customHeight="1">
      <c r="A1079" s="16" t="s">
        <v>120</v>
      </c>
      <c r="B1079" s="16" t="s">
        <v>564</v>
      </c>
      <c r="C1079" s="25">
        <v>1044.0</v>
      </c>
      <c r="D1079" s="18">
        <v>45992.0</v>
      </c>
      <c r="E1079" s="19" t="s">
        <v>21</v>
      </c>
      <c r="F1079" s="20" t="s">
        <v>565</v>
      </c>
      <c r="G1079" s="21">
        <v>13959.0</v>
      </c>
      <c r="H1079" s="22" t="b">
        <v>1</v>
      </c>
      <c r="I1079" s="19" t="s">
        <v>23</v>
      </c>
      <c r="J1079" s="18"/>
      <c r="K1079" s="31">
        <v>0.0</v>
      </c>
      <c r="L1079" s="24"/>
      <c r="M1079" s="24"/>
    </row>
    <row r="1080" ht="22.5" customHeight="1">
      <c r="A1080" s="16" t="s">
        <v>120</v>
      </c>
      <c r="B1080" s="16" t="s">
        <v>564</v>
      </c>
      <c r="C1080" s="25">
        <v>1048.0</v>
      </c>
      <c r="D1080" s="18">
        <v>45992.0</v>
      </c>
      <c r="E1080" s="19" t="s">
        <v>144</v>
      </c>
      <c r="F1080" s="20" t="s">
        <v>566</v>
      </c>
      <c r="G1080" s="21">
        <v>29890.0</v>
      </c>
      <c r="H1080" s="22" t="b">
        <v>1</v>
      </c>
      <c r="I1080" s="19" t="s">
        <v>20</v>
      </c>
      <c r="J1080" s="18"/>
      <c r="K1080" s="31">
        <v>0.0</v>
      </c>
      <c r="L1080" s="24"/>
      <c r="M1080" s="24"/>
    </row>
    <row r="1081" ht="22.5" customHeight="1">
      <c r="A1081" s="16" t="s">
        <v>120</v>
      </c>
      <c r="B1081" s="16" t="s">
        <v>564</v>
      </c>
      <c r="C1081" s="25">
        <v>1049.0</v>
      </c>
      <c r="D1081" s="18">
        <v>45992.0</v>
      </c>
      <c r="E1081" s="19" t="s">
        <v>159</v>
      </c>
      <c r="F1081" s="20" t="s">
        <v>567</v>
      </c>
      <c r="G1081" s="21">
        <v>10385.0</v>
      </c>
      <c r="H1081" s="22" t="b">
        <v>1</v>
      </c>
      <c r="I1081" s="19" t="s">
        <v>23</v>
      </c>
      <c r="J1081" s="18"/>
      <c r="K1081" s="31">
        <v>0.0</v>
      </c>
      <c r="L1081" s="24"/>
      <c r="M1081" s="24"/>
    </row>
    <row r="1082" ht="22.5" customHeight="1">
      <c r="A1082" s="16" t="s">
        <v>120</v>
      </c>
      <c r="B1082" s="16" t="s">
        <v>564</v>
      </c>
      <c r="C1082" s="25">
        <v>1055.0</v>
      </c>
      <c r="D1082" s="18">
        <v>45992.0</v>
      </c>
      <c r="E1082" s="19" t="s">
        <v>18</v>
      </c>
      <c r="F1082" s="20" t="s">
        <v>147</v>
      </c>
      <c r="G1082" s="21">
        <v>2622.0</v>
      </c>
      <c r="H1082" s="22" t="b">
        <v>1</v>
      </c>
      <c r="I1082" s="19" t="s">
        <v>23</v>
      </c>
      <c r="J1082" s="18"/>
      <c r="K1082" s="31">
        <v>0.0</v>
      </c>
      <c r="L1082" s="24"/>
      <c r="M1082" s="24"/>
    </row>
    <row r="1083" ht="22.5" customHeight="1">
      <c r="A1083" s="16" t="s">
        <v>120</v>
      </c>
      <c r="B1083" s="16" t="s">
        <v>564</v>
      </c>
      <c r="C1083" s="25">
        <v>1057.0</v>
      </c>
      <c r="D1083" s="18">
        <v>45992.0</v>
      </c>
      <c r="E1083" s="19" t="s">
        <v>53</v>
      </c>
      <c r="F1083" s="20" t="s">
        <v>523</v>
      </c>
      <c r="G1083" s="21">
        <v>3191.0</v>
      </c>
      <c r="H1083" s="22" t="b">
        <v>1</v>
      </c>
      <c r="I1083" s="19" t="s">
        <v>20</v>
      </c>
      <c r="J1083" s="18"/>
      <c r="K1083" s="31">
        <v>0.0</v>
      </c>
      <c r="L1083" s="24"/>
      <c r="M1083" s="24"/>
    </row>
    <row r="1084" ht="22.5" customHeight="1">
      <c r="A1084" s="16" t="s">
        <v>120</v>
      </c>
      <c r="B1084" s="16" t="s">
        <v>564</v>
      </c>
      <c r="C1084" s="25">
        <v>1058.0</v>
      </c>
      <c r="D1084" s="18">
        <v>45992.0</v>
      </c>
      <c r="E1084" s="19" t="s">
        <v>136</v>
      </c>
      <c r="F1084" s="20" t="s">
        <v>416</v>
      </c>
      <c r="G1084" s="21">
        <v>2616.0</v>
      </c>
      <c r="H1084" s="22" t="b">
        <v>1</v>
      </c>
      <c r="I1084" s="19" t="s">
        <v>20</v>
      </c>
      <c r="J1084" s="18"/>
      <c r="K1084" s="31">
        <v>0.0</v>
      </c>
      <c r="L1084" s="24"/>
      <c r="M1084" s="24"/>
    </row>
    <row r="1085" ht="22.5" customHeight="1">
      <c r="A1085" s="16" t="s">
        <v>120</v>
      </c>
      <c r="B1085" s="16" t="s">
        <v>564</v>
      </c>
      <c r="C1085" s="25">
        <v>1096.0</v>
      </c>
      <c r="D1085" s="18">
        <v>45992.0</v>
      </c>
      <c r="E1085" s="19" t="s">
        <v>53</v>
      </c>
      <c r="F1085" s="20" t="s">
        <v>523</v>
      </c>
      <c r="G1085" s="21">
        <v>3189.0</v>
      </c>
      <c r="H1085" s="22" t="b">
        <v>1</v>
      </c>
      <c r="I1085" s="19" t="s">
        <v>20</v>
      </c>
      <c r="J1085" s="18"/>
      <c r="K1085" s="31">
        <v>0.0</v>
      </c>
      <c r="L1085" s="24"/>
      <c r="M1085" s="24"/>
    </row>
    <row r="1086" ht="22.5" customHeight="1">
      <c r="A1086" s="16" t="s">
        <v>120</v>
      </c>
      <c r="B1086" s="16" t="s">
        <v>564</v>
      </c>
      <c r="C1086" s="25">
        <v>1100.0</v>
      </c>
      <c r="D1086" s="18">
        <v>45992.0</v>
      </c>
      <c r="E1086" s="19" t="s">
        <v>53</v>
      </c>
      <c r="F1086" s="20" t="s">
        <v>568</v>
      </c>
      <c r="G1086" s="21">
        <v>325.0</v>
      </c>
      <c r="H1086" s="22" t="b">
        <v>1</v>
      </c>
      <c r="I1086" s="19" t="s">
        <v>20</v>
      </c>
      <c r="J1086" s="18"/>
      <c r="K1086" s="31">
        <v>0.0</v>
      </c>
      <c r="L1086" s="24"/>
      <c r="M1086" s="24"/>
    </row>
    <row r="1087" ht="22.5" customHeight="1">
      <c r="A1087" s="16" t="s">
        <v>120</v>
      </c>
      <c r="B1087" s="16" t="s">
        <v>564</v>
      </c>
      <c r="C1087" s="25">
        <v>1145.0</v>
      </c>
      <c r="D1087" s="18">
        <v>45992.0</v>
      </c>
      <c r="E1087" s="19" t="s">
        <v>136</v>
      </c>
      <c r="F1087" s="20" t="s">
        <v>416</v>
      </c>
      <c r="G1087" s="21">
        <v>2616.0</v>
      </c>
      <c r="H1087" s="22" t="b">
        <v>1</v>
      </c>
      <c r="I1087" s="19" t="s">
        <v>20</v>
      </c>
      <c r="J1087" s="18"/>
      <c r="K1087" s="31">
        <v>0.0</v>
      </c>
      <c r="L1087" s="24"/>
      <c r="M1087" s="24"/>
    </row>
    <row r="1088" ht="22.5" customHeight="1">
      <c r="A1088" s="16" t="s">
        <v>120</v>
      </c>
      <c r="B1088" s="16" t="s">
        <v>564</v>
      </c>
      <c r="C1088" s="25">
        <v>1649.0</v>
      </c>
      <c r="D1088" s="18">
        <v>45992.0</v>
      </c>
      <c r="E1088" s="19" t="s">
        <v>133</v>
      </c>
      <c r="F1088" s="20" t="s">
        <v>569</v>
      </c>
      <c r="G1088" s="21">
        <v>30000.0</v>
      </c>
      <c r="H1088" s="22" t="b">
        <v>1</v>
      </c>
      <c r="I1088" s="19" t="s">
        <v>23</v>
      </c>
      <c r="J1088" s="18"/>
      <c r="K1088" s="31">
        <v>0.0</v>
      </c>
      <c r="L1088" s="24"/>
      <c r="M1088" s="24"/>
    </row>
    <row r="1089" ht="22.5" customHeight="1">
      <c r="A1089" s="16" t="s">
        <v>120</v>
      </c>
      <c r="B1089" s="16" t="s">
        <v>564</v>
      </c>
      <c r="C1089" s="25">
        <v>1033.0</v>
      </c>
      <c r="D1089" s="18">
        <v>45993.0</v>
      </c>
      <c r="E1089" s="19" t="s">
        <v>267</v>
      </c>
      <c r="F1089" s="20" t="s">
        <v>360</v>
      </c>
      <c r="G1089" s="21">
        <v>1710.0</v>
      </c>
      <c r="H1089" s="22" t="b">
        <v>1</v>
      </c>
      <c r="I1089" s="19" t="s">
        <v>20</v>
      </c>
      <c r="J1089" s="18"/>
      <c r="K1089" s="31">
        <v>0.0</v>
      </c>
      <c r="L1089" s="24"/>
      <c r="M1089" s="24"/>
    </row>
    <row r="1090" ht="22.5" customHeight="1">
      <c r="A1090" s="16" t="s">
        <v>120</v>
      </c>
      <c r="B1090" s="16" t="s">
        <v>564</v>
      </c>
      <c r="C1090" s="25">
        <v>1034.0</v>
      </c>
      <c r="D1090" s="18">
        <v>45993.0</v>
      </c>
      <c r="E1090" s="19" t="s">
        <v>283</v>
      </c>
      <c r="F1090" s="20" t="s">
        <v>570</v>
      </c>
      <c r="G1090" s="21">
        <v>4320.0</v>
      </c>
      <c r="H1090" s="22" t="b">
        <v>1</v>
      </c>
      <c r="I1090" s="19" t="s">
        <v>20</v>
      </c>
      <c r="J1090" s="18"/>
      <c r="K1090" s="31">
        <v>0.0</v>
      </c>
      <c r="L1090" s="24"/>
      <c r="M1090" s="24"/>
    </row>
    <row r="1091" ht="22.5" customHeight="1">
      <c r="A1091" s="16" t="s">
        <v>120</v>
      </c>
      <c r="B1091" s="16" t="s">
        <v>564</v>
      </c>
      <c r="C1091" s="25">
        <v>1035.0</v>
      </c>
      <c r="D1091" s="18">
        <v>45993.0</v>
      </c>
      <c r="E1091" s="19" t="s">
        <v>155</v>
      </c>
      <c r="F1091" s="20" t="s">
        <v>554</v>
      </c>
      <c r="G1091" s="21">
        <v>2943.0</v>
      </c>
      <c r="H1091" s="22" t="b">
        <v>1</v>
      </c>
      <c r="I1091" s="19" t="s">
        <v>20</v>
      </c>
      <c r="J1091" s="18"/>
      <c r="K1091" s="31">
        <v>0.0</v>
      </c>
      <c r="L1091" s="24"/>
      <c r="M1091" s="24"/>
    </row>
    <row r="1092" ht="22.5" customHeight="1">
      <c r="A1092" s="16" t="s">
        <v>120</v>
      </c>
      <c r="B1092" s="16" t="s">
        <v>564</v>
      </c>
      <c r="C1092" s="25">
        <v>1036.0</v>
      </c>
      <c r="D1092" s="18">
        <v>45993.0</v>
      </c>
      <c r="E1092" s="19" t="s">
        <v>24</v>
      </c>
      <c r="F1092" s="20" t="s">
        <v>571</v>
      </c>
      <c r="G1092" s="21">
        <v>2921.0</v>
      </c>
      <c r="H1092" s="22" t="b">
        <v>1</v>
      </c>
      <c r="I1092" s="19" t="s">
        <v>23</v>
      </c>
      <c r="J1092" s="18"/>
      <c r="K1092" s="31">
        <v>0.0</v>
      </c>
      <c r="L1092" s="24"/>
      <c r="M1092" s="24"/>
    </row>
    <row r="1093" ht="22.5" customHeight="1">
      <c r="A1093" s="16" t="s">
        <v>120</v>
      </c>
      <c r="B1093" s="16" t="s">
        <v>564</v>
      </c>
      <c r="C1093" s="25">
        <v>1040.0</v>
      </c>
      <c r="D1093" s="18">
        <v>45993.0</v>
      </c>
      <c r="E1093" s="19" t="s">
        <v>39</v>
      </c>
      <c r="F1093" s="20" t="s">
        <v>158</v>
      </c>
      <c r="G1093" s="21">
        <v>75.0</v>
      </c>
      <c r="H1093" s="22" t="b">
        <v>1</v>
      </c>
      <c r="I1093" s="19" t="s">
        <v>20</v>
      </c>
      <c r="J1093" s="18"/>
      <c r="K1093" s="31">
        <v>0.0</v>
      </c>
      <c r="L1093" s="24"/>
      <c r="M1093" s="24"/>
    </row>
    <row r="1094" ht="22.5" customHeight="1">
      <c r="A1094" s="16" t="s">
        <v>120</v>
      </c>
      <c r="B1094" s="16" t="s">
        <v>564</v>
      </c>
      <c r="C1094" s="25">
        <v>1056.0</v>
      </c>
      <c r="D1094" s="18">
        <v>45993.0</v>
      </c>
      <c r="E1094" s="19" t="s">
        <v>451</v>
      </c>
      <c r="F1094" s="20" t="s">
        <v>572</v>
      </c>
      <c r="G1094" s="21">
        <v>440.0</v>
      </c>
      <c r="H1094" s="22" t="b">
        <v>1</v>
      </c>
      <c r="I1094" s="19" t="s">
        <v>20</v>
      </c>
      <c r="J1094" s="18"/>
      <c r="K1094" s="31">
        <v>0.0</v>
      </c>
      <c r="L1094" s="24"/>
      <c r="M1094" s="24"/>
    </row>
    <row r="1095" ht="22.5" customHeight="1">
      <c r="A1095" s="16" t="s">
        <v>120</v>
      </c>
      <c r="B1095" s="16" t="s">
        <v>564</v>
      </c>
      <c r="C1095" s="25">
        <v>1073.0</v>
      </c>
      <c r="D1095" s="18">
        <v>45993.0</v>
      </c>
      <c r="E1095" s="19" t="s">
        <v>18</v>
      </c>
      <c r="F1095" s="20" t="s">
        <v>147</v>
      </c>
      <c r="G1095" s="21">
        <v>3341.0</v>
      </c>
      <c r="H1095" s="22" t="b">
        <v>1</v>
      </c>
      <c r="I1095" s="19" t="s">
        <v>23</v>
      </c>
      <c r="J1095" s="18"/>
      <c r="K1095" s="31">
        <v>0.0</v>
      </c>
      <c r="L1095" s="24"/>
      <c r="M1095" s="24"/>
    </row>
    <row r="1096" ht="22.5" customHeight="1">
      <c r="A1096" s="16" t="s">
        <v>120</v>
      </c>
      <c r="B1096" s="16" t="s">
        <v>564</v>
      </c>
      <c r="C1096" s="25">
        <v>1214.0</v>
      </c>
      <c r="D1096" s="18">
        <v>45993.0</v>
      </c>
      <c r="E1096" s="19" t="s">
        <v>142</v>
      </c>
      <c r="F1096" s="20" t="s">
        <v>219</v>
      </c>
      <c r="G1096" s="21">
        <v>1886.0</v>
      </c>
      <c r="H1096" s="22" t="b">
        <v>1</v>
      </c>
      <c r="I1096" s="19" t="s">
        <v>20</v>
      </c>
      <c r="J1096" s="18"/>
      <c r="K1096" s="31">
        <v>0.0</v>
      </c>
      <c r="L1096" s="24"/>
      <c r="M1096" s="24"/>
    </row>
    <row r="1097" ht="22.5" customHeight="1">
      <c r="A1097" s="16" t="s">
        <v>120</v>
      </c>
      <c r="B1097" s="16" t="s">
        <v>564</v>
      </c>
      <c r="C1097" s="25">
        <v>1064.0</v>
      </c>
      <c r="D1097" s="18">
        <v>45994.0</v>
      </c>
      <c r="E1097" s="19" t="s">
        <v>267</v>
      </c>
      <c r="F1097" s="20" t="s">
        <v>402</v>
      </c>
      <c r="G1097" s="21">
        <v>1010.0</v>
      </c>
      <c r="H1097" s="22" t="b">
        <v>1</v>
      </c>
      <c r="I1097" s="19" t="s">
        <v>20</v>
      </c>
      <c r="J1097" s="18"/>
      <c r="K1097" s="31">
        <v>0.0</v>
      </c>
      <c r="L1097" s="24"/>
      <c r="M1097" s="24"/>
    </row>
    <row r="1098" ht="22.5" customHeight="1">
      <c r="A1098" s="16" t="s">
        <v>120</v>
      </c>
      <c r="B1098" s="16" t="s">
        <v>564</v>
      </c>
      <c r="C1098" s="25">
        <v>1065.0</v>
      </c>
      <c r="D1098" s="18">
        <v>45994.0</v>
      </c>
      <c r="E1098" s="19" t="s">
        <v>44</v>
      </c>
      <c r="F1098" s="20" t="s">
        <v>164</v>
      </c>
      <c r="G1098" s="21">
        <v>460.0</v>
      </c>
      <c r="H1098" s="22" t="b">
        <v>1</v>
      </c>
      <c r="I1098" s="19" t="s">
        <v>23</v>
      </c>
      <c r="J1098" s="18"/>
      <c r="K1098" s="31">
        <v>0.0</v>
      </c>
      <c r="L1098" s="24"/>
      <c r="M1098" s="24"/>
    </row>
    <row r="1099" ht="22.5" customHeight="1">
      <c r="A1099" s="16" t="s">
        <v>120</v>
      </c>
      <c r="B1099" s="16" t="s">
        <v>564</v>
      </c>
      <c r="C1099" s="25">
        <v>1066.0</v>
      </c>
      <c r="D1099" s="18">
        <v>45994.0</v>
      </c>
      <c r="E1099" s="19" t="s">
        <v>59</v>
      </c>
      <c r="F1099" s="20" t="s">
        <v>60</v>
      </c>
      <c r="G1099" s="21">
        <v>3180.0</v>
      </c>
      <c r="H1099" s="22" t="b">
        <v>1</v>
      </c>
      <c r="I1099" s="19" t="s">
        <v>23</v>
      </c>
      <c r="J1099" s="18"/>
      <c r="K1099" s="31">
        <v>0.0</v>
      </c>
      <c r="L1099" s="24"/>
      <c r="M1099" s="24"/>
    </row>
    <row r="1100" ht="22.5" customHeight="1">
      <c r="A1100" s="16" t="s">
        <v>120</v>
      </c>
      <c r="B1100" s="16" t="s">
        <v>564</v>
      </c>
      <c r="C1100" s="25">
        <v>1068.0</v>
      </c>
      <c r="D1100" s="18">
        <v>45995.0</v>
      </c>
      <c r="E1100" s="19" t="s">
        <v>39</v>
      </c>
      <c r="F1100" s="20" t="s">
        <v>158</v>
      </c>
      <c r="G1100" s="21">
        <v>75.0</v>
      </c>
      <c r="H1100" s="22" t="b">
        <v>1</v>
      </c>
      <c r="I1100" s="19" t="s">
        <v>20</v>
      </c>
      <c r="J1100" s="18"/>
      <c r="K1100" s="31">
        <v>0.0</v>
      </c>
      <c r="L1100" s="24"/>
      <c r="M1100" s="24"/>
    </row>
    <row r="1101" ht="22.5" customHeight="1">
      <c r="A1101" s="16" t="s">
        <v>120</v>
      </c>
      <c r="B1101" s="16" t="s">
        <v>564</v>
      </c>
      <c r="C1101" s="25">
        <v>1074.0</v>
      </c>
      <c r="D1101" s="18">
        <v>45995.0</v>
      </c>
      <c r="E1101" s="19" t="s">
        <v>18</v>
      </c>
      <c r="F1101" s="20" t="s">
        <v>147</v>
      </c>
      <c r="G1101" s="21">
        <v>132.0</v>
      </c>
      <c r="H1101" s="22" t="b">
        <v>1</v>
      </c>
      <c r="I1101" s="19" t="s">
        <v>23</v>
      </c>
      <c r="J1101" s="18"/>
      <c r="K1101" s="31">
        <v>0.0</v>
      </c>
      <c r="L1101" s="24"/>
      <c r="M1101" s="24"/>
    </row>
    <row r="1102" ht="22.5" customHeight="1">
      <c r="A1102" s="16" t="s">
        <v>120</v>
      </c>
      <c r="B1102" s="16" t="s">
        <v>564</v>
      </c>
      <c r="C1102" s="25">
        <v>1075.0</v>
      </c>
      <c r="D1102" s="18">
        <v>45995.0</v>
      </c>
      <c r="E1102" s="19" t="s">
        <v>81</v>
      </c>
      <c r="F1102" s="20" t="s">
        <v>573</v>
      </c>
      <c r="G1102" s="21">
        <v>7719.0</v>
      </c>
      <c r="H1102" s="22" t="b">
        <v>1</v>
      </c>
      <c r="I1102" s="19" t="s">
        <v>23</v>
      </c>
      <c r="J1102" s="18"/>
      <c r="K1102" s="31">
        <v>0.0</v>
      </c>
      <c r="L1102" s="24"/>
      <c r="M1102" s="24"/>
    </row>
    <row r="1103" ht="22.5" customHeight="1">
      <c r="A1103" s="16" t="s">
        <v>120</v>
      </c>
      <c r="B1103" s="16" t="s">
        <v>564</v>
      </c>
      <c r="C1103" s="25">
        <v>1146.0</v>
      </c>
      <c r="D1103" s="18">
        <v>45995.0</v>
      </c>
      <c r="E1103" s="19" t="s">
        <v>136</v>
      </c>
      <c r="F1103" s="20" t="s">
        <v>416</v>
      </c>
      <c r="G1103" s="21">
        <v>2613.0</v>
      </c>
      <c r="H1103" s="22" t="b">
        <v>1</v>
      </c>
      <c r="I1103" s="19" t="s">
        <v>20</v>
      </c>
      <c r="J1103" s="18"/>
      <c r="K1103" s="31">
        <v>0.0</v>
      </c>
      <c r="L1103" s="24"/>
      <c r="M1103" s="24"/>
    </row>
    <row r="1104" ht="22.5" customHeight="1">
      <c r="A1104" s="16" t="s">
        <v>120</v>
      </c>
      <c r="B1104" s="16" t="s">
        <v>564</v>
      </c>
      <c r="C1104" s="25">
        <v>1413.0</v>
      </c>
      <c r="D1104" s="18">
        <v>45995.0</v>
      </c>
      <c r="E1104" s="19" t="s">
        <v>13</v>
      </c>
      <c r="F1104" s="20" t="s">
        <v>574</v>
      </c>
      <c r="G1104" s="21">
        <v>490.0</v>
      </c>
      <c r="H1104" s="22" t="b">
        <v>1</v>
      </c>
      <c r="I1104" s="19" t="s">
        <v>20</v>
      </c>
      <c r="J1104" s="18">
        <v>46057.0</v>
      </c>
      <c r="K1104" s="31">
        <v>0.0</v>
      </c>
      <c r="L1104" s="24"/>
      <c r="M1104" s="24"/>
    </row>
    <row r="1105" ht="22.5" customHeight="1">
      <c r="A1105" s="16" t="s">
        <v>120</v>
      </c>
      <c r="B1105" s="16" t="s">
        <v>564</v>
      </c>
      <c r="C1105" s="25">
        <v>1069.0</v>
      </c>
      <c r="D1105" s="18">
        <v>45996.0</v>
      </c>
      <c r="E1105" s="19" t="s">
        <v>81</v>
      </c>
      <c r="F1105" s="20" t="s">
        <v>573</v>
      </c>
      <c r="G1105" s="21">
        <v>1110.0</v>
      </c>
      <c r="H1105" s="22" t="b">
        <v>1</v>
      </c>
      <c r="I1105" s="19" t="s">
        <v>20</v>
      </c>
      <c r="J1105" s="18"/>
      <c r="K1105" s="31">
        <v>0.0</v>
      </c>
      <c r="L1105" s="24"/>
      <c r="M1105" s="24"/>
    </row>
    <row r="1106" ht="22.5" customHeight="1">
      <c r="A1106" s="16" t="s">
        <v>120</v>
      </c>
      <c r="B1106" s="16" t="s">
        <v>564</v>
      </c>
      <c r="C1106" s="25">
        <v>1071.0</v>
      </c>
      <c r="D1106" s="18">
        <v>45996.0</v>
      </c>
      <c r="E1106" s="19" t="s">
        <v>21</v>
      </c>
      <c r="F1106" s="20" t="s">
        <v>575</v>
      </c>
      <c r="G1106" s="21">
        <v>7459.0</v>
      </c>
      <c r="H1106" s="22" t="b">
        <v>1</v>
      </c>
      <c r="I1106" s="19" t="s">
        <v>23</v>
      </c>
      <c r="J1106" s="18"/>
      <c r="K1106" s="31">
        <v>0.0</v>
      </c>
      <c r="L1106" s="24"/>
      <c r="M1106" s="24"/>
    </row>
    <row r="1107" ht="22.5" customHeight="1">
      <c r="A1107" s="16" t="s">
        <v>120</v>
      </c>
      <c r="B1107" s="16" t="s">
        <v>564</v>
      </c>
      <c r="C1107" s="25">
        <v>1072.0</v>
      </c>
      <c r="D1107" s="18">
        <v>45996.0</v>
      </c>
      <c r="E1107" s="19" t="s">
        <v>70</v>
      </c>
      <c r="F1107" s="20" t="s">
        <v>95</v>
      </c>
      <c r="G1107" s="21">
        <v>600.0</v>
      </c>
      <c r="H1107" s="22" t="b">
        <v>1</v>
      </c>
      <c r="I1107" s="19" t="s">
        <v>20</v>
      </c>
      <c r="J1107" s="18"/>
      <c r="K1107" s="31">
        <v>0.0</v>
      </c>
      <c r="L1107" s="24"/>
      <c r="M1107" s="24"/>
    </row>
    <row r="1108" ht="22.5" customHeight="1">
      <c r="A1108" s="16" t="s">
        <v>120</v>
      </c>
      <c r="B1108" s="16" t="s">
        <v>564</v>
      </c>
      <c r="C1108" s="25">
        <v>1077.0</v>
      </c>
      <c r="D1108" s="18">
        <v>45996.0</v>
      </c>
      <c r="E1108" s="19" t="s">
        <v>39</v>
      </c>
      <c r="F1108" s="20" t="s">
        <v>158</v>
      </c>
      <c r="G1108" s="21">
        <v>75.0</v>
      </c>
      <c r="H1108" s="22" t="b">
        <v>1</v>
      </c>
      <c r="I1108" s="19" t="s">
        <v>20</v>
      </c>
      <c r="J1108" s="18"/>
      <c r="K1108" s="31">
        <v>0.0</v>
      </c>
      <c r="L1108" s="24"/>
      <c r="M1108" s="24"/>
    </row>
    <row r="1109" ht="22.5" customHeight="1">
      <c r="A1109" s="16" t="s">
        <v>120</v>
      </c>
      <c r="B1109" s="16" t="s">
        <v>564</v>
      </c>
      <c r="C1109" s="25">
        <v>1147.0</v>
      </c>
      <c r="D1109" s="18">
        <v>45996.0</v>
      </c>
      <c r="E1109" s="19" t="s">
        <v>136</v>
      </c>
      <c r="F1109" s="20" t="s">
        <v>416</v>
      </c>
      <c r="G1109" s="21">
        <v>2613.0</v>
      </c>
      <c r="H1109" s="22" t="b">
        <v>1</v>
      </c>
      <c r="I1109" s="19" t="s">
        <v>20</v>
      </c>
      <c r="J1109" s="18"/>
      <c r="K1109" s="31">
        <v>0.0</v>
      </c>
      <c r="L1109" s="24"/>
      <c r="M1109" s="24"/>
    </row>
    <row r="1110" ht="22.5" customHeight="1">
      <c r="A1110" s="16" t="s">
        <v>120</v>
      </c>
      <c r="B1110" s="16" t="s">
        <v>564</v>
      </c>
      <c r="C1110" s="25">
        <v>1601.0</v>
      </c>
      <c r="D1110" s="18">
        <v>45996.0</v>
      </c>
      <c r="E1110" s="19" t="s">
        <v>13</v>
      </c>
      <c r="F1110" s="20" t="s">
        <v>576</v>
      </c>
      <c r="G1110" s="21">
        <v>490.0</v>
      </c>
      <c r="H1110" s="22" t="b">
        <v>1</v>
      </c>
      <c r="I1110" s="19" t="s">
        <v>20</v>
      </c>
      <c r="J1110" s="18"/>
      <c r="K1110" s="31">
        <v>0.0</v>
      </c>
      <c r="L1110" s="24"/>
      <c r="M1110" s="24"/>
    </row>
    <row r="1111" ht="22.5" customHeight="1">
      <c r="A1111" s="16" t="s">
        <v>120</v>
      </c>
      <c r="B1111" s="16" t="s">
        <v>564</v>
      </c>
      <c r="C1111" s="25">
        <v>1076.0</v>
      </c>
      <c r="D1111" s="18">
        <v>45997.0</v>
      </c>
      <c r="E1111" s="19" t="s">
        <v>39</v>
      </c>
      <c r="F1111" s="20" t="s">
        <v>158</v>
      </c>
      <c r="G1111" s="21">
        <v>75.0</v>
      </c>
      <c r="H1111" s="22" t="b">
        <v>1</v>
      </c>
      <c r="I1111" s="19" t="s">
        <v>20</v>
      </c>
      <c r="J1111" s="18"/>
      <c r="K1111" s="31">
        <v>0.0</v>
      </c>
      <c r="L1111" s="24"/>
      <c r="M1111" s="24"/>
    </row>
    <row r="1112" ht="22.5" customHeight="1">
      <c r="A1112" s="16" t="s">
        <v>120</v>
      </c>
      <c r="B1112" s="16" t="s">
        <v>564</v>
      </c>
      <c r="C1112" s="25">
        <v>1089.0</v>
      </c>
      <c r="D1112" s="18">
        <v>45997.0</v>
      </c>
      <c r="E1112" s="19" t="s">
        <v>70</v>
      </c>
      <c r="F1112" s="20" t="s">
        <v>95</v>
      </c>
      <c r="G1112" s="21">
        <v>600.0</v>
      </c>
      <c r="H1112" s="22" t="b">
        <v>1</v>
      </c>
      <c r="I1112" s="19" t="s">
        <v>20</v>
      </c>
      <c r="J1112" s="18"/>
      <c r="K1112" s="31">
        <v>0.0</v>
      </c>
      <c r="L1112" s="24"/>
      <c r="M1112" s="24"/>
    </row>
    <row r="1113" ht="22.5" customHeight="1">
      <c r="A1113" s="16" t="s">
        <v>120</v>
      </c>
      <c r="B1113" s="16" t="s">
        <v>564</v>
      </c>
      <c r="C1113" s="25">
        <v>1092.0</v>
      </c>
      <c r="D1113" s="18">
        <v>45997.0</v>
      </c>
      <c r="E1113" s="19" t="s">
        <v>21</v>
      </c>
      <c r="F1113" s="20" t="s">
        <v>577</v>
      </c>
      <c r="G1113" s="21">
        <v>5998.0</v>
      </c>
      <c r="H1113" s="22" t="b">
        <v>1</v>
      </c>
      <c r="I1113" s="19" t="s">
        <v>23</v>
      </c>
      <c r="J1113" s="18"/>
      <c r="K1113" s="31">
        <v>0.0</v>
      </c>
      <c r="L1113" s="24"/>
      <c r="M1113" s="24"/>
    </row>
    <row r="1114" ht="22.5" customHeight="1">
      <c r="A1114" s="16" t="s">
        <v>120</v>
      </c>
      <c r="B1114" s="16" t="s">
        <v>564</v>
      </c>
      <c r="C1114" s="25">
        <v>1093.0</v>
      </c>
      <c r="D1114" s="18">
        <v>45997.0</v>
      </c>
      <c r="E1114" s="19" t="s">
        <v>21</v>
      </c>
      <c r="F1114" s="20" t="s">
        <v>578</v>
      </c>
      <c r="G1114" s="21">
        <v>1304.0</v>
      </c>
      <c r="H1114" s="22" t="b">
        <v>1</v>
      </c>
      <c r="I1114" s="19" t="s">
        <v>23</v>
      </c>
      <c r="J1114" s="18"/>
      <c r="K1114" s="31">
        <v>0.0</v>
      </c>
      <c r="L1114" s="24"/>
      <c r="M1114" s="24"/>
    </row>
    <row r="1115" ht="22.5" customHeight="1">
      <c r="A1115" s="16" t="s">
        <v>120</v>
      </c>
      <c r="B1115" s="16" t="s">
        <v>564</v>
      </c>
      <c r="C1115" s="25">
        <v>1098.0</v>
      </c>
      <c r="D1115" s="18">
        <v>45997.0</v>
      </c>
      <c r="E1115" s="19" t="s">
        <v>142</v>
      </c>
      <c r="F1115" s="20" t="s">
        <v>542</v>
      </c>
      <c r="G1115" s="21">
        <v>1668.0</v>
      </c>
      <c r="H1115" s="22" t="b">
        <v>1</v>
      </c>
      <c r="I1115" s="19" t="s">
        <v>20</v>
      </c>
      <c r="J1115" s="18"/>
      <c r="K1115" s="31">
        <v>0.0</v>
      </c>
      <c r="L1115" s="24"/>
      <c r="M1115" s="24"/>
    </row>
    <row r="1116" ht="22.5" customHeight="1">
      <c r="A1116" s="16" t="s">
        <v>120</v>
      </c>
      <c r="B1116" s="16" t="s">
        <v>564</v>
      </c>
      <c r="C1116" s="25">
        <v>1110.0</v>
      </c>
      <c r="D1116" s="18">
        <v>45997.0</v>
      </c>
      <c r="E1116" s="19" t="s">
        <v>18</v>
      </c>
      <c r="F1116" s="20" t="s">
        <v>147</v>
      </c>
      <c r="G1116" s="21">
        <v>1571.0</v>
      </c>
      <c r="H1116" s="22" t="b">
        <v>1</v>
      </c>
      <c r="I1116" s="19" t="s">
        <v>23</v>
      </c>
      <c r="J1116" s="18"/>
      <c r="K1116" s="31">
        <v>0.0</v>
      </c>
      <c r="L1116" s="24"/>
      <c r="M1116" s="24"/>
    </row>
    <row r="1117" ht="22.5" customHeight="1">
      <c r="A1117" s="16" t="s">
        <v>120</v>
      </c>
      <c r="B1117" s="16" t="s">
        <v>564</v>
      </c>
      <c r="C1117" s="25">
        <v>1148.0</v>
      </c>
      <c r="D1117" s="18">
        <v>45997.0</v>
      </c>
      <c r="E1117" s="19" t="s">
        <v>136</v>
      </c>
      <c r="F1117" s="20" t="s">
        <v>416</v>
      </c>
      <c r="G1117" s="21">
        <v>2706.0</v>
      </c>
      <c r="H1117" s="22" t="b">
        <v>1</v>
      </c>
      <c r="I1117" s="19" t="s">
        <v>20</v>
      </c>
      <c r="J1117" s="18"/>
      <c r="K1117" s="31">
        <v>0.0</v>
      </c>
      <c r="L1117" s="24"/>
      <c r="M1117" s="24"/>
    </row>
    <row r="1118" ht="22.5" customHeight="1">
      <c r="A1118" s="16" t="s">
        <v>120</v>
      </c>
      <c r="B1118" s="16" t="s">
        <v>564</v>
      </c>
      <c r="C1118" s="25">
        <v>1240.0</v>
      </c>
      <c r="D1118" s="18">
        <v>45997.0</v>
      </c>
      <c r="E1118" s="19" t="s">
        <v>76</v>
      </c>
      <c r="F1118" s="20" t="s">
        <v>330</v>
      </c>
      <c r="G1118" s="21">
        <v>1320.0</v>
      </c>
      <c r="H1118" s="22" t="b">
        <v>1</v>
      </c>
      <c r="I1118" s="19" t="s">
        <v>23</v>
      </c>
      <c r="J1118" s="18"/>
      <c r="K1118" s="31">
        <v>0.0</v>
      </c>
      <c r="L1118" s="24"/>
      <c r="M1118" s="24"/>
    </row>
    <row r="1119" ht="22.5" customHeight="1">
      <c r="A1119" s="16" t="s">
        <v>120</v>
      </c>
      <c r="B1119" s="16" t="s">
        <v>564</v>
      </c>
      <c r="C1119" s="25">
        <v>1260.0</v>
      </c>
      <c r="D1119" s="18">
        <v>45997.0</v>
      </c>
      <c r="E1119" s="19" t="s">
        <v>267</v>
      </c>
      <c r="F1119" s="20" t="s">
        <v>535</v>
      </c>
      <c r="G1119" s="21">
        <v>1010.0</v>
      </c>
      <c r="H1119" s="22" t="b">
        <v>1</v>
      </c>
      <c r="I1119" s="19" t="s">
        <v>20</v>
      </c>
      <c r="J1119" s="18"/>
      <c r="K1119" s="31">
        <v>0.0</v>
      </c>
      <c r="L1119" s="24"/>
      <c r="M1119" s="24"/>
    </row>
    <row r="1120" ht="22.5" customHeight="1">
      <c r="A1120" s="16" t="s">
        <v>120</v>
      </c>
      <c r="B1120" s="16" t="s">
        <v>564</v>
      </c>
      <c r="C1120" s="25">
        <v>1086.0</v>
      </c>
      <c r="D1120" s="18">
        <v>45998.0</v>
      </c>
      <c r="E1120" s="19" t="s">
        <v>267</v>
      </c>
      <c r="F1120" s="20" t="s">
        <v>360</v>
      </c>
      <c r="G1120" s="21">
        <v>1710.0</v>
      </c>
      <c r="H1120" s="22" t="b">
        <v>1</v>
      </c>
      <c r="I1120" s="19" t="s">
        <v>20</v>
      </c>
      <c r="J1120" s="18"/>
      <c r="K1120" s="31">
        <v>0.0</v>
      </c>
      <c r="L1120" s="24"/>
      <c r="M1120" s="24"/>
    </row>
    <row r="1121" ht="22.5" customHeight="1">
      <c r="A1121" s="16" t="s">
        <v>120</v>
      </c>
      <c r="B1121" s="16" t="s">
        <v>564</v>
      </c>
      <c r="C1121" s="25">
        <v>1546.0</v>
      </c>
      <c r="D1121" s="18">
        <v>45998.0</v>
      </c>
      <c r="E1121" s="19" t="s">
        <v>64</v>
      </c>
      <c r="F1121" s="20" t="s">
        <v>579</v>
      </c>
      <c r="G1121" s="21">
        <v>133250.0</v>
      </c>
      <c r="H1121" s="22" t="b">
        <v>1</v>
      </c>
      <c r="I1121" s="19" t="s">
        <v>23</v>
      </c>
      <c r="J1121" s="18">
        <v>46363.0</v>
      </c>
      <c r="K1121" s="31">
        <v>0.0</v>
      </c>
      <c r="L1121" s="24"/>
      <c r="M1121" s="24"/>
    </row>
    <row r="1122" ht="22.5" customHeight="1">
      <c r="A1122" s="16" t="s">
        <v>120</v>
      </c>
      <c r="B1122" s="16" t="s">
        <v>564</v>
      </c>
      <c r="C1122" s="25">
        <v>1078.0</v>
      </c>
      <c r="D1122" s="18">
        <v>45999.0</v>
      </c>
      <c r="E1122" s="19" t="s">
        <v>39</v>
      </c>
      <c r="F1122" s="20" t="s">
        <v>158</v>
      </c>
      <c r="G1122" s="21">
        <v>75.0</v>
      </c>
      <c r="H1122" s="22" t="b">
        <v>1</v>
      </c>
      <c r="I1122" s="19" t="s">
        <v>20</v>
      </c>
      <c r="J1122" s="18"/>
      <c r="K1122" s="31">
        <v>0.0</v>
      </c>
      <c r="L1122" s="24"/>
      <c r="M1122" s="24"/>
    </row>
    <row r="1123" ht="22.5" customHeight="1">
      <c r="A1123" s="16" t="s">
        <v>120</v>
      </c>
      <c r="B1123" s="16" t="s">
        <v>564</v>
      </c>
      <c r="C1123" s="25">
        <v>1088.0</v>
      </c>
      <c r="D1123" s="18">
        <v>45999.0</v>
      </c>
      <c r="E1123" s="19" t="s">
        <v>21</v>
      </c>
      <c r="F1123" s="20" t="s">
        <v>580</v>
      </c>
      <c r="G1123" s="21">
        <v>168.0</v>
      </c>
      <c r="H1123" s="22" t="b">
        <v>1</v>
      </c>
      <c r="I1123" s="19" t="s">
        <v>23</v>
      </c>
      <c r="J1123" s="18"/>
      <c r="K1123" s="31">
        <v>0.0</v>
      </c>
      <c r="L1123" s="24"/>
      <c r="M1123" s="24"/>
    </row>
    <row r="1124" ht="22.5" customHeight="1">
      <c r="A1124" s="16" t="s">
        <v>120</v>
      </c>
      <c r="B1124" s="16" t="s">
        <v>564</v>
      </c>
      <c r="C1124" s="25">
        <v>1090.0</v>
      </c>
      <c r="D1124" s="18">
        <v>45999.0</v>
      </c>
      <c r="E1124" s="19" t="s">
        <v>21</v>
      </c>
      <c r="F1124" s="20" t="s">
        <v>581</v>
      </c>
      <c r="G1124" s="21">
        <v>882.0</v>
      </c>
      <c r="H1124" s="22" t="b">
        <v>1</v>
      </c>
      <c r="I1124" s="19" t="s">
        <v>23</v>
      </c>
      <c r="J1124" s="18"/>
      <c r="K1124" s="31">
        <v>0.0</v>
      </c>
      <c r="L1124" s="24"/>
      <c r="M1124" s="24"/>
    </row>
    <row r="1125" ht="22.5" customHeight="1">
      <c r="A1125" s="16" t="s">
        <v>120</v>
      </c>
      <c r="B1125" s="16" t="s">
        <v>564</v>
      </c>
      <c r="C1125" s="25">
        <v>1091.0</v>
      </c>
      <c r="D1125" s="18">
        <v>45999.0</v>
      </c>
      <c r="E1125" s="19" t="s">
        <v>72</v>
      </c>
      <c r="F1125" s="20" t="s">
        <v>582</v>
      </c>
      <c r="G1125" s="21">
        <v>1932.0</v>
      </c>
      <c r="H1125" s="22" t="b">
        <v>1</v>
      </c>
      <c r="I1125" s="19" t="s">
        <v>20</v>
      </c>
      <c r="J1125" s="18"/>
      <c r="K1125" s="31">
        <v>0.0</v>
      </c>
      <c r="L1125" s="24"/>
      <c r="M1125" s="24"/>
    </row>
    <row r="1126" ht="22.5" customHeight="1">
      <c r="A1126" s="16" t="s">
        <v>120</v>
      </c>
      <c r="B1126" s="16" t="s">
        <v>564</v>
      </c>
      <c r="C1126" s="25">
        <v>1079.0</v>
      </c>
      <c r="D1126" s="18">
        <v>46000.0</v>
      </c>
      <c r="E1126" s="19" t="s">
        <v>142</v>
      </c>
      <c r="F1126" s="20" t="s">
        <v>219</v>
      </c>
      <c r="G1126" s="21">
        <v>556.0</v>
      </c>
      <c r="H1126" s="22" t="b">
        <v>1</v>
      </c>
      <c r="I1126" s="19" t="s">
        <v>20</v>
      </c>
      <c r="J1126" s="18"/>
      <c r="K1126" s="31">
        <v>0.0</v>
      </c>
      <c r="L1126" s="24"/>
      <c r="M1126" s="24"/>
    </row>
    <row r="1127" ht="22.5" customHeight="1">
      <c r="A1127" s="16" t="s">
        <v>120</v>
      </c>
      <c r="B1127" s="16" t="s">
        <v>564</v>
      </c>
      <c r="C1127" s="25">
        <v>1080.0</v>
      </c>
      <c r="D1127" s="18">
        <v>46000.0</v>
      </c>
      <c r="E1127" s="19" t="s">
        <v>142</v>
      </c>
      <c r="F1127" s="20" t="s">
        <v>219</v>
      </c>
      <c r="G1127" s="21">
        <v>565.0</v>
      </c>
      <c r="H1127" s="22" t="b">
        <v>1</v>
      </c>
      <c r="I1127" s="19" t="s">
        <v>20</v>
      </c>
      <c r="J1127" s="18"/>
      <c r="K1127" s="31">
        <v>0.0</v>
      </c>
      <c r="L1127" s="24"/>
      <c r="M1127" s="24"/>
    </row>
    <row r="1128" ht="22.5" customHeight="1">
      <c r="A1128" s="16" t="s">
        <v>120</v>
      </c>
      <c r="B1128" s="16" t="s">
        <v>564</v>
      </c>
      <c r="C1128" s="25">
        <v>1081.0</v>
      </c>
      <c r="D1128" s="18">
        <v>46000.0</v>
      </c>
      <c r="E1128" s="19" t="s">
        <v>142</v>
      </c>
      <c r="F1128" s="20" t="s">
        <v>219</v>
      </c>
      <c r="G1128" s="21">
        <v>569.0</v>
      </c>
      <c r="H1128" s="22" t="b">
        <v>1</v>
      </c>
      <c r="I1128" s="19" t="s">
        <v>20</v>
      </c>
      <c r="J1128" s="18"/>
      <c r="K1128" s="31">
        <v>0.0</v>
      </c>
      <c r="L1128" s="24"/>
      <c r="M1128" s="24"/>
    </row>
    <row r="1129" ht="22.5" customHeight="1">
      <c r="A1129" s="16" t="s">
        <v>120</v>
      </c>
      <c r="B1129" s="16" t="s">
        <v>564</v>
      </c>
      <c r="C1129" s="25">
        <v>1082.0</v>
      </c>
      <c r="D1129" s="18">
        <v>46000.0</v>
      </c>
      <c r="E1129" s="19" t="s">
        <v>142</v>
      </c>
      <c r="F1129" s="20" t="s">
        <v>219</v>
      </c>
      <c r="G1129" s="21">
        <v>568.0</v>
      </c>
      <c r="H1129" s="22" t="b">
        <v>1</v>
      </c>
      <c r="I1129" s="19" t="s">
        <v>20</v>
      </c>
      <c r="J1129" s="18"/>
      <c r="K1129" s="31">
        <v>0.0</v>
      </c>
      <c r="L1129" s="24"/>
      <c r="M1129" s="24"/>
    </row>
    <row r="1130" ht="22.5" customHeight="1">
      <c r="A1130" s="16" t="s">
        <v>120</v>
      </c>
      <c r="B1130" s="16" t="s">
        <v>564</v>
      </c>
      <c r="C1130" s="25">
        <v>1083.0</v>
      </c>
      <c r="D1130" s="18">
        <v>46000.0</v>
      </c>
      <c r="E1130" s="19" t="s">
        <v>142</v>
      </c>
      <c r="F1130" s="20" t="s">
        <v>219</v>
      </c>
      <c r="G1130" s="21">
        <v>566.0</v>
      </c>
      <c r="H1130" s="22" t="b">
        <v>1</v>
      </c>
      <c r="I1130" s="19" t="s">
        <v>20</v>
      </c>
      <c r="J1130" s="18"/>
      <c r="K1130" s="31">
        <v>0.0</v>
      </c>
      <c r="L1130" s="24"/>
      <c r="M1130" s="24"/>
    </row>
    <row r="1131" ht="22.5" customHeight="1">
      <c r="A1131" s="16" t="s">
        <v>120</v>
      </c>
      <c r="B1131" s="16" t="s">
        <v>564</v>
      </c>
      <c r="C1131" s="25">
        <v>1084.0</v>
      </c>
      <c r="D1131" s="18">
        <v>46000.0</v>
      </c>
      <c r="E1131" s="19" t="s">
        <v>142</v>
      </c>
      <c r="F1131" s="20" t="s">
        <v>219</v>
      </c>
      <c r="G1131" s="21">
        <v>565.0</v>
      </c>
      <c r="H1131" s="22" t="b">
        <v>1</v>
      </c>
      <c r="I1131" s="19" t="s">
        <v>20</v>
      </c>
      <c r="J1131" s="18"/>
      <c r="K1131" s="31">
        <v>0.0</v>
      </c>
      <c r="L1131" s="24"/>
      <c r="M1131" s="24"/>
    </row>
    <row r="1132" ht="22.5" customHeight="1">
      <c r="A1132" s="16" t="s">
        <v>120</v>
      </c>
      <c r="B1132" s="16" t="s">
        <v>564</v>
      </c>
      <c r="C1132" s="25">
        <v>1085.0</v>
      </c>
      <c r="D1132" s="18">
        <v>46000.0</v>
      </c>
      <c r="E1132" s="19" t="s">
        <v>267</v>
      </c>
      <c r="F1132" s="20" t="s">
        <v>360</v>
      </c>
      <c r="G1132" s="21">
        <v>1710.0</v>
      </c>
      <c r="H1132" s="22" t="b">
        <v>1</v>
      </c>
      <c r="I1132" s="19" t="s">
        <v>20</v>
      </c>
      <c r="J1132" s="18"/>
      <c r="K1132" s="31">
        <v>0.0</v>
      </c>
      <c r="L1132" s="24"/>
      <c r="M1132" s="24"/>
    </row>
    <row r="1133" ht="22.5" customHeight="1">
      <c r="A1133" s="16" t="s">
        <v>120</v>
      </c>
      <c r="B1133" s="16" t="s">
        <v>564</v>
      </c>
      <c r="C1133" s="25">
        <v>1087.0</v>
      </c>
      <c r="D1133" s="18">
        <v>46000.0</v>
      </c>
      <c r="E1133" s="19" t="s">
        <v>155</v>
      </c>
      <c r="F1133" s="20" t="s">
        <v>583</v>
      </c>
      <c r="G1133" s="21">
        <v>3309.0</v>
      </c>
      <c r="H1133" s="22" t="b">
        <v>1</v>
      </c>
      <c r="I1133" s="19" t="s">
        <v>20</v>
      </c>
      <c r="J1133" s="18"/>
      <c r="K1133" s="31">
        <v>0.0</v>
      </c>
      <c r="L1133" s="24"/>
      <c r="M1133" s="24"/>
    </row>
    <row r="1134" ht="22.5" customHeight="1">
      <c r="A1134" s="16" t="s">
        <v>120</v>
      </c>
      <c r="B1134" s="16" t="s">
        <v>564</v>
      </c>
      <c r="C1134" s="25">
        <v>1111.0</v>
      </c>
      <c r="D1134" s="18">
        <v>46000.0</v>
      </c>
      <c r="E1134" s="19" t="s">
        <v>18</v>
      </c>
      <c r="F1134" s="20" t="s">
        <v>147</v>
      </c>
      <c r="G1134" s="21">
        <v>1693.0</v>
      </c>
      <c r="H1134" s="22" t="b">
        <v>1</v>
      </c>
      <c r="I1134" s="19" t="s">
        <v>23</v>
      </c>
      <c r="J1134" s="18"/>
      <c r="K1134" s="31">
        <v>0.0</v>
      </c>
      <c r="L1134" s="24"/>
      <c r="M1134" s="24"/>
    </row>
    <row r="1135" ht="22.5" customHeight="1">
      <c r="A1135" s="16" t="s">
        <v>120</v>
      </c>
      <c r="B1135" s="16" t="s">
        <v>564</v>
      </c>
      <c r="C1135" s="25">
        <v>1141.0</v>
      </c>
      <c r="D1135" s="18">
        <v>46000.0</v>
      </c>
      <c r="E1135" s="19" t="s">
        <v>24</v>
      </c>
      <c r="F1135" s="20" t="s">
        <v>584</v>
      </c>
      <c r="G1135" s="21">
        <v>14074.0</v>
      </c>
      <c r="H1135" s="22" t="b">
        <v>1</v>
      </c>
      <c r="I1135" s="19" t="s">
        <v>23</v>
      </c>
      <c r="J1135" s="18"/>
      <c r="K1135" s="31">
        <v>0.0</v>
      </c>
      <c r="L1135" s="24"/>
      <c r="M1135" s="24"/>
    </row>
    <row r="1136" ht="22.5" customHeight="1">
      <c r="A1136" s="16" t="s">
        <v>120</v>
      </c>
      <c r="B1136" s="16" t="s">
        <v>564</v>
      </c>
      <c r="C1136" s="25">
        <v>1094.0</v>
      </c>
      <c r="D1136" s="18">
        <v>46001.0</v>
      </c>
      <c r="E1136" s="19" t="s">
        <v>39</v>
      </c>
      <c r="F1136" s="20" t="s">
        <v>158</v>
      </c>
      <c r="G1136" s="21">
        <v>75.0</v>
      </c>
      <c r="H1136" s="22" t="b">
        <v>1</v>
      </c>
      <c r="I1136" s="19" t="s">
        <v>20</v>
      </c>
      <c r="J1136" s="18"/>
      <c r="K1136" s="31">
        <v>0.0</v>
      </c>
      <c r="L1136" s="24"/>
      <c r="M1136" s="24"/>
    </row>
    <row r="1137" ht="22.5" customHeight="1">
      <c r="A1137" s="16" t="s">
        <v>120</v>
      </c>
      <c r="B1137" s="16" t="s">
        <v>564</v>
      </c>
      <c r="C1137" s="25">
        <v>1099.0</v>
      </c>
      <c r="D1137" s="18">
        <v>46001.0</v>
      </c>
      <c r="E1137" s="19" t="s">
        <v>53</v>
      </c>
      <c r="F1137" s="20" t="s">
        <v>585</v>
      </c>
      <c r="G1137" s="21">
        <v>4619.0</v>
      </c>
      <c r="H1137" s="22" t="b">
        <v>1</v>
      </c>
      <c r="I1137" s="19" t="s">
        <v>20</v>
      </c>
      <c r="J1137" s="18"/>
      <c r="K1137" s="31">
        <v>0.0</v>
      </c>
      <c r="L1137" s="24"/>
      <c r="M1137" s="24"/>
    </row>
    <row r="1138" ht="22.5" customHeight="1">
      <c r="A1138" s="16" t="s">
        <v>120</v>
      </c>
      <c r="B1138" s="16" t="s">
        <v>564</v>
      </c>
      <c r="C1138" s="25">
        <v>1095.0</v>
      </c>
      <c r="D1138" s="18">
        <v>46002.0</v>
      </c>
      <c r="E1138" s="19" t="s">
        <v>39</v>
      </c>
      <c r="F1138" s="20" t="s">
        <v>158</v>
      </c>
      <c r="G1138" s="21">
        <v>75.0</v>
      </c>
      <c r="H1138" s="22" t="b">
        <v>1</v>
      </c>
      <c r="I1138" s="19" t="s">
        <v>20</v>
      </c>
      <c r="J1138" s="18"/>
      <c r="K1138" s="31">
        <v>0.0</v>
      </c>
      <c r="L1138" s="24"/>
      <c r="M1138" s="24"/>
    </row>
    <row r="1139" ht="22.5" customHeight="1">
      <c r="A1139" s="16" t="s">
        <v>120</v>
      </c>
      <c r="B1139" s="16" t="s">
        <v>564</v>
      </c>
      <c r="C1139" s="25">
        <v>1097.0</v>
      </c>
      <c r="D1139" s="18">
        <v>46002.0</v>
      </c>
      <c r="E1139" s="19" t="s">
        <v>267</v>
      </c>
      <c r="F1139" s="20" t="s">
        <v>586</v>
      </c>
      <c r="G1139" s="21">
        <v>910.0</v>
      </c>
      <c r="H1139" s="22" t="b">
        <v>1</v>
      </c>
      <c r="I1139" s="19" t="s">
        <v>20</v>
      </c>
      <c r="J1139" s="18"/>
      <c r="K1139" s="31">
        <v>0.0</v>
      </c>
      <c r="L1139" s="24"/>
      <c r="M1139" s="24"/>
    </row>
    <row r="1140" ht="22.5" customHeight="1">
      <c r="A1140" s="16" t="s">
        <v>120</v>
      </c>
      <c r="B1140" s="16" t="s">
        <v>564</v>
      </c>
      <c r="C1140" s="25">
        <v>1101.0</v>
      </c>
      <c r="D1140" s="18">
        <v>46002.0</v>
      </c>
      <c r="E1140" s="19" t="s">
        <v>159</v>
      </c>
      <c r="F1140" s="20" t="s">
        <v>587</v>
      </c>
      <c r="G1140" s="21">
        <v>13588.0</v>
      </c>
      <c r="H1140" s="22" t="b">
        <v>1</v>
      </c>
      <c r="I1140" s="19" t="s">
        <v>23</v>
      </c>
      <c r="J1140" s="18"/>
      <c r="K1140" s="31">
        <v>0.0</v>
      </c>
      <c r="L1140" s="24"/>
      <c r="M1140" s="24"/>
    </row>
    <row r="1141" ht="22.5" customHeight="1">
      <c r="A1141" s="16" t="s">
        <v>120</v>
      </c>
      <c r="B1141" s="16" t="s">
        <v>564</v>
      </c>
      <c r="C1141" s="25">
        <v>1106.0</v>
      </c>
      <c r="D1141" s="18">
        <v>46002.0</v>
      </c>
      <c r="E1141" s="19" t="s">
        <v>33</v>
      </c>
      <c r="F1141" s="20" t="s">
        <v>588</v>
      </c>
      <c r="G1141" s="21">
        <v>703.0</v>
      </c>
      <c r="H1141" s="22" t="b">
        <v>1</v>
      </c>
      <c r="I1141" s="19" t="s">
        <v>20</v>
      </c>
      <c r="J1141" s="18"/>
      <c r="K1141" s="31">
        <v>0.0</v>
      </c>
      <c r="L1141" s="24"/>
      <c r="M1141" s="24"/>
    </row>
    <row r="1142" ht="22.5" customHeight="1">
      <c r="A1142" s="16" t="s">
        <v>120</v>
      </c>
      <c r="B1142" s="16" t="s">
        <v>564</v>
      </c>
      <c r="C1142" s="25">
        <v>1107.0</v>
      </c>
      <c r="D1142" s="18">
        <v>46002.0</v>
      </c>
      <c r="E1142" s="19" t="s">
        <v>72</v>
      </c>
      <c r="F1142" s="20" t="s">
        <v>589</v>
      </c>
      <c r="G1142" s="21">
        <v>683.0</v>
      </c>
      <c r="H1142" s="22" t="b">
        <v>1</v>
      </c>
      <c r="I1142" s="19" t="s">
        <v>23</v>
      </c>
      <c r="J1142" s="18"/>
      <c r="K1142" s="31">
        <v>0.0</v>
      </c>
      <c r="L1142" s="24"/>
      <c r="M1142" s="24"/>
    </row>
    <row r="1143" ht="22.5" customHeight="1">
      <c r="A1143" s="16" t="s">
        <v>120</v>
      </c>
      <c r="B1143" s="16" t="s">
        <v>564</v>
      </c>
      <c r="C1143" s="25">
        <v>1226.0</v>
      </c>
      <c r="D1143" s="18">
        <v>46002.0</v>
      </c>
      <c r="E1143" s="19" t="s">
        <v>68</v>
      </c>
      <c r="F1143" s="20" t="s">
        <v>590</v>
      </c>
      <c r="G1143" s="21">
        <v>36450.0</v>
      </c>
      <c r="H1143" s="22" t="b">
        <v>1</v>
      </c>
      <c r="I1143" s="19" t="s">
        <v>20</v>
      </c>
      <c r="J1143" s="18"/>
      <c r="K1143" s="31">
        <v>0.0</v>
      </c>
      <c r="L1143" s="24"/>
      <c r="M1143" s="24"/>
    </row>
    <row r="1144" ht="22.5" customHeight="1">
      <c r="A1144" s="16" t="s">
        <v>120</v>
      </c>
      <c r="B1144" s="16" t="s">
        <v>564</v>
      </c>
      <c r="C1144" s="25">
        <v>1102.0</v>
      </c>
      <c r="D1144" s="18">
        <v>46003.0</v>
      </c>
      <c r="E1144" s="19" t="s">
        <v>59</v>
      </c>
      <c r="F1144" s="20" t="s">
        <v>60</v>
      </c>
      <c r="G1144" s="21">
        <v>1590.0</v>
      </c>
      <c r="H1144" s="22" t="b">
        <v>1</v>
      </c>
      <c r="I1144" s="19" t="s">
        <v>23</v>
      </c>
      <c r="J1144" s="18"/>
      <c r="K1144" s="31">
        <v>0.0</v>
      </c>
      <c r="L1144" s="24"/>
      <c r="M1144" s="24"/>
    </row>
    <row r="1145" ht="22.5" customHeight="1">
      <c r="A1145" s="16" t="s">
        <v>120</v>
      </c>
      <c r="B1145" s="16" t="s">
        <v>564</v>
      </c>
      <c r="C1145" s="25">
        <v>1104.0</v>
      </c>
      <c r="D1145" s="18">
        <v>46003.0</v>
      </c>
      <c r="E1145" s="19" t="s">
        <v>59</v>
      </c>
      <c r="F1145" s="20" t="s">
        <v>591</v>
      </c>
      <c r="G1145" s="21">
        <v>1800.0</v>
      </c>
      <c r="H1145" s="22" t="b">
        <v>1</v>
      </c>
      <c r="I1145" s="19" t="s">
        <v>23</v>
      </c>
      <c r="J1145" s="18"/>
      <c r="K1145" s="31">
        <v>0.0</v>
      </c>
      <c r="L1145" s="24"/>
      <c r="M1145" s="24"/>
    </row>
    <row r="1146" ht="22.5" customHeight="1">
      <c r="A1146" s="16" t="s">
        <v>120</v>
      </c>
      <c r="B1146" s="16" t="s">
        <v>564</v>
      </c>
      <c r="C1146" s="25">
        <v>1108.0</v>
      </c>
      <c r="D1146" s="18">
        <v>46003.0</v>
      </c>
      <c r="E1146" s="19" t="s">
        <v>21</v>
      </c>
      <c r="F1146" s="20" t="s">
        <v>592</v>
      </c>
      <c r="G1146" s="21">
        <v>9431.0</v>
      </c>
      <c r="H1146" s="22" t="b">
        <v>1</v>
      </c>
      <c r="I1146" s="19" t="s">
        <v>23</v>
      </c>
      <c r="J1146" s="18"/>
      <c r="K1146" s="31">
        <v>0.0</v>
      </c>
      <c r="L1146" s="24"/>
      <c r="M1146" s="24"/>
    </row>
    <row r="1147" ht="22.5" customHeight="1">
      <c r="A1147" s="16" t="s">
        <v>120</v>
      </c>
      <c r="B1147" s="16" t="s">
        <v>564</v>
      </c>
      <c r="C1147" s="25">
        <v>1149.0</v>
      </c>
      <c r="D1147" s="18">
        <v>46003.0</v>
      </c>
      <c r="E1147" s="19" t="s">
        <v>136</v>
      </c>
      <c r="F1147" s="20" t="s">
        <v>416</v>
      </c>
      <c r="G1147" s="21">
        <v>2997.0</v>
      </c>
      <c r="H1147" s="22" t="b">
        <v>1</v>
      </c>
      <c r="I1147" s="19" t="s">
        <v>20</v>
      </c>
      <c r="J1147" s="18"/>
      <c r="K1147" s="31">
        <v>0.0</v>
      </c>
      <c r="L1147" s="24"/>
      <c r="M1147" s="24"/>
    </row>
    <row r="1148" ht="22.5" customHeight="1">
      <c r="A1148" s="16" t="s">
        <v>120</v>
      </c>
      <c r="B1148" s="16" t="s">
        <v>564</v>
      </c>
      <c r="C1148" s="25">
        <v>1180.0</v>
      </c>
      <c r="D1148" s="18">
        <v>46003.0</v>
      </c>
      <c r="E1148" s="19" t="s">
        <v>93</v>
      </c>
      <c r="F1148" s="20" t="s">
        <v>161</v>
      </c>
      <c r="G1148" s="21">
        <v>3233.0</v>
      </c>
      <c r="H1148" s="22" t="b">
        <v>1</v>
      </c>
      <c r="I1148" s="19" t="s">
        <v>20</v>
      </c>
      <c r="J1148" s="18"/>
      <c r="K1148" s="31">
        <v>0.0</v>
      </c>
      <c r="L1148" s="24"/>
      <c r="M1148" s="24"/>
    </row>
    <row r="1149" ht="22.5" customHeight="1">
      <c r="A1149" s="16" t="s">
        <v>120</v>
      </c>
      <c r="B1149" s="16" t="s">
        <v>564</v>
      </c>
      <c r="C1149" s="25">
        <v>1602.0</v>
      </c>
      <c r="D1149" s="18">
        <v>46003.0</v>
      </c>
      <c r="E1149" s="19" t="s">
        <v>13</v>
      </c>
      <c r="F1149" s="20" t="s">
        <v>576</v>
      </c>
      <c r="G1149" s="21">
        <v>480.0</v>
      </c>
      <c r="H1149" s="22" t="b">
        <v>1</v>
      </c>
      <c r="I1149" s="19" t="s">
        <v>20</v>
      </c>
      <c r="J1149" s="18"/>
      <c r="K1149" s="31">
        <v>0.0</v>
      </c>
      <c r="L1149" s="24"/>
      <c r="M1149" s="24"/>
    </row>
    <row r="1150" ht="22.5" customHeight="1">
      <c r="A1150" s="16" t="s">
        <v>120</v>
      </c>
      <c r="B1150" s="16" t="s">
        <v>564</v>
      </c>
      <c r="C1150" s="25">
        <v>1103.0</v>
      </c>
      <c r="D1150" s="18">
        <v>46004.0</v>
      </c>
      <c r="E1150" s="19" t="s">
        <v>39</v>
      </c>
      <c r="F1150" s="20" t="s">
        <v>158</v>
      </c>
      <c r="G1150" s="21">
        <v>75.0</v>
      </c>
      <c r="H1150" s="22" t="b">
        <v>1</v>
      </c>
      <c r="I1150" s="19" t="s">
        <v>20</v>
      </c>
      <c r="J1150" s="18"/>
      <c r="K1150" s="31">
        <v>0.0</v>
      </c>
      <c r="L1150" s="24"/>
      <c r="M1150" s="24"/>
    </row>
    <row r="1151" ht="22.5" customHeight="1">
      <c r="A1151" s="16" t="s">
        <v>120</v>
      </c>
      <c r="B1151" s="16" t="s">
        <v>564</v>
      </c>
      <c r="C1151" s="25">
        <v>1109.0</v>
      </c>
      <c r="D1151" s="18">
        <v>46004.0</v>
      </c>
      <c r="E1151" s="19" t="s">
        <v>21</v>
      </c>
      <c r="F1151" s="20" t="s">
        <v>532</v>
      </c>
      <c r="G1151" s="21">
        <v>1997.0</v>
      </c>
      <c r="H1151" s="22" t="b">
        <v>1</v>
      </c>
      <c r="I1151" s="19" t="s">
        <v>23</v>
      </c>
      <c r="J1151" s="18"/>
      <c r="K1151" s="31">
        <v>0.0</v>
      </c>
      <c r="L1151" s="24"/>
      <c r="M1151" s="24"/>
    </row>
    <row r="1152" ht="22.5" customHeight="1">
      <c r="A1152" s="16" t="s">
        <v>120</v>
      </c>
      <c r="B1152" s="16" t="s">
        <v>564</v>
      </c>
      <c r="C1152" s="25">
        <v>1112.0</v>
      </c>
      <c r="D1152" s="18">
        <v>46004.0</v>
      </c>
      <c r="E1152" s="19" t="s">
        <v>18</v>
      </c>
      <c r="F1152" s="20" t="s">
        <v>147</v>
      </c>
      <c r="G1152" s="21">
        <v>1835.0</v>
      </c>
      <c r="H1152" s="22" t="b">
        <v>1</v>
      </c>
      <c r="I1152" s="19" t="s">
        <v>23</v>
      </c>
      <c r="J1152" s="18"/>
      <c r="K1152" s="31">
        <v>0.0</v>
      </c>
      <c r="L1152" s="24"/>
      <c r="M1152" s="24"/>
    </row>
    <row r="1153" ht="22.5" customHeight="1">
      <c r="A1153" s="16" t="s">
        <v>120</v>
      </c>
      <c r="B1153" s="16" t="s">
        <v>564</v>
      </c>
      <c r="C1153" s="25">
        <v>1113.0</v>
      </c>
      <c r="D1153" s="18">
        <v>46004.0</v>
      </c>
      <c r="E1153" s="19" t="s">
        <v>70</v>
      </c>
      <c r="F1153" s="20" t="s">
        <v>95</v>
      </c>
      <c r="G1153" s="21">
        <v>600.0</v>
      </c>
      <c r="H1153" s="22" t="b">
        <v>1</v>
      </c>
      <c r="I1153" s="19" t="s">
        <v>20</v>
      </c>
      <c r="J1153" s="18"/>
      <c r="K1153" s="31">
        <v>0.0</v>
      </c>
      <c r="L1153" s="24"/>
      <c r="M1153" s="24"/>
    </row>
    <row r="1154" ht="22.5" customHeight="1">
      <c r="A1154" s="16" t="s">
        <v>120</v>
      </c>
      <c r="B1154" s="16" t="s">
        <v>564</v>
      </c>
      <c r="C1154" s="25">
        <v>1119.0</v>
      </c>
      <c r="D1154" s="18">
        <v>46006.0</v>
      </c>
      <c r="E1154" s="19" t="s">
        <v>267</v>
      </c>
      <c r="F1154" s="20" t="s">
        <v>360</v>
      </c>
      <c r="G1154" s="21">
        <v>1710.0</v>
      </c>
      <c r="H1154" s="22" t="b">
        <v>1</v>
      </c>
      <c r="I1154" s="19" t="s">
        <v>20</v>
      </c>
      <c r="J1154" s="18"/>
      <c r="K1154" s="31">
        <v>0.0</v>
      </c>
      <c r="L1154" s="24"/>
      <c r="M1154" s="24"/>
    </row>
    <row r="1155" ht="22.5" customHeight="1">
      <c r="A1155" s="16" t="s">
        <v>120</v>
      </c>
      <c r="B1155" s="16" t="s">
        <v>564</v>
      </c>
      <c r="C1155" s="25">
        <v>1129.0</v>
      </c>
      <c r="D1155" s="18">
        <v>46006.0</v>
      </c>
      <c r="E1155" s="19" t="s">
        <v>39</v>
      </c>
      <c r="F1155" s="20" t="s">
        <v>158</v>
      </c>
      <c r="G1155" s="21">
        <v>75.0</v>
      </c>
      <c r="H1155" s="22" t="b">
        <v>1</v>
      </c>
      <c r="I1155" s="19" t="s">
        <v>20</v>
      </c>
      <c r="J1155" s="18"/>
      <c r="K1155" s="31">
        <v>0.0</v>
      </c>
      <c r="L1155" s="24"/>
      <c r="M1155" s="24"/>
    </row>
    <row r="1156" ht="22.5" customHeight="1">
      <c r="A1156" s="16" t="s">
        <v>120</v>
      </c>
      <c r="B1156" s="16" t="s">
        <v>564</v>
      </c>
      <c r="C1156" s="25">
        <v>1130.0</v>
      </c>
      <c r="D1156" s="18">
        <v>46006.0</v>
      </c>
      <c r="E1156" s="19" t="s">
        <v>26</v>
      </c>
      <c r="F1156" s="20" t="s">
        <v>149</v>
      </c>
      <c r="G1156" s="21">
        <v>3600.0</v>
      </c>
      <c r="H1156" s="22" t="b">
        <v>1</v>
      </c>
      <c r="I1156" s="19" t="s">
        <v>23</v>
      </c>
      <c r="J1156" s="18"/>
      <c r="K1156" s="31">
        <v>0.0</v>
      </c>
      <c r="L1156" s="24"/>
      <c r="M1156" s="24"/>
    </row>
    <row r="1157" ht="22.5" customHeight="1">
      <c r="A1157" s="16" t="s">
        <v>120</v>
      </c>
      <c r="B1157" s="16" t="s">
        <v>564</v>
      </c>
      <c r="C1157" s="25">
        <v>1131.0</v>
      </c>
      <c r="D1157" s="18">
        <v>46006.0</v>
      </c>
      <c r="E1157" s="19" t="s">
        <v>91</v>
      </c>
      <c r="F1157" s="20" t="s">
        <v>593</v>
      </c>
      <c r="G1157" s="21">
        <v>18062.0</v>
      </c>
      <c r="H1157" s="22" t="b">
        <v>1</v>
      </c>
      <c r="I1157" s="19" t="s">
        <v>23</v>
      </c>
      <c r="J1157" s="18"/>
      <c r="K1157" s="31">
        <v>0.0</v>
      </c>
      <c r="L1157" s="24"/>
      <c r="M1157" s="24"/>
    </row>
    <row r="1158" ht="22.5" customHeight="1">
      <c r="A1158" s="16" t="s">
        <v>120</v>
      </c>
      <c r="B1158" s="16" t="s">
        <v>564</v>
      </c>
      <c r="C1158" s="25">
        <v>1132.0</v>
      </c>
      <c r="D1158" s="18">
        <v>46006.0</v>
      </c>
      <c r="E1158" s="19" t="s">
        <v>21</v>
      </c>
      <c r="F1158" s="20" t="s">
        <v>594</v>
      </c>
      <c r="G1158" s="21">
        <v>11882.0</v>
      </c>
      <c r="H1158" s="22" t="b">
        <v>1</v>
      </c>
      <c r="I1158" s="19" t="s">
        <v>23</v>
      </c>
      <c r="J1158" s="18"/>
      <c r="K1158" s="31">
        <v>0.0</v>
      </c>
      <c r="L1158" s="24"/>
      <c r="M1158" s="24"/>
    </row>
    <row r="1159" ht="22.5" customHeight="1">
      <c r="A1159" s="16" t="s">
        <v>120</v>
      </c>
      <c r="B1159" s="16" t="s">
        <v>564</v>
      </c>
      <c r="C1159" s="25">
        <v>1150.0</v>
      </c>
      <c r="D1159" s="18">
        <v>46006.0</v>
      </c>
      <c r="E1159" s="19" t="s">
        <v>136</v>
      </c>
      <c r="F1159" s="20" t="s">
        <v>416</v>
      </c>
      <c r="G1159" s="21">
        <v>2707.0</v>
      </c>
      <c r="H1159" s="22" t="b">
        <v>1</v>
      </c>
      <c r="I1159" s="19" t="s">
        <v>20</v>
      </c>
      <c r="J1159" s="18"/>
      <c r="K1159" s="31">
        <v>0.0</v>
      </c>
      <c r="L1159" s="24"/>
      <c r="M1159" s="24"/>
    </row>
    <row r="1160" ht="22.5" customHeight="1">
      <c r="A1160" s="16" t="s">
        <v>120</v>
      </c>
      <c r="B1160" s="16" t="s">
        <v>564</v>
      </c>
      <c r="C1160" s="25">
        <v>1116.0</v>
      </c>
      <c r="D1160" s="18">
        <v>46007.0</v>
      </c>
      <c r="E1160" s="19" t="s">
        <v>59</v>
      </c>
      <c r="F1160" s="20" t="s">
        <v>60</v>
      </c>
      <c r="G1160" s="21">
        <v>1590.0</v>
      </c>
      <c r="H1160" s="22" t="b">
        <v>1</v>
      </c>
      <c r="I1160" s="19" t="s">
        <v>23</v>
      </c>
      <c r="J1160" s="18"/>
      <c r="K1160" s="31">
        <v>0.0</v>
      </c>
      <c r="L1160" s="24"/>
      <c r="M1160" s="24"/>
    </row>
    <row r="1161" ht="22.5" customHeight="1">
      <c r="A1161" s="16" t="s">
        <v>120</v>
      </c>
      <c r="B1161" s="16" t="s">
        <v>564</v>
      </c>
      <c r="C1161" s="25">
        <v>1117.0</v>
      </c>
      <c r="D1161" s="18">
        <v>46007.0</v>
      </c>
      <c r="E1161" s="19" t="s">
        <v>26</v>
      </c>
      <c r="F1161" s="20" t="s">
        <v>149</v>
      </c>
      <c r="G1161" s="21">
        <v>1800.0</v>
      </c>
      <c r="H1161" s="22" t="b">
        <v>1</v>
      </c>
      <c r="I1161" s="19" t="s">
        <v>23</v>
      </c>
      <c r="J1161" s="18"/>
      <c r="K1161" s="31">
        <v>0.0</v>
      </c>
      <c r="L1161" s="24"/>
      <c r="M1161" s="24"/>
    </row>
    <row r="1162" ht="22.5" customHeight="1">
      <c r="A1162" s="16" t="s">
        <v>120</v>
      </c>
      <c r="B1162" s="16" t="s">
        <v>564</v>
      </c>
      <c r="C1162" s="25">
        <v>1118.0</v>
      </c>
      <c r="D1162" s="18">
        <v>46007.0</v>
      </c>
      <c r="E1162" s="19" t="s">
        <v>331</v>
      </c>
      <c r="F1162" s="20" t="s">
        <v>595</v>
      </c>
      <c r="G1162" s="21">
        <v>1296.0</v>
      </c>
      <c r="H1162" s="22" t="b">
        <v>1</v>
      </c>
      <c r="I1162" s="19" t="s">
        <v>20</v>
      </c>
      <c r="J1162" s="18"/>
      <c r="K1162" s="31">
        <v>0.0</v>
      </c>
      <c r="L1162" s="24"/>
      <c r="M1162" s="24"/>
    </row>
    <row r="1163" ht="22.5" customHeight="1">
      <c r="A1163" s="16" t="s">
        <v>120</v>
      </c>
      <c r="B1163" s="16" t="s">
        <v>564</v>
      </c>
      <c r="C1163" s="25">
        <v>1120.0</v>
      </c>
      <c r="D1163" s="18">
        <v>46007.0</v>
      </c>
      <c r="E1163" s="19" t="s">
        <v>13</v>
      </c>
      <c r="F1163" s="20" t="s">
        <v>573</v>
      </c>
      <c r="G1163" s="21">
        <v>3470.0</v>
      </c>
      <c r="H1163" s="22" t="b">
        <v>1</v>
      </c>
      <c r="I1163" s="19" t="s">
        <v>20</v>
      </c>
      <c r="J1163" s="18"/>
      <c r="K1163" s="31">
        <v>0.0</v>
      </c>
      <c r="L1163" s="24"/>
      <c r="M1163" s="24"/>
    </row>
    <row r="1164" ht="22.5" customHeight="1">
      <c r="A1164" s="16" t="s">
        <v>120</v>
      </c>
      <c r="B1164" s="16" t="s">
        <v>564</v>
      </c>
      <c r="C1164" s="25">
        <v>1121.0</v>
      </c>
      <c r="D1164" s="18">
        <v>46007.0</v>
      </c>
      <c r="E1164" s="19" t="s">
        <v>13</v>
      </c>
      <c r="F1164" s="20" t="s">
        <v>573</v>
      </c>
      <c r="G1164" s="21">
        <v>750.0</v>
      </c>
      <c r="H1164" s="22" t="b">
        <v>1</v>
      </c>
      <c r="I1164" s="19" t="s">
        <v>20</v>
      </c>
      <c r="J1164" s="18"/>
      <c r="K1164" s="31">
        <v>0.0</v>
      </c>
      <c r="L1164" s="24"/>
      <c r="M1164" s="24"/>
    </row>
    <row r="1165" ht="22.5" customHeight="1">
      <c r="A1165" s="16" t="s">
        <v>120</v>
      </c>
      <c r="B1165" s="16" t="s">
        <v>564</v>
      </c>
      <c r="C1165" s="25">
        <v>1122.0</v>
      </c>
      <c r="D1165" s="18">
        <v>46007.0</v>
      </c>
      <c r="E1165" s="19" t="s">
        <v>155</v>
      </c>
      <c r="F1165" s="20" t="s">
        <v>596</v>
      </c>
      <c r="G1165" s="21">
        <v>3976.0</v>
      </c>
      <c r="H1165" s="22" t="b">
        <v>1</v>
      </c>
      <c r="I1165" s="19" t="s">
        <v>20</v>
      </c>
      <c r="J1165" s="18"/>
      <c r="K1165" s="31">
        <v>0.0</v>
      </c>
      <c r="L1165" s="24"/>
      <c r="M1165" s="24"/>
    </row>
    <row r="1166" ht="22.5" customHeight="1">
      <c r="A1166" s="16" t="s">
        <v>120</v>
      </c>
      <c r="B1166" s="16" t="s">
        <v>564</v>
      </c>
      <c r="C1166" s="25">
        <v>1123.0</v>
      </c>
      <c r="D1166" s="18">
        <v>46007.0</v>
      </c>
      <c r="E1166" s="19" t="s">
        <v>13</v>
      </c>
      <c r="F1166" s="20" t="s">
        <v>597</v>
      </c>
      <c r="G1166" s="21">
        <v>1500.0</v>
      </c>
      <c r="H1166" s="22" t="b">
        <v>1</v>
      </c>
      <c r="I1166" s="19" t="s">
        <v>20</v>
      </c>
      <c r="J1166" s="18"/>
      <c r="K1166" s="31">
        <v>0.0</v>
      </c>
      <c r="L1166" s="24"/>
      <c r="M1166" s="24"/>
    </row>
    <row r="1167" ht="22.5" customHeight="1">
      <c r="A1167" s="16" t="s">
        <v>120</v>
      </c>
      <c r="B1167" s="16" t="s">
        <v>564</v>
      </c>
      <c r="C1167" s="25">
        <v>1124.0</v>
      </c>
      <c r="D1167" s="18">
        <v>46007.0</v>
      </c>
      <c r="E1167" s="19" t="s">
        <v>425</v>
      </c>
      <c r="F1167" s="20" t="s">
        <v>598</v>
      </c>
      <c r="G1167" s="21">
        <v>1499.0</v>
      </c>
      <c r="H1167" s="22" t="b">
        <v>1</v>
      </c>
      <c r="I1167" s="19" t="s">
        <v>20</v>
      </c>
      <c r="J1167" s="18"/>
      <c r="K1167" s="31">
        <v>0.0</v>
      </c>
      <c r="L1167" s="24"/>
      <c r="M1167" s="24"/>
    </row>
    <row r="1168" ht="22.5" customHeight="1">
      <c r="A1168" s="16" t="s">
        <v>120</v>
      </c>
      <c r="B1168" s="16" t="s">
        <v>564</v>
      </c>
      <c r="C1168" s="25">
        <v>1125.0</v>
      </c>
      <c r="D1168" s="18">
        <v>46007.0</v>
      </c>
      <c r="E1168" s="19" t="s">
        <v>425</v>
      </c>
      <c r="F1168" s="20" t="s">
        <v>599</v>
      </c>
      <c r="G1168" s="21">
        <v>1800.0</v>
      </c>
      <c r="H1168" s="22" t="b">
        <v>1</v>
      </c>
      <c r="I1168" s="19" t="s">
        <v>20</v>
      </c>
      <c r="J1168" s="18"/>
      <c r="K1168" s="31">
        <v>0.0</v>
      </c>
      <c r="L1168" s="24"/>
      <c r="M1168" s="24"/>
    </row>
    <row r="1169" ht="22.5" customHeight="1">
      <c r="A1169" s="16" t="s">
        <v>120</v>
      </c>
      <c r="B1169" s="16" t="s">
        <v>564</v>
      </c>
      <c r="C1169" s="25">
        <v>1126.0</v>
      </c>
      <c r="D1169" s="18">
        <v>46007.0</v>
      </c>
      <c r="E1169" s="19" t="s">
        <v>425</v>
      </c>
      <c r="F1169" s="20" t="s">
        <v>600</v>
      </c>
      <c r="G1169" s="21">
        <v>270.0</v>
      </c>
      <c r="H1169" s="22" t="b">
        <v>1</v>
      </c>
      <c r="I1169" s="19" t="s">
        <v>20</v>
      </c>
      <c r="J1169" s="18"/>
      <c r="K1169" s="31">
        <v>0.0</v>
      </c>
      <c r="L1169" s="24"/>
      <c r="M1169" s="24"/>
    </row>
    <row r="1170" ht="22.5" customHeight="1">
      <c r="A1170" s="16" t="s">
        <v>120</v>
      </c>
      <c r="B1170" s="16" t="s">
        <v>564</v>
      </c>
      <c r="C1170" s="25">
        <v>1127.0</v>
      </c>
      <c r="D1170" s="18">
        <v>46007.0</v>
      </c>
      <c r="E1170" s="19" t="s">
        <v>393</v>
      </c>
      <c r="F1170" s="20" t="s">
        <v>601</v>
      </c>
      <c r="G1170" s="21">
        <v>1200.0</v>
      </c>
      <c r="H1170" s="22" t="b">
        <v>1</v>
      </c>
      <c r="I1170" s="19" t="s">
        <v>15</v>
      </c>
      <c r="J1170" s="18"/>
      <c r="K1170" s="31">
        <v>0.0</v>
      </c>
      <c r="L1170" s="24"/>
      <c r="M1170" s="24"/>
    </row>
    <row r="1171" ht="22.5" customHeight="1">
      <c r="A1171" s="16" t="s">
        <v>120</v>
      </c>
      <c r="B1171" s="16" t="s">
        <v>564</v>
      </c>
      <c r="C1171" s="25">
        <v>1128.0</v>
      </c>
      <c r="D1171" s="18">
        <v>46007.0</v>
      </c>
      <c r="E1171" s="19" t="s">
        <v>21</v>
      </c>
      <c r="F1171" s="20" t="s">
        <v>602</v>
      </c>
      <c r="G1171" s="21">
        <v>7485.0</v>
      </c>
      <c r="H1171" s="22" t="b">
        <v>1</v>
      </c>
      <c r="I1171" s="19" t="s">
        <v>23</v>
      </c>
      <c r="J1171" s="18"/>
      <c r="K1171" s="31">
        <v>0.0</v>
      </c>
      <c r="L1171" s="24"/>
      <c r="M1171" s="24"/>
    </row>
    <row r="1172" ht="22.5" customHeight="1">
      <c r="A1172" s="16" t="s">
        <v>120</v>
      </c>
      <c r="B1172" s="16" t="s">
        <v>564</v>
      </c>
      <c r="C1172" s="25">
        <v>1229.0</v>
      </c>
      <c r="D1172" s="18">
        <v>46007.0</v>
      </c>
      <c r="E1172" s="19" t="s">
        <v>331</v>
      </c>
      <c r="F1172" s="20" t="s">
        <v>332</v>
      </c>
      <c r="G1172" s="21">
        <v>1296.0</v>
      </c>
      <c r="H1172" s="22" t="b">
        <v>1</v>
      </c>
      <c r="I1172" s="19" t="s">
        <v>20</v>
      </c>
      <c r="J1172" s="18"/>
      <c r="K1172" s="31">
        <v>0.0</v>
      </c>
      <c r="L1172" s="24"/>
      <c r="M1172" s="24"/>
    </row>
    <row r="1173" ht="22.5" customHeight="1">
      <c r="A1173" s="16" t="s">
        <v>120</v>
      </c>
      <c r="B1173" s="16" t="s">
        <v>564</v>
      </c>
      <c r="C1173" s="25">
        <v>1115.0</v>
      </c>
      <c r="D1173" s="18">
        <v>46008.0</v>
      </c>
      <c r="E1173" s="19" t="s">
        <v>26</v>
      </c>
      <c r="F1173" s="20" t="s">
        <v>149</v>
      </c>
      <c r="G1173" s="21">
        <v>5400.0</v>
      </c>
      <c r="H1173" s="22" t="b">
        <v>1</v>
      </c>
      <c r="I1173" s="19" t="s">
        <v>23</v>
      </c>
      <c r="J1173" s="18"/>
      <c r="K1173" s="31">
        <v>0.0</v>
      </c>
      <c r="L1173" s="24"/>
      <c r="M1173" s="24"/>
    </row>
    <row r="1174" ht="22.5" customHeight="1">
      <c r="A1174" s="16" t="s">
        <v>120</v>
      </c>
      <c r="B1174" s="16" t="s">
        <v>564</v>
      </c>
      <c r="C1174" s="25">
        <v>1133.0</v>
      </c>
      <c r="D1174" s="18">
        <v>46008.0</v>
      </c>
      <c r="E1174" s="19" t="s">
        <v>70</v>
      </c>
      <c r="F1174" s="20" t="s">
        <v>95</v>
      </c>
      <c r="G1174" s="21">
        <v>600.0</v>
      </c>
      <c r="H1174" s="22" t="b">
        <v>1</v>
      </c>
      <c r="I1174" s="19" t="s">
        <v>20</v>
      </c>
      <c r="J1174" s="18"/>
      <c r="K1174" s="31">
        <v>0.0</v>
      </c>
      <c r="L1174" s="24"/>
      <c r="M1174" s="24"/>
    </row>
    <row r="1175" ht="22.5" customHeight="1">
      <c r="A1175" s="16" t="s">
        <v>120</v>
      </c>
      <c r="B1175" s="16" t="s">
        <v>564</v>
      </c>
      <c r="C1175" s="25">
        <v>1139.0</v>
      </c>
      <c r="D1175" s="18">
        <v>46008.0</v>
      </c>
      <c r="E1175" s="19" t="s">
        <v>18</v>
      </c>
      <c r="F1175" s="20" t="s">
        <v>603</v>
      </c>
      <c r="G1175" s="21">
        <v>264.0</v>
      </c>
      <c r="H1175" s="22" t="b">
        <v>1</v>
      </c>
      <c r="I1175" s="19" t="s">
        <v>23</v>
      </c>
      <c r="J1175" s="18"/>
      <c r="K1175" s="31">
        <v>0.0</v>
      </c>
      <c r="L1175" s="24"/>
      <c r="M1175" s="24"/>
    </row>
    <row r="1176" ht="22.5" customHeight="1">
      <c r="A1176" s="16" t="s">
        <v>120</v>
      </c>
      <c r="B1176" s="16" t="s">
        <v>564</v>
      </c>
      <c r="C1176" s="25">
        <v>1154.0</v>
      </c>
      <c r="D1176" s="18">
        <v>46008.0</v>
      </c>
      <c r="E1176" s="19" t="s">
        <v>400</v>
      </c>
      <c r="F1176" s="20" t="s">
        <v>147</v>
      </c>
      <c r="G1176" s="21">
        <v>309.0</v>
      </c>
      <c r="H1176" s="22" t="b">
        <v>1</v>
      </c>
      <c r="I1176" s="19" t="s">
        <v>20</v>
      </c>
      <c r="J1176" s="18"/>
      <c r="K1176" s="31">
        <v>0.0</v>
      </c>
      <c r="L1176" s="24"/>
      <c r="M1176" s="24"/>
    </row>
    <row r="1177" ht="22.5" customHeight="1">
      <c r="A1177" s="16" t="s">
        <v>120</v>
      </c>
      <c r="B1177" s="16" t="s">
        <v>564</v>
      </c>
      <c r="C1177" s="25">
        <v>1114.0</v>
      </c>
      <c r="D1177" s="18">
        <v>46009.0</v>
      </c>
      <c r="E1177" s="19" t="s">
        <v>39</v>
      </c>
      <c r="F1177" s="20" t="s">
        <v>158</v>
      </c>
      <c r="G1177" s="21">
        <v>75.0</v>
      </c>
      <c r="H1177" s="22" t="b">
        <v>1</v>
      </c>
      <c r="I1177" s="19" t="s">
        <v>20</v>
      </c>
      <c r="J1177" s="18"/>
      <c r="K1177" s="31">
        <v>0.0</v>
      </c>
      <c r="L1177" s="24"/>
      <c r="M1177" s="24"/>
    </row>
    <row r="1178" ht="22.5" customHeight="1">
      <c r="A1178" s="16" t="s">
        <v>120</v>
      </c>
      <c r="B1178" s="16" t="s">
        <v>564</v>
      </c>
      <c r="C1178" s="25">
        <v>1134.0</v>
      </c>
      <c r="D1178" s="18">
        <v>46009.0</v>
      </c>
      <c r="E1178" s="19" t="s">
        <v>70</v>
      </c>
      <c r="F1178" s="20" t="s">
        <v>95</v>
      </c>
      <c r="G1178" s="21">
        <v>600.0</v>
      </c>
      <c r="H1178" s="22" t="b">
        <v>1</v>
      </c>
      <c r="I1178" s="19" t="s">
        <v>20</v>
      </c>
      <c r="J1178" s="18"/>
      <c r="K1178" s="31">
        <v>0.0</v>
      </c>
      <c r="L1178" s="24"/>
      <c r="M1178" s="24"/>
    </row>
    <row r="1179" ht="22.5" customHeight="1">
      <c r="A1179" s="16" t="s">
        <v>120</v>
      </c>
      <c r="B1179" s="16" t="s">
        <v>564</v>
      </c>
      <c r="C1179" s="25">
        <v>1135.0</v>
      </c>
      <c r="D1179" s="18">
        <v>46009.0</v>
      </c>
      <c r="E1179" s="19" t="s">
        <v>142</v>
      </c>
      <c r="F1179" s="20" t="s">
        <v>219</v>
      </c>
      <c r="G1179" s="21">
        <v>3849.0</v>
      </c>
      <c r="H1179" s="22" t="b">
        <v>1</v>
      </c>
      <c r="I1179" s="19" t="s">
        <v>20</v>
      </c>
      <c r="J1179" s="18"/>
      <c r="K1179" s="31">
        <v>0.0</v>
      </c>
      <c r="L1179" s="24"/>
      <c r="M1179" s="24"/>
    </row>
    <row r="1180" ht="22.5" customHeight="1">
      <c r="A1180" s="16" t="s">
        <v>120</v>
      </c>
      <c r="B1180" s="16" t="s">
        <v>564</v>
      </c>
      <c r="C1180" s="25">
        <v>1136.0</v>
      </c>
      <c r="D1180" s="18">
        <v>46009.0</v>
      </c>
      <c r="E1180" s="19" t="s">
        <v>53</v>
      </c>
      <c r="F1180" s="20" t="s">
        <v>523</v>
      </c>
      <c r="G1180" s="21">
        <v>5132.0</v>
      </c>
      <c r="H1180" s="22" t="b">
        <v>1</v>
      </c>
      <c r="I1180" s="19" t="s">
        <v>20</v>
      </c>
      <c r="J1180" s="18"/>
      <c r="K1180" s="31">
        <v>0.0</v>
      </c>
      <c r="L1180" s="24"/>
      <c r="M1180" s="24"/>
    </row>
    <row r="1181" ht="22.5" customHeight="1">
      <c r="A1181" s="16" t="s">
        <v>120</v>
      </c>
      <c r="B1181" s="16" t="s">
        <v>564</v>
      </c>
      <c r="C1181" s="25">
        <v>1137.0</v>
      </c>
      <c r="D1181" s="18">
        <v>46009.0</v>
      </c>
      <c r="E1181" s="19" t="s">
        <v>150</v>
      </c>
      <c r="F1181" s="20" t="s">
        <v>604</v>
      </c>
      <c r="G1181" s="21">
        <v>6279.0</v>
      </c>
      <c r="H1181" s="22" t="b">
        <v>1</v>
      </c>
      <c r="I1181" s="19" t="s">
        <v>23</v>
      </c>
      <c r="J1181" s="18"/>
      <c r="K1181" s="31">
        <v>0.0</v>
      </c>
      <c r="L1181" s="24"/>
      <c r="M1181" s="24"/>
    </row>
    <row r="1182" ht="22.5" customHeight="1">
      <c r="A1182" s="16" t="s">
        <v>120</v>
      </c>
      <c r="B1182" s="16" t="s">
        <v>564</v>
      </c>
      <c r="C1182" s="25">
        <v>1138.0</v>
      </c>
      <c r="D1182" s="18">
        <v>46009.0</v>
      </c>
      <c r="E1182" s="19" t="s">
        <v>39</v>
      </c>
      <c r="F1182" s="20" t="s">
        <v>158</v>
      </c>
      <c r="G1182" s="21">
        <v>75.0</v>
      </c>
      <c r="H1182" s="22" t="b">
        <v>1</v>
      </c>
      <c r="I1182" s="19" t="s">
        <v>20</v>
      </c>
      <c r="J1182" s="18"/>
      <c r="K1182" s="31">
        <v>0.0</v>
      </c>
      <c r="L1182" s="24"/>
      <c r="M1182" s="24"/>
    </row>
    <row r="1183" ht="22.5" customHeight="1">
      <c r="A1183" s="16" t="s">
        <v>120</v>
      </c>
      <c r="B1183" s="16" t="s">
        <v>564</v>
      </c>
      <c r="C1183" s="25">
        <v>1143.0</v>
      </c>
      <c r="D1183" s="18">
        <v>46009.0</v>
      </c>
      <c r="E1183" s="19" t="s">
        <v>13</v>
      </c>
      <c r="F1183" s="20" t="s">
        <v>147</v>
      </c>
      <c r="G1183" s="21">
        <v>168.0</v>
      </c>
      <c r="H1183" s="22" t="b">
        <v>1</v>
      </c>
      <c r="I1183" s="19" t="s">
        <v>20</v>
      </c>
      <c r="J1183" s="18"/>
      <c r="K1183" s="31">
        <v>0.0</v>
      </c>
      <c r="L1183" s="24"/>
      <c r="M1183" s="24"/>
    </row>
    <row r="1184" ht="22.5" customHeight="1">
      <c r="A1184" s="16" t="s">
        <v>120</v>
      </c>
      <c r="B1184" s="16" t="s">
        <v>564</v>
      </c>
      <c r="C1184" s="25">
        <v>1151.0</v>
      </c>
      <c r="D1184" s="18">
        <v>46009.0</v>
      </c>
      <c r="E1184" s="19" t="s">
        <v>136</v>
      </c>
      <c r="F1184" s="20" t="s">
        <v>416</v>
      </c>
      <c r="G1184" s="21">
        <v>3344.0</v>
      </c>
      <c r="H1184" s="22" t="b">
        <v>1</v>
      </c>
      <c r="I1184" s="19" t="s">
        <v>20</v>
      </c>
      <c r="J1184" s="18"/>
      <c r="K1184" s="31">
        <v>0.0</v>
      </c>
      <c r="L1184" s="24"/>
      <c r="M1184" s="24"/>
    </row>
    <row r="1185" ht="22.5" customHeight="1">
      <c r="A1185" s="16" t="s">
        <v>120</v>
      </c>
      <c r="B1185" s="16" t="s">
        <v>564</v>
      </c>
      <c r="C1185" s="25">
        <v>1152.0</v>
      </c>
      <c r="D1185" s="18">
        <v>46009.0</v>
      </c>
      <c r="E1185" s="19" t="s">
        <v>13</v>
      </c>
      <c r="F1185" s="20" t="s">
        <v>605</v>
      </c>
      <c r="G1185" s="21">
        <v>320.0</v>
      </c>
      <c r="H1185" s="22" t="b">
        <v>1</v>
      </c>
      <c r="I1185" s="19" t="s">
        <v>20</v>
      </c>
      <c r="J1185" s="18"/>
      <c r="K1185" s="31">
        <v>0.0</v>
      </c>
      <c r="L1185" s="24"/>
      <c r="M1185" s="24"/>
    </row>
    <row r="1186" ht="22.5" customHeight="1">
      <c r="A1186" s="16" t="s">
        <v>120</v>
      </c>
      <c r="B1186" s="16" t="s">
        <v>564</v>
      </c>
      <c r="C1186" s="25">
        <v>1153.0</v>
      </c>
      <c r="D1186" s="18">
        <v>46009.0</v>
      </c>
      <c r="E1186" s="19" t="s">
        <v>93</v>
      </c>
      <c r="F1186" s="20" t="s">
        <v>606</v>
      </c>
      <c r="G1186" s="21">
        <v>306.0</v>
      </c>
      <c r="H1186" s="22" t="b">
        <v>1</v>
      </c>
      <c r="I1186" s="19" t="s">
        <v>20</v>
      </c>
      <c r="J1186" s="18"/>
      <c r="K1186" s="31">
        <v>0.0</v>
      </c>
      <c r="L1186" s="24"/>
      <c r="M1186" s="24"/>
    </row>
    <row r="1187" ht="22.5" customHeight="1">
      <c r="A1187" s="16" t="s">
        <v>120</v>
      </c>
      <c r="B1187" s="16" t="s">
        <v>564</v>
      </c>
      <c r="C1187" s="25">
        <v>1105.0</v>
      </c>
      <c r="D1187" s="18">
        <v>46010.0</v>
      </c>
      <c r="E1187" s="19" t="s">
        <v>39</v>
      </c>
      <c r="F1187" s="20" t="s">
        <v>158</v>
      </c>
      <c r="G1187" s="21">
        <v>75.0</v>
      </c>
      <c r="H1187" s="22" t="b">
        <v>1</v>
      </c>
      <c r="I1187" s="19" t="s">
        <v>20</v>
      </c>
      <c r="J1187" s="18"/>
      <c r="K1187" s="31">
        <v>0.0</v>
      </c>
      <c r="L1187" s="24"/>
      <c r="M1187" s="24"/>
    </row>
    <row r="1188" ht="22.5" customHeight="1">
      <c r="A1188" s="16" t="s">
        <v>120</v>
      </c>
      <c r="B1188" s="16" t="s">
        <v>564</v>
      </c>
      <c r="C1188" s="25">
        <v>1140.0</v>
      </c>
      <c r="D1188" s="18">
        <v>46010.0</v>
      </c>
      <c r="E1188" s="19" t="s">
        <v>21</v>
      </c>
      <c r="F1188" s="20" t="s">
        <v>607</v>
      </c>
      <c r="G1188" s="21">
        <v>16864.0</v>
      </c>
      <c r="H1188" s="22" t="b">
        <v>1</v>
      </c>
      <c r="I1188" s="19" t="s">
        <v>23</v>
      </c>
      <c r="J1188" s="18"/>
      <c r="K1188" s="31">
        <v>0.0</v>
      </c>
      <c r="L1188" s="24"/>
      <c r="M1188" s="24"/>
    </row>
    <row r="1189" ht="22.5" customHeight="1">
      <c r="A1189" s="16" t="s">
        <v>120</v>
      </c>
      <c r="B1189" s="16" t="s">
        <v>564</v>
      </c>
      <c r="C1189" s="25">
        <v>1142.0</v>
      </c>
      <c r="D1189" s="18">
        <v>46010.0</v>
      </c>
      <c r="E1189" s="19" t="s">
        <v>13</v>
      </c>
      <c r="F1189" s="20" t="s">
        <v>608</v>
      </c>
      <c r="G1189" s="21">
        <v>119.0</v>
      </c>
      <c r="H1189" s="22" t="b">
        <v>1</v>
      </c>
      <c r="I1189" s="19" t="s">
        <v>20</v>
      </c>
      <c r="J1189" s="18"/>
      <c r="K1189" s="31">
        <v>0.0</v>
      </c>
      <c r="L1189" s="24"/>
      <c r="M1189" s="24"/>
    </row>
    <row r="1190" ht="22.5" customHeight="1">
      <c r="A1190" s="16" t="s">
        <v>120</v>
      </c>
      <c r="B1190" s="16" t="s">
        <v>564</v>
      </c>
      <c r="C1190" s="25">
        <v>1158.0</v>
      </c>
      <c r="D1190" s="18">
        <v>46010.0</v>
      </c>
      <c r="E1190" s="19" t="s">
        <v>44</v>
      </c>
      <c r="F1190" s="20" t="s">
        <v>164</v>
      </c>
      <c r="G1190" s="21">
        <v>460.0</v>
      </c>
      <c r="H1190" s="22" t="b">
        <v>1</v>
      </c>
      <c r="I1190" s="19" t="s">
        <v>23</v>
      </c>
      <c r="J1190" s="18"/>
      <c r="K1190" s="31">
        <v>0.0</v>
      </c>
      <c r="L1190" s="24"/>
      <c r="M1190" s="24"/>
    </row>
    <row r="1191" ht="22.5" customHeight="1">
      <c r="A1191" s="16" t="s">
        <v>120</v>
      </c>
      <c r="B1191" s="16" t="s">
        <v>564</v>
      </c>
      <c r="C1191" s="25">
        <v>1159.0</v>
      </c>
      <c r="D1191" s="18">
        <v>46010.0</v>
      </c>
      <c r="E1191" s="19" t="s">
        <v>159</v>
      </c>
      <c r="F1191" s="20" t="s">
        <v>609</v>
      </c>
      <c r="G1191" s="21">
        <v>4662.0</v>
      </c>
      <c r="H1191" s="22" t="b">
        <v>1</v>
      </c>
      <c r="I1191" s="19" t="s">
        <v>23</v>
      </c>
      <c r="J1191" s="18"/>
      <c r="K1191" s="31">
        <v>0.0</v>
      </c>
      <c r="L1191" s="24"/>
      <c r="M1191" s="24"/>
    </row>
    <row r="1192" ht="22.5" customHeight="1">
      <c r="A1192" s="16" t="s">
        <v>120</v>
      </c>
      <c r="B1192" s="16" t="s">
        <v>564</v>
      </c>
      <c r="C1192" s="25">
        <v>1207.0</v>
      </c>
      <c r="D1192" s="18">
        <v>46010.0</v>
      </c>
      <c r="E1192" s="19" t="s">
        <v>18</v>
      </c>
      <c r="F1192" s="20" t="s">
        <v>147</v>
      </c>
      <c r="G1192" s="21">
        <v>2939.0</v>
      </c>
      <c r="H1192" s="22" t="b">
        <v>1</v>
      </c>
      <c r="I1192" s="19" t="s">
        <v>23</v>
      </c>
      <c r="J1192" s="18"/>
      <c r="K1192" s="31">
        <v>0.0</v>
      </c>
      <c r="L1192" s="24"/>
      <c r="M1192" s="24"/>
    </row>
    <row r="1193" ht="22.5" customHeight="1">
      <c r="A1193" s="16" t="s">
        <v>120</v>
      </c>
      <c r="B1193" s="16" t="s">
        <v>564</v>
      </c>
      <c r="C1193" s="25">
        <v>1156.0</v>
      </c>
      <c r="D1193" s="18">
        <v>46011.0</v>
      </c>
      <c r="E1193" s="19" t="s">
        <v>70</v>
      </c>
      <c r="F1193" s="20" t="s">
        <v>95</v>
      </c>
      <c r="G1193" s="21">
        <v>600.0</v>
      </c>
      <c r="H1193" s="22" t="b">
        <v>1</v>
      </c>
      <c r="I1193" s="19" t="s">
        <v>20</v>
      </c>
      <c r="J1193" s="18"/>
      <c r="K1193" s="31">
        <v>0.0</v>
      </c>
      <c r="L1193" s="24"/>
      <c r="M1193" s="24"/>
    </row>
    <row r="1194" ht="22.5" customHeight="1">
      <c r="A1194" s="16" t="s">
        <v>120</v>
      </c>
      <c r="B1194" s="16" t="s">
        <v>564</v>
      </c>
      <c r="C1194" s="25">
        <v>1162.0</v>
      </c>
      <c r="D1194" s="18">
        <v>46011.0</v>
      </c>
      <c r="E1194" s="19" t="s">
        <v>21</v>
      </c>
      <c r="F1194" s="20" t="s">
        <v>610</v>
      </c>
      <c r="G1194" s="21">
        <v>1092.0</v>
      </c>
      <c r="H1194" s="22" t="b">
        <v>1</v>
      </c>
      <c r="I1194" s="19" t="s">
        <v>23</v>
      </c>
      <c r="J1194" s="18"/>
      <c r="K1194" s="31">
        <v>0.0</v>
      </c>
      <c r="L1194" s="24"/>
      <c r="M1194" s="24"/>
    </row>
    <row r="1195" ht="22.5" customHeight="1">
      <c r="A1195" s="16" t="s">
        <v>120</v>
      </c>
      <c r="B1195" s="16" t="s">
        <v>564</v>
      </c>
      <c r="C1195" s="25">
        <v>1163.0</v>
      </c>
      <c r="D1195" s="18">
        <v>46011.0</v>
      </c>
      <c r="E1195" s="19" t="s">
        <v>395</v>
      </c>
      <c r="F1195" s="20" t="s">
        <v>611</v>
      </c>
      <c r="G1195" s="21">
        <v>11442.0</v>
      </c>
      <c r="H1195" s="22" t="b">
        <v>1</v>
      </c>
      <c r="I1195" s="19" t="s">
        <v>23</v>
      </c>
      <c r="J1195" s="18"/>
      <c r="K1195" s="31">
        <v>0.0</v>
      </c>
      <c r="L1195" s="24"/>
      <c r="M1195" s="24"/>
    </row>
    <row r="1196" ht="22.5" customHeight="1">
      <c r="A1196" s="16" t="s">
        <v>120</v>
      </c>
      <c r="B1196" s="16" t="s">
        <v>564</v>
      </c>
      <c r="C1196" s="25">
        <v>1263.0</v>
      </c>
      <c r="D1196" s="18">
        <v>46011.0</v>
      </c>
      <c r="E1196" s="19" t="s">
        <v>267</v>
      </c>
      <c r="F1196" s="20" t="s">
        <v>535</v>
      </c>
      <c r="G1196" s="21">
        <v>1100.0</v>
      </c>
      <c r="H1196" s="22" t="b">
        <v>1</v>
      </c>
      <c r="I1196" s="19" t="s">
        <v>20</v>
      </c>
      <c r="J1196" s="18"/>
      <c r="K1196" s="31">
        <v>0.0</v>
      </c>
      <c r="L1196" s="24"/>
      <c r="M1196" s="24"/>
    </row>
    <row r="1197" ht="22.5" customHeight="1">
      <c r="A1197" s="16" t="s">
        <v>120</v>
      </c>
      <c r="B1197" s="16" t="s">
        <v>564</v>
      </c>
      <c r="C1197" s="25">
        <v>1195.0</v>
      </c>
      <c r="D1197" s="18">
        <v>46012.0</v>
      </c>
      <c r="E1197" s="19" t="s">
        <v>267</v>
      </c>
      <c r="F1197" s="20" t="s">
        <v>450</v>
      </c>
      <c r="G1197" s="21">
        <v>2910.0</v>
      </c>
      <c r="H1197" s="22" t="b">
        <v>1</v>
      </c>
      <c r="I1197" s="19" t="s">
        <v>20</v>
      </c>
      <c r="J1197" s="18"/>
      <c r="K1197" s="31">
        <v>0.0</v>
      </c>
      <c r="L1197" s="24"/>
      <c r="M1197" s="24"/>
    </row>
    <row r="1198" ht="22.5" customHeight="1">
      <c r="A1198" s="16" t="s">
        <v>120</v>
      </c>
      <c r="B1198" s="16" t="s">
        <v>564</v>
      </c>
      <c r="C1198" s="25">
        <v>1157.0</v>
      </c>
      <c r="D1198" s="18">
        <v>46013.0</v>
      </c>
      <c r="E1198" s="19" t="s">
        <v>59</v>
      </c>
      <c r="F1198" s="20" t="s">
        <v>60</v>
      </c>
      <c r="G1198" s="21">
        <v>3180.0</v>
      </c>
      <c r="H1198" s="22" t="b">
        <v>1</v>
      </c>
      <c r="I1198" s="19" t="s">
        <v>23</v>
      </c>
      <c r="J1198" s="18"/>
      <c r="K1198" s="31">
        <v>0.0</v>
      </c>
      <c r="L1198" s="24"/>
      <c r="M1198" s="24"/>
    </row>
    <row r="1199" ht="22.5" customHeight="1">
      <c r="A1199" s="16" t="s">
        <v>120</v>
      </c>
      <c r="B1199" s="16" t="s">
        <v>564</v>
      </c>
      <c r="C1199" s="25">
        <v>1164.0</v>
      </c>
      <c r="D1199" s="18">
        <v>46013.0</v>
      </c>
      <c r="E1199" s="19" t="s">
        <v>72</v>
      </c>
      <c r="F1199" s="20" t="s">
        <v>612</v>
      </c>
      <c r="G1199" s="21">
        <v>3095.0</v>
      </c>
      <c r="H1199" s="22" t="b">
        <v>1</v>
      </c>
      <c r="I1199" s="19" t="s">
        <v>23</v>
      </c>
      <c r="J1199" s="18"/>
      <c r="K1199" s="31">
        <v>0.0</v>
      </c>
      <c r="L1199" s="24"/>
      <c r="M1199" s="24"/>
    </row>
    <row r="1200" ht="22.5" customHeight="1">
      <c r="A1200" s="16" t="s">
        <v>120</v>
      </c>
      <c r="B1200" s="16" t="s">
        <v>564</v>
      </c>
      <c r="C1200" s="25">
        <v>1165.0</v>
      </c>
      <c r="D1200" s="18">
        <v>46013.0</v>
      </c>
      <c r="E1200" s="19" t="s">
        <v>159</v>
      </c>
      <c r="F1200" s="20" t="s">
        <v>613</v>
      </c>
      <c r="G1200" s="21">
        <v>9118.0</v>
      </c>
      <c r="H1200" s="22" t="b">
        <v>1</v>
      </c>
      <c r="I1200" s="19" t="s">
        <v>23</v>
      </c>
      <c r="J1200" s="18"/>
      <c r="K1200" s="31">
        <v>0.0</v>
      </c>
      <c r="L1200" s="24"/>
      <c r="M1200" s="24"/>
    </row>
    <row r="1201" ht="22.5" customHeight="1">
      <c r="A1201" s="16" t="s">
        <v>120</v>
      </c>
      <c r="B1201" s="16" t="s">
        <v>564</v>
      </c>
      <c r="C1201" s="25">
        <v>1174.0</v>
      </c>
      <c r="D1201" s="18">
        <v>46013.0</v>
      </c>
      <c r="E1201" s="19" t="s">
        <v>70</v>
      </c>
      <c r="F1201" s="20" t="s">
        <v>95</v>
      </c>
      <c r="G1201" s="21">
        <v>600.0</v>
      </c>
      <c r="H1201" s="22" t="b">
        <v>1</v>
      </c>
      <c r="I1201" s="19" t="s">
        <v>20</v>
      </c>
      <c r="J1201" s="18"/>
      <c r="K1201" s="31">
        <v>0.0</v>
      </c>
      <c r="L1201" s="24"/>
      <c r="M1201" s="24"/>
    </row>
    <row r="1202" ht="22.5" customHeight="1">
      <c r="A1202" s="16" t="s">
        <v>120</v>
      </c>
      <c r="B1202" s="16" t="s">
        <v>564</v>
      </c>
      <c r="C1202" s="25">
        <v>1176.0</v>
      </c>
      <c r="D1202" s="18">
        <v>46013.0</v>
      </c>
      <c r="E1202" s="19" t="s">
        <v>39</v>
      </c>
      <c r="F1202" s="20" t="s">
        <v>158</v>
      </c>
      <c r="G1202" s="21">
        <v>75.0</v>
      </c>
      <c r="H1202" s="22" t="b">
        <v>1</v>
      </c>
      <c r="I1202" s="19" t="s">
        <v>20</v>
      </c>
      <c r="J1202" s="18"/>
      <c r="K1202" s="31">
        <v>0.0</v>
      </c>
      <c r="L1202" s="24"/>
      <c r="M1202" s="24"/>
    </row>
    <row r="1203" ht="22.5" customHeight="1">
      <c r="A1203" s="16" t="s">
        <v>120</v>
      </c>
      <c r="B1203" s="16" t="s">
        <v>564</v>
      </c>
      <c r="C1203" s="25">
        <v>1177.0</v>
      </c>
      <c r="D1203" s="18">
        <v>46013.0</v>
      </c>
      <c r="E1203" s="19" t="s">
        <v>39</v>
      </c>
      <c r="F1203" s="20" t="s">
        <v>158</v>
      </c>
      <c r="G1203" s="21">
        <v>75.0</v>
      </c>
      <c r="H1203" s="22" t="b">
        <v>1</v>
      </c>
      <c r="I1203" s="19" t="s">
        <v>20</v>
      </c>
      <c r="J1203" s="18"/>
      <c r="K1203" s="31">
        <v>0.0</v>
      </c>
      <c r="L1203" s="24"/>
      <c r="M1203" s="24"/>
    </row>
    <row r="1204" ht="22.5" customHeight="1">
      <c r="A1204" s="16" t="s">
        <v>120</v>
      </c>
      <c r="B1204" s="16" t="s">
        <v>564</v>
      </c>
      <c r="C1204" s="25">
        <v>1187.0</v>
      </c>
      <c r="D1204" s="18">
        <v>46013.0</v>
      </c>
      <c r="E1204" s="19" t="s">
        <v>400</v>
      </c>
      <c r="F1204" s="20" t="s">
        <v>614</v>
      </c>
      <c r="G1204" s="21">
        <v>1007.0</v>
      </c>
      <c r="H1204" s="22" t="b">
        <v>1</v>
      </c>
      <c r="I1204" s="19" t="s">
        <v>20</v>
      </c>
      <c r="J1204" s="18"/>
      <c r="K1204" s="31">
        <v>0.0</v>
      </c>
      <c r="L1204" s="24"/>
      <c r="M1204" s="24"/>
    </row>
    <row r="1205" ht="22.5" customHeight="1">
      <c r="A1205" s="16" t="s">
        <v>120</v>
      </c>
      <c r="B1205" s="16" t="s">
        <v>564</v>
      </c>
      <c r="C1205" s="25">
        <v>1208.0</v>
      </c>
      <c r="D1205" s="18">
        <v>46013.0</v>
      </c>
      <c r="E1205" s="19" t="s">
        <v>18</v>
      </c>
      <c r="F1205" s="20" t="s">
        <v>147</v>
      </c>
      <c r="G1205" s="21">
        <v>2072.0</v>
      </c>
      <c r="H1205" s="22" t="b">
        <v>1</v>
      </c>
      <c r="I1205" s="19" t="s">
        <v>23</v>
      </c>
      <c r="J1205" s="18"/>
      <c r="K1205" s="31">
        <v>0.0</v>
      </c>
      <c r="L1205" s="24"/>
      <c r="M1205" s="24"/>
    </row>
    <row r="1206" ht="22.5" customHeight="1">
      <c r="A1206" s="16" t="s">
        <v>120</v>
      </c>
      <c r="B1206" s="16" t="s">
        <v>564</v>
      </c>
      <c r="C1206" s="25">
        <v>1221.0</v>
      </c>
      <c r="D1206" s="18">
        <v>46013.0</v>
      </c>
      <c r="E1206" s="19" t="s">
        <v>136</v>
      </c>
      <c r="F1206" s="20" t="s">
        <v>416</v>
      </c>
      <c r="G1206" s="21">
        <v>2957.0</v>
      </c>
      <c r="H1206" s="22" t="b">
        <v>1</v>
      </c>
      <c r="I1206" s="19" t="s">
        <v>20</v>
      </c>
      <c r="J1206" s="18"/>
      <c r="K1206" s="31">
        <v>0.0</v>
      </c>
      <c r="L1206" s="24"/>
      <c r="M1206" s="24"/>
    </row>
    <row r="1207" ht="22.5" customHeight="1">
      <c r="A1207" s="16" t="s">
        <v>120</v>
      </c>
      <c r="B1207" s="16" t="s">
        <v>564</v>
      </c>
      <c r="C1207" s="25">
        <v>1224.0</v>
      </c>
      <c r="D1207" s="18">
        <v>46013.0</v>
      </c>
      <c r="E1207" s="19" t="s">
        <v>21</v>
      </c>
      <c r="F1207" s="20" t="s">
        <v>615</v>
      </c>
      <c r="G1207" s="21">
        <v>6854.0</v>
      </c>
      <c r="H1207" s="22" t="b">
        <v>1</v>
      </c>
      <c r="I1207" s="19" t="s">
        <v>20</v>
      </c>
      <c r="J1207" s="18"/>
      <c r="K1207" s="31">
        <v>0.0</v>
      </c>
      <c r="L1207" s="24"/>
      <c r="M1207" s="24"/>
    </row>
    <row r="1208" ht="22.5" customHeight="1">
      <c r="A1208" s="16" t="s">
        <v>120</v>
      </c>
      <c r="B1208" s="16" t="s">
        <v>564</v>
      </c>
      <c r="C1208" s="25">
        <v>1643.0</v>
      </c>
      <c r="D1208" s="18">
        <v>46013.0</v>
      </c>
      <c r="E1208" s="19" t="s">
        <v>106</v>
      </c>
      <c r="F1208" s="20" t="s">
        <v>403</v>
      </c>
      <c r="G1208" s="21">
        <v>22000.0</v>
      </c>
      <c r="H1208" s="22" t="b">
        <v>1</v>
      </c>
      <c r="I1208" s="19" t="s">
        <v>23</v>
      </c>
      <c r="J1208" s="18"/>
      <c r="K1208" s="31">
        <v>0.0</v>
      </c>
      <c r="L1208" s="24"/>
      <c r="M1208" s="24"/>
    </row>
    <row r="1209" ht="22.5" customHeight="1">
      <c r="A1209" s="16" t="s">
        <v>120</v>
      </c>
      <c r="B1209" s="16" t="s">
        <v>564</v>
      </c>
      <c r="C1209" s="25">
        <v>1166.0</v>
      </c>
      <c r="D1209" s="18">
        <v>46014.0</v>
      </c>
      <c r="E1209" s="19" t="s">
        <v>159</v>
      </c>
      <c r="F1209" s="20" t="s">
        <v>289</v>
      </c>
      <c r="G1209" s="21">
        <v>9900.0</v>
      </c>
      <c r="H1209" s="22" t="b">
        <v>1</v>
      </c>
      <c r="I1209" s="19" t="s">
        <v>23</v>
      </c>
      <c r="J1209" s="18"/>
      <c r="K1209" s="31">
        <v>0.0</v>
      </c>
      <c r="L1209" s="24"/>
      <c r="M1209" s="24"/>
    </row>
    <row r="1210" ht="22.5" customHeight="1">
      <c r="A1210" s="16" t="s">
        <v>120</v>
      </c>
      <c r="B1210" s="16" t="s">
        <v>564</v>
      </c>
      <c r="C1210" s="25">
        <v>1167.0</v>
      </c>
      <c r="D1210" s="18">
        <v>46014.0</v>
      </c>
      <c r="E1210" s="19" t="s">
        <v>21</v>
      </c>
      <c r="F1210" s="20" t="s">
        <v>616</v>
      </c>
      <c r="G1210" s="21">
        <v>12506.0</v>
      </c>
      <c r="H1210" s="22" t="b">
        <v>1</v>
      </c>
      <c r="I1210" s="19" t="s">
        <v>23</v>
      </c>
      <c r="J1210" s="48"/>
      <c r="K1210" s="5">
        <v>1.0</v>
      </c>
      <c r="L1210" s="24"/>
      <c r="M1210" s="24"/>
    </row>
    <row r="1211" ht="22.5" customHeight="1">
      <c r="A1211" s="16" t="s">
        <v>120</v>
      </c>
      <c r="B1211" s="16" t="s">
        <v>564</v>
      </c>
      <c r="C1211" s="25">
        <v>1170.0</v>
      </c>
      <c r="D1211" s="18">
        <v>46014.0</v>
      </c>
      <c r="E1211" s="19" t="s">
        <v>24</v>
      </c>
      <c r="F1211" s="20" t="s">
        <v>617</v>
      </c>
      <c r="G1211" s="21">
        <v>4145.0</v>
      </c>
      <c r="H1211" s="22" t="b">
        <v>1</v>
      </c>
      <c r="I1211" s="19" t="s">
        <v>20</v>
      </c>
      <c r="J1211" s="18"/>
      <c r="K1211" s="31">
        <v>0.0</v>
      </c>
      <c r="L1211" s="24"/>
      <c r="M1211" s="24"/>
    </row>
    <row r="1212" ht="22.5" customHeight="1">
      <c r="A1212" s="16" t="s">
        <v>120</v>
      </c>
      <c r="B1212" s="16" t="s">
        <v>564</v>
      </c>
      <c r="C1212" s="25">
        <v>1172.0</v>
      </c>
      <c r="D1212" s="18">
        <v>46014.0</v>
      </c>
      <c r="E1212" s="19" t="s">
        <v>267</v>
      </c>
      <c r="F1212" s="20" t="s">
        <v>402</v>
      </c>
      <c r="G1212" s="21">
        <v>1210.0</v>
      </c>
      <c r="H1212" s="22" t="b">
        <v>1</v>
      </c>
      <c r="I1212" s="19" t="s">
        <v>20</v>
      </c>
      <c r="J1212" s="18"/>
      <c r="K1212" s="31">
        <v>0.0</v>
      </c>
      <c r="L1212" s="24"/>
      <c r="M1212" s="24"/>
    </row>
    <row r="1213" ht="22.5" customHeight="1">
      <c r="A1213" s="16" t="s">
        <v>120</v>
      </c>
      <c r="B1213" s="16" t="s">
        <v>564</v>
      </c>
      <c r="C1213" s="25">
        <v>1175.0</v>
      </c>
      <c r="D1213" s="18">
        <v>46014.0</v>
      </c>
      <c r="E1213" s="19" t="s">
        <v>70</v>
      </c>
      <c r="F1213" s="20" t="s">
        <v>95</v>
      </c>
      <c r="G1213" s="21">
        <v>600.0</v>
      </c>
      <c r="H1213" s="22" t="b">
        <v>1</v>
      </c>
      <c r="I1213" s="19" t="s">
        <v>20</v>
      </c>
      <c r="J1213" s="18"/>
      <c r="K1213" s="31">
        <v>0.0</v>
      </c>
      <c r="L1213" s="24"/>
      <c r="M1213" s="24"/>
    </row>
    <row r="1214" ht="22.5" customHeight="1">
      <c r="A1214" s="16" t="s">
        <v>120</v>
      </c>
      <c r="B1214" s="16" t="s">
        <v>564</v>
      </c>
      <c r="C1214" s="25">
        <v>1179.0</v>
      </c>
      <c r="D1214" s="18">
        <v>46014.0</v>
      </c>
      <c r="E1214" s="19" t="s">
        <v>39</v>
      </c>
      <c r="F1214" s="20" t="s">
        <v>158</v>
      </c>
      <c r="G1214" s="21">
        <v>300.0</v>
      </c>
      <c r="H1214" s="22" t="b">
        <v>1</v>
      </c>
      <c r="I1214" s="19" t="s">
        <v>20</v>
      </c>
      <c r="J1214" s="18"/>
      <c r="K1214" s="31">
        <v>0.0</v>
      </c>
      <c r="L1214" s="24"/>
      <c r="M1214" s="24"/>
    </row>
    <row r="1215" ht="22.5" customHeight="1">
      <c r="A1215" s="16" t="s">
        <v>120</v>
      </c>
      <c r="B1215" s="16" t="s">
        <v>564</v>
      </c>
      <c r="C1215" s="25">
        <v>1155.0</v>
      </c>
      <c r="D1215" s="18">
        <v>46015.0</v>
      </c>
      <c r="E1215" s="19" t="s">
        <v>70</v>
      </c>
      <c r="F1215" s="20" t="s">
        <v>95</v>
      </c>
      <c r="G1215" s="21">
        <v>600.0</v>
      </c>
      <c r="H1215" s="22" t="b">
        <v>1</v>
      </c>
      <c r="I1215" s="19" t="s">
        <v>20</v>
      </c>
      <c r="J1215" s="18"/>
      <c r="K1215" s="31">
        <v>0.0</v>
      </c>
      <c r="L1215" s="24"/>
      <c r="M1215" s="24"/>
    </row>
    <row r="1216" ht="22.5" customHeight="1">
      <c r="A1216" s="16" t="s">
        <v>120</v>
      </c>
      <c r="B1216" s="16" t="s">
        <v>564</v>
      </c>
      <c r="C1216" s="25">
        <v>1168.0</v>
      </c>
      <c r="D1216" s="18">
        <v>46015.0</v>
      </c>
      <c r="E1216" s="19" t="s">
        <v>24</v>
      </c>
      <c r="F1216" s="20" t="s">
        <v>618</v>
      </c>
      <c r="G1216" s="21">
        <v>6251.0</v>
      </c>
      <c r="H1216" s="22" t="b">
        <v>1</v>
      </c>
      <c r="I1216" s="19" t="s">
        <v>23</v>
      </c>
      <c r="J1216" s="18"/>
      <c r="K1216" s="31">
        <v>0.0</v>
      </c>
      <c r="L1216" s="24"/>
      <c r="M1216" s="24"/>
    </row>
    <row r="1217" ht="22.5" customHeight="1">
      <c r="A1217" s="16" t="s">
        <v>120</v>
      </c>
      <c r="B1217" s="16" t="s">
        <v>564</v>
      </c>
      <c r="C1217" s="25">
        <v>1169.0</v>
      </c>
      <c r="D1217" s="18">
        <v>46015.0</v>
      </c>
      <c r="E1217" s="19" t="s">
        <v>155</v>
      </c>
      <c r="F1217" s="20" t="s">
        <v>619</v>
      </c>
      <c r="G1217" s="21">
        <v>6109.0</v>
      </c>
      <c r="H1217" s="22" t="b">
        <v>1</v>
      </c>
      <c r="I1217" s="19" t="s">
        <v>20</v>
      </c>
      <c r="J1217" s="18"/>
      <c r="K1217" s="31">
        <v>0.0</v>
      </c>
      <c r="L1217" s="24"/>
      <c r="M1217" s="24"/>
    </row>
    <row r="1218" ht="22.5" customHeight="1">
      <c r="A1218" s="16" t="s">
        <v>120</v>
      </c>
      <c r="B1218" s="16" t="s">
        <v>564</v>
      </c>
      <c r="C1218" s="25">
        <v>1171.0</v>
      </c>
      <c r="D1218" s="18">
        <v>46015.0</v>
      </c>
      <c r="E1218" s="19" t="s">
        <v>142</v>
      </c>
      <c r="F1218" s="20" t="s">
        <v>219</v>
      </c>
      <c r="G1218" s="21">
        <v>2224.0</v>
      </c>
      <c r="H1218" s="22" t="b">
        <v>1</v>
      </c>
      <c r="I1218" s="19" t="s">
        <v>20</v>
      </c>
      <c r="J1218" s="18"/>
      <c r="K1218" s="31">
        <v>0.0</v>
      </c>
      <c r="L1218" s="24"/>
      <c r="M1218" s="24"/>
    </row>
    <row r="1219" ht="22.5" customHeight="1">
      <c r="A1219" s="16" t="s">
        <v>120</v>
      </c>
      <c r="B1219" s="16" t="s">
        <v>564</v>
      </c>
      <c r="C1219" s="25">
        <v>1209.0</v>
      </c>
      <c r="D1219" s="18">
        <v>46015.0</v>
      </c>
      <c r="E1219" s="19" t="s">
        <v>18</v>
      </c>
      <c r="F1219" s="20" t="s">
        <v>147</v>
      </c>
      <c r="G1219" s="21">
        <v>2683.0</v>
      </c>
      <c r="H1219" s="22" t="b">
        <v>1</v>
      </c>
      <c r="I1219" s="19" t="s">
        <v>23</v>
      </c>
      <c r="J1219" s="18"/>
      <c r="K1219" s="31">
        <v>0.0</v>
      </c>
      <c r="L1219" s="24"/>
      <c r="M1219" s="24"/>
    </row>
    <row r="1220" ht="22.5" customHeight="1">
      <c r="A1220" s="16" t="s">
        <v>120</v>
      </c>
      <c r="B1220" s="16" t="s">
        <v>564</v>
      </c>
      <c r="C1220" s="25">
        <v>1220.0</v>
      </c>
      <c r="D1220" s="18">
        <v>46015.0</v>
      </c>
      <c r="E1220" s="19" t="s">
        <v>136</v>
      </c>
      <c r="F1220" s="20" t="s">
        <v>416</v>
      </c>
      <c r="G1220" s="21">
        <v>3488.0</v>
      </c>
      <c r="H1220" s="22" t="b">
        <v>1</v>
      </c>
      <c r="I1220" s="19" t="s">
        <v>20</v>
      </c>
      <c r="J1220" s="18"/>
      <c r="K1220" s="31">
        <v>0.0</v>
      </c>
      <c r="L1220" s="24"/>
      <c r="M1220" s="24"/>
    </row>
    <row r="1221" ht="22.5" customHeight="1">
      <c r="A1221" s="16" t="s">
        <v>120</v>
      </c>
      <c r="B1221" s="16" t="s">
        <v>564</v>
      </c>
      <c r="C1221" s="25">
        <v>1281.0</v>
      </c>
      <c r="D1221" s="18">
        <v>46015.0</v>
      </c>
      <c r="E1221" s="19" t="s">
        <v>136</v>
      </c>
      <c r="F1221" s="20" t="s">
        <v>416</v>
      </c>
      <c r="G1221" s="21">
        <v>3488.0</v>
      </c>
      <c r="H1221" s="22" t="b">
        <v>1</v>
      </c>
      <c r="I1221" s="19" t="s">
        <v>20</v>
      </c>
      <c r="J1221" s="18"/>
      <c r="K1221" s="31">
        <v>0.0</v>
      </c>
      <c r="L1221" s="24"/>
      <c r="M1221" s="24"/>
    </row>
    <row r="1222" ht="22.5" customHeight="1">
      <c r="A1222" s="16" t="s">
        <v>120</v>
      </c>
      <c r="B1222" s="16" t="s">
        <v>564</v>
      </c>
      <c r="C1222" s="25">
        <v>1173.0</v>
      </c>
      <c r="D1222" s="18">
        <v>46016.0</v>
      </c>
      <c r="E1222" s="19" t="s">
        <v>13</v>
      </c>
      <c r="F1222" s="20" t="s">
        <v>620</v>
      </c>
      <c r="G1222" s="21">
        <v>1985.0</v>
      </c>
      <c r="H1222" s="22" t="b">
        <v>1</v>
      </c>
      <c r="I1222" s="19" t="s">
        <v>20</v>
      </c>
      <c r="J1222" s="18"/>
      <c r="K1222" s="31">
        <v>0.0</v>
      </c>
      <c r="L1222" s="24"/>
      <c r="M1222" s="24"/>
    </row>
    <row r="1223" ht="22.5" customHeight="1">
      <c r="A1223" s="16" t="s">
        <v>120</v>
      </c>
      <c r="B1223" s="16" t="s">
        <v>564</v>
      </c>
      <c r="C1223" s="25">
        <v>1178.0</v>
      </c>
      <c r="D1223" s="18">
        <v>46016.0</v>
      </c>
      <c r="E1223" s="19" t="s">
        <v>39</v>
      </c>
      <c r="F1223" s="20" t="s">
        <v>158</v>
      </c>
      <c r="G1223" s="21">
        <v>75.0</v>
      </c>
      <c r="H1223" s="22" t="b">
        <v>1</v>
      </c>
      <c r="I1223" s="19" t="s">
        <v>20</v>
      </c>
      <c r="J1223" s="18"/>
      <c r="K1223" s="31">
        <v>0.0</v>
      </c>
      <c r="L1223" s="24"/>
      <c r="M1223" s="24"/>
    </row>
    <row r="1224" ht="22.5" customHeight="1">
      <c r="A1224" s="16" t="s">
        <v>120</v>
      </c>
      <c r="B1224" s="16" t="s">
        <v>564</v>
      </c>
      <c r="C1224" s="25">
        <v>1188.0</v>
      </c>
      <c r="D1224" s="18">
        <v>46016.0</v>
      </c>
      <c r="E1224" s="19" t="s">
        <v>13</v>
      </c>
      <c r="F1224" s="20" t="s">
        <v>621</v>
      </c>
      <c r="G1224" s="21">
        <v>1437.0</v>
      </c>
      <c r="H1224" s="22" t="b">
        <v>1</v>
      </c>
      <c r="I1224" s="19" t="s">
        <v>20</v>
      </c>
      <c r="J1224" s="18"/>
      <c r="K1224" s="31">
        <v>0.0</v>
      </c>
      <c r="L1224" s="24"/>
      <c r="M1224" s="24"/>
    </row>
    <row r="1225" ht="22.5" customHeight="1">
      <c r="A1225" s="16" t="s">
        <v>120</v>
      </c>
      <c r="B1225" s="16" t="s">
        <v>564</v>
      </c>
      <c r="C1225" s="25">
        <v>1160.0</v>
      </c>
      <c r="D1225" s="18">
        <v>46017.0</v>
      </c>
      <c r="E1225" s="19" t="s">
        <v>53</v>
      </c>
      <c r="F1225" s="20" t="s">
        <v>523</v>
      </c>
      <c r="G1225" s="21">
        <v>4159.0</v>
      </c>
      <c r="H1225" s="22" t="b">
        <v>1</v>
      </c>
      <c r="I1225" s="19" t="s">
        <v>20</v>
      </c>
      <c r="J1225" s="18"/>
      <c r="K1225" s="31">
        <v>0.0</v>
      </c>
      <c r="L1225" s="24"/>
      <c r="M1225" s="24"/>
    </row>
    <row r="1226" ht="22.5" customHeight="1">
      <c r="A1226" s="16" t="s">
        <v>120</v>
      </c>
      <c r="B1226" s="16" t="s">
        <v>564</v>
      </c>
      <c r="C1226" s="25">
        <v>1161.0</v>
      </c>
      <c r="D1226" s="18">
        <v>46017.0</v>
      </c>
      <c r="E1226" s="19" t="s">
        <v>42</v>
      </c>
      <c r="F1226" s="20" t="s">
        <v>622</v>
      </c>
      <c r="G1226" s="21">
        <v>296.0</v>
      </c>
      <c r="H1226" s="22" t="b">
        <v>1</v>
      </c>
      <c r="I1226" s="19" t="s">
        <v>20</v>
      </c>
      <c r="J1226" s="18"/>
      <c r="K1226" s="31">
        <v>0.0</v>
      </c>
      <c r="L1226" s="24"/>
      <c r="M1226" s="24"/>
    </row>
    <row r="1227" ht="22.5" customHeight="1">
      <c r="A1227" s="16" t="s">
        <v>120</v>
      </c>
      <c r="B1227" s="16" t="s">
        <v>564</v>
      </c>
      <c r="C1227" s="25">
        <v>1186.0</v>
      </c>
      <c r="D1227" s="18">
        <v>46017.0</v>
      </c>
      <c r="E1227" s="19" t="s">
        <v>93</v>
      </c>
      <c r="F1227" s="20" t="s">
        <v>352</v>
      </c>
      <c r="G1227" s="21">
        <v>5127.0</v>
      </c>
      <c r="H1227" s="22" t="b">
        <v>1</v>
      </c>
      <c r="I1227" s="19" t="s">
        <v>20</v>
      </c>
      <c r="J1227" s="18"/>
      <c r="K1227" s="31">
        <v>0.0</v>
      </c>
      <c r="L1227" s="24"/>
      <c r="M1227" s="24"/>
    </row>
    <row r="1228" ht="22.5" customHeight="1">
      <c r="A1228" s="16" t="s">
        <v>120</v>
      </c>
      <c r="B1228" s="16" t="s">
        <v>564</v>
      </c>
      <c r="C1228" s="25">
        <v>1189.0</v>
      </c>
      <c r="D1228" s="18">
        <v>46017.0</v>
      </c>
      <c r="E1228" s="19" t="s">
        <v>39</v>
      </c>
      <c r="F1228" s="20" t="s">
        <v>158</v>
      </c>
      <c r="G1228" s="21">
        <v>75.0</v>
      </c>
      <c r="H1228" s="22" t="b">
        <v>1</v>
      </c>
      <c r="I1228" s="19" t="s">
        <v>20</v>
      </c>
      <c r="J1228" s="18"/>
      <c r="K1228" s="31">
        <v>0.0</v>
      </c>
      <c r="L1228" s="24"/>
      <c r="M1228" s="24"/>
    </row>
    <row r="1229" ht="22.5" customHeight="1">
      <c r="A1229" s="16" t="s">
        <v>120</v>
      </c>
      <c r="B1229" s="16" t="s">
        <v>564</v>
      </c>
      <c r="C1229" s="25">
        <v>1198.0</v>
      </c>
      <c r="D1229" s="18">
        <v>46017.0</v>
      </c>
      <c r="E1229" s="19" t="s">
        <v>155</v>
      </c>
      <c r="F1229" s="20" t="s">
        <v>554</v>
      </c>
      <c r="G1229" s="21">
        <v>2740.0</v>
      </c>
      <c r="H1229" s="22" t="b">
        <v>1</v>
      </c>
      <c r="I1229" s="19" t="s">
        <v>20</v>
      </c>
      <c r="J1229" s="18"/>
      <c r="K1229" s="31">
        <v>0.0</v>
      </c>
      <c r="L1229" s="24"/>
      <c r="M1229" s="24"/>
    </row>
    <row r="1230" ht="22.5" customHeight="1">
      <c r="A1230" s="16" t="s">
        <v>120</v>
      </c>
      <c r="B1230" s="16" t="s">
        <v>564</v>
      </c>
      <c r="C1230" s="25">
        <v>1200.0</v>
      </c>
      <c r="D1230" s="18">
        <v>46017.0</v>
      </c>
      <c r="E1230" s="19" t="s">
        <v>21</v>
      </c>
      <c r="F1230" s="20" t="s">
        <v>623</v>
      </c>
      <c r="G1230" s="21">
        <v>9733.0</v>
      </c>
      <c r="H1230" s="22" t="b">
        <v>1</v>
      </c>
      <c r="I1230" s="19" t="s">
        <v>23</v>
      </c>
      <c r="J1230" s="18"/>
      <c r="K1230" s="31">
        <v>0.0</v>
      </c>
      <c r="L1230" s="24"/>
      <c r="M1230" s="24"/>
    </row>
    <row r="1231" ht="22.5" customHeight="1">
      <c r="A1231" s="16" t="s">
        <v>120</v>
      </c>
      <c r="B1231" s="16" t="s">
        <v>564</v>
      </c>
      <c r="C1231" s="25">
        <v>1201.0</v>
      </c>
      <c r="D1231" s="18">
        <v>46017.0</v>
      </c>
      <c r="E1231" s="19" t="s">
        <v>395</v>
      </c>
      <c r="F1231" s="20" t="s">
        <v>544</v>
      </c>
      <c r="G1231" s="21">
        <v>2250.0</v>
      </c>
      <c r="H1231" s="22" t="b">
        <v>1</v>
      </c>
      <c r="I1231" s="19" t="s">
        <v>23</v>
      </c>
      <c r="J1231" s="18"/>
      <c r="K1231" s="31">
        <v>0.0</v>
      </c>
      <c r="L1231" s="24"/>
      <c r="M1231" s="24"/>
    </row>
    <row r="1232" ht="22.5" customHeight="1">
      <c r="A1232" s="16" t="s">
        <v>120</v>
      </c>
      <c r="B1232" s="16" t="s">
        <v>564</v>
      </c>
      <c r="C1232" s="25">
        <v>1202.0</v>
      </c>
      <c r="D1232" s="18">
        <v>46017.0</v>
      </c>
      <c r="E1232" s="19" t="s">
        <v>395</v>
      </c>
      <c r="F1232" s="20" t="s">
        <v>624</v>
      </c>
      <c r="G1232" s="21">
        <v>5728.0</v>
      </c>
      <c r="H1232" s="22" t="b">
        <v>1</v>
      </c>
      <c r="I1232" s="19" t="s">
        <v>23</v>
      </c>
      <c r="J1232" s="18"/>
      <c r="K1232" s="31">
        <v>0.0</v>
      </c>
      <c r="L1232" s="24"/>
      <c r="M1232" s="24"/>
    </row>
    <row r="1233" ht="22.5" customHeight="1">
      <c r="A1233" s="16" t="s">
        <v>120</v>
      </c>
      <c r="B1233" s="16" t="s">
        <v>564</v>
      </c>
      <c r="C1233" s="25">
        <v>1210.0</v>
      </c>
      <c r="D1233" s="18">
        <v>46017.0</v>
      </c>
      <c r="E1233" s="19" t="s">
        <v>18</v>
      </c>
      <c r="F1233" s="20" t="s">
        <v>147</v>
      </c>
      <c r="G1233" s="21">
        <v>3898.0</v>
      </c>
      <c r="H1233" s="22" t="b">
        <v>1</v>
      </c>
      <c r="I1233" s="19" t="s">
        <v>23</v>
      </c>
      <c r="J1233" s="18"/>
      <c r="K1233" s="31">
        <v>0.0</v>
      </c>
      <c r="L1233" s="24"/>
      <c r="M1233" s="24"/>
    </row>
    <row r="1234" ht="22.5" customHeight="1">
      <c r="A1234" s="16" t="s">
        <v>120</v>
      </c>
      <c r="B1234" s="16" t="s">
        <v>564</v>
      </c>
      <c r="C1234" s="25">
        <v>1223.0</v>
      </c>
      <c r="D1234" s="18">
        <v>46017.0</v>
      </c>
      <c r="E1234" s="19" t="s">
        <v>21</v>
      </c>
      <c r="F1234" s="20" t="s">
        <v>625</v>
      </c>
      <c r="G1234" s="21">
        <v>9733.0</v>
      </c>
      <c r="H1234" s="22" t="b">
        <v>1</v>
      </c>
      <c r="I1234" s="19" t="s">
        <v>20</v>
      </c>
      <c r="J1234" s="18"/>
      <c r="K1234" s="31">
        <v>0.0</v>
      </c>
      <c r="L1234" s="24"/>
      <c r="M1234" s="24"/>
    </row>
    <row r="1235" ht="22.5" customHeight="1">
      <c r="A1235" s="16" t="s">
        <v>120</v>
      </c>
      <c r="B1235" s="16" t="s">
        <v>564</v>
      </c>
      <c r="C1235" s="25">
        <v>1262.0</v>
      </c>
      <c r="D1235" s="18">
        <v>46017.0</v>
      </c>
      <c r="E1235" s="19" t="s">
        <v>267</v>
      </c>
      <c r="F1235" s="20" t="s">
        <v>535</v>
      </c>
      <c r="G1235" s="21">
        <v>910.0</v>
      </c>
      <c r="H1235" s="22" t="b">
        <v>1</v>
      </c>
      <c r="I1235" s="19" t="s">
        <v>20</v>
      </c>
      <c r="J1235" s="18"/>
      <c r="K1235" s="31">
        <v>0.0</v>
      </c>
      <c r="L1235" s="24"/>
      <c r="M1235" s="24"/>
    </row>
    <row r="1236" ht="22.5" customHeight="1">
      <c r="A1236" s="16" t="s">
        <v>120</v>
      </c>
      <c r="B1236" s="16" t="s">
        <v>564</v>
      </c>
      <c r="C1236" s="25">
        <v>1191.0</v>
      </c>
      <c r="D1236" s="18">
        <v>46018.0</v>
      </c>
      <c r="E1236" s="19" t="s">
        <v>39</v>
      </c>
      <c r="F1236" s="20" t="s">
        <v>158</v>
      </c>
      <c r="G1236" s="21">
        <v>225.0</v>
      </c>
      <c r="H1236" s="22" t="b">
        <v>1</v>
      </c>
      <c r="I1236" s="19" t="s">
        <v>20</v>
      </c>
      <c r="J1236" s="18"/>
      <c r="K1236" s="31">
        <v>0.0</v>
      </c>
      <c r="L1236" s="24"/>
      <c r="M1236" s="24"/>
    </row>
    <row r="1237" ht="22.5" customHeight="1">
      <c r="A1237" s="16" t="s">
        <v>120</v>
      </c>
      <c r="B1237" s="16" t="s">
        <v>564</v>
      </c>
      <c r="C1237" s="25">
        <v>1192.0</v>
      </c>
      <c r="D1237" s="18">
        <v>46018.0</v>
      </c>
      <c r="E1237" s="19" t="s">
        <v>70</v>
      </c>
      <c r="F1237" s="20" t="s">
        <v>95</v>
      </c>
      <c r="G1237" s="21">
        <v>600.0</v>
      </c>
      <c r="H1237" s="22" t="b">
        <v>1</v>
      </c>
      <c r="I1237" s="19" t="s">
        <v>20</v>
      </c>
      <c r="J1237" s="18"/>
      <c r="K1237" s="31">
        <v>0.0</v>
      </c>
      <c r="L1237" s="24"/>
      <c r="M1237" s="24"/>
    </row>
    <row r="1238" ht="22.5" customHeight="1">
      <c r="A1238" s="16" t="s">
        <v>120</v>
      </c>
      <c r="B1238" s="16" t="s">
        <v>564</v>
      </c>
      <c r="C1238" s="25">
        <v>1204.0</v>
      </c>
      <c r="D1238" s="18">
        <v>46018.0</v>
      </c>
      <c r="E1238" s="19" t="s">
        <v>44</v>
      </c>
      <c r="F1238" s="20" t="s">
        <v>164</v>
      </c>
      <c r="G1238" s="21">
        <v>350.0</v>
      </c>
      <c r="H1238" s="22" t="b">
        <v>1</v>
      </c>
      <c r="I1238" s="19" t="s">
        <v>23</v>
      </c>
      <c r="J1238" s="18"/>
      <c r="K1238" s="31">
        <v>0.0</v>
      </c>
      <c r="L1238" s="24"/>
      <c r="M1238" s="24"/>
    </row>
    <row r="1239" ht="22.5" customHeight="1">
      <c r="A1239" s="16" t="s">
        <v>120</v>
      </c>
      <c r="B1239" s="16" t="s">
        <v>564</v>
      </c>
      <c r="C1239" s="25">
        <v>1211.0</v>
      </c>
      <c r="D1239" s="18">
        <v>46018.0</v>
      </c>
      <c r="E1239" s="19" t="s">
        <v>18</v>
      </c>
      <c r="F1239" s="20" t="s">
        <v>147</v>
      </c>
      <c r="G1239" s="21">
        <v>435.0</v>
      </c>
      <c r="H1239" s="22" t="b">
        <v>1</v>
      </c>
      <c r="I1239" s="19" t="s">
        <v>23</v>
      </c>
      <c r="J1239" s="18"/>
      <c r="K1239" s="31">
        <v>0.0</v>
      </c>
      <c r="L1239" s="24"/>
      <c r="M1239" s="24"/>
    </row>
    <row r="1240" ht="22.5" customHeight="1">
      <c r="A1240" s="16" t="s">
        <v>120</v>
      </c>
      <c r="B1240" s="16" t="s">
        <v>564</v>
      </c>
      <c r="C1240" s="25">
        <v>1219.0</v>
      </c>
      <c r="D1240" s="18">
        <v>46018.0</v>
      </c>
      <c r="E1240" s="19" t="s">
        <v>136</v>
      </c>
      <c r="F1240" s="20" t="s">
        <v>416</v>
      </c>
      <c r="G1240" s="21">
        <v>3677.0</v>
      </c>
      <c r="H1240" s="22" t="b">
        <v>1</v>
      </c>
      <c r="I1240" s="19" t="s">
        <v>20</v>
      </c>
      <c r="J1240" s="18"/>
      <c r="K1240" s="31">
        <v>0.0</v>
      </c>
      <c r="L1240" s="24"/>
      <c r="M1240" s="24"/>
    </row>
    <row r="1241" ht="22.5" customHeight="1">
      <c r="A1241" s="16" t="s">
        <v>120</v>
      </c>
      <c r="B1241" s="16" t="s">
        <v>564</v>
      </c>
      <c r="C1241" s="25">
        <v>1225.0</v>
      </c>
      <c r="D1241" s="18">
        <v>46018.0</v>
      </c>
      <c r="E1241" s="19" t="s">
        <v>21</v>
      </c>
      <c r="F1241" s="20" t="s">
        <v>626</v>
      </c>
      <c r="G1241" s="21">
        <v>1670.0</v>
      </c>
      <c r="H1241" s="22" t="b">
        <v>1</v>
      </c>
      <c r="I1241" s="19" t="s">
        <v>20</v>
      </c>
      <c r="J1241" s="18"/>
      <c r="K1241" s="31">
        <v>0.0</v>
      </c>
      <c r="L1241" s="24"/>
      <c r="M1241" s="24"/>
    </row>
    <row r="1242" ht="22.5" customHeight="1">
      <c r="A1242" s="16" t="s">
        <v>120</v>
      </c>
      <c r="B1242" s="16" t="s">
        <v>564</v>
      </c>
      <c r="C1242" s="25">
        <v>1241.0</v>
      </c>
      <c r="D1242" s="18">
        <v>46018.0</v>
      </c>
      <c r="E1242" s="19" t="s">
        <v>76</v>
      </c>
      <c r="F1242" s="20" t="s">
        <v>627</v>
      </c>
      <c r="G1242" s="21">
        <v>2640.0</v>
      </c>
      <c r="H1242" s="22" t="b">
        <v>1</v>
      </c>
      <c r="I1242" s="19" t="s">
        <v>23</v>
      </c>
      <c r="J1242" s="18"/>
      <c r="K1242" s="31">
        <v>0.0</v>
      </c>
      <c r="L1242" s="24"/>
      <c r="M1242" s="24"/>
    </row>
    <row r="1243" ht="22.5" customHeight="1">
      <c r="A1243" s="16" t="s">
        <v>120</v>
      </c>
      <c r="B1243" s="16" t="s">
        <v>564</v>
      </c>
      <c r="C1243" s="25">
        <v>1282.0</v>
      </c>
      <c r="D1243" s="18">
        <v>46018.0</v>
      </c>
      <c r="E1243" s="19" t="s">
        <v>136</v>
      </c>
      <c r="F1243" s="20" t="s">
        <v>416</v>
      </c>
      <c r="G1243" s="21">
        <v>3677.0</v>
      </c>
      <c r="H1243" s="22" t="b">
        <v>1</v>
      </c>
      <c r="I1243" s="19" t="s">
        <v>20</v>
      </c>
      <c r="J1243" s="18"/>
      <c r="K1243" s="31">
        <v>0.0</v>
      </c>
      <c r="L1243" s="24"/>
      <c r="M1243" s="24"/>
    </row>
    <row r="1244" ht="22.5" customHeight="1">
      <c r="A1244" s="16" t="s">
        <v>120</v>
      </c>
      <c r="B1244" s="16" t="s">
        <v>564</v>
      </c>
      <c r="C1244" s="25">
        <v>1194.0</v>
      </c>
      <c r="D1244" s="18">
        <v>46019.0</v>
      </c>
      <c r="E1244" s="19" t="s">
        <v>267</v>
      </c>
      <c r="F1244" s="20" t="s">
        <v>450</v>
      </c>
      <c r="G1244" s="21">
        <v>1710.0</v>
      </c>
      <c r="H1244" s="22" t="b">
        <v>1</v>
      </c>
      <c r="I1244" s="19" t="s">
        <v>20</v>
      </c>
      <c r="J1244" s="18"/>
      <c r="K1244" s="31">
        <v>0.0</v>
      </c>
      <c r="L1244" s="24"/>
      <c r="M1244" s="24"/>
    </row>
    <row r="1245" ht="22.5" customHeight="1">
      <c r="A1245" s="16" t="s">
        <v>120</v>
      </c>
      <c r="B1245" s="16" t="s">
        <v>564</v>
      </c>
      <c r="C1245" s="25">
        <v>1196.0</v>
      </c>
      <c r="D1245" s="18">
        <v>46019.0</v>
      </c>
      <c r="E1245" s="19" t="s">
        <v>267</v>
      </c>
      <c r="F1245" s="20" t="s">
        <v>450</v>
      </c>
      <c r="G1245" s="21">
        <v>1710.0</v>
      </c>
      <c r="H1245" s="22" t="b">
        <v>1</v>
      </c>
      <c r="I1245" s="19" t="s">
        <v>20</v>
      </c>
      <c r="J1245" s="18"/>
      <c r="K1245" s="31">
        <v>0.0</v>
      </c>
      <c r="L1245" s="24"/>
      <c r="M1245" s="24"/>
    </row>
    <row r="1246" ht="22.5" customHeight="1">
      <c r="A1246" s="16" t="s">
        <v>120</v>
      </c>
      <c r="B1246" s="16" t="s">
        <v>564</v>
      </c>
      <c r="C1246" s="25">
        <v>1259.0</v>
      </c>
      <c r="D1246" s="18">
        <v>46019.0</v>
      </c>
      <c r="E1246" s="19" t="s">
        <v>267</v>
      </c>
      <c r="F1246" s="20" t="s">
        <v>535</v>
      </c>
      <c r="G1246" s="21">
        <v>1010.0</v>
      </c>
      <c r="H1246" s="22" t="b">
        <v>1</v>
      </c>
      <c r="I1246" s="19" t="s">
        <v>20</v>
      </c>
      <c r="J1246" s="18"/>
      <c r="K1246" s="31">
        <v>0.0</v>
      </c>
      <c r="L1246" s="24"/>
      <c r="M1246" s="24"/>
    </row>
    <row r="1247" ht="22.5" customHeight="1">
      <c r="A1247" s="16" t="s">
        <v>120</v>
      </c>
      <c r="B1247" s="16" t="s">
        <v>564</v>
      </c>
      <c r="C1247" s="25">
        <v>1190.0</v>
      </c>
      <c r="D1247" s="18">
        <v>46020.0</v>
      </c>
      <c r="E1247" s="19" t="s">
        <v>39</v>
      </c>
      <c r="F1247" s="20" t="s">
        <v>158</v>
      </c>
      <c r="G1247" s="21">
        <v>150.0</v>
      </c>
      <c r="H1247" s="22" t="b">
        <v>1</v>
      </c>
      <c r="I1247" s="19" t="s">
        <v>20</v>
      </c>
      <c r="J1247" s="18"/>
      <c r="K1247" s="31">
        <v>0.0</v>
      </c>
      <c r="L1247" s="24"/>
      <c r="M1247" s="24"/>
    </row>
    <row r="1248" ht="22.5" customHeight="1">
      <c r="A1248" s="16" t="s">
        <v>120</v>
      </c>
      <c r="B1248" s="16" t="s">
        <v>564</v>
      </c>
      <c r="C1248" s="25">
        <v>1203.0</v>
      </c>
      <c r="D1248" s="18">
        <v>46020.0</v>
      </c>
      <c r="E1248" s="19" t="s">
        <v>72</v>
      </c>
      <c r="F1248" s="20" t="s">
        <v>628</v>
      </c>
      <c r="G1248" s="21">
        <v>1242.0</v>
      </c>
      <c r="H1248" s="22" t="b">
        <v>1</v>
      </c>
      <c r="I1248" s="19" t="s">
        <v>23</v>
      </c>
      <c r="J1248" s="18"/>
      <c r="K1248" s="31">
        <v>0.0</v>
      </c>
      <c r="L1248" s="24"/>
      <c r="M1248" s="24"/>
    </row>
    <row r="1249" ht="22.5" customHeight="1">
      <c r="A1249" s="16" t="s">
        <v>120</v>
      </c>
      <c r="B1249" s="16" t="s">
        <v>564</v>
      </c>
      <c r="C1249" s="25">
        <v>1181.0</v>
      </c>
      <c r="D1249" s="18">
        <v>46021.0</v>
      </c>
      <c r="E1249" s="19" t="s">
        <v>39</v>
      </c>
      <c r="F1249" s="20" t="s">
        <v>158</v>
      </c>
      <c r="G1249" s="21">
        <v>70.0</v>
      </c>
      <c r="H1249" s="22" t="b">
        <v>1</v>
      </c>
      <c r="I1249" s="19" t="s">
        <v>20</v>
      </c>
      <c r="J1249" s="18"/>
      <c r="K1249" s="31">
        <v>0.0</v>
      </c>
      <c r="L1249" s="24"/>
      <c r="M1249" s="24"/>
    </row>
    <row r="1250" ht="22.5" customHeight="1">
      <c r="A1250" s="16" t="s">
        <v>120</v>
      </c>
      <c r="B1250" s="16" t="s">
        <v>564</v>
      </c>
      <c r="C1250" s="25">
        <v>1182.0</v>
      </c>
      <c r="D1250" s="18">
        <v>46021.0</v>
      </c>
      <c r="E1250" s="19" t="s">
        <v>21</v>
      </c>
      <c r="F1250" s="20" t="s">
        <v>51</v>
      </c>
      <c r="G1250" s="21">
        <v>5998.0</v>
      </c>
      <c r="H1250" s="22" t="b">
        <v>1</v>
      </c>
      <c r="I1250" s="19" t="s">
        <v>23</v>
      </c>
      <c r="J1250" s="18"/>
      <c r="K1250" s="31">
        <v>0.0</v>
      </c>
      <c r="L1250" s="24"/>
      <c r="M1250" s="24"/>
    </row>
    <row r="1251" ht="22.5" customHeight="1">
      <c r="A1251" s="16" t="s">
        <v>120</v>
      </c>
      <c r="B1251" s="16" t="s">
        <v>564</v>
      </c>
      <c r="C1251" s="25">
        <v>1193.0</v>
      </c>
      <c r="D1251" s="18">
        <v>46021.0</v>
      </c>
      <c r="E1251" s="19" t="s">
        <v>267</v>
      </c>
      <c r="F1251" s="20" t="s">
        <v>450</v>
      </c>
      <c r="G1251" s="21">
        <v>1710.0</v>
      </c>
      <c r="H1251" s="22" t="b">
        <v>1</v>
      </c>
      <c r="I1251" s="19" t="s">
        <v>20</v>
      </c>
      <c r="J1251" s="18"/>
      <c r="K1251" s="31">
        <v>0.0</v>
      </c>
      <c r="L1251" s="24"/>
      <c r="M1251" s="24"/>
    </row>
    <row r="1252" ht="22.5" customHeight="1">
      <c r="A1252" s="16" t="s">
        <v>120</v>
      </c>
      <c r="B1252" s="16" t="s">
        <v>564</v>
      </c>
      <c r="C1252" s="25">
        <v>1197.0</v>
      </c>
      <c r="D1252" s="18">
        <v>46021.0</v>
      </c>
      <c r="E1252" s="19" t="s">
        <v>142</v>
      </c>
      <c r="F1252" s="20" t="s">
        <v>219</v>
      </c>
      <c r="G1252" s="21">
        <v>1668.0</v>
      </c>
      <c r="H1252" s="22" t="b">
        <v>1</v>
      </c>
      <c r="I1252" s="19" t="s">
        <v>20</v>
      </c>
      <c r="J1252" s="18"/>
      <c r="K1252" s="31">
        <v>0.0</v>
      </c>
      <c r="L1252" s="24"/>
      <c r="M1252" s="24"/>
    </row>
    <row r="1253" ht="22.5" customHeight="1">
      <c r="A1253" s="16" t="s">
        <v>120</v>
      </c>
      <c r="B1253" s="16" t="s">
        <v>564</v>
      </c>
      <c r="C1253" s="25">
        <v>1205.0</v>
      </c>
      <c r="D1253" s="18">
        <v>46021.0</v>
      </c>
      <c r="E1253" s="19" t="s">
        <v>21</v>
      </c>
      <c r="F1253" s="20" t="s">
        <v>629</v>
      </c>
      <c r="G1253" s="21">
        <v>3250.0</v>
      </c>
      <c r="H1253" s="22" t="b">
        <v>1</v>
      </c>
      <c r="I1253" s="19" t="s">
        <v>23</v>
      </c>
      <c r="J1253" s="18"/>
      <c r="K1253" s="31">
        <v>0.0</v>
      </c>
      <c r="L1253" s="24"/>
      <c r="M1253" s="24"/>
    </row>
    <row r="1254" ht="22.5" customHeight="1">
      <c r="A1254" s="16" t="s">
        <v>120</v>
      </c>
      <c r="B1254" s="16" t="s">
        <v>564</v>
      </c>
      <c r="C1254" s="25">
        <v>1212.0</v>
      </c>
      <c r="D1254" s="18">
        <v>46021.0</v>
      </c>
      <c r="E1254" s="19" t="s">
        <v>18</v>
      </c>
      <c r="F1254" s="20" t="s">
        <v>147</v>
      </c>
      <c r="G1254" s="21">
        <v>1991.0</v>
      </c>
      <c r="H1254" s="22" t="b">
        <v>1</v>
      </c>
      <c r="I1254" s="19" t="s">
        <v>23</v>
      </c>
      <c r="J1254" s="18"/>
      <c r="K1254" s="31">
        <v>0.0</v>
      </c>
      <c r="L1254" s="24"/>
      <c r="M1254" s="24"/>
    </row>
    <row r="1255" ht="22.5" customHeight="1">
      <c r="A1255" s="16" t="s">
        <v>120</v>
      </c>
      <c r="B1255" s="16" t="s">
        <v>564</v>
      </c>
      <c r="C1255" s="25">
        <v>1215.0</v>
      </c>
      <c r="D1255" s="18">
        <v>46021.0</v>
      </c>
      <c r="E1255" s="19" t="s">
        <v>142</v>
      </c>
      <c r="F1255" s="20" t="s">
        <v>219</v>
      </c>
      <c r="G1255" s="21">
        <v>1668.0</v>
      </c>
      <c r="H1255" s="22" t="b">
        <v>1</v>
      </c>
      <c r="I1255" s="19" t="s">
        <v>20</v>
      </c>
      <c r="J1255" s="18"/>
      <c r="K1255" s="31">
        <v>0.0</v>
      </c>
      <c r="L1255" s="24"/>
      <c r="M1255" s="24"/>
    </row>
    <row r="1256" ht="22.5" customHeight="1">
      <c r="A1256" s="16" t="s">
        <v>120</v>
      </c>
      <c r="B1256" s="16" t="s">
        <v>564</v>
      </c>
      <c r="C1256" s="25">
        <v>1183.0</v>
      </c>
      <c r="D1256" s="18">
        <v>46022.0</v>
      </c>
      <c r="E1256" s="19" t="s">
        <v>39</v>
      </c>
      <c r="F1256" s="20" t="s">
        <v>158</v>
      </c>
      <c r="G1256" s="21">
        <v>75.0</v>
      </c>
      <c r="H1256" s="22" t="b">
        <v>1</v>
      </c>
      <c r="I1256" s="19" t="s">
        <v>20</v>
      </c>
      <c r="J1256" s="18"/>
      <c r="K1256" s="31">
        <v>0.0</v>
      </c>
      <c r="L1256" s="24"/>
      <c r="M1256" s="24"/>
    </row>
    <row r="1257" ht="22.5" customHeight="1">
      <c r="A1257" s="16" t="s">
        <v>120</v>
      </c>
      <c r="B1257" s="16" t="s">
        <v>564</v>
      </c>
      <c r="C1257" s="25">
        <v>1184.0</v>
      </c>
      <c r="D1257" s="18">
        <v>46022.0</v>
      </c>
      <c r="E1257" s="19" t="s">
        <v>59</v>
      </c>
      <c r="F1257" s="20" t="s">
        <v>60</v>
      </c>
      <c r="G1257" s="21">
        <v>1590.0</v>
      </c>
      <c r="H1257" s="22" t="b">
        <v>1</v>
      </c>
      <c r="I1257" s="19" t="s">
        <v>23</v>
      </c>
      <c r="J1257" s="18"/>
      <c r="K1257" s="31">
        <v>0.0</v>
      </c>
      <c r="L1257" s="24"/>
      <c r="M1257" s="24"/>
    </row>
    <row r="1258" ht="22.5" customHeight="1">
      <c r="A1258" s="16" t="s">
        <v>120</v>
      </c>
      <c r="B1258" s="16" t="s">
        <v>564</v>
      </c>
      <c r="C1258" s="25">
        <v>1185.0</v>
      </c>
      <c r="D1258" s="18">
        <v>46022.0</v>
      </c>
      <c r="E1258" s="19" t="s">
        <v>21</v>
      </c>
      <c r="F1258" s="20" t="s">
        <v>383</v>
      </c>
      <c r="G1258" s="21">
        <v>2006.0</v>
      </c>
      <c r="H1258" s="22" t="b">
        <v>1</v>
      </c>
      <c r="I1258" s="19" t="s">
        <v>23</v>
      </c>
      <c r="J1258" s="18"/>
      <c r="K1258" s="31">
        <v>0.0</v>
      </c>
      <c r="L1258" s="24"/>
      <c r="M1258" s="24"/>
    </row>
    <row r="1259" ht="22.5" customHeight="1">
      <c r="A1259" s="16" t="s">
        <v>120</v>
      </c>
      <c r="B1259" s="16" t="s">
        <v>564</v>
      </c>
      <c r="C1259" s="25">
        <v>1199.0</v>
      </c>
      <c r="D1259" s="18">
        <v>46022.0</v>
      </c>
      <c r="E1259" s="19" t="s">
        <v>155</v>
      </c>
      <c r="F1259" s="20" t="s">
        <v>630</v>
      </c>
      <c r="G1259" s="21">
        <v>970.0</v>
      </c>
      <c r="H1259" s="22" t="b">
        <v>1</v>
      </c>
      <c r="I1259" s="19" t="s">
        <v>20</v>
      </c>
      <c r="J1259" s="18"/>
      <c r="K1259" s="31">
        <v>0.0</v>
      </c>
      <c r="L1259" s="24"/>
      <c r="M1259" s="24"/>
    </row>
    <row r="1260" ht="22.5" customHeight="1">
      <c r="A1260" s="16" t="s">
        <v>120</v>
      </c>
      <c r="B1260" s="16" t="s">
        <v>564</v>
      </c>
      <c r="C1260" s="25">
        <v>1213.0</v>
      </c>
      <c r="D1260" s="18">
        <v>46022.0</v>
      </c>
      <c r="E1260" s="19" t="s">
        <v>18</v>
      </c>
      <c r="F1260" s="20" t="s">
        <v>147</v>
      </c>
      <c r="G1260" s="21">
        <v>1201.0</v>
      </c>
      <c r="H1260" s="22" t="b">
        <v>1</v>
      </c>
      <c r="I1260" s="19" t="s">
        <v>23</v>
      </c>
      <c r="J1260" s="18"/>
      <c r="K1260" s="31">
        <v>0.0</v>
      </c>
      <c r="L1260" s="24"/>
      <c r="M1260" s="24"/>
    </row>
    <row r="1261" ht="22.5" customHeight="1">
      <c r="A1261" s="16" t="s">
        <v>120</v>
      </c>
      <c r="B1261" s="16" t="s">
        <v>564</v>
      </c>
      <c r="C1261" s="25">
        <v>1218.0</v>
      </c>
      <c r="D1261" s="18">
        <v>46022.0</v>
      </c>
      <c r="E1261" s="19" t="s">
        <v>136</v>
      </c>
      <c r="F1261" s="20" t="s">
        <v>416</v>
      </c>
      <c r="G1261" s="21">
        <v>3516.0</v>
      </c>
      <c r="H1261" s="22" t="b">
        <v>1</v>
      </c>
      <c r="I1261" s="19" t="s">
        <v>20</v>
      </c>
      <c r="J1261" s="18"/>
      <c r="K1261" s="31">
        <v>0.0</v>
      </c>
      <c r="L1261" s="24"/>
      <c r="M1261" s="24"/>
    </row>
    <row r="1262" ht="22.5" customHeight="1">
      <c r="A1262" s="16" t="s">
        <v>120</v>
      </c>
      <c r="B1262" s="16" t="s">
        <v>564</v>
      </c>
      <c r="C1262" s="25">
        <v>1283.0</v>
      </c>
      <c r="D1262" s="18">
        <v>46022.0</v>
      </c>
      <c r="E1262" s="19" t="s">
        <v>136</v>
      </c>
      <c r="F1262" s="20" t="s">
        <v>416</v>
      </c>
      <c r="G1262" s="21">
        <v>3516.0</v>
      </c>
      <c r="H1262" s="22" t="b">
        <v>1</v>
      </c>
      <c r="I1262" s="19" t="s">
        <v>20</v>
      </c>
      <c r="J1262" s="18"/>
      <c r="K1262" s="31">
        <v>0.0</v>
      </c>
      <c r="L1262" s="24"/>
      <c r="M1262" s="24"/>
    </row>
    <row r="1263" ht="22.5" customHeight="1">
      <c r="A1263" s="16" t="s">
        <v>120</v>
      </c>
      <c r="B1263" s="16" t="s">
        <v>564</v>
      </c>
      <c r="C1263" s="25">
        <v>1444.0</v>
      </c>
      <c r="D1263" s="18">
        <v>46022.0</v>
      </c>
      <c r="E1263" s="19" t="s">
        <v>24</v>
      </c>
      <c r="F1263" s="20" t="s">
        <v>631</v>
      </c>
      <c r="G1263" s="21">
        <v>3185.0</v>
      </c>
      <c r="H1263" s="22" t="b">
        <v>1</v>
      </c>
      <c r="I1263" s="19" t="s">
        <v>23</v>
      </c>
      <c r="J1263" s="18">
        <v>46064.0</v>
      </c>
      <c r="K1263" s="31">
        <v>0.0</v>
      </c>
      <c r="L1263" s="24"/>
      <c r="M1263" s="24"/>
    </row>
    <row r="1264" ht="22.5" customHeight="1">
      <c r="A1264" s="16" t="s">
        <v>632</v>
      </c>
      <c r="B1264" s="16" t="s">
        <v>633</v>
      </c>
      <c r="C1264" s="25">
        <v>1206.0</v>
      </c>
      <c r="D1264" s="18">
        <v>46023.0</v>
      </c>
      <c r="E1264" s="19" t="s">
        <v>159</v>
      </c>
      <c r="F1264" s="20" t="s">
        <v>634</v>
      </c>
      <c r="G1264" s="21">
        <v>6818.0</v>
      </c>
      <c r="H1264" s="22" t="b">
        <v>1</v>
      </c>
      <c r="I1264" s="19" t="s">
        <v>23</v>
      </c>
      <c r="J1264" s="18"/>
      <c r="K1264" s="31">
        <v>0.0</v>
      </c>
      <c r="L1264" s="24"/>
      <c r="M1264" s="24"/>
    </row>
    <row r="1265" ht="22.5" customHeight="1">
      <c r="A1265" s="16" t="s">
        <v>632</v>
      </c>
      <c r="B1265" s="16" t="s">
        <v>633</v>
      </c>
      <c r="C1265" s="25">
        <v>1231.0</v>
      </c>
      <c r="D1265" s="18">
        <v>46023.0</v>
      </c>
      <c r="E1265" s="19" t="s">
        <v>70</v>
      </c>
      <c r="F1265" s="20" t="s">
        <v>95</v>
      </c>
      <c r="G1265" s="21">
        <v>600.0</v>
      </c>
      <c r="H1265" s="22" t="b">
        <v>1</v>
      </c>
      <c r="I1265" s="19" t="s">
        <v>20</v>
      </c>
      <c r="J1265" s="18"/>
      <c r="K1265" s="31">
        <v>0.0</v>
      </c>
      <c r="L1265" s="24"/>
      <c r="M1265" s="24"/>
    </row>
    <row r="1266" ht="22.5" customHeight="1">
      <c r="A1266" s="16" t="s">
        <v>632</v>
      </c>
      <c r="B1266" s="16" t="s">
        <v>633</v>
      </c>
      <c r="C1266" s="25">
        <v>1232.0</v>
      </c>
      <c r="D1266" s="18">
        <v>46023.0</v>
      </c>
      <c r="E1266" s="19" t="s">
        <v>39</v>
      </c>
      <c r="F1266" s="20" t="s">
        <v>158</v>
      </c>
      <c r="G1266" s="21">
        <v>75.0</v>
      </c>
      <c r="H1266" s="22" t="b">
        <v>1</v>
      </c>
      <c r="I1266" s="19" t="s">
        <v>20</v>
      </c>
      <c r="J1266" s="18"/>
      <c r="K1266" s="31">
        <v>0.0</v>
      </c>
      <c r="L1266" s="24"/>
      <c r="M1266" s="24"/>
    </row>
    <row r="1267" ht="22.5" customHeight="1">
      <c r="A1267" s="16" t="s">
        <v>632</v>
      </c>
      <c r="B1267" s="16" t="s">
        <v>633</v>
      </c>
      <c r="C1267" s="25">
        <v>1233.0</v>
      </c>
      <c r="D1267" s="18">
        <v>46023.0</v>
      </c>
      <c r="E1267" s="19" t="s">
        <v>26</v>
      </c>
      <c r="F1267" s="20" t="s">
        <v>149</v>
      </c>
      <c r="G1267" s="21">
        <v>4068.0</v>
      </c>
      <c r="H1267" s="22" t="b">
        <v>1</v>
      </c>
      <c r="I1267" s="19" t="s">
        <v>23</v>
      </c>
      <c r="J1267" s="18"/>
      <c r="K1267" s="31">
        <v>0.0</v>
      </c>
      <c r="L1267" s="24"/>
      <c r="M1267" s="24"/>
    </row>
    <row r="1268" ht="22.5" customHeight="1">
      <c r="A1268" s="16" t="s">
        <v>632</v>
      </c>
      <c r="B1268" s="16" t="s">
        <v>633</v>
      </c>
      <c r="C1268" s="25">
        <v>1234.0</v>
      </c>
      <c r="D1268" s="18">
        <v>46023.0</v>
      </c>
      <c r="E1268" s="19" t="s">
        <v>21</v>
      </c>
      <c r="F1268" s="20" t="s">
        <v>51</v>
      </c>
      <c r="G1268" s="21">
        <v>11995.0</v>
      </c>
      <c r="H1268" s="22" t="b">
        <v>1</v>
      </c>
      <c r="I1268" s="19" t="s">
        <v>23</v>
      </c>
      <c r="J1268" s="18"/>
      <c r="K1268" s="31">
        <v>0.0</v>
      </c>
      <c r="L1268" s="24"/>
      <c r="M1268" s="24"/>
    </row>
    <row r="1269" ht="22.5" customHeight="1">
      <c r="A1269" s="16" t="s">
        <v>632</v>
      </c>
      <c r="B1269" s="16" t="s">
        <v>633</v>
      </c>
      <c r="C1269" s="25">
        <v>1235.0</v>
      </c>
      <c r="D1269" s="18">
        <v>46023.0</v>
      </c>
      <c r="E1269" s="19" t="s">
        <v>21</v>
      </c>
      <c r="F1269" s="20" t="s">
        <v>635</v>
      </c>
      <c r="G1269" s="21">
        <v>1992.0</v>
      </c>
      <c r="H1269" s="22" t="b">
        <v>1</v>
      </c>
      <c r="I1269" s="19" t="s">
        <v>23</v>
      </c>
      <c r="J1269" s="18"/>
      <c r="K1269" s="31">
        <v>0.0</v>
      </c>
      <c r="L1269" s="24"/>
      <c r="M1269" s="24"/>
    </row>
    <row r="1270" ht="22.5" customHeight="1">
      <c r="A1270" s="16" t="s">
        <v>632</v>
      </c>
      <c r="B1270" s="16" t="s">
        <v>633</v>
      </c>
      <c r="C1270" s="25">
        <v>1243.0</v>
      </c>
      <c r="D1270" s="18">
        <v>46023.0</v>
      </c>
      <c r="E1270" s="19" t="s">
        <v>64</v>
      </c>
      <c r="F1270" s="20" t="s">
        <v>636</v>
      </c>
      <c r="G1270" s="21">
        <v>15000.0</v>
      </c>
      <c r="H1270" s="22" t="b">
        <v>1</v>
      </c>
      <c r="I1270" s="19" t="s">
        <v>23</v>
      </c>
      <c r="J1270" s="18"/>
      <c r="K1270" s="31">
        <v>0.0</v>
      </c>
      <c r="L1270" s="24"/>
      <c r="M1270" s="24"/>
    </row>
    <row r="1271" ht="22.5" customHeight="1">
      <c r="A1271" s="16" t="s">
        <v>632</v>
      </c>
      <c r="B1271" s="16" t="s">
        <v>633</v>
      </c>
      <c r="C1271" s="25">
        <v>1244.0</v>
      </c>
      <c r="D1271" s="18">
        <v>46023.0</v>
      </c>
      <c r="E1271" s="19" t="s">
        <v>64</v>
      </c>
      <c r="F1271" s="20" t="s">
        <v>637</v>
      </c>
      <c r="G1271" s="21">
        <v>13000.0</v>
      </c>
      <c r="H1271" s="22" t="b">
        <v>1</v>
      </c>
      <c r="I1271" s="19" t="s">
        <v>23</v>
      </c>
      <c r="J1271" s="18"/>
      <c r="K1271" s="31">
        <v>0.0</v>
      </c>
      <c r="L1271" s="24"/>
      <c r="M1271" s="24"/>
    </row>
    <row r="1272" ht="22.5" customHeight="1">
      <c r="A1272" s="16" t="s">
        <v>632</v>
      </c>
      <c r="B1272" s="16" t="s">
        <v>633</v>
      </c>
      <c r="C1272" s="25">
        <v>1245.0</v>
      </c>
      <c r="D1272" s="18">
        <v>46023.0</v>
      </c>
      <c r="E1272" s="19" t="s">
        <v>64</v>
      </c>
      <c r="F1272" s="20" t="s">
        <v>638</v>
      </c>
      <c r="G1272" s="21">
        <v>13000.0</v>
      </c>
      <c r="H1272" s="22" t="b">
        <v>1</v>
      </c>
      <c r="I1272" s="19" t="s">
        <v>23</v>
      </c>
      <c r="J1272" s="18"/>
      <c r="K1272" s="31">
        <v>0.0</v>
      </c>
      <c r="L1272" s="24"/>
      <c r="M1272" s="24"/>
    </row>
    <row r="1273" ht="22.5" customHeight="1">
      <c r="A1273" s="16" t="s">
        <v>632</v>
      </c>
      <c r="B1273" s="16" t="s">
        <v>633</v>
      </c>
      <c r="C1273" s="25">
        <v>1246.0</v>
      </c>
      <c r="D1273" s="18">
        <v>46023.0</v>
      </c>
      <c r="E1273" s="19" t="s">
        <v>64</v>
      </c>
      <c r="F1273" s="20" t="s">
        <v>639</v>
      </c>
      <c r="G1273" s="21">
        <v>13000.0</v>
      </c>
      <c r="H1273" s="22" t="b">
        <v>1</v>
      </c>
      <c r="I1273" s="19" t="s">
        <v>23</v>
      </c>
      <c r="J1273" s="18"/>
      <c r="K1273" s="31">
        <v>0.0</v>
      </c>
      <c r="L1273" s="24"/>
      <c r="M1273" s="24"/>
    </row>
    <row r="1274" ht="22.5" customHeight="1">
      <c r="A1274" s="16" t="s">
        <v>632</v>
      </c>
      <c r="B1274" s="16" t="s">
        <v>633</v>
      </c>
      <c r="C1274" s="25">
        <v>1247.0</v>
      </c>
      <c r="D1274" s="18">
        <v>46023.0</v>
      </c>
      <c r="E1274" s="19" t="s">
        <v>64</v>
      </c>
      <c r="F1274" s="20" t="s">
        <v>640</v>
      </c>
      <c r="G1274" s="21">
        <v>6000.0</v>
      </c>
      <c r="H1274" s="22" t="b">
        <v>1</v>
      </c>
      <c r="I1274" s="19" t="s">
        <v>23</v>
      </c>
      <c r="J1274" s="18"/>
      <c r="K1274" s="31">
        <v>0.0</v>
      </c>
      <c r="L1274" s="24"/>
      <c r="M1274" s="24"/>
    </row>
    <row r="1275" ht="22.5" customHeight="1">
      <c r="A1275" s="16" t="s">
        <v>632</v>
      </c>
      <c r="B1275" s="16" t="s">
        <v>633</v>
      </c>
      <c r="C1275" s="25">
        <v>1650.0</v>
      </c>
      <c r="D1275" s="18">
        <v>46023.0</v>
      </c>
      <c r="E1275" s="19" t="s">
        <v>133</v>
      </c>
      <c r="F1275" s="20" t="s">
        <v>641</v>
      </c>
      <c r="G1275" s="21">
        <v>30000.0</v>
      </c>
      <c r="H1275" s="22" t="b">
        <v>1</v>
      </c>
      <c r="I1275" s="19" t="s">
        <v>23</v>
      </c>
      <c r="J1275" s="18"/>
      <c r="K1275" s="31">
        <v>0.0</v>
      </c>
      <c r="L1275" s="24"/>
      <c r="M1275" s="24"/>
    </row>
    <row r="1276" ht="22.5" customHeight="1">
      <c r="A1276" s="16" t="s">
        <v>632</v>
      </c>
      <c r="B1276" s="16" t="s">
        <v>633</v>
      </c>
      <c r="C1276" s="25">
        <v>1216.0</v>
      </c>
      <c r="D1276" s="18">
        <v>46024.0</v>
      </c>
      <c r="E1276" s="19" t="s">
        <v>136</v>
      </c>
      <c r="F1276" s="20" t="s">
        <v>642</v>
      </c>
      <c r="G1276" s="21">
        <v>3992.0</v>
      </c>
      <c r="H1276" s="22" t="b">
        <v>1</v>
      </c>
      <c r="I1276" s="19" t="s">
        <v>20</v>
      </c>
      <c r="J1276" s="18"/>
      <c r="K1276" s="31">
        <v>0.0</v>
      </c>
      <c r="L1276" s="24"/>
      <c r="M1276" s="24"/>
    </row>
    <row r="1277" ht="22.5" customHeight="1">
      <c r="A1277" s="16" t="s">
        <v>632</v>
      </c>
      <c r="B1277" s="16" t="s">
        <v>633</v>
      </c>
      <c r="C1277" s="25">
        <v>1217.0</v>
      </c>
      <c r="D1277" s="18">
        <v>46024.0</v>
      </c>
      <c r="E1277" s="19" t="s">
        <v>350</v>
      </c>
      <c r="F1277" s="20" t="s">
        <v>643</v>
      </c>
      <c r="G1277" s="21">
        <v>2500.0</v>
      </c>
      <c r="H1277" s="22" t="b">
        <v>1</v>
      </c>
      <c r="I1277" s="19" t="s">
        <v>20</v>
      </c>
      <c r="J1277" s="18"/>
      <c r="K1277" s="31">
        <v>0.0</v>
      </c>
      <c r="L1277" s="24"/>
      <c r="M1277" s="24"/>
    </row>
    <row r="1278" ht="22.5" customHeight="1">
      <c r="A1278" s="16" t="s">
        <v>632</v>
      </c>
      <c r="B1278" s="16" t="s">
        <v>633</v>
      </c>
      <c r="C1278" s="25">
        <v>1222.0</v>
      </c>
      <c r="D1278" s="18">
        <v>46024.0</v>
      </c>
      <c r="E1278" s="19" t="s">
        <v>18</v>
      </c>
      <c r="F1278" s="20" t="s">
        <v>147</v>
      </c>
      <c r="G1278" s="21">
        <v>1534.0</v>
      </c>
      <c r="H1278" s="22" t="b">
        <v>1</v>
      </c>
      <c r="I1278" s="19" t="s">
        <v>20</v>
      </c>
      <c r="J1278" s="18"/>
      <c r="K1278" s="31">
        <v>0.0</v>
      </c>
      <c r="L1278" s="24"/>
      <c r="M1278" s="24"/>
    </row>
    <row r="1279" ht="22.5" customHeight="1">
      <c r="A1279" s="16" t="s">
        <v>632</v>
      </c>
      <c r="B1279" s="16" t="s">
        <v>633</v>
      </c>
      <c r="C1279" s="25">
        <v>1230.0</v>
      </c>
      <c r="D1279" s="18">
        <v>46024.0</v>
      </c>
      <c r="E1279" s="19" t="s">
        <v>267</v>
      </c>
      <c r="F1279" s="20" t="s">
        <v>644</v>
      </c>
      <c r="G1279" s="21">
        <v>850.0</v>
      </c>
      <c r="H1279" s="22" t="b">
        <v>1</v>
      </c>
      <c r="I1279" s="19" t="s">
        <v>20</v>
      </c>
      <c r="J1279" s="18"/>
      <c r="K1279" s="31">
        <v>0.0</v>
      </c>
      <c r="L1279" s="24"/>
      <c r="M1279" s="24"/>
    </row>
    <row r="1280" ht="22.5" customHeight="1">
      <c r="A1280" s="16" t="s">
        <v>632</v>
      </c>
      <c r="B1280" s="16" t="s">
        <v>633</v>
      </c>
      <c r="C1280" s="25">
        <v>1236.0</v>
      </c>
      <c r="D1280" s="18">
        <v>46024.0</v>
      </c>
      <c r="E1280" s="19" t="s">
        <v>39</v>
      </c>
      <c r="F1280" s="20" t="s">
        <v>158</v>
      </c>
      <c r="G1280" s="21">
        <v>75.0</v>
      </c>
      <c r="H1280" s="22" t="b">
        <v>1</v>
      </c>
      <c r="I1280" s="19" t="s">
        <v>20</v>
      </c>
      <c r="J1280" s="18"/>
      <c r="K1280" s="31">
        <v>0.0</v>
      </c>
      <c r="L1280" s="24"/>
      <c r="M1280" s="24"/>
    </row>
    <row r="1281" ht="22.5" customHeight="1">
      <c r="A1281" s="16" t="s">
        <v>632</v>
      </c>
      <c r="B1281" s="16" t="s">
        <v>633</v>
      </c>
      <c r="C1281" s="25">
        <v>1237.0</v>
      </c>
      <c r="D1281" s="18">
        <v>46024.0</v>
      </c>
      <c r="E1281" s="19" t="s">
        <v>59</v>
      </c>
      <c r="F1281" s="20" t="s">
        <v>60</v>
      </c>
      <c r="G1281" s="21">
        <v>1700.0</v>
      </c>
      <c r="H1281" s="22" t="b">
        <v>1</v>
      </c>
      <c r="I1281" s="19" t="s">
        <v>23</v>
      </c>
      <c r="J1281" s="18"/>
      <c r="K1281" s="31">
        <v>0.0</v>
      </c>
      <c r="L1281" s="24"/>
      <c r="M1281" s="24"/>
    </row>
    <row r="1282" ht="22.5" customHeight="1">
      <c r="A1282" s="16" t="s">
        <v>632</v>
      </c>
      <c r="B1282" s="16" t="s">
        <v>633</v>
      </c>
      <c r="C1282" s="25">
        <v>1238.0</v>
      </c>
      <c r="D1282" s="18">
        <v>46024.0</v>
      </c>
      <c r="E1282" s="19" t="s">
        <v>21</v>
      </c>
      <c r="F1282" s="20" t="s">
        <v>645</v>
      </c>
      <c r="G1282" s="21">
        <v>3621.0</v>
      </c>
      <c r="H1282" s="22" t="b">
        <v>1</v>
      </c>
      <c r="I1282" s="19" t="s">
        <v>23</v>
      </c>
      <c r="J1282" s="18"/>
      <c r="K1282" s="31">
        <v>0.0</v>
      </c>
      <c r="L1282" s="24"/>
      <c r="M1282" s="24"/>
    </row>
    <row r="1283" ht="22.5" customHeight="1">
      <c r="A1283" s="16" t="s">
        <v>632</v>
      </c>
      <c r="B1283" s="16" t="s">
        <v>633</v>
      </c>
      <c r="C1283" s="25">
        <v>1248.0</v>
      </c>
      <c r="D1283" s="18">
        <v>46024.0</v>
      </c>
      <c r="E1283" s="19" t="s">
        <v>64</v>
      </c>
      <c r="F1283" s="20" t="s">
        <v>646</v>
      </c>
      <c r="G1283" s="21">
        <v>25000.0</v>
      </c>
      <c r="H1283" s="22" t="b">
        <v>1</v>
      </c>
      <c r="I1283" s="19" t="s">
        <v>23</v>
      </c>
      <c r="J1283" s="18"/>
      <c r="K1283" s="31">
        <v>0.0</v>
      </c>
      <c r="L1283" s="24"/>
      <c r="M1283" s="24"/>
    </row>
    <row r="1284" ht="22.5" customHeight="1">
      <c r="A1284" s="16" t="s">
        <v>632</v>
      </c>
      <c r="B1284" s="16" t="s">
        <v>633</v>
      </c>
      <c r="C1284" s="25">
        <v>1249.0</v>
      </c>
      <c r="D1284" s="18">
        <v>46024.0</v>
      </c>
      <c r="E1284" s="19" t="s">
        <v>64</v>
      </c>
      <c r="F1284" s="20" t="s">
        <v>647</v>
      </c>
      <c r="G1284" s="21">
        <v>17250.0</v>
      </c>
      <c r="H1284" s="22" t="b">
        <v>1</v>
      </c>
      <c r="I1284" s="19" t="s">
        <v>23</v>
      </c>
      <c r="J1284" s="18"/>
      <c r="K1284" s="31">
        <v>0.0</v>
      </c>
      <c r="L1284" s="24"/>
      <c r="M1284" s="24"/>
    </row>
    <row r="1285" ht="22.5" customHeight="1">
      <c r="A1285" s="16" t="s">
        <v>632</v>
      </c>
      <c r="B1285" s="16" t="s">
        <v>633</v>
      </c>
      <c r="C1285" s="25">
        <v>1250.0</v>
      </c>
      <c r="D1285" s="18">
        <v>46024.0</v>
      </c>
      <c r="E1285" s="19" t="s">
        <v>64</v>
      </c>
      <c r="F1285" s="20" t="s">
        <v>648</v>
      </c>
      <c r="G1285" s="21">
        <v>20000.0</v>
      </c>
      <c r="H1285" s="22" t="b">
        <v>1</v>
      </c>
      <c r="I1285" s="19" t="s">
        <v>23</v>
      </c>
      <c r="J1285" s="18"/>
      <c r="K1285" s="31">
        <v>0.0</v>
      </c>
      <c r="L1285" s="24"/>
      <c r="M1285" s="24"/>
    </row>
    <row r="1286" ht="22.5" customHeight="1">
      <c r="A1286" s="16" t="s">
        <v>632</v>
      </c>
      <c r="B1286" s="16" t="s">
        <v>633</v>
      </c>
      <c r="C1286" s="25">
        <v>1251.0</v>
      </c>
      <c r="D1286" s="18">
        <v>46024.0</v>
      </c>
      <c r="E1286" s="19" t="s">
        <v>64</v>
      </c>
      <c r="F1286" s="20" t="s">
        <v>649</v>
      </c>
      <c r="G1286" s="21">
        <v>20000.0</v>
      </c>
      <c r="H1286" s="22" t="b">
        <v>1</v>
      </c>
      <c r="I1286" s="19" t="s">
        <v>23</v>
      </c>
      <c r="J1286" s="18"/>
      <c r="K1286" s="31">
        <v>0.0</v>
      </c>
      <c r="L1286" s="24"/>
      <c r="M1286" s="24"/>
    </row>
    <row r="1287" ht="22.5" customHeight="1">
      <c r="A1287" s="16" t="s">
        <v>632</v>
      </c>
      <c r="B1287" s="16" t="s">
        <v>633</v>
      </c>
      <c r="C1287" s="25">
        <v>1252.0</v>
      </c>
      <c r="D1287" s="18">
        <v>46024.0</v>
      </c>
      <c r="E1287" s="19" t="s">
        <v>64</v>
      </c>
      <c r="F1287" s="20" t="s">
        <v>650</v>
      </c>
      <c r="G1287" s="21">
        <v>18000.0</v>
      </c>
      <c r="H1287" s="22" t="b">
        <v>1</v>
      </c>
      <c r="I1287" s="19" t="s">
        <v>23</v>
      </c>
      <c r="J1287" s="18"/>
      <c r="K1287" s="31">
        <v>0.0</v>
      </c>
      <c r="L1287" s="24"/>
      <c r="M1287" s="24"/>
    </row>
    <row r="1288" ht="22.5" customHeight="1">
      <c r="A1288" s="16" t="s">
        <v>632</v>
      </c>
      <c r="B1288" s="16" t="s">
        <v>633</v>
      </c>
      <c r="C1288" s="25">
        <v>1253.0</v>
      </c>
      <c r="D1288" s="18">
        <v>46024.0</v>
      </c>
      <c r="E1288" s="19" t="s">
        <v>64</v>
      </c>
      <c r="F1288" s="20" t="s">
        <v>651</v>
      </c>
      <c r="G1288" s="21">
        <v>15000.0</v>
      </c>
      <c r="H1288" s="22" t="b">
        <v>1</v>
      </c>
      <c r="I1288" s="19" t="s">
        <v>23</v>
      </c>
      <c r="J1288" s="18"/>
      <c r="K1288" s="31">
        <v>0.0</v>
      </c>
      <c r="L1288" s="24"/>
      <c r="M1288" s="24"/>
    </row>
    <row r="1289" ht="22.5" customHeight="1">
      <c r="A1289" s="16" t="s">
        <v>632</v>
      </c>
      <c r="B1289" s="16" t="s">
        <v>633</v>
      </c>
      <c r="C1289" s="25">
        <v>1254.0</v>
      </c>
      <c r="D1289" s="18">
        <v>46024.0</v>
      </c>
      <c r="E1289" s="19" t="s">
        <v>64</v>
      </c>
      <c r="F1289" s="20" t="s">
        <v>652</v>
      </c>
      <c r="G1289" s="21">
        <v>15000.0</v>
      </c>
      <c r="H1289" s="22" t="b">
        <v>1</v>
      </c>
      <c r="I1289" s="19" t="s">
        <v>23</v>
      </c>
      <c r="J1289" s="18"/>
      <c r="K1289" s="31">
        <v>0.0</v>
      </c>
      <c r="L1289" s="24"/>
      <c r="M1289" s="24"/>
    </row>
    <row r="1290" ht="22.5" customHeight="1">
      <c r="A1290" s="16" t="s">
        <v>632</v>
      </c>
      <c r="B1290" s="16" t="s">
        <v>633</v>
      </c>
      <c r="C1290" s="25">
        <v>1255.0</v>
      </c>
      <c r="D1290" s="18">
        <v>46024.0</v>
      </c>
      <c r="E1290" s="19" t="s">
        <v>64</v>
      </c>
      <c r="F1290" s="20" t="s">
        <v>653</v>
      </c>
      <c r="G1290" s="21">
        <v>15000.0</v>
      </c>
      <c r="H1290" s="22" t="b">
        <v>1</v>
      </c>
      <c r="I1290" s="19" t="s">
        <v>23</v>
      </c>
      <c r="J1290" s="18"/>
      <c r="K1290" s="31">
        <v>0.0</v>
      </c>
      <c r="L1290" s="24"/>
      <c r="M1290" s="24"/>
    </row>
    <row r="1291" ht="22.5" customHeight="1">
      <c r="A1291" s="16" t="s">
        <v>632</v>
      </c>
      <c r="B1291" s="16" t="s">
        <v>633</v>
      </c>
      <c r="C1291" s="25">
        <v>1239.0</v>
      </c>
      <c r="D1291" s="18">
        <v>46025.0</v>
      </c>
      <c r="E1291" s="19" t="s">
        <v>21</v>
      </c>
      <c r="F1291" s="20" t="s">
        <v>51</v>
      </c>
      <c r="G1291" s="21">
        <v>19965.0</v>
      </c>
      <c r="H1291" s="22" t="b">
        <v>1</v>
      </c>
      <c r="I1291" s="19" t="s">
        <v>23</v>
      </c>
      <c r="J1291" s="18"/>
      <c r="K1291" s="31">
        <v>0.0</v>
      </c>
      <c r="L1291" s="24"/>
      <c r="M1291" s="24"/>
    </row>
    <row r="1292" ht="22.5" customHeight="1">
      <c r="A1292" s="16" t="s">
        <v>632</v>
      </c>
      <c r="B1292" s="16" t="s">
        <v>633</v>
      </c>
      <c r="C1292" s="25">
        <v>1242.0</v>
      </c>
      <c r="D1292" s="18">
        <v>46025.0</v>
      </c>
      <c r="E1292" s="19" t="s">
        <v>70</v>
      </c>
      <c r="F1292" s="20" t="s">
        <v>95</v>
      </c>
      <c r="G1292" s="21">
        <v>600.0</v>
      </c>
      <c r="H1292" s="22" t="b">
        <v>1</v>
      </c>
      <c r="I1292" s="19" t="s">
        <v>20</v>
      </c>
      <c r="J1292" s="18"/>
      <c r="K1292" s="31">
        <v>0.0</v>
      </c>
      <c r="L1292" s="24"/>
      <c r="M1292" s="24"/>
    </row>
    <row r="1293" ht="22.5" customHeight="1">
      <c r="A1293" s="16" t="s">
        <v>632</v>
      </c>
      <c r="B1293" s="16" t="s">
        <v>633</v>
      </c>
      <c r="C1293" s="25">
        <v>1264.0</v>
      </c>
      <c r="D1293" s="18">
        <v>46025.0</v>
      </c>
      <c r="E1293" s="19" t="s">
        <v>39</v>
      </c>
      <c r="F1293" s="20" t="s">
        <v>158</v>
      </c>
      <c r="G1293" s="21">
        <v>75.0</v>
      </c>
      <c r="H1293" s="22" t="b">
        <v>1</v>
      </c>
      <c r="I1293" s="19" t="s">
        <v>20</v>
      </c>
      <c r="J1293" s="18"/>
      <c r="K1293" s="31">
        <v>0.0</v>
      </c>
      <c r="L1293" s="24"/>
      <c r="M1293" s="24"/>
    </row>
    <row r="1294" ht="22.5" customHeight="1">
      <c r="A1294" s="16" t="s">
        <v>632</v>
      </c>
      <c r="B1294" s="16" t="s">
        <v>633</v>
      </c>
      <c r="C1294" s="25">
        <v>1258.0</v>
      </c>
      <c r="D1294" s="18">
        <v>46026.0</v>
      </c>
      <c r="E1294" s="19" t="s">
        <v>267</v>
      </c>
      <c r="F1294" s="20" t="s">
        <v>535</v>
      </c>
      <c r="G1294" s="21">
        <v>910.0</v>
      </c>
      <c r="H1294" s="22" t="b">
        <v>1</v>
      </c>
      <c r="I1294" s="19" t="s">
        <v>20</v>
      </c>
      <c r="J1294" s="18"/>
      <c r="K1294" s="31">
        <v>0.0</v>
      </c>
      <c r="L1294" s="24"/>
      <c r="M1294" s="24"/>
    </row>
    <row r="1295" ht="22.5" customHeight="1">
      <c r="A1295" s="16" t="s">
        <v>632</v>
      </c>
      <c r="B1295" s="16" t="s">
        <v>633</v>
      </c>
      <c r="C1295" s="25">
        <v>1266.0</v>
      </c>
      <c r="D1295" s="18">
        <v>46027.0</v>
      </c>
      <c r="E1295" s="19" t="s">
        <v>39</v>
      </c>
      <c r="F1295" s="20" t="s">
        <v>158</v>
      </c>
      <c r="G1295" s="21">
        <v>75.0</v>
      </c>
      <c r="H1295" s="22" t="b">
        <v>1</v>
      </c>
      <c r="I1295" s="19" t="s">
        <v>20</v>
      </c>
      <c r="J1295" s="18"/>
      <c r="K1295" s="31">
        <v>0.0</v>
      </c>
      <c r="L1295" s="24"/>
      <c r="M1295" s="24"/>
    </row>
    <row r="1296" ht="22.5" customHeight="1">
      <c r="A1296" s="16" t="s">
        <v>632</v>
      </c>
      <c r="B1296" s="16" t="s">
        <v>633</v>
      </c>
      <c r="C1296" s="25">
        <v>1270.0</v>
      </c>
      <c r="D1296" s="18">
        <v>46027.0</v>
      </c>
      <c r="E1296" s="19" t="s">
        <v>155</v>
      </c>
      <c r="F1296" s="20" t="s">
        <v>596</v>
      </c>
      <c r="G1296" s="21">
        <v>3603.0</v>
      </c>
      <c r="H1296" s="22" t="b">
        <v>1</v>
      </c>
      <c r="I1296" s="19" t="s">
        <v>20</v>
      </c>
      <c r="J1296" s="18"/>
      <c r="K1296" s="31">
        <v>0.0</v>
      </c>
      <c r="L1296" s="24"/>
      <c r="M1296" s="24"/>
    </row>
    <row r="1297" ht="22.5" customHeight="1">
      <c r="A1297" s="16" t="s">
        <v>632</v>
      </c>
      <c r="B1297" s="16" t="s">
        <v>633</v>
      </c>
      <c r="C1297" s="25">
        <v>1273.0</v>
      </c>
      <c r="D1297" s="18">
        <v>46027.0</v>
      </c>
      <c r="E1297" s="19" t="s">
        <v>395</v>
      </c>
      <c r="F1297" s="20" t="s">
        <v>654</v>
      </c>
      <c r="G1297" s="21">
        <v>688.0</v>
      </c>
      <c r="H1297" s="22" t="b">
        <v>1</v>
      </c>
      <c r="I1297" s="19" t="s">
        <v>23</v>
      </c>
      <c r="J1297" s="18"/>
      <c r="K1297" s="31">
        <v>0.0</v>
      </c>
      <c r="L1297" s="24"/>
      <c r="M1297" s="24"/>
    </row>
    <row r="1298" ht="22.5" customHeight="1">
      <c r="A1298" s="16" t="s">
        <v>632</v>
      </c>
      <c r="B1298" s="16" t="s">
        <v>633</v>
      </c>
      <c r="C1298" s="25">
        <v>1275.0</v>
      </c>
      <c r="D1298" s="18">
        <v>46027.0</v>
      </c>
      <c r="E1298" s="19" t="s">
        <v>395</v>
      </c>
      <c r="F1298" s="20" t="s">
        <v>655</v>
      </c>
      <c r="G1298" s="21">
        <v>5065.0</v>
      </c>
      <c r="H1298" s="22" t="b">
        <v>1</v>
      </c>
      <c r="I1298" s="19" t="s">
        <v>23</v>
      </c>
      <c r="J1298" s="18"/>
      <c r="K1298" s="31">
        <v>0.0</v>
      </c>
      <c r="L1298" s="24"/>
      <c r="M1298" s="24"/>
    </row>
    <row r="1299" ht="22.5" customHeight="1">
      <c r="A1299" s="16" t="s">
        <v>632</v>
      </c>
      <c r="B1299" s="16" t="s">
        <v>633</v>
      </c>
      <c r="C1299" s="25">
        <v>1276.0</v>
      </c>
      <c r="D1299" s="18">
        <v>46027.0</v>
      </c>
      <c r="E1299" s="19" t="s">
        <v>21</v>
      </c>
      <c r="F1299" s="20" t="s">
        <v>656</v>
      </c>
      <c r="G1299" s="21">
        <v>1130.0</v>
      </c>
      <c r="H1299" s="22" t="b">
        <v>1</v>
      </c>
      <c r="I1299" s="19" t="s">
        <v>23</v>
      </c>
      <c r="J1299" s="18"/>
      <c r="K1299" s="31">
        <v>0.0</v>
      </c>
      <c r="L1299" s="24"/>
      <c r="M1299" s="24"/>
    </row>
    <row r="1300" ht="22.5" customHeight="1">
      <c r="A1300" s="16" t="s">
        <v>632</v>
      </c>
      <c r="B1300" s="16" t="s">
        <v>633</v>
      </c>
      <c r="C1300" s="25">
        <v>1277.0</v>
      </c>
      <c r="D1300" s="18">
        <v>46027.0</v>
      </c>
      <c r="E1300" s="19" t="s">
        <v>72</v>
      </c>
      <c r="F1300" s="20" t="s">
        <v>657</v>
      </c>
      <c r="G1300" s="21">
        <v>841.0</v>
      </c>
      <c r="H1300" s="22" t="b">
        <v>1</v>
      </c>
      <c r="I1300" s="19" t="s">
        <v>23</v>
      </c>
      <c r="J1300" s="18"/>
      <c r="K1300" s="31">
        <v>0.0</v>
      </c>
      <c r="L1300" s="24"/>
      <c r="M1300" s="24"/>
    </row>
    <row r="1301" ht="22.5" customHeight="1">
      <c r="A1301" s="16" t="s">
        <v>632</v>
      </c>
      <c r="B1301" s="16" t="s">
        <v>633</v>
      </c>
      <c r="C1301" s="25">
        <v>1256.0</v>
      </c>
      <c r="D1301" s="18">
        <v>46028.0</v>
      </c>
      <c r="E1301" s="19" t="s">
        <v>150</v>
      </c>
      <c r="F1301" s="20" t="s">
        <v>658</v>
      </c>
      <c r="G1301" s="21">
        <v>4158.0</v>
      </c>
      <c r="H1301" s="22" t="b">
        <v>1</v>
      </c>
      <c r="I1301" s="19" t="s">
        <v>23</v>
      </c>
      <c r="J1301" s="18"/>
      <c r="K1301" s="31">
        <v>0.0</v>
      </c>
      <c r="L1301" s="24"/>
      <c r="M1301" s="24"/>
    </row>
    <row r="1302" ht="22.5" customHeight="1">
      <c r="A1302" s="16" t="s">
        <v>632</v>
      </c>
      <c r="B1302" s="16" t="s">
        <v>633</v>
      </c>
      <c r="C1302" s="25">
        <v>1269.0</v>
      </c>
      <c r="D1302" s="18">
        <v>46028.0</v>
      </c>
      <c r="E1302" s="19" t="s">
        <v>70</v>
      </c>
      <c r="F1302" s="20" t="s">
        <v>95</v>
      </c>
      <c r="G1302" s="21">
        <v>600.0</v>
      </c>
      <c r="H1302" s="22" t="b">
        <v>1</v>
      </c>
      <c r="I1302" s="19" t="s">
        <v>20</v>
      </c>
      <c r="J1302" s="18"/>
      <c r="K1302" s="31">
        <v>0.0</v>
      </c>
      <c r="L1302" s="24"/>
      <c r="M1302" s="24"/>
    </row>
    <row r="1303" ht="22.5" customHeight="1">
      <c r="A1303" s="16" t="s">
        <v>632</v>
      </c>
      <c r="B1303" s="16" t="s">
        <v>633</v>
      </c>
      <c r="C1303" s="25">
        <v>1272.0</v>
      </c>
      <c r="D1303" s="18">
        <v>46028.0</v>
      </c>
      <c r="E1303" s="19" t="s">
        <v>21</v>
      </c>
      <c r="F1303" s="20" t="s">
        <v>51</v>
      </c>
      <c r="G1303" s="21">
        <v>5998.0</v>
      </c>
      <c r="H1303" s="22" t="b">
        <v>1</v>
      </c>
      <c r="I1303" s="19" t="s">
        <v>23</v>
      </c>
      <c r="J1303" s="18"/>
      <c r="K1303" s="31">
        <v>0.0</v>
      </c>
      <c r="L1303" s="24"/>
      <c r="M1303" s="24"/>
    </row>
    <row r="1304" ht="22.5" customHeight="1">
      <c r="A1304" s="16" t="s">
        <v>632</v>
      </c>
      <c r="B1304" s="16" t="s">
        <v>633</v>
      </c>
      <c r="C1304" s="25">
        <v>1274.0</v>
      </c>
      <c r="D1304" s="18">
        <v>46028.0</v>
      </c>
      <c r="E1304" s="19" t="s">
        <v>21</v>
      </c>
      <c r="F1304" s="20" t="s">
        <v>659</v>
      </c>
      <c r="G1304" s="21">
        <v>2093.0</v>
      </c>
      <c r="H1304" s="22" t="b">
        <v>1</v>
      </c>
      <c r="I1304" s="19" t="s">
        <v>23</v>
      </c>
      <c r="J1304" s="18"/>
      <c r="K1304" s="31">
        <v>0.0</v>
      </c>
      <c r="L1304" s="24"/>
      <c r="M1304" s="24"/>
    </row>
    <row r="1305" ht="22.5" customHeight="1">
      <c r="A1305" s="16" t="s">
        <v>632</v>
      </c>
      <c r="B1305" s="16" t="s">
        <v>633</v>
      </c>
      <c r="C1305" s="25">
        <v>1337.0</v>
      </c>
      <c r="D1305" s="18">
        <v>46028.0</v>
      </c>
      <c r="E1305" s="19" t="s">
        <v>18</v>
      </c>
      <c r="F1305" s="20" t="s">
        <v>147</v>
      </c>
      <c r="G1305" s="21">
        <v>2570.0</v>
      </c>
      <c r="H1305" s="22" t="b">
        <v>1</v>
      </c>
      <c r="I1305" s="19" t="s">
        <v>23</v>
      </c>
      <c r="J1305" s="18"/>
      <c r="K1305" s="31">
        <v>0.0</v>
      </c>
      <c r="L1305" s="24"/>
      <c r="M1305" s="24"/>
    </row>
    <row r="1306" ht="22.5" customHeight="1">
      <c r="A1306" s="16" t="s">
        <v>632</v>
      </c>
      <c r="B1306" s="16" t="s">
        <v>633</v>
      </c>
      <c r="C1306" s="25">
        <v>1257.0</v>
      </c>
      <c r="D1306" s="18">
        <v>46029.0</v>
      </c>
      <c r="E1306" s="19" t="s">
        <v>267</v>
      </c>
      <c r="F1306" s="20" t="s">
        <v>450</v>
      </c>
      <c r="G1306" s="21">
        <v>2110.0</v>
      </c>
      <c r="H1306" s="22" t="b">
        <v>1</v>
      </c>
      <c r="I1306" s="19" t="s">
        <v>20</v>
      </c>
      <c r="J1306" s="18"/>
      <c r="K1306" s="31">
        <v>0.0</v>
      </c>
      <c r="L1306" s="24"/>
      <c r="M1306" s="24"/>
    </row>
    <row r="1307" ht="22.5" customHeight="1">
      <c r="A1307" s="16" t="s">
        <v>632</v>
      </c>
      <c r="B1307" s="16" t="s">
        <v>633</v>
      </c>
      <c r="C1307" s="25">
        <v>1344.0</v>
      </c>
      <c r="D1307" s="18">
        <v>46029.0</v>
      </c>
      <c r="E1307" s="19" t="s">
        <v>267</v>
      </c>
      <c r="F1307" s="20" t="s">
        <v>660</v>
      </c>
      <c r="G1307" s="21">
        <v>1010.0</v>
      </c>
      <c r="H1307" s="22" t="b">
        <v>1</v>
      </c>
      <c r="I1307" s="19" t="s">
        <v>20</v>
      </c>
      <c r="J1307" s="18"/>
      <c r="K1307" s="31">
        <v>0.0</v>
      </c>
      <c r="L1307" s="24"/>
      <c r="M1307" s="24"/>
    </row>
    <row r="1308" ht="22.5" customHeight="1">
      <c r="A1308" s="16" t="s">
        <v>632</v>
      </c>
      <c r="B1308" s="16" t="s">
        <v>633</v>
      </c>
      <c r="C1308" s="25">
        <v>1345.0</v>
      </c>
      <c r="D1308" s="18">
        <v>46029.0</v>
      </c>
      <c r="E1308" s="19" t="s">
        <v>142</v>
      </c>
      <c r="F1308" s="20" t="s">
        <v>219</v>
      </c>
      <c r="G1308" s="21">
        <v>1620.0</v>
      </c>
      <c r="H1308" s="22" t="b">
        <v>1</v>
      </c>
      <c r="I1308" s="19" t="s">
        <v>20</v>
      </c>
      <c r="J1308" s="18"/>
      <c r="K1308" s="31">
        <v>0.0</v>
      </c>
      <c r="L1308" s="24"/>
      <c r="M1308" s="24"/>
    </row>
    <row r="1309" ht="22.5" customHeight="1">
      <c r="A1309" s="16" t="s">
        <v>632</v>
      </c>
      <c r="B1309" s="16" t="s">
        <v>633</v>
      </c>
      <c r="C1309" s="17">
        <v>1346.0</v>
      </c>
      <c r="D1309" s="18">
        <v>46029.0</v>
      </c>
      <c r="E1309" s="19" t="s">
        <v>13</v>
      </c>
      <c r="F1309" s="20" t="s">
        <v>661</v>
      </c>
      <c r="G1309" s="21">
        <v>408.0</v>
      </c>
      <c r="H1309" s="22" t="b">
        <v>1</v>
      </c>
      <c r="I1309" s="19" t="s">
        <v>20</v>
      </c>
      <c r="J1309" s="18"/>
      <c r="K1309" s="31">
        <v>0.0</v>
      </c>
      <c r="L1309" s="24"/>
      <c r="M1309" s="24"/>
    </row>
    <row r="1310" ht="22.5" customHeight="1">
      <c r="A1310" s="16" t="s">
        <v>632</v>
      </c>
      <c r="B1310" s="16" t="s">
        <v>633</v>
      </c>
      <c r="C1310" s="25">
        <v>1267.0</v>
      </c>
      <c r="D1310" s="18">
        <v>46030.0</v>
      </c>
      <c r="E1310" s="19" t="s">
        <v>59</v>
      </c>
      <c r="F1310" s="20" t="s">
        <v>60</v>
      </c>
      <c r="G1310" s="21">
        <v>1700.0</v>
      </c>
      <c r="H1310" s="22" t="b">
        <v>1</v>
      </c>
      <c r="I1310" s="19" t="s">
        <v>23</v>
      </c>
      <c r="J1310" s="18"/>
      <c r="K1310" s="31">
        <v>0.0</v>
      </c>
      <c r="L1310" s="24"/>
      <c r="M1310" s="24"/>
    </row>
    <row r="1311" ht="22.5" customHeight="1">
      <c r="A1311" s="16" t="s">
        <v>632</v>
      </c>
      <c r="B1311" s="16" t="s">
        <v>633</v>
      </c>
      <c r="C1311" s="25">
        <v>1280.0</v>
      </c>
      <c r="D1311" s="18">
        <v>46030.0</v>
      </c>
      <c r="E1311" s="19" t="s">
        <v>136</v>
      </c>
      <c r="F1311" s="20" t="s">
        <v>416</v>
      </c>
      <c r="G1311" s="21">
        <v>3392.0</v>
      </c>
      <c r="H1311" s="22" t="b">
        <v>1</v>
      </c>
      <c r="I1311" s="19" t="s">
        <v>20</v>
      </c>
      <c r="J1311" s="18"/>
      <c r="K1311" s="31">
        <v>0.0</v>
      </c>
      <c r="L1311" s="24"/>
      <c r="M1311" s="24"/>
    </row>
    <row r="1312" ht="22.5" customHeight="1">
      <c r="A1312" s="16" t="s">
        <v>632</v>
      </c>
      <c r="B1312" s="16" t="s">
        <v>633</v>
      </c>
      <c r="C1312" s="25">
        <v>1372.0</v>
      </c>
      <c r="D1312" s="18">
        <v>46030.0</v>
      </c>
      <c r="E1312" s="19" t="s">
        <v>136</v>
      </c>
      <c r="F1312" s="20" t="s">
        <v>416</v>
      </c>
      <c r="G1312" s="21">
        <v>3392.0</v>
      </c>
      <c r="H1312" s="22" t="b">
        <v>1</v>
      </c>
      <c r="I1312" s="19" t="s">
        <v>20</v>
      </c>
      <c r="J1312" s="18">
        <v>46030.0</v>
      </c>
      <c r="K1312" s="31">
        <v>0.0</v>
      </c>
      <c r="L1312" s="24"/>
      <c r="M1312" s="24"/>
    </row>
    <row r="1313" ht="22.5" customHeight="1">
      <c r="A1313" s="16" t="s">
        <v>632</v>
      </c>
      <c r="B1313" s="16" t="s">
        <v>633</v>
      </c>
      <c r="C1313" s="25">
        <v>1265.0</v>
      </c>
      <c r="D1313" s="18">
        <v>46031.0</v>
      </c>
      <c r="E1313" s="19" t="s">
        <v>39</v>
      </c>
      <c r="F1313" s="20" t="s">
        <v>158</v>
      </c>
      <c r="G1313" s="21">
        <v>75.0</v>
      </c>
      <c r="H1313" s="22" t="b">
        <v>1</v>
      </c>
      <c r="I1313" s="19" t="s">
        <v>20</v>
      </c>
      <c r="J1313" s="18"/>
      <c r="K1313" s="31">
        <v>0.0</v>
      </c>
      <c r="L1313" s="24"/>
      <c r="M1313" s="24"/>
    </row>
    <row r="1314" ht="22.5" customHeight="1">
      <c r="A1314" s="16" t="s">
        <v>632</v>
      </c>
      <c r="B1314" s="16" t="s">
        <v>633</v>
      </c>
      <c r="C1314" s="25">
        <v>1268.0</v>
      </c>
      <c r="D1314" s="18">
        <v>46031.0</v>
      </c>
      <c r="E1314" s="19" t="s">
        <v>70</v>
      </c>
      <c r="F1314" s="20" t="s">
        <v>95</v>
      </c>
      <c r="G1314" s="21">
        <v>600.0</v>
      </c>
      <c r="H1314" s="22" t="b">
        <v>1</v>
      </c>
      <c r="I1314" s="19" t="s">
        <v>20</v>
      </c>
      <c r="J1314" s="18"/>
      <c r="K1314" s="31">
        <v>0.0</v>
      </c>
      <c r="L1314" s="24"/>
      <c r="M1314" s="24"/>
    </row>
    <row r="1315" ht="22.5" customHeight="1">
      <c r="A1315" s="16" t="s">
        <v>632</v>
      </c>
      <c r="B1315" s="16" t="s">
        <v>633</v>
      </c>
      <c r="C1315" s="25">
        <v>1271.0</v>
      </c>
      <c r="D1315" s="18">
        <v>46031.0</v>
      </c>
      <c r="E1315" s="19" t="s">
        <v>21</v>
      </c>
      <c r="F1315" s="20" t="s">
        <v>662</v>
      </c>
      <c r="G1315" s="21">
        <v>3924.0</v>
      </c>
      <c r="H1315" s="22" t="b">
        <v>1</v>
      </c>
      <c r="I1315" s="19" t="s">
        <v>23</v>
      </c>
      <c r="J1315" s="18"/>
      <c r="K1315" s="31">
        <v>0.0</v>
      </c>
      <c r="L1315" s="24"/>
      <c r="M1315" s="24"/>
    </row>
    <row r="1316" ht="22.5" customHeight="1">
      <c r="A1316" s="16" t="s">
        <v>632</v>
      </c>
      <c r="B1316" s="16" t="s">
        <v>633</v>
      </c>
      <c r="C1316" s="25">
        <v>1279.0</v>
      </c>
      <c r="D1316" s="18">
        <v>46032.0</v>
      </c>
      <c r="E1316" s="19" t="s">
        <v>136</v>
      </c>
      <c r="F1316" s="20" t="s">
        <v>416</v>
      </c>
      <c r="G1316" s="21">
        <v>3730.0</v>
      </c>
      <c r="H1316" s="22" t="b">
        <v>1</v>
      </c>
      <c r="I1316" s="19" t="s">
        <v>20</v>
      </c>
      <c r="J1316" s="18"/>
      <c r="K1316" s="31">
        <v>0.0</v>
      </c>
      <c r="L1316" s="24"/>
      <c r="M1316" s="24"/>
    </row>
    <row r="1317" ht="22.5" customHeight="1">
      <c r="A1317" s="16" t="s">
        <v>632</v>
      </c>
      <c r="B1317" s="16" t="s">
        <v>633</v>
      </c>
      <c r="C1317" s="25">
        <v>1284.0</v>
      </c>
      <c r="D1317" s="18">
        <v>46032.0</v>
      </c>
      <c r="E1317" s="19" t="s">
        <v>26</v>
      </c>
      <c r="F1317" s="20" t="s">
        <v>149</v>
      </c>
      <c r="G1317" s="21">
        <v>5400.0</v>
      </c>
      <c r="H1317" s="22" t="b">
        <v>1</v>
      </c>
      <c r="I1317" s="19" t="s">
        <v>23</v>
      </c>
      <c r="J1317" s="18">
        <v>46043.0</v>
      </c>
      <c r="K1317" s="31">
        <v>0.0</v>
      </c>
      <c r="L1317" s="24"/>
      <c r="M1317" s="24"/>
    </row>
    <row r="1318" ht="22.5" customHeight="1">
      <c r="A1318" s="16" t="s">
        <v>632</v>
      </c>
      <c r="B1318" s="16" t="s">
        <v>633</v>
      </c>
      <c r="C1318" s="25">
        <v>1285.0</v>
      </c>
      <c r="D1318" s="18">
        <v>46032.0</v>
      </c>
      <c r="E1318" s="19" t="s">
        <v>21</v>
      </c>
      <c r="F1318" s="20" t="s">
        <v>663</v>
      </c>
      <c r="G1318" s="21">
        <v>1575.0</v>
      </c>
      <c r="H1318" s="22" t="b">
        <v>1</v>
      </c>
      <c r="I1318" s="19" t="s">
        <v>23</v>
      </c>
      <c r="J1318" s="18">
        <v>46044.0</v>
      </c>
      <c r="K1318" s="31">
        <v>0.0</v>
      </c>
      <c r="L1318" s="24"/>
      <c r="M1318" s="24"/>
    </row>
    <row r="1319" ht="22.5" customHeight="1">
      <c r="A1319" s="16" t="s">
        <v>632</v>
      </c>
      <c r="B1319" s="16" t="s">
        <v>633</v>
      </c>
      <c r="C1319" s="25">
        <v>1286.0</v>
      </c>
      <c r="D1319" s="18">
        <v>46032.0</v>
      </c>
      <c r="E1319" s="19" t="s">
        <v>159</v>
      </c>
      <c r="F1319" s="20" t="s">
        <v>318</v>
      </c>
      <c r="G1319" s="21">
        <v>4914.0</v>
      </c>
      <c r="H1319" s="22" t="b">
        <v>1</v>
      </c>
      <c r="I1319" s="19" t="s">
        <v>23</v>
      </c>
      <c r="J1319" s="18">
        <v>46043.0</v>
      </c>
      <c r="K1319" s="31">
        <v>0.0</v>
      </c>
      <c r="L1319" s="24"/>
      <c r="M1319" s="24"/>
    </row>
    <row r="1320" ht="22.5" customHeight="1">
      <c r="A1320" s="16" t="s">
        <v>632</v>
      </c>
      <c r="B1320" s="16" t="s">
        <v>633</v>
      </c>
      <c r="C1320" s="25">
        <v>1287.0</v>
      </c>
      <c r="D1320" s="18">
        <v>46032.0</v>
      </c>
      <c r="E1320" s="19" t="s">
        <v>70</v>
      </c>
      <c r="F1320" s="20" t="s">
        <v>95</v>
      </c>
      <c r="G1320" s="21">
        <v>600.0</v>
      </c>
      <c r="H1320" s="22" t="b">
        <v>1</v>
      </c>
      <c r="I1320" s="19" t="s">
        <v>20</v>
      </c>
      <c r="J1320" s="18"/>
      <c r="K1320" s="31">
        <v>0.0</v>
      </c>
      <c r="L1320" s="24"/>
      <c r="M1320" s="24"/>
    </row>
    <row r="1321" ht="22.5" customHeight="1">
      <c r="A1321" s="16" t="s">
        <v>632</v>
      </c>
      <c r="B1321" s="16" t="s">
        <v>633</v>
      </c>
      <c r="C1321" s="25">
        <v>1301.0</v>
      </c>
      <c r="D1321" s="18">
        <v>46032.0</v>
      </c>
      <c r="E1321" s="19" t="s">
        <v>39</v>
      </c>
      <c r="F1321" s="20" t="s">
        <v>158</v>
      </c>
      <c r="G1321" s="21">
        <v>75.0</v>
      </c>
      <c r="H1321" s="22" t="b">
        <v>1</v>
      </c>
      <c r="I1321" s="19" t="s">
        <v>20</v>
      </c>
      <c r="J1321" s="18"/>
      <c r="K1321" s="31">
        <v>0.0</v>
      </c>
      <c r="L1321" s="24"/>
      <c r="M1321" s="24"/>
    </row>
    <row r="1322" ht="22.5" customHeight="1">
      <c r="A1322" s="16" t="s">
        <v>632</v>
      </c>
      <c r="B1322" s="16" t="s">
        <v>633</v>
      </c>
      <c r="C1322" s="25">
        <v>1320.0</v>
      </c>
      <c r="D1322" s="18">
        <v>46032.0</v>
      </c>
      <c r="E1322" s="19" t="s">
        <v>21</v>
      </c>
      <c r="F1322" s="20" t="s">
        <v>664</v>
      </c>
      <c r="G1322" s="21">
        <v>1575.0</v>
      </c>
      <c r="H1322" s="22" t="b">
        <v>1</v>
      </c>
      <c r="I1322" s="19" t="s">
        <v>23</v>
      </c>
      <c r="J1322" s="18">
        <v>46044.0</v>
      </c>
      <c r="K1322" s="31">
        <v>0.0</v>
      </c>
      <c r="L1322" s="24"/>
      <c r="M1322" s="24"/>
    </row>
    <row r="1323" ht="22.5" customHeight="1">
      <c r="A1323" s="16" t="s">
        <v>632</v>
      </c>
      <c r="B1323" s="16" t="s">
        <v>633</v>
      </c>
      <c r="C1323" s="25">
        <v>1338.0</v>
      </c>
      <c r="D1323" s="18">
        <v>46032.0</v>
      </c>
      <c r="E1323" s="19" t="s">
        <v>18</v>
      </c>
      <c r="F1323" s="20" t="s">
        <v>147</v>
      </c>
      <c r="G1323" s="21">
        <v>2467.0</v>
      </c>
      <c r="H1323" s="22" t="b">
        <v>1</v>
      </c>
      <c r="I1323" s="19" t="s">
        <v>23</v>
      </c>
      <c r="J1323" s="18"/>
      <c r="K1323" s="31">
        <v>0.0</v>
      </c>
      <c r="L1323" s="24"/>
      <c r="M1323" s="24"/>
    </row>
    <row r="1324" ht="22.5" customHeight="1">
      <c r="A1324" s="16" t="s">
        <v>632</v>
      </c>
      <c r="B1324" s="16" t="s">
        <v>633</v>
      </c>
      <c r="C1324" s="25">
        <v>1373.0</v>
      </c>
      <c r="D1324" s="18">
        <v>46032.0</v>
      </c>
      <c r="E1324" s="19" t="s">
        <v>136</v>
      </c>
      <c r="F1324" s="20" t="s">
        <v>416</v>
      </c>
      <c r="G1324" s="21">
        <v>3730.0</v>
      </c>
      <c r="H1324" s="22" t="b">
        <v>1</v>
      </c>
      <c r="I1324" s="19" t="s">
        <v>20</v>
      </c>
      <c r="J1324" s="18">
        <v>46032.0</v>
      </c>
      <c r="K1324" s="31">
        <v>0.0</v>
      </c>
      <c r="L1324" s="24"/>
      <c r="M1324" s="24"/>
    </row>
    <row r="1325" ht="22.5" customHeight="1">
      <c r="A1325" s="16" t="s">
        <v>632</v>
      </c>
      <c r="B1325" s="16" t="s">
        <v>633</v>
      </c>
      <c r="C1325" s="25">
        <v>1288.0</v>
      </c>
      <c r="D1325" s="18">
        <v>46034.0</v>
      </c>
      <c r="E1325" s="19" t="s">
        <v>39</v>
      </c>
      <c r="F1325" s="20" t="s">
        <v>158</v>
      </c>
      <c r="G1325" s="21">
        <v>75.0</v>
      </c>
      <c r="H1325" s="22" t="b">
        <v>1</v>
      </c>
      <c r="I1325" s="19" t="s">
        <v>20</v>
      </c>
      <c r="J1325" s="18"/>
      <c r="K1325" s="31">
        <v>0.0</v>
      </c>
      <c r="L1325" s="24"/>
      <c r="M1325" s="24"/>
    </row>
    <row r="1326" ht="22.5" customHeight="1">
      <c r="A1326" s="16" t="s">
        <v>632</v>
      </c>
      <c r="B1326" s="16" t="s">
        <v>633</v>
      </c>
      <c r="C1326" s="25">
        <v>1290.0</v>
      </c>
      <c r="D1326" s="18">
        <v>46034.0</v>
      </c>
      <c r="E1326" s="19" t="s">
        <v>30</v>
      </c>
      <c r="F1326" s="20" t="s">
        <v>665</v>
      </c>
      <c r="G1326" s="21">
        <v>29085.0</v>
      </c>
      <c r="H1326" s="22" t="b">
        <v>1</v>
      </c>
      <c r="I1326" s="19" t="s">
        <v>23</v>
      </c>
      <c r="J1326" s="18">
        <v>46043.0</v>
      </c>
      <c r="K1326" s="31">
        <v>0.0</v>
      </c>
      <c r="L1326" s="24"/>
      <c r="M1326" s="24"/>
    </row>
    <row r="1327" ht="22.5" customHeight="1">
      <c r="A1327" s="16" t="s">
        <v>632</v>
      </c>
      <c r="B1327" s="16" t="s">
        <v>633</v>
      </c>
      <c r="C1327" s="25">
        <v>1291.0</v>
      </c>
      <c r="D1327" s="18">
        <v>46034.0</v>
      </c>
      <c r="E1327" s="19" t="s">
        <v>72</v>
      </c>
      <c r="F1327" s="20" t="s">
        <v>666</v>
      </c>
      <c r="G1327" s="21">
        <v>2495.0</v>
      </c>
      <c r="H1327" s="22" t="b">
        <v>1</v>
      </c>
      <c r="I1327" s="19" t="s">
        <v>23</v>
      </c>
      <c r="J1327" s="18">
        <v>46043.0</v>
      </c>
      <c r="K1327" s="31">
        <v>0.0</v>
      </c>
      <c r="L1327" s="24"/>
      <c r="M1327" s="24"/>
    </row>
    <row r="1328" ht="22.5" customHeight="1">
      <c r="A1328" s="16" t="s">
        <v>632</v>
      </c>
      <c r="B1328" s="16" t="s">
        <v>633</v>
      </c>
      <c r="C1328" s="25">
        <v>1292.0</v>
      </c>
      <c r="D1328" s="18">
        <v>46034.0</v>
      </c>
      <c r="E1328" s="19" t="s">
        <v>21</v>
      </c>
      <c r="F1328" s="20" t="s">
        <v>667</v>
      </c>
      <c r="G1328" s="21">
        <v>9270.0</v>
      </c>
      <c r="H1328" s="22" t="b">
        <v>1</v>
      </c>
      <c r="I1328" s="19" t="s">
        <v>23</v>
      </c>
      <c r="J1328" s="18">
        <v>46044.0</v>
      </c>
      <c r="K1328" s="31">
        <v>0.0</v>
      </c>
      <c r="L1328" s="24"/>
      <c r="M1328" s="24"/>
    </row>
    <row r="1329" ht="22.5" customHeight="1">
      <c r="A1329" s="16" t="s">
        <v>632</v>
      </c>
      <c r="B1329" s="16" t="s">
        <v>633</v>
      </c>
      <c r="C1329" s="25">
        <v>1509.0</v>
      </c>
      <c r="D1329" s="18">
        <v>46034.0</v>
      </c>
      <c r="E1329" s="19" t="s">
        <v>144</v>
      </c>
      <c r="F1329" s="20" t="s">
        <v>668</v>
      </c>
      <c r="G1329" s="21">
        <v>29058.0</v>
      </c>
      <c r="H1329" s="22" t="b">
        <v>1</v>
      </c>
      <c r="I1329" s="19" t="s">
        <v>23</v>
      </c>
      <c r="J1329" s="18">
        <v>46043.0</v>
      </c>
      <c r="K1329" s="31">
        <v>0.0</v>
      </c>
      <c r="L1329" s="24"/>
      <c r="M1329" s="24"/>
    </row>
    <row r="1330" ht="22.5" customHeight="1">
      <c r="A1330" s="16" t="s">
        <v>632</v>
      </c>
      <c r="B1330" s="16" t="s">
        <v>633</v>
      </c>
      <c r="C1330" s="25">
        <v>1289.0</v>
      </c>
      <c r="D1330" s="18">
        <v>46035.0</v>
      </c>
      <c r="E1330" s="19" t="s">
        <v>59</v>
      </c>
      <c r="F1330" s="20" t="s">
        <v>60</v>
      </c>
      <c r="G1330" s="21">
        <v>3400.0</v>
      </c>
      <c r="H1330" s="22" t="b">
        <v>1</v>
      </c>
      <c r="I1330" s="19" t="s">
        <v>23</v>
      </c>
      <c r="J1330" s="18"/>
      <c r="K1330" s="31">
        <v>0.0</v>
      </c>
      <c r="L1330" s="24"/>
      <c r="M1330" s="24"/>
    </row>
    <row r="1331" ht="22.5" customHeight="1">
      <c r="A1331" s="16" t="s">
        <v>632</v>
      </c>
      <c r="B1331" s="16" t="s">
        <v>633</v>
      </c>
      <c r="C1331" s="25">
        <v>1293.0</v>
      </c>
      <c r="D1331" s="18">
        <v>46035.0</v>
      </c>
      <c r="E1331" s="19" t="s">
        <v>81</v>
      </c>
      <c r="F1331" s="20" t="s">
        <v>669</v>
      </c>
      <c r="G1331" s="21">
        <v>1264.0</v>
      </c>
      <c r="H1331" s="22" t="b">
        <v>1</v>
      </c>
      <c r="I1331" s="19" t="s">
        <v>20</v>
      </c>
      <c r="J1331" s="18"/>
      <c r="K1331" s="31">
        <v>0.0</v>
      </c>
      <c r="L1331" s="24"/>
      <c r="M1331" s="24"/>
    </row>
    <row r="1332" ht="22.5" customHeight="1">
      <c r="A1332" s="16" t="s">
        <v>632</v>
      </c>
      <c r="B1332" s="16" t="s">
        <v>633</v>
      </c>
      <c r="C1332" s="25">
        <v>1294.0</v>
      </c>
      <c r="D1332" s="18">
        <v>46035.0</v>
      </c>
      <c r="E1332" s="19" t="s">
        <v>155</v>
      </c>
      <c r="F1332" s="20" t="s">
        <v>596</v>
      </c>
      <c r="G1332" s="21">
        <v>3331.0</v>
      </c>
      <c r="H1332" s="22" t="b">
        <v>1</v>
      </c>
      <c r="I1332" s="19" t="s">
        <v>20</v>
      </c>
      <c r="J1332" s="18"/>
      <c r="K1332" s="31">
        <v>0.0</v>
      </c>
      <c r="L1332" s="24"/>
      <c r="M1332" s="24"/>
    </row>
    <row r="1333" ht="22.5" customHeight="1">
      <c r="A1333" s="16" t="s">
        <v>632</v>
      </c>
      <c r="B1333" s="16" t="s">
        <v>633</v>
      </c>
      <c r="C1333" s="25">
        <v>1295.0</v>
      </c>
      <c r="D1333" s="18">
        <v>46035.0</v>
      </c>
      <c r="E1333" s="19" t="s">
        <v>267</v>
      </c>
      <c r="F1333" s="20" t="s">
        <v>360</v>
      </c>
      <c r="G1333" s="21">
        <v>2026.0</v>
      </c>
      <c r="H1333" s="22" t="b">
        <v>1</v>
      </c>
      <c r="I1333" s="19" t="s">
        <v>20</v>
      </c>
      <c r="J1333" s="18"/>
      <c r="K1333" s="31">
        <v>0.0</v>
      </c>
      <c r="L1333" s="24"/>
      <c r="M1333" s="24"/>
    </row>
    <row r="1334" ht="22.5" customHeight="1">
      <c r="A1334" s="16" t="s">
        <v>632</v>
      </c>
      <c r="B1334" s="16" t="s">
        <v>633</v>
      </c>
      <c r="C1334" s="25">
        <v>1296.0</v>
      </c>
      <c r="D1334" s="18">
        <v>46035.0</v>
      </c>
      <c r="E1334" s="19" t="s">
        <v>142</v>
      </c>
      <c r="F1334" s="20" t="s">
        <v>219</v>
      </c>
      <c r="G1334" s="21">
        <v>3567.0</v>
      </c>
      <c r="H1334" s="22" t="b">
        <v>1</v>
      </c>
      <c r="I1334" s="19" t="s">
        <v>20</v>
      </c>
      <c r="J1334" s="18"/>
      <c r="K1334" s="31">
        <v>0.0</v>
      </c>
      <c r="L1334" s="24"/>
      <c r="M1334" s="24"/>
    </row>
    <row r="1335" ht="22.5" customHeight="1">
      <c r="A1335" s="16" t="s">
        <v>632</v>
      </c>
      <c r="B1335" s="16" t="s">
        <v>633</v>
      </c>
      <c r="C1335" s="25">
        <v>1297.0</v>
      </c>
      <c r="D1335" s="18">
        <v>46035.0</v>
      </c>
      <c r="E1335" s="19" t="s">
        <v>24</v>
      </c>
      <c r="F1335" s="20" t="s">
        <v>670</v>
      </c>
      <c r="G1335" s="21">
        <v>1027.0</v>
      </c>
      <c r="H1335" s="22" t="b">
        <v>1</v>
      </c>
      <c r="I1335" s="19" t="s">
        <v>23</v>
      </c>
      <c r="J1335" s="18">
        <v>46043.0</v>
      </c>
      <c r="K1335" s="31">
        <v>0.0</v>
      </c>
      <c r="L1335" s="24"/>
      <c r="M1335" s="24"/>
    </row>
    <row r="1336" ht="22.5" customHeight="1">
      <c r="A1336" s="16" t="s">
        <v>632</v>
      </c>
      <c r="B1336" s="16" t="s">
        <v>633</v>
      </c>
      <c r="C1336" s="25">
        <v>1298.0</v>
      </c>
      <c r="D1336" s="18">
        <v>46035.0</v>
      </c>
      <c r="E1336" s="19" t="s">
        <v>21</v>
      </c>
      <c r="F1336" s="20" t="s">
        <v>671</v>
      </c>
      <c r="G1336" s="21">
        <v>3197.0</v>
      </c>
      <c r="H1336" s="22" t="b">
        <v>1</v>
      </c>
      <c r="I1336" s="19" t="s">
        <v>23</v>
      </c>
      <c r="J1336" s="18">
        <v>46044.0</v>
      </c>
      <c r="K1336" s="31">
        <v>0.0</v>
      </c>
      <c r="L1336" s="24"/>
      <c r="M1336" s="24"/>
    </row>
    <row r="1337" ht="22.5" customHeight="1">
      <c r="A1337" s="16" t="s">
        <v>632</v>
      </c>
      <c r="B1337" s="16" t="s">
        <v>633</v>
      </c>
      <c r="C1337" s="25">
        <v>1339.0</v>
      </c>
      <c r="D1337" s="18">
        <v>46035.0</v>
      </c>
      <c r="E1337" s="19" t="s">
        <v>18</v>
      </c>
      <c r="F1337" s="20" t="s">
        <v>147</v>
      </c>
      <c r="G1337" s="21">
        <v>2011.0</v>
      </c>
      <c r="H1337" s="22" t="b">
        <v>1</v>
      </c>
      <c r="I1337" s="19" t="s">
        <v>23</v>
      </c>
      <c r="J1337" s="18"/>
      <c r="K1337" s="31">
        <v>0.0</v>
      </c>
      <c r="L1337" s="24"/>
      <c r="M1337" s="24"/>
    </row>
    <row r="1338" ht="22.5" customHeight="1">
      <c r="A1338" s="16" t="s">
        <v>632</v>
      </c>
      <c r="B1338" s="16" t="s">
        <v>633</v>
      </c>
      <c r="C1338" s="25">
        <v>1300.0</v>
      </c>
      <c r="D1338" s="18">
        <v>46036.0</v>
      </c>
      <c r="E1338" s="19" t="s">
        <v>39</v>
      </c>
      <c r="F1338" s="20" t="s">
        <v>158</v>
      </c>
      <c r="G1338" s="21">
        <v>75.0</v>
      </c>
      <c r="H1338" s="22" t="b">
        <v>1</v>
      </c>
      <c r="I1338" s="19" t="s">
        <v>20</v>
      </c>
      <c r="J1338" s="18"/>
      <c r="K1338" s="31">
        <v>0.0</v>
      </c>
      <c r="L1338" s="24"/>
      <c r="M1338" s="24"/>
    </row>
    <row r="1339" ht="22.5" customHeight="1">
      <c r="A1339" s="16" t="s">
        <v>632</v>
      </c>
      <c r="B1339" s="16" t="s">
        <v>633</v>
      </c>
      <c r="C1339" s="25">
        <v>1310.0</v>
      </c>
      <c r="D1339" s="18">
        <v>46036.0</v>
      </c>
      <c r="E1339" s="19" t="s">
        <v>70</v>
      </c>
      <c r="F1339" s="20" t="s">
        <v>95</v>
      </c>
      <c r="G1339" s="21">
        <v>600.0</v>
      </c>
      <c r="H1339" s="22" t="b">
        <v>1</v>
      </c>
      <c r="I1339" s="19" t="s">
        <v>20</v>
      </c>
      <c r="J1339" s="18"/>
      <c r="K1339" s="31">
        <v>0.0</v>
      </c>
      <c r="L1339" s="24"/>
      <c r="M1339" s="24"/>
    </row>
    <row r="1340" ht="22.5" customHeight="1">
      <c r="A1340" s="16" t="s">
        <v>632</v>
      </c>
      <c r="B1340" s="16" t="s">
        <v>633</v>
      </c>
      <c r="C1340" s="25">
        <v>1311.0</v>
      </c>
      <c r="D1340" s="18">
        <v>46036.0</v>
      </c>
      <c r="E1340" s="19" t="s">
        <v>26</v>
      </c>
      <c r="F1340" s="20" t="s">
        <v>672</v>
      </c>
      <c r="G1340" s="21">
        <v>3600.0</v>
      </c>
      <c r="H1340" s="22" t="b">
        <v>1</v>
      </c>
      <c r="I1340" s="19" t="s">
        <v>23</v>
      </c>
      <c r="J1340" s="18">
        <v>46043.0</v>
      </c>
      <c r="K1340" s="31">
        <v>0.0</v>
      </c>
      <c r="L1340" s="24"/>
      <c r="M1340" s="24"/>
    </row>
    <row r="1341" ht="22.5" customHeight="1">
      <c r="A1341" s="16" t="s">
        <v>632</v>
      </c>
      <c r="B1341" s="16" t="s">
        <v>633</v>
      </c>
      <c r="C1341" s="25">
        <v>1315.0</v>
      </c>
      <c r="D1341" s="18">
        <v>46036.0</v>
      </c>
      <c r="E1341" s="19" t="s">
        <v>91</v>
      </c>
      <c r="F1341" s="20" t="s">
        <v>673</v>
      </c>
      <c r="G1341" s="21">
        <v>12848.0</v>
      </c>
      <c r="H1341" s="22" t="b">
        <v>1</v>
      </c>
      <c r="I1341" s="19" t="s">
        <v>23</v>
      </c>
      <c r="J1341" s="18">
        <v>46043.0</v>
      </c>
      <c r="K1341" s="31">
        <v>0.0</v>
      </c>
      <c r="L1341" s="24"/>
      <c r="M1341" s="24"/>
    </row>
    <row r="1342" ht="22.5" customHeight="1">
      <c r="A1342" s="16" t="s">
        <v>632</v>
      </c>
      <c r="B1342" s="16" t="s">
        <v>633</v>
      </c>
      <c r="C1342" s="25">
        <v>1374.0</v>
      </c>
      <c r="D1342" s="18">
        <v>46036.0</v>
      </c>
      <c r="E1342" s="19" t="s">
        <v>136</v>
      </c>
      <c r="F1342" s="20" t="s">
        <v>416</v>
      </c>
      <c r="G1342" s="21">
        <v>1719.0</v>
      </c>
      <c r="H1342" s="22" t="b">
        <v>1</v>
      </c>
      <c r="I1342" s="19" t="s">
        <v>20</v>
      </c>
      <c r="J1342" s="18">
        <v>46036.0</v>
      </c>
      <c r="K1342" s="31">
        <v>0.0</v>
      </c>
      <c r="L1342" s="24"/>
      <c r="M1342" s="24"/>
    </row>
    <row r="1343" ht="22.5" customHeight="1">
      <c r="A1343" s="16" t="s">
        <v>632</v>
      </c>
      <c r="B1343" s="16" t="s">
        <v>633</v>
      </c>
      <c r="C1343" s="25">
        <v>1302.0</v>
      </c>
      <c r="D1343" s="18">
        <v>46037.0</v>
      </c>
      <c r="E1343" s="19" t="s">
        <v>39</v>
      </c>
      <c r="F1343" s="20" t="s">
        <v>158</v>
      </c>
      <c r="G1343" s="21">
        <v>75.0</v>
      </c>
      <c r="H1343" s="22" t="b">
        <v>1</v>
      </c>
      <c r="I1343" s="19" t="s">
        <v>20</v>
      </c>
      <c r="J1343" s="18"/>
      <c r="K1343" s="31">
        <v>0.0</v>
      </c>
      <c r="L1343" s="24"/>
      <c r="M1343" s="24"/>
    </row>
    <row r="1344" ht="22.5" customHeight="1">
      <c r="A1344" s="16" t="s">
        <v>632</v>
      </c>
      <c r="B1344" s="16" t="s">
        <v>633</v>
      </c>
      <c r="C1344" s="25">
        <v>1309.0</v>
      </c>
      <c r="D1344" s="18">
        <v>46037.0</v>
      </c>
      <c r="E1344" s="19" t="s">
        <v>70</v>
      </c>
      <c r="F1344" s="20" t="s">
        <v>95</v>
      </c>
      <c r="G1344" s="21">
        <v>600.0</v>
      </c>
      <c r="H1344" s="22" t="b">
        <v>1</v>
      </c>
      <c r="I1344" s="19" t="s">
        <v>20</v>
      </c>
      <c r="J1344" s="18"/>
      <c r="K1344" s="31">
        <v>0.0</v>
      </c>
      <c r="L1344" s="24"/>
      <c r="M1344" s="24"/>
    </row>
    <row r="1345" ht="22.5" customHeight="1">
      <c r="A1345" s="16" t="s">
        <v>632</v>
      </c>
      <c r="B1345" s="16" t="s">
        <v>633</v>
      </c>
      <c r="C1345" s="25">
        <v>1340.0</v>
      </c>
      <c r="D1345" s="18">
        <v>46037.0</v>
      </c>
      <c r="E1345" s="19" t="s">
        <v>18</v>
      </c>
      <c r="F1345" s="20" t="s">
        <v>147</v>
      </c>
      <c r="G1345" s="21">
        <v>1903.0</v>
      </c>
      <c r="H1345" s="22" t="b">
        <v>1</v>
      </c>
      <c r="I1345" s="19" t="s">
        <v>23</v>
      </c>
      <c r="J1345" s="18"/>
      <c r="K1345" s="31">
        <v>0.0</v>
      </c>
      <c r="L1345" s="24"/>
      <c r="M1345" s="24"/>
    </row>
    <row r="1346" ht="22.5" customHeight="1">
      <c r="A1346" s="16" t="s">
        <v>632</v>
      </c>
      <c r="B1346" s="16" t="s">
        <v>633</v>
      </c>
      <c r="C1346" s="25">
        <v>1303.0</v>
      </c>
      <c r="D1346" s="18">
        <v>46038.0</v>
      </c>
      <c r="E1346" s="19" t="s">
        <v>39</v>
      </c>
      <c r="F1346" s="20" t="s">
        <v>158</v>
      </c>
      <c r="G1346" s="21">
        <v>75.0</v>
      </c>
      <c r="H1346" s="22" t="b">
        <v>1</v>
      </c>
      <c r="I1346" s="19" t="s">
        <v>20</v>
      </c>
      <c r="J1346" s="18"/>
      <c r="K1346" s="31">
        <v>0.0</v>
      </c>
      <c r="L1346" s="24"/>
      <c r="M1346" s="24"/>
    </row>
    <row r="1347" ht="22.5" customHeight="1">
      <c r="A1347" s="16" t="s">
        <v>632</v>
      </c>
      <c r="B1347" s="16" t="s">
        <v>633</v>
      </c>
      <c r="C1347" s="25">
        <v>1308.0</v>
      </c>
      <c r="D1347" s="18">
        <v>46038.0</v>
      </c>
      <c r="E1347" s="19" t="s">
        <v>70</v>
      </c>
      <c r="F1347" s="20" t="s">
        <v>95</v>
      </c>
      <c r="G1347" s="21">
        <v>600.0</v>
      </c>
      <c r="H1347" s="22" t="b">
        <v>1</v>
      </c>
      <c r="I1347" s="19" t="s">
        <v>20</v>
      </c>
      <c r="J1347" s="18"/>
      <c r="K1347" s="31">
        <v>0.0</v>
      </c>
      <c r="L1347" s="24"/>
      <c r="M1347" s="24"/>
    </row>
    <row r="1348" ht="22.5" customHeight="1">
      <c r="A1348" s="16" t="s">
        <v>632</v>
      </c>
      <c r="B1348" s="16" t="s">
        <v>633</v>
      </c>
      <c r="C1348" s="17">
        <v>1349.0</v>
      </c>
      <c r="D1348" s="18">
        <v>46038.0</v>
      </c>
      <c r="E1348" s="19" t="s">
        <v>267</v>
      </c>
      <c r="F1348" s="20" t="s">
        <v>360</v>
      </c>
      <c r="G1348" s="21">
        <v>2910.0</v>
      </c>
      <c r="H1348" s="22" t="b">
        <v>1</v>
      </c>
      <c r="I1348" s="19" t="s">
        <v>20</v>
      </c>
      <c r="J1348" s="18"/>
      <c r="K1348" s="31">
        <v>0.0</v>
      </c>
      <c r="L1348" s="24"/>
      <c r="M1348" s="24"/>
    </row>
    <row r="1349" ht="22.5" customHeight="1">
      <c r="A1349" s="16" t="s">
        <v>632</v>
      </c>
      <c r="B1349" s="16" t="s">
        <v>633</v>
      </c>
      <c r="C1349" s="25">
        <v>1375.0</v>
      </c>
      <c r="D1349" s="18">
        <v>46038.0</v>
      </c>
      <c r="E1349" s="19" t="s">
        <v>136</v>
      </c>
      <c r="F1349" s="20" t="s">
        <v>416</v>
      </c>
      <c r="G1349" s="21">
        <v>3083.0</v>
      </c>
      <c r="H1349" s="22" t="b">
        <v>1</v>
      </c>
      <c r="I1349" s="19" t="s">
        <v>20</v>
      </c>
      <c r="J1349" s="18">
        <v>46038.0</v>
      </c>
      <c r="K1349" s="31">
        <v>0.0</v>
      </c>
      <c r="L1349" s="24"/>
      <c r="M1349" s="24"/>
    </row>
    <row r="1350" ht="22.5" customHeight="1">
      <c r="A1350" s="16" t="s">
        <v>632</v>
      </c>
      <c r="B1350" s="16" t="s">
        <v>633</v>
      </c>
      <c r="C1350" s="25">
        <v>1603.0</v>
      </c>
      <c r="D1350" s="18">
        <v>46038.0</v>
      </c>
      <c r="E1350" s="19" t="s">
        <v>13</v>
      </c>
      <c r="F1350" s="20" t="s">
        <v>576</v>
      </c>
      <c r="G1350" s="21">
        <v>480.0</v>
      </c>
      <c r="H1350" s="22" t="b">
        <v>1</v>
      </c>
      <c r="I1350" s="19" t="s">
        <v>20</v>
      </c>
      <c r="J1350" s="18"/>
      <c r="K1350" s="31">
        <v>0.0</v>
      </c>
      <c r="L1350" s="24"/>
      <c r="M1350" s="24"/>
    </row>
    <row r="1351" ht="22.5" customHeight="1">
      <c r="A1351" s="16" t="s">
        <v>632</v>
      </c>
      <c r="B1351" s="16" t="s">
        <v>633</v>
      </c>
      <c r="C1351" s="25">
        <v>1304.0</v>
      </c>
      <c r="D1351" s="18">
        <v>46039.0</v>
      </c>
      <c r="E1351" s="19" t="s">
        <v>39</v>
      </c>
      <c r="F1351" s="20" t="s">
        <v>158</v>
      </c>
      <c r="G1351" s="21">
        <v>75.0</v>
      </c>
      <c r="H1351" s="22" t="b">
        <v>1</v>
      </c>
      <c r="I1351" s="19" t="s">
        <v>20</v>
      </c>
      <c r="J1351" s="18"/>
      <c r="K1351" s="31">
        <v>0.0</v>
      </c>
      <c r="L1351" s="24"/>
      <c r="M1351" s="24"/>
    </row>
    <row r="1352" ht="22.5" customHeight="1">
      <c r="A1352" s="16" t="s">
        <v>632</v>
      </c>
      <c r="B1352" s="16" t="s">
        <v>633</v>
      </c>
      <c r="C1352" s="25">
        <v>1307.0</v>
      </c>
      <c r="D1352" s="18">
        <v>46039.0</v>
      </c>
      <c r="E1352" s="19" t="s">
        <v>70</v>
      </c>
      <c r="F1352" s="20" t="s">
        <v>95</v>
      </c>
      <c r="G1352" s="21">
        <v>600.0</v>
      </c>
      <c r="H1352" s="22" t="b">
        <v>1</v>
      </c>
      <c r="I1352" s="19" t="s">
        <v>20</v>
      </c>
      <c r="J1352" s="18"/>
      <c r="K1352" s="31">
        <v>0.0</v>
      </c>
      <c r="L1352" s="24"/>
      <c r="M1352" s="24"/>
    </row>
    <row r="1353" ht="22.5" customHeight="1">
      <c r="A1353" s="16" t="s">
        <v>632</v>
      </c>
      <c r="B1353" s="16" t="s">
        <v>633</v>
      </c>
      <c r="C1353" s="25">
        <v>1316.0</v>
      </c>
      <c r="D1353" s="18">
        <v>46039.0</v>
      </c>
      <c r="E1353" s="19" t="s">
        <v>21</v>
      </c>
      <c r="F1353" s="20" t="s">
        <v>325</v>
      </c>
      <c r="G1353" s="21">
        <v>11448.0</v>
      </c>
      <c r="H1353" s="22" t="b">
        <v>1</v>
      </c>
      <c r="I1353" s="19" t="s">
        <v>23</v>
      </c>
      <c r="J1353" s="18">
        <v>46044.0</v>
      </c>
      <c r="K1353" s="31">
        <v>0.0</v>
      </c>
      <c r="L1353" s="24"/>
      <c r="M1353" s="24"/>
    </row>
    <row r="1354" ht="22.5" customHeight="1">
      <c r="A1354" s="16" t="s">
        <v>632</v>
      </c>
      <c r="B1354" s="16" t="s">
        <v>633</v>
      </c>
      <c r="C1354" s="25">
        <v>1306.0</v>
      </c>
      <c r="D1354" s="18">
        <v>46041.0</v>
      </c>
      <c r="E1354" s="19" t="s">
        <v>70</v>
      </c>
      <c r="F1354" s="20" t="s">
        <v>95</v>
      </c>
      <c r="G1354" s="21">
        <v>600.0</v>
      </c>
      <c r="H1354" s="22" t="b">
        <v>1</v>
      </c>
      <c r="I1354" s="19" t="s">
        <v>20</v>
      </c>
      <c r="J1354" s="18"/>
      <c r="K1354" s="31">
        <v>0.0</v>
      </c>
      <c r="L1354" s="24"/>
      <c r="M1354" s="24"/>
    </row>
    <row r="1355" ht="22.5" customHeight="1">
      <c r="A1355" s="16" t="s">
        <v>632</v>
      </c>
      <c r="B1355" s="16" t="s">
        <v>633</v>
      </c>
      <c r="C1355" s="25">
        <v>1317.0</v>
      </c>
      <c r="D1355" s="18">
        <v>46041.0</v>
      </c>
      <c r="E1355" s="19" t="s">
        <v>21</v>
      </c>
      <c r="F1355" s="20" t="s">
        <v>674</v>
      </c>
      <c r="G1355" s="21">
        <v>2420.0</v>
      </c>
      <c r="H1355" s="22" t="b">
        <v>1</v>
      </c>
      <c r="I1355" s="19" t="s">
        <v>23</v>
      </c>
      <c r="J1355" s="18">
        <v>46044.0</v>
      </c>
      <c r="K1355" s="31">
        <v>0.0</v>
      </c>
      <c r="L1355" s="24"/>
      <c r="M1355" s="24"/>
    </row>
    <row r="1356" ht="22.5" customHeight="1">
      <c r="A1356" s="16" t="s">
        <v>632</v>
      </c>
      <c r="B1356" s="16" t="s">
        <v>633</v>
      </c>
      <c r="C1356" s="25">
        <v>1341.0</v>
      </c>
      <c r="D1356" s="18">
        <v>46041.0</v>
      </c>
      <c r="E1356" s="19" t="s">
        <v>18</v>
      </c>
      <c r="F1356" s="20" t="s">
        <v>147</v>
      </c>
      <c r="G1356" s="21">
        <v>2466.0</v>
      </c>
      <c r="H1356" s="22" t="b">
        <v>1</v>
      </c>
      <c r="I1356" s="19" t="s">
        <v>23</v>
      </c>
      <c r="J1356" s="18"/>
      <c r="K1356" s="31">
        <v>0.0</v>
      </c>
      <c r="L1356" s="24"/>
      <c r="M1356" s="24"/>
    </row>
    <row r="1357" ht="22.5" customHeight="1">
      <c r="A1357" s="16" t="s">
        <v>632</v>
      </c>
      <c r="B1357" s="16" t="s">
        <v>633</v>
      </c>
      <c r="C1357" s="25">
        <v>1534.0</v>
      </c>
      <c r="D1357" s="18">
        <v>46041.0</v>
      </c>
      <c r="E1357" s="19" t="s">
        <v>136</v>
      </c>
      <c r="F1357" s="20" t="s">
        <v>416</v>
      </c>
      <c r="G1357" s="21">
        <v>3951.0</v>
      </c>
      <c r="H1357" s="22" t="b">
        <v>1</v>
      </c>
      <c r="I1357" s="19" t="s">
        <v>20</v>
      </c>
      <c r="J1357" s="18">
        <v>46041.0</v>
      </c>
      <c r="K1357" s="31">
        <v>0.0</v>
      </c>
      <c r="L1357" s="24"/>
      <c r="M1357" s="24"/>
    </row>
    <row r="1358" ht="22.5" customHeight="1">
      <c r="A1358" s="16" t="s">
        <v>632</v>
      </c>
      <c r="B1358" s="16" t="s">
        <v>633</v>
      </c>
      <c r="C1358" s="25">
        <v>1342.0</v>
      </c>
      <c r="D1358" s="18">
        <v>46042.0</v>
      </c>
      <c r="E1358" s="19" t="s">
        <v>18</v>
      </c>
      <c r="F1358" s="20" t="s">
        <v>147</v>
      </c>
      <c r="G1358" s="21">
        <v>866.0</v>
      </c>
      <c r="H1358" s="22" t="b">
        <v>1</v>
      </c>
      <c r="I1358" s="19" t="s">
        <v>23</v>
      </c>
      <c r="J1358" s="18">
        <v>46058.0</v>
      </c>
      <c r="K1358" s="5">
        <v>0.0</v>
      </c>
      <c r="L1358" s="48" t="s">
        <v>675</v>
      </c>
      <c r="M1358" s="24"/>
    </row>
    <row r="1359" ht="22.5" customHeight="1">
      <c r="A1359" s="16" t="s">
        <v>632</v>
      </c>
      <c r="B1359" s="16" t="s">
        <v>633</v>
      </c>
      <c r="C1359" s="25">
        <v>1305.0</v>
      </c>
      <c r="D1359" s="18">
        <v>46042.0</v>
      </c>
      <c r="E1359" s="19" t="s">
        <v>70</v>
      </c>
      <c r="F1359" s="20" t="s">
        <v>95</v>
      </c>
      <c r="G1359" s="21">
        <v>600.0</v>
      </c>
      <c r="H1359" s="22" t="b">
        <v>1</v>
      </c>
      <c r="I1359" s="19" t="s">
        <v>20</v>
      </c>
      <c r="J1359" s="18"/>
      <c r="K1359" s="31">
        <v>0.0</v>
      </c>
      <c r="L1359" s="24"/>
      <c r="M1359" s="24"/>
    </row>
    <row r="1360" ht="22.5" customHeight="1">
      <c r="A1360" s="16" t="s">
        <v>632</v>
      </c>
      <c r="B1360" s="16" t="s">
        <v>633</v>
      </c>
      <c r="C1360" s="25">
        <v>1312.0</v>
      </c>
      <c r="D1360" s="18">
        <v>46042.0</v>
      </c>
      <c r="E1360" s="19" t="s">
        <v>676</v>
      </c>
      <c r="F1360" s="20" t="s">
        <v>677</v>
      </c>
      <c r="G1360" s="21">
        <v>14127.0</v>
      </c>
      <c r="H1360" s="22" t="b">
        <v>1</v>
      </c>
      <c r="I1360" s="19" t="s">
        <v>23</v>
      </c>
      <c r="J1360" s="18"/>
      <c r="K1360" s="31">
        <v>0.0</v>
      </c>
      <c r="L1360" s="24"/>
      <c r="M1360" s="24"/>
    </row>
    <row r="1361" ht="22.5" customHeight="1">
      <c r="A1361" s="16" t="s">
        <v>632</v>
      </c>
      <c r="B1361" s="16" t="s">
        <v>633</v>
      </c>
      <c r="C1361" s="25">
        <v>1313.0</v>
      </c>
      <c r="D1361" s="18">
        <v>46042.0</v>
      </c>
      <c r="E1361" s="19" t="s">
        <v>395</v>
      </c>
      <c r="F1361" s="20" t="s">
        <v>678</v>
      </c>
      <c r="G1361" s="21">
        <v>3534.0</v>
      </c>
      <c r="H1361" s="22" t="b">
        <v>1</v>
      </c>
      <c r="I1361" s="19" t="s">
        <v>23</v>
      </c>
      <c r="J1361" s="18">
        <v>46043.0</v>
      </c>
      <c r="K1361" s="31">
        <v>0.0</v>
      </c>
      <c r="L1361" s="24"/>
      <c r="M1361" s="24"/>
    </row>
    <row r="1362" ht="22.5" customHeight="1">
      <c r="A1362" s="16" t="s">
        <v>632</v>
      </c>
      <c r="B1362" s="16" t="s">
        <v>633</v>
      </c>
      <c r="C1362" s="25">
        <v>1314.0</v>
      </c>
      <c r="D1362" s="18">
        <v>46042.0</v>
      </c>
      <c r="E1362" s="19" t="s">
        <v>159</v>
      </c>
      <c r="F1362" s="20" t="s">
        <v>679</v>
      </c>
      <c r="G1362" s="21">
        <v>15011.0</v>
      </c>
      <c r="H1362" s="22" t="b">
        <v>1</v>
      </c>
      <c r="I1362" s="19" t="s">
        <v>23</v>
      </c>
      <c r="J1362" s="18">
        <v>46044.0</v>
      </c>
      <c r="K1362" s="31">
        <v>0.0</v>
      </c>
      <c r="L1362" s="24"/>
      <c r="M1362" s="24"/>
    </row>
    <row r="1363" ht="22.5" customHeight="1">
      <c r="A1363" s="16" t="s">
        <v>632</v>
      </c>
      <c r="B1363" s="16" t="s">
        <v>633</v>
      </c>
      <c r="C1363" s="25">
        <v>1319.0</v>
      </c>
      <c r="D1363" s="18">
        <v>46042.0</v>
      </c>
      <c r="E1363" s="19" t="s">
        <v>53</v>
      </c>
      <c r="F1363" s="20" t="s">
        <v>680</v>
      </c>
      <c r="G1363" s="21">
        <v>688.0</v>
      </c>
      <c r="H1363" s="22" t="b">
        <v>1</v>
      </c>
      <c r="I1363" s="19" t="s">
        <v>20</v>
      </c>
      <c r="J1363" s="18">
        <v>46042.0</v>
      </c>
      <c r="K1363" s="31">
        <v>0.0</v>
      </c>
      <c r="L1363" s="24"/>
      <c r="M1363" s="24"/>
    </row>
    <row r="1364" ht="22.5" customHeight="1">
      <c r="A1364" s="16" t="s">
        <v>632</v>
      </c>
      <c r="B1364" s="16" t="s">
        <v>633</v>
      </c>
      <c r="C1364" s="25">
        <v>1329.0</v>
      </c>
      <c r="D1364" s="18">
        <v>46042.0</v>
      </c>
      <c r="E1364" s="19" t="s">
        <v>425</v>
      </c>
      <c r="F1364" s="20" t="s">
        <v>681</v>
      </c>
      <c r="G1364" s="21">
        <v>2500.0</v>
      </c>
      <c r="H1364" s="22" t="b">
        <v>1</v>
      </c>
      <c r="I1364" s="19" t="s">
        <v>20</v>
      </c>
      <c r="J1364" s="18"/>
      <c r="K1364" s="31">
        <v>0.0</v>
      </c>
      <c r="L1364" s="24"/>
      <c r="M1364" s="24"/>
    </row>
    <row r="1365" ht="22.5" customHeight="1">
      <c r="A1365" s="16" t="s">
        <v>632</v>
      </c>
      <c r="B1365" s="16" t="s">
        <v>633</v>
      </c>
      <c r="C1365" s="17">
        <v>1347.0</v>
      </c>
      <c r="D1365" s="18">
        <v>46042.0</v>
      </c>
      <c r="E1365" s="19" t="s">
        <v>142</v>
      </c>
      <c r="F1365" s="20" t="s">
        <v>219</v>
      </c>
      <c r="G1365" s="21">
        <v>3540.0</v>
      </c>
      <c r="H1365" s="22" t="b">
        <v>1</v>
      </c>
      <c r="I1365" s="19" t="s">
        <v>20</v>
      </c>
      <c r="J1365" s="18"/>
      <c r="K1365" s="31">
        <v>0.0</v>
      </c>
      <c r="L1365" s="24"/>
      <c r="M1365" s="24"/>
    </row>
    <row r="1366" ht="22.5" customHeight="1">
      <c r="A1366" s="16" t="s">
        <v>632</v>
      </c>
      <c r="B1366" s="16" t="s">
        <v>633</v>
      </c>
      <c r="C1366" s="17">
        <v>1350.0</v>
      </c>
      <c r="D1366" s="18">
        <v>46042.0</v>
      </c>
      <c r="E1366" s="19" t="s">
        <v>155</v>
      </c>
      <c r="F1366" s="20" t="s">
        <v>596</v>
      </c>
      <c r="G1366" s="21">
        <v>5054.0</v>
      </c>
      <c r="H1366" s="22" t="b">
        <v>1</v>
      </c>
      <c r="I1366" s="19" t="s">
        <v>20</v>
      </c>
      <c r="J1366" s="18"/>
      <c r="K1366" s="31">
        <v>0.0</v>
      </c>
      <c r="L1366" s="24"/>
      <c r="M1366" s="24"/>
    </row>
    <row r="1367" ht="22.5" customHeight="1">
      <c r="A1367" s="16" t="s">
        <v>632</v>
      </c>
      <c r="B1367" s="16" t="s">
        <v>633</v>
      </c>
      <c r="C1367" s="25">
        <v>1449.0</v>
      </c>
      <c r="D1367" s="18">
        <v>46042.0</v>
      </c>
      <c r="E1367" s="19" t="s">
        <v>93</v>
      </c>
      <c r="F1367" s="20" t="s">
        <v>161</v>
      </c>
      <c r="G1367" s="21">
        <v>3233.0</v>
      </c>
      <c r="H1367" s="22" t="b">
        <v>1</v>
      </c>
      <c r="I1367" s="19" t="s">
        <v>20</v>
      </c>
      <c r="J1367" s="18"/>
      <c r="K1367" s="31">
        <v>0.0</v>
      </c>
      <c r="L1367" s="24"/>
      <c r="M1367" s="24"/>
    </row>
    <row r="1368" ht="22.5" customHeight="1">
      <c r="A1368" s="16" t="s">
        <v>632</v>
      </c>
      <c r="B1368" s="16" t="s">
        <v>633</v>
      </c>
      <c r="C1368" s="25">
        <v>1299.0</v>
      </c>
      <c r="D1368" s="18">
        <v>46043.0</v>
      </c>
      <c r="E1368" s="19" t="s">
        <v>682</v>
      </c>
      <c r="F1368" s="20" t="s">
        <v>683</v>
      </c>
      <c r="G1368" s="21">
        <v>2440.0</v>
      </c>
      <c r="H1368" s="22" t="b">
        <v>1</v>
      </c>
      <c r="I1368" s="19" t="s">
        <v>20</v>
      </c>
      <c r="J1368" s="18">
        <v>46043.0</v>
      </c>
      <c r="K1368" s="31">
        <v>0.0</v>
      </c>
      <c r="L1368" s="24"/>
      <c r="M1368" s="24"/>
    </row>
    <row r="1369" ht="22.5" customHeight="1">
      <c r="A1369" s="16" t="s">
        <v>632</v>
      </c>
      <c r="B1369" s="16" t="s">
        <v>633</v>
      </c>
      <c r="C1369" s="25">
        <v>1318.0</v>
      </c>
      <c r="D1369" s="18">
        <v>46043.0</v>
      </c>
      <c r="E1369" s="19" t="s">
        <v>395</v>
      </c>
      <c r="F1369" s="20" t="s">
        <v>684</v>
      </c>
      <c r="G1369" s="21">
        <v>3784.0</v>
      </c>
      <c r="H1369" s="22" t="b">
        <v>1</v>
      </c>
      <c r="I1369" s="19" t="s">
        <v>23</v>
      </c>
      <c r="J1369" s="18">
        <v>46043.0</v>
      </c>
      <c r="K1369" s="31">
        <v>0.0</v>
      </c>
      <c r="L1369" s="24"/>
      <c r="M1369" s="24"/>
    </row>
    <row r="1370" ht="22.5" customHeight="1">
      <c r="A1370" s="16" t="s">
        <v>632</v>
      </c>
      <c r="B1370" s="16" t="s">
        <v>633</v>
      </c>
      <c r="C1370" s="25">
        <v>1321.0</v>
      </c>
      <c r="D1370" s="18">
        <v>46043.0</v>
      </c>
      <c r="E1370" s="19" t="s">
        <v>21</v>
      </c>
      <c r="F1370" s="20" t="s">
        <v>467</v>
      </c>
      <c r="G1370" s="21">
        <v>882.0</v>
      </c>
      <c r="H1370" s="22" t="b">
        <v>1</v>
      </c>
      <c r="I1370" s="19" t="s">
        <v>23</v>
      </c>
      <c r="J1370" s="18">
        <v>46044.0</v>
      </c>
      <c r="K1370" s="31">
        <v>0.0</v>
      </c>
      <c r="L1370" s="24"/>
      <c r="M1370" s="24"/>
    </row>
    <row r="1371" ht="22.5" customHeight="1">
      <c r="A1371" s="16" t="s">
        <v>632</v>
      </c>
      <c r="B1371" s="16" t="s">
        <v>633</v>
      </c>
      <c r="C1371" s="25">
        <v>1322.0</v>
      </c>
      <c r="D1371" s="18">
        <v>46043.0</v>
      </c>
      <c r="E1371" s="19" t="s">
        <v>44</v>
      </c>
      <c r="F1371" s="20" t="s">
        <v>164</v>
      </c>
      <c r="G1371" s="21">
        <v>300.0</v>
      </c>
      <c r="H1371" s="22" t="b">
        <v>1</v>
      </c>
      <c r="I1371" s="19" t="s">
        <v>23</v>
      </c>
      <c r="J1371" s="18">
        <v>46044.0</v>
      </c>
      <c r="K1371" s="31">
        <v>0.0</v>
      </c>
      <c r="L1371" s="24"/>
      <c r="M1371" s="24"/>
    </row>
    <row r="1372" ht="22.5" customHeight="1">
      <c r="A1372" s="16" t="s">
        <v>632</v>
      </c>
      <c r="B1372" s="16" t="s">
        <v>633</v>
      </c>
      <c r="C1372" s="25">
        <v>1324.0</v>
      </c>
      <c r="D1372" s="18">
        <v>46043.0</v>
      </c>
      <c r="E1372" s="19" t="s">
        <v>70</v>
      </c>
      <c r="F1372" s="20" t="s">
        <v>95</v>
      </c>
      <c r="G1372" s="21">
        <v>600.0</v>
      </c>
      <c r="H1372" s="22" t="b">
        <v>1</v>
      </c>
      <c r="I1372" s="19" t="s">
        <v>20</v>
      </c>
      <c r="J1372" s="18">
        <v>46044.0</v>
      </c>
      <c r="K1372" s="31">
        <v>0.0</v>
      </c>
      <c r="L1372" s="24"/>
      <c r="M1372" s="24"/>
    </row>
    <row r="1373" ht="22.5" customHeight="1">
      <c r="A1373" s="16" t="s">
        <v>632</v>
      </c>
      <c r="B1373" s="16" t="s">
        <v>633</v>
      </c>
      <c r="C1373" s="25">
        <v>1323.0</v>
      </c>
      <c r="D1373" s="18">
        <v>46044.0</v>
      </c>
      <c r="E1373" s="19" t="s">
        <v>39</v>
      </c>
      <c r="F1373" s="20" t="s">
        <v>158</v>
      </c>
      <c r="G1373" s="21">
        <v>75.0</v>
      </c>
      <c r="H1373" s="22" t="b">
        <v>1</v>
      </c>
      <c r="I1373" s="19" t="s">
        <v>20</v>
      </c>
      <c r="J1373" s="18">
        <v>46044.0</v>
      </c>
      <c r="K1373" s="31">
        <v>0.0</v>
      </c>
      <c r="L1373" s="24"/>
      <c r="M1373" s="24"/>
    </row>
    <row r="1374" ht="22.5" customHeight="1">
      <c r="A1374" s="16" t="s">
        <v>632</v>
      </c>
      <c r="B1374" s="16" t="s">
        <v>633</v>
      </c>
      <c r="C1374" s="25">
        <v>1325.0</v>
      </c>
      <c r="D1374" s="18">
        <v>46044.0</v>
      </c>
      <c r="E1374" s="19" t="s">
        <v>59</v>
      </c>
      <c r="F1374" s="20" t="s">
        <v>60</v>
      </c>
      <c r="G1374" s="21">
        <v>3400.0</v>
      </c>
      <c r="H1374" s="22" t="b">
        <v>1</v>
      </c>
      <c r="I1374" s="19" t="s">
        <v>23</v>
      </c>
      <c r="J1374" s="18">
        <v>46044.0</v>
      </c>
      <c r="K1374" s="31">
        <v>0.0</v>
      </c>
      <c r="L1374" s="24"/>
      <c r="M1374" s="24"/>
    </row>
    <row r="1375" ht="22.5" customHeight="1">
      <c r="A1375" s="16" t="s">
        <v>632</v>
      </c>
      <c r="B1375" s="16" t="s">
        <v>633</v>
      </c>
      <c r="C1375" s="25">
        <v>1328.0</v>
      </c>
      <c r="D1375" s="18">
        <v>46044.0</v>
      </c>
      <c r="E1375" s="19" t="s">
        <v>425</v>
      </c>
      <c r="F1375" s="20" t="s">
        <v>685</v>
      </c>
      <c r="G1375" s="21">
        <v>1500.0</v>
      </c>
      <c r="H1375" s="22" t="b">
        <v>1</v>
      </c>
      <c r="I1375" s="19" t="s">
        <v>20</v>
      </c>
      <c r="J1375" s="18">
        <v>46045.0</v>
      </c>
      <c r="K1375" s="31">
        <v>0.0</v>
      </c>
      <c r="L1375" s="24"/>
      <c r="M1375" s="24"/>
    </row>
    <row r="1376" ht="22.5" customHeight="1">
      <c r="A1376" s="16" t="s">
        <v>632</v>
      </c>
      <c r="B1376" s="16" t="s">
        <v>633</v>
      </c>
      <c r="C1376" s="25">
        <v>1330.0</v>
      </c>
      <c r="D1376" s="18">
        <v>46044.0</v>
      </c>
      <c r="E1376" s="19" t="s">
        <v>26</v>
      </c>
      <c r="F1376" s="20" t="s">
        <v>686</v>
      </c>
      <c r="G1376" s="21">
        <v>5400.0</v>
      </c>
      <c r="H1376" s="22" t="b">
        <v>1</v>
      </c>
      <c r="I1376" s="19" t="s">
        <v>23</v>
      </c>
      <c r="J1376" s="18"/>
      <c r="K1376" s="31">
        <v>0.0</v>
      </c>
      <c r="L1376" s="24"/>
      <c r="M1376" s="24"/>
    </row>
    <row r="1377" ht="22.5" customHeight="1">
      <c r="A1377" s="16" t="s">
        <v>632</v>
      </c>
      <c r="B1377" s="16" t="s">
        <v>633</v>
      </c>
      <c r="C1377" s="25">
        <v>1332.0</v>
      </c>
      <c r="D1377" s="18">
        <v>46044.0</v>
      </c>
      <c r="E1377" s="19" t="s">
        <v>21</v>
      </c>
      <c r="F1377" s="20" t="s">
        <v>687</v>
      </c>
      <c r="G1377" s="21">
        <v>1426.0</v>
      </c>
      <c r="H1377" s="22" t="b">
        <v>1</v>
      </c>
      <c r="I1377" s="19" t="s">
        <v>23</v>
      </c>
      <c r="J1377" s="18">
        <v>46058.0</v>
      </c>
      <c r="K1377" s="31">
        <v>0.0</v>
      </c>
      <c r="L1377" s="24"/>
      <c r="M1377" s="24"/>
    </row>
    <row r="1378" ht="22.5" customHeight="1">
      <c r="A1378" s="16" t="s">
        <v>632</v>
      </c>
      <c r="B1378" s="16" t="s">
        <v>633</v>
      </c>
      <c r="C1378" s="25">
        <v>1326.0</v>
      </c>
      <c r="D1378" s="18">
        <v>46045.0</v>
      </c>
      <c r="E1378" s="19" t="s">
        <v>106</v>
      </c>
      <c r="F1378" s="20" t="s">
        <v>106</v>
      </c>
      <c r="G1378" s="21">
        <v>22000.0</v>
      </c>
      <c r="H1378" s="22" t="b">
        <v>1</v>
      </c>
      <c r="I1378" s="19" t="s">
        <v>23</v>
      </c>
      <c r="J1378" s="18">
        <v>46045.0</v>
      </c>
      <c r="K1378" s="31">
        <v>0.0</v>
      </c>
      <c r="L1378" s="24"/>
      <c r="M1378" s="24"/>
    </row>
    <row r="1379" ht="22.5" customHeight="1">
      <c r="A1379" s="16" t="s">
        <v>632</v>
      </c>
      <c r="B1379" s="16" t="s">
        <v>633</v>
      </c>
      <c r="C1379" s="25">
        <v>1327.0</v>
      </c>
      <c r="D1379" s="18">
        <v>46045.0</v>
      </c>
      <c r="E1379" s="19" t="s">
        <v>425</v>
      </c>
      <c r="F1379" s="20" t="s">
        <v>688</v>
      </c>
      <c r="G1379" s="21">
        <v>63000.0</v>
      </c>
      <c r="H1379" s="22" t="b">
        <v>1</v>
      </c>
      <c r="I1379" s="19" t="s">
        <v>23</v>
      </c>
      <c r="J1379" s="18">
        <v>46045.0</v>
      </c>
      <c r="K1379" s="31">
        <v>0.0</v>
      </c>
      <c r="L1379" s="24"/>
      <c r="M1379" s="24"/>
    </row>
    <row r="1380" ht="22.5" customHeight="1">
      <c r="A1380" s="16" t="s">
        <v>632</v>
      </c>
      <c r="B1380" s="16" t="s">
        <v>633</v>
      </c>
      <c r="C1380" s="25">
        <v>1331.0</v>
      </c>
      <c r="D1380" s="18">
        <v>46045.0</v>
      </c>
      <c r="E1380" s="19" t="s">
        <v>39</v>
      </c>
      <c r="F1380" s="20" t="s">
        <v>158</v>
      </c>
      <c r="G1380" s="21">
        <v>75.0</v>
      </c>
      <c r="H1380" s="22" t="b">
        <v>1</v>
      </c>
      <c r="I1380" s="19" t="s">
        <v>20</v>
      </c>
      <c r="J1380" s="18"/>
      <c r="K1380" s="31">
        <v>0.0</v>
      </c>
      <c r="L1380" s="24"/>
      <c r="M1380" s="24"/>
    </row>
    <row r="1381" ht="22.5" customHeight="1">
      <c r="A1381" s="16" t="s">
        <v>632</v>
      </c>
      <c r="B1381" s="16" t="s">
        <v>633</v>
      </c>
      <c r="C1381" s="25">
        <v>1334.0</v>
      </c>
      <c r="D1381" s="18">
        <v>46045.0</v>
      </c>
      <c r="E1381" s="19" t="s">
        <v>425</v>
      </c>
      <c r="F1381" s="20" t="s">
        <v>689</v>
      </c>
      <c r="G1381" s="21">
        <v>3400.0</v>
      </c>
      <c r="H1381" s="22" t="b">
        <v>1</v>
      </c>
      <c r="I1381" s="19" t="s">
        <v>23</v>
      </c>
      <c r="J1381" s="18"/>
      <c r="K1381" s="31">
        <v>0.0</v>
      </c>
      <c r="L1381" s="24"/>
      <c r="M1381" s="24"/>
    </row>
    <row r="1382" ht="22.5" customHeight="1">
      <c r="A1382" s="16" t="s">
        <v>632</v>
      </c>
      <c r="B1382" s="16" t="s">
        <v>633</v>
      </c>
      <c r="C1382" s="25">
        <v>1335.0</v>
      </c>
      <c r="D1382" s="18">
        <v>46045.0</v>
      </c>
      <c r="E1382" s="19" t="s">
        <v>425</v>
      </c>
      <c r="F1382" s="20" t="s">
        <v>690</v>
      </c>
      <c r="G1382" s="21">
        <v>40138.0</v>
      </c>
      <c r="H1382" s="22" t="b">
        <v>1</v>
      </c>
      <c r="I1382" s="19" t="s">
        <v>23</v>
      </c>
      <c r="J1382" s="18"/>
      <c r="K1382" s="31">
        <v>0.0</v>
      </c>
      <c r="L1382" s="24"/>
      <c r="M1382" s="24"/>
    </row>
    <row r="1383" ht="22.5" customHeight="1">
      <c r="A1383" s="16" t="s">
        <v>632</v>
      </c>
      <c r="B1383" s="16" t="s">
        <v>633</v>
      </c>
      <c r="C1383" s="25">
        <v>1336.0</v>
      </c>
      <c r="D1383" s="18">
        <v>46045.0</v>
      </c>
      <c r="E1383" s="19" t="s">
        <v>425</v>
      </c>
      <c r="F1383" s="20" t="s">
        <v>691</v>
      </c>
      <c r="G1383" s="21">
        <v>2000.0</v>
      </c>
      <c r="H1383" s="22" t="b">
        <v>1</v>
      </c>
      <c r="I1383" s="19" t="s">
        <v>20</v>
      </c>
      <c r="J1383" s="18"/>
      <c r="K1383" s="31">
        <v>0.0</v>
      </c>
      <c r="L1383" s="24"/>
      <c r="M1383" s="24"/>
    </row>
    <row r="1384" ht="22.5" customHeight="1">
      <c r="A1384" s="16" t="s">
        <v>632</v>
      </c>
      <c r="B1384" s="16" t="s">
        <v>633</v>
      </c>
      <c r="C1384" s="25">
        <v>1343.0</v>
      </c>
      <c r="D1384" s="18">
        <v>46045.0</v>
      </c>
      <c r="E1384" s="19" t="s">
        <v>18</v>
      </c>
      <c r="F1384" s="20" t="s">
        <v>147</v>
      </c>
      <c r="G1384" s="21">
        <v>2230.0</v>
      </c>
      <c r="H1384" s="22" t="b">
        <v>1</v>
      </c>
      <c r="I1384" s="19" t="s">
        <v>23</v>
      </c>
      <c r="J1384" s="18"/>
      <c r="K1384" s="31">
        <v>0.0</v>
      </c>
      <c r="L1384" s="24"/>
      <c r="M1384" s="24"/>
    </row>
    <row r="1385" ht="22.5" customHeight="1">
      <c r="A1385" s="16" t="s">
        <v>632</v>
      </c>
      <c r="B1385" s="16" t="s">
        <v>633</v>
      </c>
      <c r="C1385" s="25">
        <v>1376.0</v>
      </c>
      <c r="D1385" s="18">
        <v>46045.0</v>
      </c>
      <c r="E1385" s="19" t="s">
        <v>136</v>
      </c>
      <c r="F1385" s="20" t="s">
        <v>416</v>
      </c>
      <c r="G1385" s="21">
        <v>3781.0</v>
      </c>
      <c r="H1385" s="22" t="b">
        <v>1</v>
      </c>
      <c r="I1385" s="19" t="s">
        <v>20</v>
      </c>
      <c r="J1385" s="18">
        <v>46045.0</v>
      </c>
      <c r="K1385" s="31">
        <v>0.0</v>
      </c>
      <c r="L1385" s="24"/>
      <c r="M1385" s="24"/>
    </row>
    <row r="1386" ht="22.5" customHeight="1">
      <c r="A1386" s="16" t="s">
        <v>632</v>
      </c>
      <c r="B1386" s="16" t="s">
        <v>633</v>
      </c>
      <c r="C1386" s="25">
        <v>1394.0</v>
      </c>
      <c r="D1386" s="18">
        <v>46045.0</v>
      </c>
      <c r="E1386" s="19" t="s">
        <v>267</v>
      </c>
      <c r="F1386" s="20" t="s">
        <v>644</v>
      </c>
      <c r="G1386" s="21">
        <v>860.0</v>
      </c>
      <c r="H1386" s="22" t="b">
        <v>1</v>
      </c>
      <c r="I1386" s="19" t="s">
        <v>20</v>
      </c>
      <c r="J1386" s="18"/>
      <c r="K1386" s="31">
        <v>0.0</v>
      </c>
      <c r="L1386" s="24"/>
      <c r="M1386" s="24"/>
    </row>
    <row r="1387" ht="22.5" customHeight="1">
      <c r="A1387" s="16" t="s">
        <v>632</v>
      </c>
      <c r="B1387" s="16" t="s">
        <v>633</v>
      </c>
      <c r="C1387" s="25">
        <v>1333.0</v>
      </c>
      <c r="D1387" s="18">
        <v>46046.0</v>
      </c>
      <c r="E1387" s="19" t="s">
        <v>39</v>
      </c>
      <c r="F1387" s="20" t="s">
        <v>158</v>
      </c>
      <c r="G1387" s="21">
        <v>75.0</v>
      </c>
      <c r="H1387" s="22" t="b">
        <v>1</v>
      </c>
      <c r="I1387" s="19" t="s">
        <v>20</v>
      </c>
      <c r="J1387" s="18"/>
      <c r="K1387" s="31">
        <v>0.0</v>
      </c>
      <c r="L1387" s="24"/>
      <c r="M1387" s="24"/>
    </row>
    <row r="1388" ht="22.5" customHeight="1">
      <c r="A1388" s="16" t="s">
        <v>632</v>
      </c>
      <c r="B1388" s="16" t="s">
        <v>633</v>
      </c>
      <c r="C1388" s="25">
        <v>1354.0</v>
      </c>
      <c r="D1388" s="18">
        <v>46046.0</v>
      </c>
      <c r="E1388" s="19" t="s">
        <v>21</v>
      </c>
      <c r="F1388" s="20" t="s">
        <v>325</v>
      </c>
      <c r="G1388" s="21">
        <v>7617.0</v>
      </c>
      <c r="H1388" s="22" t="b">
        <v>1</v>
      </c>
      <c r="I1388" s="19" t="s">
        <v>23</v>
      </c>
      <c r="J1388" s="18">
        <v>46058.0</v>
      </c>
      <c r="K1388" s="31">
        <v>0.0</v>
      </c>
      <c r="L1388" s="24"/>
      <c r="M1388" s="24"/>
    </row>
    <row r="1389" ht="22.5" customHeight="1">
      <c r="A1389" s="16" t="s">
        <v>632</v>
      </c>
      <c r="B1389" s="16" t="s">
        <v>633</v>
      </c>
      <c r="C1389" s="25">
        <v>1395.0</v>
      </c>
      <c r="D1389" s="18">
        <v>46047.0</v>
      </c>
      <c r="E1389" s="19" t="s">
        <v>267</v>
      </c>
      <c r="F1389" s="20" t="s">
        <v>360</v>
      </c>
      <c r="G1389" s="21">
        <v>2510.0</v>
      </c>
      <c r="H1389" s="22" t="b">
        <v>1</v>
      </c>
      <c r="I1389" s="19" t="s">
        <v>20</v>
      </c>
      <c r="J1389" s="18"/>
      <c r="K1389" s="31">
        <v>0.0</v>
      </c>
      <c r="L1389" s="24"/>
      <c r="M1389" s="24"/>
    </row>
    <row r="1390" ht="22.5" customHeight="1">
      <c r="A1390" s="16" t="s">
        <v>632</v>
      </c>
      <c r="B1390" s="16" t="s">
        <v>633</v>
      </c>
      <c r="C1390" s="25">
        <v>1357.0</v>
      </c>
      <c r="D1390" s="18">
        <v>46048.0</v>
      </c>
      <c r="E1390" s="19" t="s">
        <v>39</v>
      </c>
      <c r="F1390" s="20" t="s">
        <v>158</v>
      </c>
      <c r="G1390" s="21">
        <v>75.0</v>
      </c>
      <c r="H1390" s="22" t="b">
        <v>1</v>
      </c>
      <c r="I1390" s="19" t="s">
        <v>20</v>
      </c>
      <c r="J1390" s="18">
        <v>46052.0</v>
      </c>
      <c r="K1390" s="31">
        <v>0.0</v>
      </c>
      <c r="L1390" s="24"/>
      <c r="M1390" s="24"/>
    </row>
    <row r="1391" ht="22.5" customHeight="1">
      <c r="A1391" s="16" t="s">
        <v>632</v>
      </c>
      <c r="B1391" s="16" t="s">
        <v>633</v>
      </c>
      <c r="C1391" s="25">
        <v>1358.0</v>
      </c>
      <c r="D1391" s="18">
        <v>46048.0</v>
      </c>
      <c r="E1391" s="19" t="s">
        <v>70</v>
      </c>
      <c r="F1391" s="20" t="s">
        <v>95</v>
      </c>
      <c r="G1391" s="21">
        <v>600.0</v>
      </c>
      <c r="H1391" s="22" t="b">
        <v>1</v>
      </c>
      <c r="I1391" s="19" t="s">
        <v>20</v>
      </c>
      <c r="J1391" s="18"/>
      <c r="K1391" s="31">
        <v>0.0</v>
      </c>
      <c r="L1391" s="24"/>
      <c r="M1391" s="24"/>
    </row>
    <row r="1392" ht="22.5" customHeight="1">
      <c r="A1392" s="16" t="s">
        <v>632</v>
      </c>
      <c r="B1392" s="16" t="s">
        <v>633</v>
      </c>
      <c r="C1392" s="25">
        <v>1362.0</v>
      </c>
      <c r="D1392" s="18">
        <v>46048.0</v>
      </c>
      <c r="E1392" s="19" t="s">
        <v>676</v>
      </c>
      <c r="F1392" s="20" t="s">
        <v>692</v>
      </c>
      <c r="G1392" s="21">
        <v>11560.0</v>
      </c>
      <c r="H1392" s="22" t="b">
        <v>1</v>
      </c>
      <c r="I1392" s="19" t="s">
        <v>23</v>
      </c>
      <c r="J1392" s="18">
        <v>46058.0</v>
      </c>
      <c r="K1392" s="31">
        <v>0.0</v>
      </c>
      <c r="L1392" s="24"/>
      <c r="M1392" s="24"/>
    </row>
    <row r="1393" ht="22.5" customHeight="1">
      <c r="A1393" s="16" t="s">
        <v>632</v>
      </c>
      <c r="B1393" s="16" t="s">
        <v>633</v>
      </c>
      <c r="C1393" s="25">
        <v>1369.0</v>
      </c>
      <c r="D1393" s="18">
        <v>46048.0</v>
      </c>
      <c r="E1393" s="19" t="s">
        <v>18</v>
      </c>
      <c r="F1393" s="20" t="s">
        <v>147</v>
      </c>
      <c r="G1393" s="21">
        <v>1143.0</v>
      </c>
      <c r="H1393" s="22" t="b">
        <v>1</v>
      </c>
      <c r="I1393" s="19" t="s">
        <v>23</v>
      </c>
      <c r="J1393" s="18">
        <v>46058.0</v>
      </c>
      <c r="K1393" s="31">
        <v>0.0</v>
      </c>
      <c r="L1393" s="24"/>
      <c r="M1393" s="24"/>
    </row>
    <row r="1394" ht="22.5" customHeight="1">
      <c r="A1394" s="16" t="s">
        <v>632</v>
      </c>
      <c r="B1394" s="16" t="s">
        <v>633</v>
      </c>
      <c r="C1394" s="25">
        <v>1377.0</v>
      </c>
      <c r="D1394" s="18">
        <v>46048.0</v>
      </c>
      <c r="E1394" s="19" t="s">
        <v>136</v>
      </c>
      <c r="F1394" s="20" t="s">
        <v>416</v>
      </c>
      <c r="G1394" s="21">
        <v>3637.0</v>
      </c>
      <c r="H1394" s="22" t="b">
        <v>1</v>
      </c>
      <c r="I1394" s="19" t="s">
        <v>20</v>
      </c>
      <c r="J1394" s="18">
        <v>46048.0</v>
      </c>
      <c r="K1394" s="31">
        <v>0.0</v>
      </c>
      <c r="L1394" s="24"/>
      <c r="M1394" s="24"/>
    </row>
    <row r="1395" ht="22.5" customHeight="1">
      <c r="A1395" s="16" t="s">
        <v>632</v>
      </c>
      <c r="B1395" s="16" t="s">
        <v>633</v>
      </c>
      <c r="C1395" s="25">
        <v>1351.0</v>
      </c>
      <c r="D1395" s="18">
        <v>46049.0</v>
      </c>
      <c r="E1395" s="19" t="s">
        <v>150</v>
      </c>
      <c r="F1395" s="20" t="s">
        <v>693</v>
      </c>
      <c r="G1395" s="21">
        <v>12130.0</v>
      </c>
      <c r="H1395" s="22" t="b">
        <v>1</v>
      </c>
      <c r="I1395" s="19" t="s">
        <v>20</v>
      </c>
      <c r="J1395" s="18">
        <v>46058.0</v>
      </c>
      <c r="K1395" s="31">
        <v>0.0</v>
      </c>
      <c r="L1395" s="24"/>
      <c r="M1395" s="24"/>
    </row>
    <row r="1396" ht="22.5" customHeight="1">
      <c r="A1396" s="16" t="s">
        <v>632</v>
      </c>
      <c r="B1396" s="16" t="s">
        <v>633</v>
      </c>
      <c r="C1396" s="25">
        <v>1352.0</v>
      </c>
      <c r="D1396" s="18">
        <v>46049.0</v>
      </c>
      <c r="E1396" s="19" t="s">
        <v>395</v>
      </c>
      <c r="F1396" s="20" t="s">
        <v>694</v>
      </c>
      <c r="G1396" s="21">
        <v>3646.0</v>
      </c>
      <c r="H1396" s="22" t="b">
        <v>1</v>
      </c>
      <c r="I1396" s="19" t="s">
        <v>23</v>
      </c>
      <c r="J1396" s="18">
        <v>46051.0</v>
      </c>
      <c r="K1396" s="31">
        <v>0.0</v>
      </c>
      <c r="L1396" s="24"/>
      <c r="M1396" s="24"/>
    </row>
    <row r="1397" ht="22.5" customHeight="1">
      <c r="A1397" s="16" t="s">
        <v>632</v>
      </c>
      <c r="B1397" s="16" t="s">
        <v>633</v>
      </c>
      <c r="C1397" s="25">
        <v>1353.0</v>
      </c>
      <c r="D1397" s="18">
        <v>46049.0</v>
      </c>
      <c r="E1397" s="19" t="s">
        <v>395</v>
      </c>
      <c r="F1397" s="20" t="s">
        <v>695</v>
      </c>
      <c r="G1397" s="21">
        <v>479.0</v>
      </c>
      <c r="H1397" s="22" t="b">
        <v>1</v>
      </c>
      <c r="I1397" s="19" t="s">
        <v>23</v>
      </c>
      <c r="J1397" s="18">
        <v>46051.0</v>
      </c>
      <c r="K1397" s="31">
        <v>0.0</v>
      </c>
      <c r="L1397" s="24"/>
      <c r="M1397" s="24"/>
    </row>
    <row r="1398" ht="22.5" customHeight="1">
      <c r="A1398" s="16" t="s">
        <v>632</v>
      </c>
      <c r="B1398" s="16" t="s">
        <v>633</v>
      </c>
      <c r="C1398" s="25">
        <v>1355.0</v>
      </c>
      <c r="D1398" s="18">
        <v>46049.0</v>
      </c>
      <c r="E1398" s="19" t="s">
        <v>21</v>
      </c>
      <c r="F1398" s="20" t="s">
        <v>692</v>
      </c>
      <c r="G1398" s="21">
        <v>5498.0</v>
      </c>
      <c r="H1398" s="22" t="b">
        <v>1</v>
      </c>
      <c r="I1398" s="19" t="s">
        <v>23</v>
      </c>
      <c r="J1398" s="18">
        <v>46058.0</v>
      </c>
      <c r="K1398" s="31">
        <v>0.0</v>
      </c>
      <c r="L1398" s="24"/>
      <c r="M1398" s="24"/>
    </row>
    <row r="1399" ht="22.5" customHeight="1">
      <c r="A1399" s="16" t="s">
        <v>632</v>
      </c>
      <c r="B1399" s="16" t="s">
        <v>633</v>
      </c>
      <c r="C1399" s="25">
        <v>1360.0</v>
      </c>
      <c r="D1399" s="18">
        <v>46049.0</v>
      </c>
      <c r="E1399" s="19" t="s">
        <v>39</v>
      </c>
      <c r="F1399" s="20" t="s">
        <v>158</v>
      </c>
      <c r="G1399" s="21">
        <v>75.0</v>
      </c>
      <c r="H1399" s="22" t="b">
        <v>1</v>
      </c>
      <c r="I1399" s="19" t="s">
        <v>20</v>
      </c>
      <c r="J1399" s="18">
        <v>46052.0</v>
      </c>
      <c r="K1399" s="31">
        <v>0.0</v>
      </c>
      <c r="L1399" s="24"/>
      <c r="M1399" s="24"/>
    </row>
    <row r="1400" ht="22.5" customHeight="1">
      <c r="A1400" s="16" t="s">
        <v>632</v>
      </c>
      <c r="B1400" s="16" t="s">
        <v>633</v>
      </c>
      <c r="C1400" s="25">
        <v>1361.0</v>
      </c>
      <c r="D1400" s="18">
        <v>46049.0</v>
      </c>
      <c r="E1400" s="19" t="s">
        <v>72</v>
      </c>
      <c r="F1400" s="20" t="s">
        <v>696</v>
      </c>
      <c r="G1400" s="21">
        <v>1936.0</v>
      </c>
      <c r="H1400" s="22" t="b">
        <v>1</v>
      </c>
      <c r="I1400" s="19" t="s">
        <v>23</v>
      </c>
      <c r="J1400" s="18">
        <v>46058.0</v>
      </c>
      <c r="K1400" s="31">
        <v>0.0</v>
      </c>
      <c r="L1400" s="24"/>
      <c r="M1400" s="24"/>
    </row>
    <row r="1401" ht="22.5" customHeight="1">
      <c r="A1401" s="16" t="s">
        <v>632</v>
      </c>
      <c r="B1401" s="16" t="s">
        <v>633</v>
      </c>
      <c r="C1401" s="25">
        <v>1397.0</v>
      </c>
      <c r="D1401" s="18">
        <v>46049.0</v>
      </c>
      <c r="E1401" s="19" t="s">
        <v>267</v>
      </c>
      <c r="F1401" s="20" t="s">
        <v>360</v>
      </c>
      <c r="G1401" s="21">
        <v>2026.0</v>
      </c>
      <c r="H1401" s="22" t="b">
        <v>1</v>
      </c>
      <c r="I1401" s="19" t="s">
        <v>20</v>
      </c>
      <c r="J1401" s="18"/>
      <c r="K1401" s="31">
        <v>0.0</v>
      </c>
      <c r="L1401" s="24"/>
      <c r="M1401" s="24"/>
    </row>
    <row r="1402" ht="22.5" customHeight="1">
      <c r="A1402" s="16" t="s">
        <v>632</v>
      </c>
      <c r="B1402" s="16" t="s">
        <v>633</v>
      </c>
      <c r="C1402" s="25">
        <v>1356.0</v>
      </c>
      <c r="D1402" s="18">
        <v>46050.0</v>
      </c>
      <c r="E1402" s="19" t="s">
        <v>26</v>
      </c>
      <c r="F1402" s="20" t="s">
        <v>149</v>
      </c>
      <c r="G1402" s="21">
        <v>6480.0</v>
      </c>
      <c r="H1402" s="22" t="b">
        <v>1</v>
      </c>
      <c r="I1402" s="19" t="s">
        <v>23</v>
      </c>
      <c r="J1402" s="18">
        <v>46058.0</v>
      </c>
      <c r="K1402" s="31">
        <v>0.0</v>
      </c>
      <c r="L1402" s="24"/>
      <c r="M1402" s="24"/>
    </row>
    <row r="1403" ht="22.5" customHeight="1">
      <c r="A1403" s="16" t="s">
        <v>632</v>
      </c>
      <c r="B1403" s="16" t="s">
        <v>633</v>
      </c>
      <c r="C1403" s="25">
        <v>1367.0</v>
      </c>
      <c r="D1403" s="18">
        <v>46050.0</v>
      </c>
      <c r="E1403" s="19" t="s">
        <v>111</v>
      </c>
      <c r="F1403" s="20" t="s">
        <v>697</v>
      </c>
      <c r="G1403" s="21">
        <v>2130.0</v>
      </c>
      <c r="H1403" s="22" t="b">
        <v>1</v>
      </c>
      <c r="I1403" s="19" t="s">
        <v>23</v>
      </c>
      <c r="J1403" s="18">
        <v>46051.0</v>
      </c>
      <c r="K1403" s="31">
        <v>0.0</v>
      </c>
      <c r="L1403" s="24"/>
      <c r="M1403" s="24"/>
    </row>
    <row r="1404" ht="22.5" customHeight="1">
      <c r="A1404" s="16" t="s">
        <v>632</v>
      </c>
      <c r="B1404" s="16" t="s">
        <v>633</v>
      </c>
      <c r="C1404" s="25">
        <v>1368.0</v>
      </c>
      <c r="D1404" s="18">
        <v>46050.0</v>
      </c>
      <c r="E1404" s="19" t="s">
        <v>18</v>
      </c>
      <c r="F1404" s="20" t="s">
        <v>147</v>
      </c>
      <c r="G1404" s="21">
        <v>2331.0</v>
      </c>
      <c r="H1404" s="22" t="b">
        <v>1</v>
      </c>
      <c r="I1404" s="19" t="s">
        <v>23</v>
      </c>
      <c r="J1404" s="18">
        <v>46058.0</v>
      </c>
      <c r="K1404" s="31">
        <v>0.0</v>
      </c>
      <c r="L1404" s="24"/>
      <c r="M1404" s="24"/>
    </row>
    <row r="1405" ht="22.5" customHeight="1">
      <c r="A1405" s="16" t="s">
        <v>632</v>
      </c>
      <c r="B1405" s="16" t="s">
        <v>633</v>
      </c>
      <c r="C1405" s="25">
        <v>1359.0</v>
      </c>
      <c r="D1405" s="18">
        <v>46051.0</v>
      </c>
      <c r="E1405" s="19" t="s">
        <v>13</v>
      </c>
      <c r="F1405" s="20" t="s">
        <v>698</v>
      </c>
      <c r="G1405" s="21">
        <v>500.0</v>
      </c>
      <c r="H1405" s="22" t="b">
        <v>1</v>
      </c>
      <c r="I1405" s="19" t="s">
        <v>20</v>
      </c>
      <c r="J1405" s="18"/>
      <c r="K1405" s="31">
        <v>0.0</v>
      </c>
      <c r="L1405" s="24"/>
      <c r="M1405" s="24"/>
    </row>
    <row r="1406" ht="22.5" customHeight="1">
      <c r="A1406" s="16" t="s">
        <v>632</v>
      </c>
      <c r="B1406" s="16" t="s">
        <v>633</v>
      </c>
      <c r="C1406" s="25">
        <v>1363.0</v>
      </c>
      <c r="D1406" s="18">
        <v>46051.0</v>
      </c>
      <c r="E1406" s="19" t="s">
        <v>21</v>
      </c>
      <c r="F1406" s="20" t="s">
        <v>699</v>
      </c>
      <c r="G1406" s="21">
        <v>2357.0</v>
      </c>
      <c r="H1406" s="22" t="b">
        <v>1</v>
      </c>
      <c r="I1406" s="19" t="s">
        <v>23</v>
      </c>
      <c r="J1406" s="18">
        <v>46058.0</v>
      </c>
      <c r="K1406" s="31">
        <v>0.0</v>
      </c>
      <c r="L1406" s="24"/>
      <c r="M1406" s="24"/>
    </row>
    <row r="1407" ht="22.5" customHeight="1">
      <c r="A1407" s="16" t="s">
        <v>632</v>
      </c>
      <c r="B1407" s="16" t="s">
        <v>633</v>
      </c>
      <c r="C1407" s="25">
        <v>1364.0</v>
      </c>
      <c r="D1407" s="18">
        <v>46051.0</v>
      </c>
      <c r="E1407" s="19" t="s">
        <v>70</v>
      </c>
      <c r="F1407" s="20" t="s">
        <v>95</v>
      </c>
      <c r="G1407" s="21">
        <v>600.0</v>
      </c>
      <c r="H1407" s="22" t="b">
        <v>1</v>
      </c>
      <c r="I1407" s="19" t="s">
        <v>20</v>
      </c>
      <c r="J1407" s="18">
        <v>46052.0</v>
      </c>
      <c r="K1407" s="31">
        <v>0.0</v>
      </c>
      <c r="L1407" s="24"/>
      <c r="M1407" s="24"/>
    </row>
    <row r="1408" ht="22.5" customHeight="1">
      <c r="A1408" s="16" t="s">
        <v>632</v>
      </c>
      <c r="B1408" s="16" t="s">
        <v>633</v>
      </c>
      <c r="C1408" s="25">
        <v>1365.0</v>
      </c>
      <c r="D1408" s="18">
        <v>46051.0</v>
      </c>
      <c r="E1408" s="19" t="s">
        <v>39</v>
      </c>
      <c r="F1408" s="20" t="s">
        <v>158</v>
      </c>
      <c r="G1408" s="21">
        <v>75.0</v>
      </c>
      <c r="H1408" s="22" t="b">
        <v>1</v>
      </c>
      <c r="I1408" s="19" t="s">
        <v>20</v>
      </c>
      <c r="J1408" s="18">
        <v>46052.0</v>
      </c>
      <c r="K1408" s="31">
        <v>0.0</v>
      </c>
      <c r="L1408" s="24"/>
      <c r="M1408" s="24"/>
    </row>
    <row r="1409" ht="22.5" customHeight="1">
      <c r="A1409" s="16" t="s">
        <v>632</v>
      </c>
      <c r="B1409" s="16" t="s">
        <v>633</v>
      </c>
      <c r="C1409" s="25">
        <v>1366.0</v>
      </c>
      <c r="D1409" s="18">
        <v>46051.0</v>
      </c>
      <c r="E1409" s="19" t="s">
        <v>81</v>
      </c>
      <c r="F1409" s="20" t="s">
        <v>700</v>
      </c>
      <c r="G1409" s="21">
        <v>625.0</v>
      </c>
      <c r="H1409" s="22" t="b">
        <v>1</v>
      </c>
      <c r="I1409" s="19" t="s">
        <v>20</v>
      </c>
      <c r="J1409" s="18">
        <v>46084.0</v>
      </c>
      <c r="K1409" s="31">
        <v>0.0</v>
      </c>
      <c r="L1409" s="24"/>
      <c r="M1409" s="24"/>
    </row>
    <row r="1410" ht="22.5" customHeight="1">
      <c r="A1410" s="16" t="s">
        <v>632</v>
      </c>
      <c r="B1410" s="16" t="s">
        <v>633</v>
      </c>
      <c r="C1410" s="25">
        <v>1370.0</v>
      </c>
      <c r="D1410" s="18">
        <v>46051.0</v>
      </c>
      <c r="E1410" s="19" t="s">
        <v>425</v>
      </c>
      <c r="F1410" s="20" t="s">
        <v>701</v>
      </c>
      <c r="G1410" s="21">
        <v>500.0</v>
      </c>
      <c r="H1410" s="22" t="b">
        <v>1</v>
      </c>
      <c r="I1410" s="19" t="s">
        <v>20</v>
      </c>
      <c r="J1410" s="18"/>
      <c r="K1410" s="31">
        <v>0.0</v>
      </c>
      <c r="L1410" s="24"/>
      <c r="M1410" s="24"/>
    </row>
    <row r="1411" ht="22.5" customHeight="1">
      <c r="A1411" s="16" t="s">
        <v>632</v>
      </c>
      <c r="B1411" s="16" t="s">
        <v>633</v>
      </c>
      <c r="C1411" s="25">
        <v>1411.0</v>
      </c>
      <c r="D1411" s="18">
        <v>46051.0</v>
      </c>
      <c r="E1411" s="19" t="s">
        <v>93</v>
      </c>
      <c r="F1411" s="20" t="s">
        <v>530</v>
      </c>
      <c r="G1411" s="21">
        <v>819.0</v>
      </c>
      <c r="H1411" s="22" t="b">
        <v>1</v>
      </c>
      <c r="I1411" s="19" t="s">
        <v>20</v>
      </c>
      <c r="J1411" s="18"/>
      <c r="K1411" s="31">
        <v>0.0</v>
      </c>
      <c r="L1411" s="24"/>
      <c r="M1411" s="24"/>
    </row>
    <row r="1412" ht="22.5" customHeight="1">
      <c r="A1412" s="16" t="s">
        <v>632</v>
      </c>
      <c r="B1412" s="16" t="s">
        <v>633</v>
      </c>
      <c r="C1412" s="25">
        <v>1412.0</v>
      </c>
      <c r="D1412" s="18">
        <v>46051.0</v>
      </c>
      <c r="E1412" s="19" t="s">
        <v>425</v>
      </c>
      <c r="F1412" s="20" t="s">
        <v>702</v>
      </c>
      <c r="G1412" s="21">
        <v>1800.0</v>
      </c>
      <c r="H1412" s="22" t="b">
        <v>1</v>
      </c>
      <c r="I1412" s="19" t="s">
        <v>20</v>
      </c>
      <c r="J1412" s="18"/>
      <c r="K1412" s="31">
        <v>0.0</v>
      </c>
      <c r="L1412" s="24"/>
      <c r="M1412" s="24"/>
    </row>
    <row r="1413" ht="22.5" customHeight="1">
      <c r="A1413" s="16" t="s">
        <v>632</v>
      </c>
      <c r="B1413" s="16" t="s">
        <v>633</v>
      </c>
      <c r="C1413" s="25">
        <v>1371.0</v>
      </c>
      <c r="D1413" s="18">
        <v>46052.0</v>
      </c>
      <c r="E1413" s="19" t="s">
        <v>39</v>
      </c>
      <c r="F1413" s="20" t="s">
        <v>158</v>
      </c>
      <c r="G1413" s="21">
        <v>75.0</v>
      </c>
      <c r="H1413" s="22" t="b">
        <v>1</v>
      </c>
      <c r="I1413" s="19" t="s">
        <v>20</v>
      </c>
      <c r="J1413" s="18">
        <v>46052.0</v>
      </c>
      <c r="K1413" s="31">
        <v>0.0</v>
      </c>
      <c r="L1413" s="24"/>
      <c r="M1413" s="24"/>
    </row>
    <row r="1414" ht="22.5" customHeight="1">
      <c r="A1414" s="16" t="s">
        <v>632</v>
      </c>
      <c r="B1414" s="16" t="s">
        <v>633</v>
      </c>
      <c r="C1414" s="25">
        <v>1378.0</v>
      </c>
      <c r="D1414" s="18">
        <v>46052.0</v>
      </c>
      <c r="E1414" s="19" t="s">
        <v>136</v>
      </c>
      <c r="F1414" s="20" t="s">
        <v>416</v>
      </c>
      <c r="G1414" s="21">
        <v>3251.0</v>
      </c>
      <c r="H1414" s="22" t="b">
        <v>1</v>
      </c>
      <c r="I1414" s="19" t="s">
        <v>20</v>
      </c>
      <c r="J1414" s="18">
        <v>46052.0</v>
      </c>
      <c r="K1414" s="31">
        <v>0.0</v>
      </c>
      <c r="L1414" s="24"/>
      <c r="M1414" s="24"/>
    </row>
    <row r="1415" ht="22.5" customHeight="1">
      <c r="A1415" s="16" t="s">
        <v>632</v>
      </c>
      <c r="B1415" s="16" t="s">
        <v>633</v>
      </c>
      <c r="C1415" s="25">
        <v>1385.0</v>
      </c>
      <c r="D1415" s="18">
        <v>46052.0</v>
      </c>
      <c r="E1415" s="19" t="s">
        <v>70</v>
      </c>
      <c r="F1415" s="20" t="s">
        <v>95</v>
      </c>
      <c r="G1415" s="21">
        <v>600.0</v>
      </c>
      <c r="H1415" s="22" t="b">
        <v>1</v>
      </c>
      <c r="I1415" s="19" t="s">
        <v>20</v>
      </c>
      <c r="J1415" s="18">
        <v>46058.0</v>
      </c>
      <c r="K1415" s="31">
        <v>0.0</v>
      </c>
      <c r="L1415" s="24"/>
      <c r="M1415" s="24"/>
    </row>
    <row r="1416" ht="22.5" customHeight="1">
      <c r="A1416" s="16" t="s">
        <v>632</v>
      </c>
      <c r="B1416" s="16" t="s">
        <v>633</v>
      </c>
      <c r="C1416" s="25">
        <v>1388.0</v>
      </c>
      <c r="D1416" s="18">
        <v>46052.0</v>
      </c>
      <c r="E1416" s="19" t="s">
        <v>159</v>
      </c>
      <c r="F1416" s="20" t="s">
        <v>318</v>
      </c>
      <c r="G1416" s="21">
        <v>5098.0</v>
      </c>
      <c r="H1416" s="22" t="b">
        <v>1</v>
      </c>
      <c r="I1416" s="19" t="s">
        <v>23</v>
      </c>
      <c r="J1416" s="18">
        <v>46060.0</v>
      </c>
      <c r="K1416" s="31">
        <v>0.0</v>
      </c>
      <c r="L1416" s="24"/>
      <c r="M1416" s="24"/>
    </row>
    <row r="1417" ht="22.5" customHeight="1">
      <c r="A1417" s="16" t="s">
        <v>632</v>
      </c>
      <c r="B1417" s="16" t="s">
        <v>633</v>
      </c>
      <c r="C1417" s="25">
        <v>1393.0</v>
      </c>
      <c r="D1417" s="18">
        <v>46052.0</v>
      </c>
      <c r="E1417" s="19" t="s">
        <v>21</v>
      </c>
      <c r="F1417" s="20" t="s">
        <v>703</v>
      </c>
      <c r="G1417" s="21">
        <v>2640.0</v>
      </c>
      <c r="H1417" s="22" t="b">
        <v>1</v>
      </c>
      <c r="I1417" s="19" t="s">
        <v>23</v>
      </c>
      <c r="J1417" s="18">
        <v>46058.0</v>
      </c>
      <c r="K1417" s="31">
        <v>0.0</v>
      </c>
      <c r="L1417" s="24"/>
      <c r="M1417" s="24"/>
    </row>
    <row r="1418" ht="22.5" customHeight="1">
      <c r="A1418" s="16" t="s">
        <v>632</v>
      </c>
      <c r="B1418" s="16" t="s">
        <v>633</v>
      </c>
      <c r="C1418" s="25">
        <v>1409.0</v>
      </c>
      <c r="D1418" s="18">
        <v>46052.0</v>
      </c>
      <c r="E1418" s="19" t="s">
        <v>13</v>
      </c>
      <c r="F1418" s="20" t="s">
        <v>576</v>
      </c>
      <c r="G1418" s="21">
        <v>730.0</v>
      </c>
      <c r="H1418" s="22" t="b">
        <v>1</v>
      </c>
      <c r="I1418" s="19" t="s">
        <v>20</v>
      </c>
      <c r="J1418" s="18"/>
      <c r="K1418" s="31">
        <v>0.0</v>
      </c>
      <c r="L1418" s="24"/>
      <c r="M1418" s="24"/>
    </row>
    <row r="1419" ht="22.5" customHeight="1">
      <c r="A1419" s="16" t="s">
        <v>632</v>
      </c>
      <c r="B1419" s="16" t="s">
        <v>633</v>
      </c>
      <c r="C1419" s="25">
        <v>1410.0</v>
      </c>
      <c r="D1419" s="18">
        <v>46052.0</v>
      </c>
      <c r="E1419" s="19" t="s">
        <v>93</v>
      </c>
      <c r="F1419" s="20" t="s">
        <v>530</v>
      </c>
      <c r="G1419" s="21">
        <v>906.0</v>
      </c>
      <c r="H1419" s="22" t="b">
        <v>1</v>
      </c>
      <c r="I1419" s="19" t="s">
        <v>20</v>
      </c>
      <c r="J1419" s="18"/>
      <c r="K1419" s="31">
        <v>0.0</v>
      </c>
      <c r="L1419" s="24"/>
      <c r="M1419" s="24"/>
    </row>
    <row r="1420" ht="22.5" customHeight="1">
      <c r="A1420" s="16" t="s">
        <v>632</v>
      </c>
      <c r="B1420" s="16" t="s">
        <v>633</v>
      </c>
      <c r="C1420" s="25">
        <v>1604.0</v>
      </c>
      <c r="D1420" s="18">
        <v>46052.0</v>
      </c>
      <c r="E1420" s="19" t="s">
        <v>13</v>
      </c>
      <c r="F1420" s="20" t="s">
        <v>576</v>
      </c>
      <c r="G1420" s="21">
        <v>730.0</v>
      </c>
      <c r="H1420" s="22" t="b">
        <v>1</v>
      </c>
      <c r="I1420" s="19" t="s">
        <v>20</v>
      </c>
      <c r="J1420" s="18"/>
      <c r="K1420" s="31">
        <v>0.0</v>
      </c>
      <c r="L1420" s="24"/>
      <c r="M1420" s="24"/>
    </row>
    <row r="1421" ht="22.5" customHeight="1">
      <c r="A1421" s="16" t="s">
        <v>632</v>
      </c>
      <c r="B1421" s="16" t="s">
        <v>633</v>
      </c>
      <c r="C1421" s="25">
        <v>1381.0</v>
      </c>
      <c r="D1421" s="18">
        <v>46053.0</v>
      </c>
      <c r="E1421" s="19" t="s">
        <v>39</v>
      </c>
      <c r="F1421" s="20" t="s">
        <v>158</v>
      </c>
      <c r="G1421" s="21">
        <v>75.0</v>
      </c>
      <c r="H1421" s="22" t="b">
        <v>1</v>
      </c>
      <c r="I1421" s="19" t="s">
        <v>20</v>
      </c>
      <c r="J1421" s="18">
        <v>46058.0</v>
      </c>
      <c r="K1421" s="31">
        <v>0.0</v>
      </c>
      <c r="L1421" s="24"/>
      <c r="M1421" s="24"/>
    </row>
    <row r="1422" ht="22.5" customHeight="1">
      <c r="A1422" s="16" t="s">
        <v>632</v>
      </c>
      <c r="B1422" s="16" t="s">
        <v>633</v>
      </c>
      <c r="C1422" s="25">
        <v>1392.0</v>
      </c>
      <c r="D1422" s="18">
        <v>46053.0</v>
      </c>
      <c r="E1422" s="19" t="s">
        <v>21</v>
      </c>
      <c r="F1422" s="20" t="s">
        <v>704</v>
      </c>
      <c r="G1422" s="21">
        <v>3788.0</v>
      </c>
      <c r="H1422" s="22" t="b">
        <v>1</v>
      </c>
      <c r="I1422" s="19" t="s">
        <v>23</v>
      </c>
      <c r="J1422" s="18">
        <v>46058.0</v>
      </c>
      <c r="K1422" s="31">
        <v>0.0</v>
      </c>
      <c r="L1422" s="24"/>
      <c r="M1422" s="24"/>
    </row>
    <row r="1423" ht="22.5" customHeight="1">
      <c r="A1423" s="16" t="s">
        <v>632</v>
      </c>
      <c r="B1423" s="16" t="s">
        <v>633</v>
      </c>
      <c r="C1423" s="25">
        <v>1401.0</v>
      </c>
      <c r="D1423" s="18">
        <v>46053.0</v>
      </c>
      <c r="E1423" s="19" t="s">
        <v>18</v>
      </c>
      <c r="F1423" s="20" t="s">
        <v>147</v>
      </c>
      <c r="G1423" s="21">
        <v>2120.0</v>
      </c>
      <c r="H1423" s="22" t="b">
        <v>1</v>
      </c>
      <c r="I1423" s="19" t="s">
        <v>23</v>
      </c>
      <c r="J1423" s="18">
        <v>46058.0</v>
      </c>
      <c r="K1423" s="31">
        <v>0.0</v>
      </c>
      <c r="L1423" s="24"/>
      <c r="M1423" s="24"/>
    </row>
    <row r="1424" ht="22.5" customHeight="1">
      <c r="A1424" s="16" t="s">
        <v>632</v>
      </c>
      <c r="B1424" s="16" t="s">
        <v>633</v>
      </c>
      <c r="C1424" s="25">
        <v>1424.0</v>
      </c>
      <c r="D1424" s="18">
        <v>46053.0</v>
      </c>
      <c r="E1424" s="19" t="s">
        <v>130</v>
      </c>
      <c r="F1424" s="20" t="s">
        <v>705</v>
      </c>
      <c r="G1424" s="21">
        <v>3480.0</v>
      </c>
      <c r="H1424" s="22" t="b">
        <v>1</v>
      </c>
      <c r="I1424" s="19" t="s">
        <v>23</v>
      </c>
      <c r="J1424" s="18">
        <v>46060.0</v>
      </c>
      <c r="K1424" s="31">
        <v>0.0</v>
      </c>
      <c r="L1424" s="24"/>
      <c r="M1424" s="24"/>
    </row>
    <row r="1425" ht="22.5" customHeight="1">
      <c r="A1425" s="16" t="s">
        <v>632</v>
      </c>
      <c r="B1425" s="16" t="s">
        <v>706</v>
      </c>
      <c r="C1425" s="25">
        <v>1379.0</v>
      </c>
      <c r="D1425" s="18">
        <v>46054.0</v>
      </c>
      <c r="E1425" s="19" t="s">
        <v>133</v>
      </c>
      <c r="F1425" s="20" t="s">
        <v>707</v>
      </c>
      <c r="G1425" s="21">
        <v>30000.0</v>
      </c>
      <c r="H1425" s="22" t="b">
        <v>1</v>
      </c>
      <c r="I1425" s="19" t="s">
        <v>23</v>
      </c>
      <c r="J1425" s="18">
        <v>46054.0</v>
      </c>
      <c r="K1425" s="31">
        <v>0.0</v>
      </c>
      <c r="L1425" s="24"/>
      <c r="M1425" s="24"/>
    </row>
    <row r="1426" ht="22.5" customHeight="1">
      <c r="A1426" s="16" t="s">
        <v>632</v>
      </c>
      <c r="B1426" s="16" t="s">
        <v>706</v>
      </c>
      <c r="C1426" s="25">
        <v>1398.0</v>
      </c>
      <c r="D1426" s="18">
        <v>46054.0</v>
      </c>
      <c r="E1426" s="19" t="s">
        <v>267</v>
      </c>
      <c r="F1426" s="20" t="s">
        <v>660</v>
      </c>
      <c r="G1426" s="21">
        <v>1050.0</v>
      </c>
      <c r="H1426" s="22" t="b">
        <v>1</v>
      </c>
      <c r="I1426" s="19" t="s">
        <v>20</v>
      </c>
      <c r="J1426" s="18"/>
      <c r="K1426" s="31">
        <v>0.0</v>
      </c>
      <c r="L1426" s="24"/>
      <c r="M1426" s="24"/>
    </row>
    <row r="1427" ht="22.5" customHeight="1">
      <c r="A1427" s="16" t="s">
        <v>632</v>
      </c>
      <c r="B1427" s="16" t="s">
        <v>706</v>
      </c>
      <c r="C1427" s="25">
        <v>1407.0</v>
      </c>
      <c r="D1427" s="18">
        <v>46054.0</v>
      </c>
      <c r="E1427" s="19" t="s">
        <v>93</v>
      </c>
      <c r="F1427" s="20" t="s">
        <v>708</v>
      </c>
      <c r="G1427" s="21">
        <v>2920.0</v>
      </c>
      <c r="H1427" s="22" t="b">
        <v>1</v>
      </c>
      <c r="I1427" s="19" t="s">
        <v>20</v>
      </c>
      <c r="J1427" s="18"/>
      <c r="K1427" s="31">
        <v>0.0</v>
      </c>
      <c r="L1427" s="24"/>
      <c r="M1427" s="24"/>
    </row>
    <row r="1428" ht="22.5" customHeight="1">
      <c r="A1428" s="16" t="s">
        <v>632</v>
      </c>
      <c r="B1428" s="16" t="s">
        <v>706</v>
      </c>
      <c r="C1428" s="25">
        <v>1380.0</v>
      </c>
      <c r="D1428" s="18">
        <v>46055.0</v>
      </c>
      <c r="E1428" s="19" t="s">
        <v>39</v>
      </c>
      <c r="F1428" s="20" t="s">
        <v>158</v>
      </c>
      <c r="G1428" s="21">
        <v>75.0</v>
      </c>
      <c r="H1428" s="22" t="b">
        <v>1</v>
      </c>
      <c r="I1428" s="19" t="s">
        <v>20</v>
      </c>
      <c r="J1428" s="18">
        <v>46058.0</v>
      </c>
      <c r="K1428" s="31">
        <v>0.0</v>
      </c>
      <c r="L1428" s="24"/>
      <c r="M1428" s="24"/>
    </row>
    <row r="1429" ht="22.5" customHeight="1">
      <c r="A1429" s="16" t="s">
        <v>632</v>
      </c>
      <c r="B1429" s="16" t="s">
        <v>706</v>
      </c>
      <c r="C1429" s="25">
        <v>1383.0</v>
      </c>
      <c r="D1429" s="18">
        <v>46055.0</v>
      </c>
      <c r="E1429" s="19" t="s">
        <v>59</v>
      </c>
      <c r="F1429" s="20" t="s">
        <v>60</v>
      </c>
      <c r="G1429" s="21">
        <v>3500.0</v>
      </c>
      <c r="H1429" s="22" t="b">
        <v>1</v>
      </c>
      <c r="I1429" s="19" t="s">
        <v>23</v>
      </c>
      <c r="J1429" s="18">
        <v>46058.0</v>
      </c>
      <c r="K1429" s="31">
        <v>0.0</v>
      </c>
      <c r="L1429" s="24"/>
      <c r="M1429" s="24"/>
    </row>
    <row r="1430" ht="22.5" customHeight="1">
      <c r="A1430" s="16" t="s">
        <v>632</v>
      </c>
      <c r="B1430" s="16" t="s">
        <v>706</v>
      </c>
      <c r="C1430" s="25">
        <v>1386.0</v>
      </c>
      <c r="D1430" s="18">
        <v>46055.0</v>
      </c>
      <c r="E1430" s="19" t="s">
        <v>155</v>
      </c>
      <c r="F1430" s="20" t="s">
        <v>596</v>
      </c>
      <c r="G1430" s="21">
        <v>5703.0</v>
      </c>
      <c r="H1430" s="22" t="b">
        <v>1</v>
      </c>
      <c r="I1430" s="19" t="s">
        <v>20</v>
      </c>
      <c r="J1430" s="18"/>
      <c r="K1430" s="31">
        <v>0.0</v>
      </c>
      <c r="L1430" s="24"/>
      <c r="M1430" s="24"/>
    </row>
    <row r="1431" ht="22.5" customHeight="1">
      <c r="A1431" s="16" t="s">
        <v>632</v>
      </c>
      <c r="B1431" s="16" t="s">
        <v>706</v>
      </c>
      <c r="C1431" s="25">
        <v>1387.0</v>
      </c>
      <c r="D1431" s="18">
        <v>46055.0</v>
      </c>
      <c r="E1431" s="19" t="s">
        <v>72</v>
      </c>
      <c r="F1431" s="20" t="s">
        <v>666</v>
      </c>
      <c r="G1431" s="21">
        <v>1343.0</v>
      </c>
      <c r="H1431" s="22" t="b">
        <v>1</v>
      </c>
      <c r="I1431" s="19" t="s">
        <v>23</v>
      </c>
      <c r="J1431" s="18">
        <v>46058.0</v>
      </c>
      <c r="K1431" s="31">
        <v>0.0</v>
      </c>
      <c r="L1431" s="24"/>
      <c r="M1431" s="24"/>
    </row>
    <row r="1432" ht="22.5" customHeight="1">
      <c r="A1432" s="16" t="s">
        <v>632</v>
      </c>
      <c r="B1432" s="16" t="s">
        <v>706</v>
      </c>
      <c r="C1432" s="25">
        <v>1389.0</v>
      </c>
      <c r="D1432" s="18">
        <v>46055.0</v>
      </c>
      <c r="E1432" s="19" t="s">
        <v>395</v>
      </c>
      <c r="F1432" s="20" t="s">
        <v>709</v>
      </c>
      <c r="G1432" s="21">
        <v>4465.0</v>
      </c>
      <c r="H1432" s="22" t="b">
        <v>1</v>
      </c>
      <c r="I1432" s="19" t="s">
        <v>23</v>
      </c>
      <c r="J1432" s="18"/>
      <c r="K1432" s="31">
        <v>0.0</v>
      </c>
      <c r="L1432" s="24"/>
      <c r="M1432" s="24"/>
    </row>
    <row r="1433" ht="22.5" customHeight="1">
      <c r="A1433" s="16" t="s">
        <v>632</v>
      </c>
      <c r="B1433" s="16" t="s">
        <v>706</v>
      </c>
      <c r="C1433" s="25">
        <v>1390.0</v>
      </c>
      <c r="D1433" s="18">
        <v>46055.0</v>
      </c>
      <c r="E1433" s="19" t="s">
        <v>395</v>
      </c>
      <c r="F1433" s="20" t="s">
        <v>710</v>
      </c>
      <c r="G1433" s="21">
        <v>683.0</v>
      </c>
      <c r="H1433" s="22" t="b">
        <v>1</v>
      </c>
      <c r="I1433" s="19" t="s">
        <v>23</v>
      </c>
      <c r="J1433" s="18"/>
      <c r="K1433" s="31">
        <v>0.0</v>
      </c>
      <c r="L1433" s="24"/>
      <c r="M1433" s="24"/>
    </row>
    <row r="1434" ht="22.5" customHeight="1">
      <c r="A1434" s="16" t="s">
        <v>632</v>
      </c>
      <c r="B1434" s="16" t="s">
        <v>706</v>
      </c>
      <c r="C1434" s="25">
        <v>1391.0</v>
      </c>
      <c r="D1434" s="18">
        <v>46055.0</v>
      </c>
      <c r="E1434" s="19" t="s">
        <v>21</v>
      </c>
      <c r="F1434" s="20" t="s">
        <v>325</v>
      </c>
      <c r="G1434" s="21">
        <v>7137.0</v>
      </c>
      <c r="H1434" s="22" t="b">
        <v>1</v>
      </c>
      <c r="I1434" s="19" t="s">
        <v>23</v>
      </c>
      <c r="J1434" s="18">
        <v>46058.0</v>
      </c>
      <c r="K1434" s="31">
        <v>0.0</v>
      </c>
      <c r="L1434" s="24"/>
      <c r="M1434" s="24"/>
    </row>
    <row r="1435" ht="22.5" customHeight="1">
      <c r="A1435" s="16" t="s">
        <v>632</v>
      </c>
      <c r="B1435" s="16" t="s">
        <v>706</v>
      </c>
      <c r="C1435" s="25">
        <v>1399.0</v>
      </c>
      <c r="D1435" s="18">
        <v>46055.0</v>
      </c>
      <c r="E1435" s="19" t="s">
        <v>267</v>
      </c>
      <c r="F1435" s="20" t="s">
        <v>535</v>
      </c>
      <c r="G1435" s="21">
        <v>910.0</v>
      </c>
      <c r="H1435" s="22" t="b">
        <v>1</v>
      </c>
      <c r="I1435" s="19" t="s">
        <v>20</v>
      </c>
      <c r="J1435" s="18"/>
      <c r="K1435" s="31">
        <v>0.0</v>
      </c>
      <c r="L1435" s="24"/>
      <c r="M1435" s="24"/>
    </row>
    <row r="1436" ht="22.5" customHeight="1">
      <c r="A1436" s="16" t="s">
        <v>632</v>
      </c>
      <c r="B1436" s="16" t="s">
        <v>706</v>
      </c>
      <c r="C1436" s="25">
        <v>1402.0</v>
      </c>
      <c r="D1436" s="18">
        <v>46055.0</v>
      </c>
      <c r="E1436" s="19" t="s">
        <v>18</v>
      </c>
      <c r="F1436" s="20" t="s">
        <v>147</v>
      </c>
      <c r="G1436" s="21">
        <v>1364.0</v>
      </c>
      <c r="H1436" s="22" t="b">
        <v>1</v>
      </c>
      <c r="I1436" s="19" t="s">
        <v>20</v>
      </c>
      <c r="J1436" s="18">
        <v>46058.0</v>
      </c>
      <c r="K1436" s="31">
        <v>0.0</v>
      </c>
      <c r="L1436" s="24"/>
      <c r="M1436" s="24"/>
    </row>
    <row r="1437" ht="22.5" customHeight="1">
      <c r="A1437" s="16" t="s">
        <v>632</v>
      </c>
      <c r="B1437" s="16" t="s">
        <v>706</v>
      </c>
      <c r="C1437" s="25">
        <v>1406.0</v>
      </c>
      <c r="D1437" s="18">
        <v>46055.0</v>
      </c>
      <c r="E1437" s="19" t="s">
        <v>136</v>
      </c>
      <c r="F1437" s="20" t="s">
        <v>416</v>
      </c>
      <c r="G1437" s="21">
        <v>3119.0</v>
      </c>
      <c r="H1437" s="22" t="b">
        <v>1</v>
      </c>
      <c r="I1437" s="19" t="s">
        <v>20</v>
      </c>
      <c r="J1437" s="18"/>
      <c r="K1437" s="31">
        <v>0.0</v>
      </c>
      <c r="L1437" s="24"/>
      <c r="M1437" s="24"/>
    </row>
    <row r="1438" ht="22.5" customHeight="1">
      <c r="A1438" s="16" t="s">
        <v>632</v>
      </c>
      <c r="B1438" s="16" t="s">
        <v>706</v>
      </c>
      <c r="C1438" s="25">
        <v>1384.0</v>
      </c>
      <c r="D1438" s="18">
        <v>46056.0</v>
      </c>
      <c r="E1438" s="19" t="s">
        <v>70</v>
      </c>
      <c r="F1438" s="20" t="s">
        <v>95</v>
      </c>
      <c r="G1438" s="21">
        <v>600.0</v>
      </c>
      <c r="H1438" s="22" t="b">
        <v>1</v>
      </c>
      <c r="I1438" s="19" t="s">
        <v>20</v>
      </c>
      <c r="J1438" s="18">
        <v>46058.0</v>
      </c>
      <c r="K1438" s="31">
        <v>0.0</v>
      </c>
      <c r="L1438" s="24"/>
      <c r="M1438" s="24"/>
    </row>
    <row r="1439" ht="22.5" customHeight="1">
      <c r="A1439" s="16" t="s">
        <v>632</v>
      </c>
      <c r="B1439" s="16" t="s">
        <v>706</v>
      </c>
      <c r="C1439" s="25">
        <v>1396.0</v>
      </c>
      <c r="D1439" s="18">
        <v>46056.0</v>
      </c>
      <c r="E1439" s="19" t="s">
        <v>267</v>
      </c>
      <c r="F1439" s="20" t="s">
        <v>360</v>
      </c>
      <c r="G1439" s="21">
        <v>2026.0</v>
      </c>
      <c r="H1439" s="22" t="b">
        <v>1</v>
      </c>
      <c r="I1439" s="19" t="s">
        <v>20</v>
      </c>
      <c r="J1439" s="18"/>
      <c r="K1439" s="31">
        <v>0.0</v>
      </c>
      <c r="L1439" s="24"/>
      <c r="M1439" s="24"/>
    </row>
    <row r="1440" ht="22.5" customHeight="1">
      <c r="A1440" s="16" t="s">
        <v>632</v>
      </c>
      <c r="B1440" s="16" t="s">
        <v>706</v>
      </c>
      <c r="C1440" s="25">
        <v>1400.0</v>
      </c>
      <c r="D1440" s="18">
        <v>46056.0</v>
      </c>
      <c r="E1440" s="19" t="s">
        <v>142</v>
      </c>
      <c r="F1440" s="20" t="s">
        <v>219</v>
      </c>
      <c r="G1440" s="21">
        <v>4102.0</v>
      </c>
      <c r="H1440" s="22" t="b">
        <v>1</v>
      </c>
      <c r="I1440" s="19" t="s">
        <v>20</v>
      </c>
      <c r="J1440" s="18"/>
      <c r="K1440" s="31">
        <v>0.0</v>
      </c>
      <c r="L1440" s="24"/>
      <c r="M1440" s="24"/>
    </row>
    <row r="1441" ht="22.5" customHeight="1">
      <c r="A1441" s="16" t="s">
        <v>632</v>
      </c>
      <c r="B1441" s="16" t="s">
        <v>706</v>
      </c>
      <c r="C1441" s="25">
        <v>1403.0</v>
      </c>
      <c r="D1441" s="18">
        <v>46056.0</v>
      </c>
      <c r="E1441" s="19" t="s">
        <v>18</v>
      </c>
      <c r="F1441" s="20" t="s">
        <v>147</v>
      </c>
      <c r="G1441" s="21">
        <v>390.0</v>
      </c>
      <c r="H1441" s="22" t="b">
        <v>1</v>
      </c>
      <c r="I1441" s="19" t="s">
        <v>23</v>
      </c>
      <c r="J1441" s="18">
        <v>46058.0</v>
      </c>
      <c r="K1441" s="31">
        <v>0.0</v>
      </c>
      <c r="L1441" s="24"/>
      <c r="M1441" s="24"/>
    </row>
    <row r="1442" ht="22.5" customHeight="1">
      <c r="A1442" s="16" t="s">
        <v>632</v>
      </c>
      <c r="B1442" s="16" t="s">
        <v>706</v>
      </c>
      <c r="C1442" s="25">
        <v>1404.0</v>
      </c>
      <c r="D1442" s="18">
        <v>46056.0</v>
      </c>
      <c r="E1442" s="19" t="s">
        <v>433</v>
      </c>
      <c r="F1442" s="20" t="s">
        <v>711</v>
      </c>
      <c r="G1442" s="21">
        <v>2500.0</v>
      </c>
      <c r="H1442" s="22" t="b">
        <v>1</v>
      </c>
      <c r="I1442" s="19" t="s">
        <v>20</v>
      </c>
      <c r="J1442" s="18"/>
      <c r="K1442" s="31">
        <v>0.0</v>
      </c>
      <c r="L1442" s="24"/>
      <c r="M1442" s="24"/>
    </row>
    <row r="1443" ht="22.5" customHeight="1">
      <c r="A1443" s="16" t="s">
        <v>632</v>
      </c>
      <c r="B1443" s="16" t="s">
        <v>706</v>
      </c>
      <c r="C1443" s="25">
        <v>1382.0</v>
      </c>
      <c r="D1443" s="18">
        <v>46057.0</v>
      </c>
      <c r="E1443" s="19" t="s">
        <v>39</v>
      </c>
      <c r="F1443" s="20" t="s">
        <v>158</v>
      </c>
      <c r="G1443" s="21">
        <v>75.0</v>
      </c>
      <c r="H1443" s="22" t="b">
        <v>1</v>
      </c>
      <c r="I1443" s="19" t="s">
        <v>20</v>
      </c>
      <c r="J1443" s="18">
        <v>46058.0</v>
      </c>
      <c r="K1443" s="31">
        <v>0.0</v>
      </c>
      <c r="L1443" s="24"/>
      <c r="M1443" s="24"/>
    </row>
    <row r="1444" ht="22.5" customHeight="1">
      <c r="A1444" s="16" t="s">
        <v>632</v>
      </c>
      <c r="B1444" s="16" t="s">
        <v>706</v>
      </c>
      <c r="C1444" s="25">
        <v>1405.0</v>
      </c>
      <c r="D1444" s="18">
        <v>46057.0</v>
      </c>
      <c r="E1444" s="19" t="s">
        <v>93</v>
      </c>
      <c r="F1444" s="20" t="s">
        <v>530</v>
      </c>
      <c r="G1444" s="21">
        <v>1844.0</v>
      </c>
      <c r="H1444" s="22" t="b">
        <v>1</v>
      </c>
      <c r="I1444" s="19" t="s">
        <v>20</v>
      </c>
      <c r="J1444" s="18"/>
      <c r="K1444" s="31">
        <v>0.0</v>
      </c>
      <c r="L1444" s="24"/>
      <c r="M1444" s="24"/>
    </row>
    <row r="1445" ht="22.5" customHeight="1">
      <c r="A1445" s="16" t="s">
        <v>632</v>
      </c>
      <c r="B1445" s="16" t="s">
        <v>706</v>
      </c>
      <c r="C1445" s="25">
        <v>1408.0</v>
      </c>
      <c r="D1445" s="18">
        <v>46058.0</v>
      </c>
      <c r="E1445" s="19" t="s">
        <v>18</v>
      </c>
      <c r="F1445" s="20" t="s">
        <v>147</v>
      </c>
      <c r="G1445" s="21">
        <v>1488.0</v>
      </c>
      <c r="H1445" s="22" t="b">
        <v>1</v>
      </c>
      <c r="I1445" s="19" t="s">
        <v>20</v>
      </c>
      <c r="J1445" s="18">
        <v>46058.0</v>
      </c>
      <c r="K1445" s="31">
        <v>0.0</v>
      </c>
      <c r="L1445" s="24"/>
      <c r="M1445" s="24"/>
    </row>
    <row r="1446" ht="22.5" customHeight="1">
      <c r="A1446" s="16" t="s">
        <v>632</v>
      </c>
      <c r="B1446" s="16" t="s">
        <v>706</v>
      </c>
      <c r="C1446" s="25">
        <v>1414.0</v>
      </c>
      <c r="D1446" s="18">
        <v>46058.0</v>
      </c>
      <c r="E1446" s="19" t="s">
        <v>13</v>
      </c>
      <c r="F1446" s="20" t="s">
        <v>712</v>
      </c>
      <c r="G1446" s="21">
        <v>350.0</v>
      </c>
      <c r="H1446" s="22" t="b">
        <v>1</v>
      </c>
      <c r="I1446" s="19" t="s">
        <v>20</v>
      </c>
      <c r="J1446" s="18">
        <v>46058.0</v>
      </c>
      <c r="K1446" s="31">
        <v>0.0</v>
      </c>
      <c r="L1446" s="24"/>
      <c r="M1446" s="24"/>
    </row>
    <row r="1447" ht="22.5" customHeight="1">
      <c r="A1447" s="16" t="s">
        <v>632</v>
      </c>
      <c r="B1447" s="16" t="s">
        <v>706</v>
      </c>
      <c r="C1447" s="25">
        <v>1415.0</v>
      </c>
      <c r="D1447" s="18">
        <v>46058.0</v>
      </c>
      <c r="E1447" s="19" t="s">
        <v>676</v>
      </c>
      <c r="F1447" s="20" t="s">
        <v>713</v>
      </c>
      <c r="G1447" s="21">
        <v>6636.0</v>
      </c>
      <c r="H1447" s="22" t="b">
        <v>1</v>
      </c>
      <c r="I1447" s="19" t="s">
        <v>23</v>
      </c>
      <c r="J1447" s="18">
        <v>46058.0</v>
      </c>
      <c r="K1447" s="31">
        <v>0.0</v>
      </c>
      <c r="L1447" s="24"/>
      <c r="M1447" s="24"/>
    </row>
    <row r="1448" ht="22.5" customHeight="1">
      <c r="A1448" s="16" t="s">
        <v>632</v>
      </c>
      <c r="B1448" s="16" t="s">
        <v>706</v>
      </c>
      <c r="C1448" s="25">
        <v>1416.0</v>
      </c>
      <c r="D1448" s="18">
        <v>46058.0</v>
      </c>
      <c r="E1448" s="19" t="s">
        <v>44</v>
      </c>
      <c r="F1448" s="20" t="s">
        <v>164</v>
      </c>
      <c r="G1448" s="21">
        <v>300.0</v>
      </c>
      <c r="H1448" s="22" t="b">
        <v>1</v>
      </c>
      <c r="I1448" s="19" t="s">
        <v>20</v>
      </c>
      <c r="J1448" s="18">
        <v>46058.0</v>
      </c>
      <c r="K1448" s="31">
        <v>0.0</v>
      </c>
      <c r="L1448" s="24"/>
      <c r="M1448" s="24"/>
    </row>
    <row r="1449" ht="22.5" customHeight="1">
      <c r="A1449" s="16" t="s">
        <v>632</v>
      </c>
      <c r="B1449" s="16" t="s">
        <v>706</v>
      </c>
      <c r="C1449" s="25">
        <v>1417.0</v>
      </c>
      <c r="D1449" s="18">
        <v>46058.0</v>
      </c>
      <c r="E1449" s="19" t="s">
        <v>39</v>
      </c>
      <c r="F1449" s="20" t="s">
        <v>158</v>
      </c>
      <c r="G1449" s="21">
        <v>75.0</v>
      </c>
      <c r="H1449" s="22" t="b">
        <v>1</v>
      </c>
      <c r="I1449" s="19" t="s">
        <v>20</v>
      </c>
      <c r="J1449" s="18">
        <v>46058.0</v>
      </c>
      <c r="K1449" s="31">
        <v>0.0</v>
      </c>
      <c r="L1449" s="24"/>
      <c r="M1449" s="24"/>
    </row>
    <row r="1450" ht="22.5" customHeight="1">
      <c r="A1450" s="16" t="s">
        <v>632</v>
      </c>
      <c r="B1450" s="16" t="s">
        <v>706</v>
      </c>
      <c r="C1450" s="25">
        <v>1418.0</v>
      </c>
      <c r="D1450" s="18">
        <v>46058.0</v>
      </c>
      <c r="E1450" s="19" t="s">
        <v>21</v>
      </c>
      <c r="F1450" s="20" t="s">
        <v>714</v>
      </c>
      <c r="G1450" s="21">
        <v>2868.0</v>
      </c>
      <c r="H1450" s="22" t="b">
        <v>1</v>
      </c>
      <c r="I1450" s="19" t="s">
        <v>23</v>
      </c>
      <c r="J1450" s="18">
        <v>46060.0</v>
      </c>
      <c r="K1450" s="31">
        <v>0.0</v>
      </c>
      <c r="L1450" s="24"/>
      <c r="M1450" s="24"/>
    </row>
    <row r="1451" ht="22.5" customHeight="1">
      <c r="A1451" s="16" t="s">
        <v>632</v>
      </c>
      <c r="B1451" s="16" t="s">
        <v>706</v>
      </c>
      <c r="C1451" s="25">
        <v>1419.0</v>
      </c>
      <c r="D1451" s="18">
        <v>46059.0</v>
      </c>
      <c r="E1451" s="19" t="s">
        <v>39</v>
      </c>
      <c r="F1451" s="20" t="s">
        <v>158</v>
      </c>
      <c r="G1451" s="21">
        <v>75.0</v>
      </c>
      <c r="H1451" s="22" t="b">
        <v>1</v>
      </c>
      <c r="I1451" s="19" t="s">
        <v>20</v>
      </c>
      <c r="J1451" s="18">
        <v>46060.0</v>
      </c>
      <c r="K1451" s="31">
        <v>0.0</v>
      </c>
      <c r="L1451" s="24"/>
      <c r="M1451" s="24"/>
    </row>
    <row r="1452" ht="22.5" customHeight="1">
      <c r="A1452" s="16" t="s">
        <v>632</v>
      </c>
      <c r="B1452" s="16" t="s">
        <v>706</v>
      </c>
      <c r="C1452" s="25">
        <v>1420.0</v>
      </c>
      <c r="D1452" s="18">
        <v>46059.0</v>
      </c>
      <c r="E1452" s="19" t="s">
        <v>21</v>
      </c>
      <c r="F1452" s="20" t="s">
        <v>715</v>
      </c>
      <c r="G1452" s="21">
        <v>1253.0</v>
      </c>
      <c r="H1452" s="22" t="b">
        <v>1</v>
      </c>
      <c r="I1452" s="19" t="s">
        <v>23</v>
      </c>
      <c r="J1452" s="18">
        <v>46060.0</v>
      </c>
      <c r="K1452" s="31">
        <v>0.0</v>
      </c>
      <c r="L1452" s="24"/>
      <c r="M1452" s="24"/>
    </row>
    <row r="1453" ht="22.5" customHeight="1">
      <c r="A1453" s="16" t="s">
        <v>632</v>
      </c>
      <c r="B1453" s="16" t="s">
        <v>706</v>
      </c>
      <c r="C1453" s="25">
        <v>1421.0</v>
      </c>
      <c r="D1453" s="18">
        <v>46059.0</v>
      </c>
      <c r="E1453" s="19" t="s">
        <v>91</v>
      </c>
      <c r="F1453" s="20" t="s">
        <v>716</v>
      </c>
      <c r="G1453" s="21">
        <v>13843.0</v>
      </c>
      <c r="H1453" s="22" t="b">
        <v>1</v>
      </c>
      <c r="I1453" s="19" t="s">
        <v>23</v>
      </c>
      <c r="J1453" s="18">
        <v>46066.0</v>
      </c>
      <c r="K1453" s="31">
        <v>0.0</v>
      </c>
      <c r="L1453" s="24"/>
      <c r="M1453" s="24"/>
    </row>
    <row r="1454" ht="22.5" customHeight="1">
      <c r="A1454" s="16" t="s">
        <v>632</v>
      </c>
      <c r="B1454" s="16" t="s">
        <v>706</v>
      </c>
      <c r="C1454" s="25">
        <v>1422.0</v>
      </c>
      <c r="D1454" s="18">
        <v>46059.0</v>
      </c>
      <c r="E1454" s="19" t="s">
        <v>13</v>
      </c>
      <c r="F1454" s="20" t="s">
        <v>717</v>
      </c>
      <c r="G1454" s="21">
        <v>390.0</v>
      </c>
      <c r="H1454" s="22" t="b">
        <v>1</v>
      </c>
      <c r="I1454" s="19" t="s">
        <v>20</v>
      </c>
      <c r="J1454" s="18">
        <v>46059.0</v>
      </c>
      <c r="K1454" s="31">
        <v>0.0</v>
      </c>
      <c r="L1454" s="24"/>
      <c r="M1454" s="24"/>
    </row>
    <row r="1455" ht="22.5" customHeight="1">
      <c r="A1455" s="16" t="s">
        <v>632</v>
      </c>
      <c r="B1455" s="16" t="s">
        <v>706</v>
      </c>
      <c r="C1455" s="25">
        <v>1423.0</v>
      </c>
      <c r="D1455" s="18">
        <v>46059.0</v>
      </c>
      <c r="E1455" s="19" t="s">
        <v>136</v>
      </c>
      <c r="F1455" s="20" t="s">
        <v>416</v>
      </c>
      <c r="G1455" s="21">
        <v>2585.0</v>
      </c>
      <c r="H1455" s="22" t="b">
        <v>1</v>
      </c>
      <c r="I1455" s="19" t="s">
        <v>20</v>
      </c>
      <c r="J1455" s="18">
        <v>46059.0</v>
      </c>
      <c r="K1455" s="31">
        <v>0.0</v>
      </c>
      <c r="L1455" s="24"/>
      <c r="M1455" s="24"/>
    </row>
    <row r="1456" ht="22.5" customHeight="1">
      <c r="A1456" s="16" t="s">
        <v>632</v>
      </c>
      <c r="B1456" s="16" t="s">
        <v>706</v>
      </c>
      <c r="C1456" s="25">
        <v>1425.0</v>
      </c>
      <c r="D1456" s="18">
        <v>46060.0</v>
      </c>
      <c r="E1456" s="19" t="s">
        <v>39</v>
      </c>
      <c r="F1456" s="20" t="s">
        <v>158</v>
      </c>
      <c r="G1456" s="21">
        <v>75.0</v>
      </c>
      <c r="H1456" s="22" t="b">
        <v>1</v>
      </c>
      <c r="I1456" s="19" t="s">
        <v>20</v>
      </c>
      <c r="J1456" s="18">
        <v>46060.0</v>
      </c>
      <c r="K1456" s="31">
        <v>0.0</v>
      </c>
      <c r="L1456" s="24"/>
      <c r="M1456" s="24"/>
    </row>
    <row r="1457" ht="22.5" customHeight="1">
      <c r="A1457" s="16" t="s">
        <v>632</v>
      </c>
      <c r="B1457" s="16" t="s">
        <v>706</v>
      </c>
      <c r="C1457" s="25">
        <v>1426.0</v>
      </c>
      <c r="D1457" s="18">
        <v>46060.0</v>
      </c>
      <c r="E1457" s="19" t="s">
        <v>676</v>
      </c>
      <c r="F1457" s="20" t="s">
        <v>718</v>
      </c>
      <c r="G1457" s="21">
        <v>5457.0</v>
      </c>
      <c r="H1457" s="22" t="b">
        <v>1</v>
      </c>
      <c r="I1457" s="19" t="s">
        <v>23</v>
      </c>
      <c r="J1457" s="18">
        <v>46060.0</v>
      </c>
      <c r="K1457" s="31">
        <v>0.0</v>
      </c>
      <c r="L1457" s="24"/>
      <c r="M1457" s="24"/>
    </row>
    <row r="1458" ht="22.5" customHeight="1">
      <c r="A1458" s="16" t="s">
        <v>632</v>
      </c>
      <c r="B1458" s="16" t="s">
        <v>706</v>
      </c>
      <c r="C1458" s="25">
        <v>1427.0</v>
      </c>
      <c r="D1458" s="18">
        <v>46060.0</v>
      </c>
      <c r="E1458" s="19" t="s">
        <v>159</v>
      </c>
      <c r="F1458" s="20" t="s">
        <v>719</v>
      </c>
      <c r="G1458" s="21">
        <v>5887.0</v>
      </c>
      <c r="H1458" s="22" t="b">
        <v>1</v>
      </c>
      <c r="I1458" s="19" t="s">
        <v>23</v>
      </c>
      <c r="J1458" s="18">
        <v>46060.0</v>
      </c>
      <c r="K1458" s="31">
        <v>0.0</v>
      </c>
      <c r="L1458" s="24"/>
      <c r="M1458" s="24"/>
    </row>
    <row r="1459" ht="22.5" customHeight="1">
      <c r="A1459" s="16" t="s">
        <v>632</v>
      </c>
      <c r="B1459" s="16" t="s">
        <v>706</v>
      </c>
      <c r="C1459" s="25">
        <v>1429.0</v>
      </c>
      <c r="D1459" s="18">
        <v>46062.0</v>
      </c>
      <c r="E1459" s="19" t="s">
        <v>59</v>
      </c>
      <c r="F1459" s="20" t="s">
        <v>60</v>
      </c>
      <c r="G1459" s="21">
        <v>1750.0</v>
      </c>
      <c r="H1459" s="22" t="b">
        <v>1</v>
      </c>
      <c r="I1459" s="19" t="s">
        <v>23</v>
      </c>
      <c r="J1459" s="18">
        <v>46066.0</v>
      </c>
      <c r="K1459" s="31">
        <v>0.0</v>
      </c>
      <c r="L1459" s="24"/>
      <c r="M1459" s="24"/>
    </row>
    <row r="1460" ht="22.5" customHeight="1">
      <c r="A1460" s="16" t="s">
        <v>632</v>
      </c>
      <c r="B1460" s="16" t="s">
        <v>706</v>
      </c>
      <c r="C1460" s="25">
        <v>1440.0</v>
      </c>
      <c r="D1460" s="18">
        <v>46062.0</v>
      </c>
      <c r="E1460" s="19" t="s">
        <v>395</v>
      </c>
      <c r="F1460" s="20" t="s">
        <v>720</v>
      </c>
      <c r="G1460" s="21">
        <v>7396.0</v>
      </c>
      <c r="H1460" s="22" t="b">
        <v>1</v>
      </c>
      <c r="I1460" s="19" t="s">
        <v>23</v>
      </c>
      <c r="J1460" s="18">
        <v>46066.0</v>
      </c>
      <c r="K1460" s="31">
        <v>0.0</v>
      </c>
      <c r="L1460" s="24"/>
      <c r="M1460" s="24"/>
    </row>
    <row r="1461" ht="22.5" customHeight="1">
      <c r="A1461" s="16" t="s">
        <v>632</v>
      </c>
      <c r="B1461" s="16" t="s">
        <v>706</v>
      </c>
      <c r="C1461" s="25">
        <v>1441.0</v>
      </c>
      <c r="D1461" s="18">
        <v>46062.0</v>
      </c>
      <c r="E1461" s="19" t="s">
        <v>21</v>
      </c>
      <c r="F1461" s="20" t="s">
        <v>721</v>
      </c>
      <c r="G1461" s="21">
        <v>7428.0</v>
      </c>
      <c r="H1461" s="22" t="b">
        <v>1</v>
      </c>
      <c r="I1461" s="19" t="s">
        <v>23</v>
      </c>
      <c r="J1461" s="18">
        <v>46066.0</v>
      </c>
      <c r="K1461" s="31">
        <v>0.0</v>
      </c>
      <c r="L1461" s="24"/>
      <c r="M1461" s="24"/>
    </row>
    <row r="1462" ht="22.5" customHeight="1">
      <c r="A1462" s="16" t="s">
        <v>632</v>
      </c>
      <c r="B1462" s="16" t="s">
        <v>706</v>
      </c>
      <c r="C1462" s="25">
        <v>1442.0</v>
      </c>
      <c r="D1462" s="18">
        <v>46062.0</v>
      </c>
      <c r="E1462" s="19" t="s">
        <v>676</v>
      </c>
      <c r="F1462" s="20" t="s">
        <v>722</v>
      </c>
      <c r="G1462" s="21">
        <v>11560.0</v>
      </c>
      <c r="H1462" s="22" t="b">
        <v>1</v>
      </c>
      <c r="I1462" s="19" t="s">
        <v>23</v>
      </c>
      <c r="J1462" s="18">
        <v>46066.0</v>
      </c>
      <c r="K1462" s="31">
        <v>0.0</v>
      </c>
      <c r="L1462" s="24"/>
      <c r="M1462" s="24"/>
    </row>
    <row r="1463" ht="22.5" customHeight="1">
      <c r="A1463" s="16" t="s">
        <v>632</v>
      </c>
      <c r="B1463" s="16" t="s">
        <v>706</v>
      </c>
      <c r="C1463" s="25">
        <v>1443.0</v>
      </c>
      <c r="D1463" s="18">
        <v>46062.0</v>
      </c>
      <c r="E1463" s="19" t="s">
        <v>24</v>
      </c>
      <c r="F1463" s="20" t="s">
        <v>723</v>
      </c>
      <c r="G1463" s="21">
        <v>873.0</v>
      </c>
      <c r="H1463" s="22" t="b">
        <v>1</v>
      </c>
      <c r="I1463" s="19" t="s">
        <v>23</v>
      </c>
      <c r="J1463" s="18">
        <v>46064.0</v>
      </c>
      <c r="K1463" s="31">
        <v>0.0</v>
      </c>
      <c r="L1463" s="24"/>
      <c r="M1463" s="24"/>
    </row>
    <row r="1464" ht="22.5" customHeight="1">
      <c r="A1464" s="16" t="s">
        <v>632</v>
      </c>
      <c r="B1464" s="16" t="s">
        <v>706</v>
      </c>
      <c r="C1464" s="25">
        <v>1498.0</v>
      </c>
      <c r="D1464" s="18">
        <v>46062.0</v>
      </c>
      <c r="E1464" s="19" t="s">
        <v>18</v>
      </c>
      <c r="F1464" s="20" t="s">
        <v>147</v>
      </c>
      <c r="G1464" s="21">
        <v>2403.0</v>
      </c>
      <c r="H1464" s="22" t="b">
        <v>1</v>
      </c>
      <c r="I1464" s="19" t="s">
        <v>23</v>
      </c>
      <c r="J1464" s="18">
        <v>46081.0</v>
      </c>
      <c r="K1464" s="31">
        <v>0.0</v>
      </c>
      <c r="L1464" s="24"/>
      <c r="M1464" s="24"/>
    </row>
    <row r="1465" ht="22.5" customHeight="1">
      <c r="A1465" s="16" t="s">
        <v>632</v>
      </c>
      <c r="B1465" s="16" t="s">
        <v>706</v>
      </c>
      <c r="C1465" s="25">
        <v>1540.0</v>
      </c>
      <c r="D1465" s="18">
        <v>46062.0</v>
      </c>
      <c r="E1465" s="19" t="s">
        <v>136</v>
      </c>
      <c r="F1465" s="20" t="s">
        <v>416</v>
      </c>
      <c r="G1465" s="21">
        <v>2856.0</v>
      </c>
      <c r="H1465" s="22" t="b">
        <v>1</v>
      </c>
      <c r="I1465" s="19" t="s">
        <v>20</v>
      </c>
      <c r="J1465" s="18">
        <v>46062.0</v>
      </c>
      <c r="K1465" s="31">
        <v>0.0</v>
      </c>
      <c r="L1465" s="24"/>
      <c r="M1465" s="24"/>
    </row>
    <row r="1466" ht="22.5" customHeight="1">
      <c r="A1466" s="16" t="s">
        <v>632</v>
      </c>
      <c r="B1466" s="16" t="s">
        <v>706</v>
      </c>
      <c r="C1466" s="25">
        <v>1428.0</v>
      </c>
      <c r="D1466" s="18">
        <v>46063.0</v>
      </c>
      <c r="E1466" s="19" t="s">
        <v>53</v>
      </c>
      <c r="F1466" s="20" t="s">
        <v>724</v>
      </c>
      <c r="G1466" s="21">
        <v>2852.0</v>
      </c>
      <c r="H1466" s="22" t="b">
        <v>1</v>
      </c>
      <c r="I1466" s="19" t="s">
        <v>20</v>
      </c>
      <c r="J1466" s="18">
        <v>46063.0</v>
      </c>
      <c r="K1466" s="31">
        <v>0.0</v>
      </c>
      <c r="L1466" s="24"/>
      <c r="M1466" s="24"/>
    </row>
    <row r="1467" ht="22.5" customHeight="1">
      <c r="A1467" s="16" t="s">
        <v>632</v>
      </c>
      <c r="B1467" s="16" t="s">
        <v>706</v>
      </c>
      <c r="C1467" s="25">
        <v>1430.0</v>
      </c>
      <c r="D1467" s="18">
        <v>46063.0</v>
      </c>
      <c r="E1467" s="19" t="s">
        <v>267</v>
      </c>
      <c r="F1467" s="20" t="s">
        <v>725</v>
      </c>
      <c r="G1467" s="21">
        <v>1060.0</v>
      </c>
      <c r="H1467" s="22" t="b">
        <v>1</v>
      </c>
      <c r="I1467" s="19" t="s">
        <v>20</v>
      </c>
      <c r="J1467" s="18">
        <v>46066.0</v>
      </c>
      <c r="K1467" s="31">
        <v>0.0</v>
      </c>
      <c r="L1467" s="24"/>
      <c r="M1467" s="24"/>
    </row>
    <row r="1468" ht="22.5" customHeight="1">
      <c r="A1468" s="16" t="s">
        <v>632</v>
      </c>
      <c r="B1468" s="16" t="s">
        <v>706</v>
      </c>
      <c r="C1468" s="25">
        <v>1431.0</v>
      </c>
      <c r="D1468" s="18">
        <v>46063.0</v>
      </c>
      <c r="E1468" s="19" t="s">
        <v>39</v>
      </c>
      <c r="F1468" s="20" t="s">
        <v>158</v>
      </c>
      <c r="G1468" s="21">
        <v>75.0</v>
      </c>
      <c r="H1468" s="22" t="b">
        <v>1</v>
      </c>
      <c r="I1468" s="19" t="s">
        <v>20</v>
      </c>
      <c r="J1468" s="18">
        <v>46066.0</v>
      </c>
      <c r="K1468" s="31">
        <v>0.0</v>
      </c>
      <c r="L1468" s="24"/>
      <c r="M1468" s="24"/>
    </row>
    <row r="1469" ht="22.5" customHeight="1">
      <c r="A1469" s="16" t="s">
        <v>632</v>
      </c>
      <c r="B1469" s="16" t="s">
        <v>706</v>
      </c>
      <c r="C1469" s="25">
        <v>1432.0</v>
      </c>
      <c r="D1469" s="18">
        <v>46063.0</v>
      </c>
      <c r="E1469" s="19" t="s">
        <v>267</v>
      </c>
      <c r="F1469" s="20" t="s">
        <v>450</v>
      </c>
      <c r="G1469" s="21">
        <v>2026.0</v>
      </c>
      <c r="H1469" s="22" t="b">
        <v>1</v>
      </c>
      <c r="I1469" s="19" t="s">
        <v>20</v>
      </c>
      <c r="J1469" s="18">
        <v>46063.0</v>
      </c>
      <c r="K1469" s="31">
        <v>0.0</v>
      </c>
      <c r="L1469" s="24"/>
      <c r="M1469" s="24"/>
    </row>
    <row r="1470" ht="22.5" customHeight="1">
      <c r="A1470" s="16" t="s">
        <v>632</v>
      </c>
      <c r="B1470" s="16" t="s">
        <v>706</v>
      </c>
      <c r="C1470" s="25">
        <v>1435.0</v>
      </c>
      <c r="D1470" s="18">
        <v>46063.0</v>
      </c>
      <c r="E1470" s="19" t="s">
        <v>68</v>
      </c>
      <c r="F1470" s="20" t="s">
        <v>726</v>
      </c>
      <c r="G1470" s="21">
        <v>35161.0</v>
      </c>
      <c r="H1470" s="22" t="b">
        <v>1</v>
      </c>
      <c r="I1470" s="19" t="s">
        <v>20</v>
      </c>
      <c r="J1470" s="18">
        <v>46066.0</v>
      </c>
      <c r="K1470" s="31">
        <v>0.0</v>
      </c>
      <c r="L1470" s="24"/>
      <c r="M1470" s="24"/>
    </row>
    <row r="1471" ht="22.5" customHeight="1">
      <c r="A1471" s="16" t="s">
        <v>632</v>
      </c>
      <c r="B1471" s="16" t="s">
        <v>706</v>
      </c>
      <c r="C1471" s="25">
        <v>1438.0</v>
      </c>
      <c r="D1471" s="18">
        <v>46063.0</v>
      </c>
      <c r="E1471" s="19" t="s">
        <v>21</v>
      </c>
      <c r="F1471" s="20" t="s">
        <v>727</v>
      </c>
      <c r="G1471" s="21">
        <v>2817.0</v>
      </c>
      <c r="H1471" s="22" t="b">
        <v>1</v>
      </c>
      <c r="I1471" s="19" t="s">
        <v>23</v>
      </c>
      <c r="J1471" s="18">
        <v>46066.0</v>
      </c>
      <c r="K1471" s="31">
        <v>0.0</v>
      </c>
      <c r="L1471" s="24"/>
      <c r="M1471" s="24"/>
    </row>
    <row r="1472" ht="22.5" customHeight="1">
      <c r="A1472" s="16" t="s">
        <v>632</v>
      </c>
      <c r="B1472" s="16" t="s">
        <v>706</v>
      </c>
      <c r="C1472" s="25">
        <v>1433.0</v>
      </c>
      <c r="D1472" s="18">
        <v>46064.0</v>
      </c>
      <c r="E1472" s="19" t="s">
        <v>451</v>
      </c>
      <c r="F1472" s="20" t="s">
        <v>728</v>
      </c>
      <c r="G1472" s="21">
        <v>840.0</v>
      </c>
      <c r="H1472" s="22" t="b">
        <v>1</v>
      </c>
      <c r="I1472" s="19" t="s">
        <v>20</v>
      </c>
      <c r="J1472" s="18">
        <v>46064.0</v>
      </c>
      <c r="K1472" s="31">
        <v>0.0</v>
      </c>
      <c r="L1472" s="24"/>
      <c r="M1472" s="24"/>
    </row>
    <row r="1473" ht="22.5" customHeight="1">
      <c r="A1473" s="16" t="s">
        <v>632</v>
      </c>
      <c r="B1473" s="16" t="s">
        <v>706</v>
      </c>
      <c r="C1473" s="25">
        <v>1434.0</v>
      </c>
      <c r="D1473" s="18">
        <v>46064.0</v>
      </c>
      <c r="E1473" s="19" t="s">
        <v>155</v>
      </c>
      <c r="F1473" s="20" t="s">
        <v>596</v>
      </c>
      <c r="G1473" s="21">
        <v>2046.0</v>
      </c>
      <c r="H1473" s="22" t="b">
        <v>1</v>
      </c>
      <c r="I1473" s="19" t="s">
        <v>20</v>
      </c>
      <c r="J1473" s="18">
        <v>46064.0</v>
      </c>
      <c r="K1473" s="31">
        <v>0.0</v>
      </c>
      <c r="L1473" s="24"/>
      <c r="M1473" s="24"/>
    </row>
    <row r="1474" ht="22.5" customHeight="1">
      <c r="A1474" s="16" t="s">
        <v>632</v>
      </c>
      <c r="B1474" s="16" t="s">
        <v>706</v>
      </c>
      <c r="C1474" s="25">
        <v>1436.0</v>
      </c>
      <c r="D1474" s="18">
        <v>46064.0</v>
      </c>
      <c r="E1474" s="19" t="s">
        <v>24</v>
      </c>
      <c r="F1474" s="20" t="s">
        <v>729</v>
      </c>
      <c r="G1474" s="21">
        <v>745.0</v>
      </c>
      <c r="H1474" s="22" t="b">
        <v>1</v>
      </c>
      <c r="I1474" s="19" t="s">
        <v>23</v>
      </c>
      <c r="J1474" s="18">
        <v>46064.0</v>
      </c>
      <c r="K1474" s="31">
        <v>0.0</v>
      </c>
      <c r="L1474" s="24"/>
      <c r="M1474" s="24"/>
    </row>
    <row r="1475" ht="22.5" customHeight="1">
      <c r="A1475" s="16" t="s">
        <v>632</v>
      </c>
      <c r="B1475" s="16" t="s">
        <v>706</v>
      </c>
      <c r="C1475" s="25">
        <v>1437.0</v>
      </c>
      <c r="D1475" s="18">
        <v>46064.0</v>
      </c>
      <c r="E1475" s="19" t="s">
        <v>21</v>
      </c>
      <c r="F1475" s="20" t="s">
        <v>730</v>
      </c>
      <c r="G1475" s="21">
        <v>788.0</v>
      </c>
      <c r="H1475" s="22" t="b">
        <v>1</v>
      </c>
      <c r="I1475" s="19" t="s">
        <v>23</v>
      </c>
      <c r="J1475" s="18">
        <v>46066.0</v>
      </c>
      <c r="K1475" s="31">
        <v>0.0</v>
      </c>
      <c r="L1475" s="24"/>
      <c r="M1475" s="24"/>
    </row>
    <row r="1476" ht="22.5" customHeight="1">
      <c r="A1476" s="16" t="s">
        <v>632</v>
      </c>
      <c r="B1476" s="16" t="s">
        <v>706</v>
      </c>
      <c r="C1476" s="25">
        <v>1439.0</v>
      </c>
      <c r="D1476" s="18">
        <v>46064.0</v>
      </c>
      <c r="E1476" s="19" t="s">
        <v>24</v>
      </c>
      <c r="F1476" s="20" t="s">
        <v>731</v>
      </c>
      <c r="G1476" s="21">
        <v>6247.0</v>
      </c>
      <c r="H1476" s="22" t="b">
        <v>1</v>
      </c>
      <c r="I1476" s="19" t="s">
        <v>23</v>
      </c>
      <c r="J1476" s="18">
        <v>46064.0</v>
      </c>
      <c r="K1476" s="31">
        <v>0.0</v>
      </c>
      <c r="L1476" s="24"/>
      <c r="M1476" s="24"/>
    </row>
    <row r="1477" ht="22.5" customHeight="1">
      <c r="A1477" s="16" t="s">
        <v>632</v>
      </c>
      <c r="B1477" s="16" t="s">
        <v>706</v>
      </c>
      <c r="C1477" s="25">
        <v>1513.0</v>
      </c>
      <c r="D1477" s="18">
        <v>46064.0</v>
      </c>
      <c r="E1477" s="19" t="s">
        <v>283</v>
      </c>
      <c r="F1477" s="20" t="s">
        <v>732</v>
      </c>
      <c r="G1477" s="21">
        <v>5440.0</v>
      </c>
      <c r="H1477" s="22" t="b">
        <v>1</v>
      </c>
      <c r="I1477" s="19" t="s">
        <v>20</v>
      </c>
      <c r="J1477" s="18">
        <v>46065.0</v>
      </c>
      <c r="K1477" s="31">
        <v>0.0</v>
      </c>
      <c r="L1477" s="24"/>
      <c r="M1477" s="24"/>
    </row>
    <row r="1478" ht="22.5" customHeight="1">
      <c r="A1478" s="16" t="s">
        <v>632</v>
      </c>
      <c r="B1478" s="16" t="s">
        <v>706</v>
      </c>
      <c r="C1478" s="25">
        <v>1539.0</v>
      </c>
      <c r="D1478" s="18">
        <v>46065.0</v>
      </c>
      <c r="E1478" s="19" t="s">
        <v>136</v>
      </c>
      <c r="F1478" s="20" t="s">
        <v>416</v>
      </c>
      <c r="G1478" s="21">
        <v>2800.0</v>
      </c>
      <c r="H1478" s="22" t="b">
        <v>1</v>
      </c>
      <c r="I1478" s="19" t="s">
        <v>20</v>
      </c>
      <c r="J1478" s="18">
        <v>46065.0</v>
      </c>
      <c r="K1478" s="31">
        <v>0.0</v>
      </c>
      <c r="L1478" s="24"/>
      <c r="M1478" s="24"/>
    </row>
    <row r="1479" ht="22.5" customHeight="1">
      <c r="A1479" s="16" t="s">
        <v>632</v>
      </c>
      <c r="B1479" s="16" t="s">
        <v>706</v>
      </c>
      <c r="C1479" s="25">
        <v>1448.0</v>
      </c>
      <c r="D1479" s="18">
        <v>46066.0</v>
      </c>
      <c r="E1479" s="19" t="s">
        <v>59</v>
      </c>
      <c r="F1479" s="20" t="s">
        <v>60</v>
      </c>
      <c r="G1479" s="21">
        <v>1750.0</v>
      </c>
      <c r="H1479" s="22" t="b">
        <v>1</v>
      </c>
      <c r="I1479" s="19" t="s">
        <v>23</v>
      </c>
      <c r="J1479" s="18">
        <v>46066.0</v>
      </c>
      <c r="K1479" s="31">
        <v>0.0</v>
      </c>
      <c r="L1479" s="24"/>
      <c r="M1479" s="24"/>
    </row>
    <row r="1480" ht="22.5" customHeight="1">
      <c r="A1480" s="16" t="s">
        <v>632</v>
      </c>
      <c r="B1480" s="16" t="s">
        <v>706</v>
      </c>
      <c r="C1480" s="25">
        <v>1450.0</v>
      </c>
      <c r="D1480" s="18">
        <v>46066.0</v>
      </c>
      <c r="E1480" s="19" t="s">
        <v>331</v>
      </c>
      <c r="F1480" s="20" t="s">
        <v>733</v>
      </c>
      <c r="G1480" s="21">
        <v>1067.0</v>
      </c>
      <c r="H1480" s="22" t="b">
        <v>1</v>
      </c>
      <c r="I1480" s="19" t="s">
        <v>20</v>
      </c>
      <c r="J1480" s="18">
        <v>46066.0</v>
      </c>
      <c r="K1480" s="31">
        <v>0.0</v>
      </c>
      <c r="L1480" s="24"/>
      <c r="M1480" s="24"/>
    </row>
    <row r="1481" ht="22.5" customHeight="1">
      <c r="A1481" s="16" t="s">
        <v>632</v>
      </c>
      <c r="B1481" s="16" t="s">
        <v>706</v>
      </c>
      <c r="C1481" s="25">
        <v>1451.0</v>
      </c>
      <c r="D1481" s="18">
        <v>46066.0</v>
      </c>
      <c r="E1481" s="19" t="s">
        <v>39</v>
      </c>
      <c r="F1481" s="20" t="s">
        <v>158</v>
      </c>
      <c r="G1481" s="21">
        <v>150.0</v>
      </c>
      <c r="H1481" s="22" t="b">
        <v>1</v>
      </c>
      <c r="I1481" s="19" t="s">
        <v>20</v>
      </c>
      <c r="J1481" s="18">
        <v>46066.0</v>
      </c>
      <c r="K1481" s="31">
        <v>0.0</v>
      </c>
      <c r="L1481" s="24"/>
      <c r="M1481" s="24"/>
    </row>
    <row r="1482" ht="22.5" customHeight="1">
      <c r="A1482" s="16" t="s">
        <v>632</v>
      </c>
      <c r="B1482" s="16" t="s">
        <v>706</v>
      </c>
      <c r="C1482" s="25">
        <v>1452.0</v>
      </c>
      <c r="D1482" s="18">
        <v>46066.0</v>
      </c>
      <c r="E1482" s="19" t="s">
        <v>171</v>
      </c>
      <c r="F1482" s="20" t="s">
        <v>734</v>
      </c>
      <c r="G1482" s="21">
        <v>2000.0</v>
      </c>
      <c r="H1482" s="22" t="b">
        <v>1</v>
      </c>
      <c r="I1482" s="19" t="s">
        <v>20</v>
      </c>
      <c r="J1482" s="18">
        <v>46066.0</v>
      </c>
      <c r="K1482" s="31">
        <v>0.0</v>
      </c>
      <c r="L1482" s="24"/>
      <c r="M1482" s="24"/>
    </row>
    <row r="1483" ht="22.5" customHeight="1">
      <c r="A1483" s="16" t="s">
        <v>632</v>
      </c>
      <c r="B1483" s="16" t="s">
        <v>706</v>
      </c>
      <c r="C1483" s="25">
        <v>1453.0</v>
      </c>
      <c r="D1483" s="18">
        <v>46066.0</v>
      </c>
      <c r="E1483" s="19" t="s">
        <v>26</v>
      </c>
      <c r="F1483" s="20" t="s">
        <v>735</v>
      </c>
      <c r="G1483" s="21">
        <v>5090.0</v>
      </c>
      <c r="H1483" s="22" t="b">
        <v>1</v>
      </c>
      <c r="I1483" s="19" t="s">
        <v>23</v>
      </c>
      <c r="J1483" s="18">
        <v>46066.0</v>
      </c>
      <c r="K1483" s="31">
        <v>0.0</v>
      </c>
      <c r="L1483" s="24"/>
      <c r="M1483" s="24"/>
    </row>
    <row r="1484" ht="22.5" customHeight="1">
      <c r="A1484" s="16" t="s">
        <v>632</v>
      </c>
      <c r="B1484" s="16" t="s">
        <v>706</v>
      </c>
      <c r="C1484" s="25">
        <v>1454.0</v>
      </c>
      <c r="D1484" s="18">
        <v>46066.0</v>
      </c>
      <c r="E1484" s="19" t="s">
        <v>159</v>
      </c>
      <c r="F1484" s="20" t="s">
        <v>736</v>
      </c>
      <c r="G1484" s="21">
        <v>8053.0</v>
      </c>
      <c r="H1484" s="22" t="b">
        <v>1</v>
      </c>
      <c r="I1484" s="19" t="s">
        <v>23</v>
      </c>
      <c r="J1484" s="18">
        <v>46066.0</v>
      </c>
      <c r="K1484" s="31">
        <v>0.0</v>
      </c>
      <c r="L1484" s="24"/>
      <c r="M1484" s="24"/>
    </row>
    <row r="1485" ht="22.5" customHeight="1">
      <c r="A1485" s="16" t="s">
        <v>632</v>
      </c>
      <c r="B1485" s="16" t="s">
        <v>706</v>
      </c>
      <c r="C1485" s="25">
        <v>1456.0</v>
      </c>
      <c r="D1485" s="18">
        <v>46066.0</v>
      </c>
      <c r="E1485" s="19" t="s">
        <v>42</v>
      </c>
      <c r="F1485" s="20" t="s">
        <v>737</v>
      </c>
      <c r="G1485" s="21">
        <v>982.0</v>
      </c>
      <c r="H1485" s="22" t="b">
        <v>1</v>
      </c>
      <c r="I1485" s="19" t="s">
        <v>20</v>
      </c>
      <c r="J1485" s="18">
        <v>46066.0</v>
      </c>
      <c r="K1485" s="31">
        <v>0.0</v>
      </c>
      <c r="L1485" s="24"/>
      <c r="M1485" s="24"/>
    </row>
    <row r="1486" ht="22.5" customHeight="1">
      <c r="A1486" s="16" t="s">
        <v>632</v>
      </c>
      <c r="B1486" s="16" t="s">
        <v>706</v>
      </c>
      <c r="C1486" s="25">
        <v>1457.0</v>
      </c>
      <c r="D1486" s="18">
        <v>46066.0</v>
      </c>
      <c r="E1486" s="19" t="s">
        <v>267</v>
      </c>
      <c r="F1486" s="20" t="s">
        <v>450</v>
      </c>
      <c r="G1486" s="21">
        <v>2026.0</v>
      </c>
      <c r="H1486" s="22" t="b">
        <v>1</v>
      </c>
      <c r="I1486" s="19" t="s">
        <v>20</v>
      </c>
      <c r="J1486" s="18">
        <v>46066.0</v>
      </c>
      <c r="K1486" s="31">
        <v>0.0</v>
      </c>
      <c r="L1486" s="24"/>
      <c r="M1486" s="24"/>
    </row>
    <row r="1487" ht="22.5" customHeight="1">
      <c r="A1487" s="16" t="s">
        <v>632</v>
      </c>
      <c r="B1487" s="16" t="s">
        <v>706</v>
      </c>
      <c r="C1487" s="25">
        <v>1458.0</v>
      </c>
      <c r="D1487" s="18">
        <v>46066.0</v>
      </c>
      <c r="E1487" s="19" t="s">
        <v>76</v>
      </c>
      <c r="F1487" s="20" t="s">
        <v>738</v>
      </c>
      <c r="G1487" s="21">
        <v>2640.0</v>
      </c>
      <c r="H1487" s="22" t="b">
        <v>1</v>
      </c>
      <c r="I1487" s="19" t="s">
        <v>23</v>
      </c>
      <c r="J1487" s="18">
        <v>46078.0</v>
      </c>
      <c r="K1487" s="31">
        <v>0.0</v>
      </c>
      <c r="L1487" s="24"/>
      <c r="M1487" s="24"/>
    </row>
    <row r="1488" ht="22.5" customHeight="1">
      <c r="A1488" s="16" t="s">
        <v>632</v>
      </c>
      <c r="B1488" s="16" t="s">
        <v>706</v>
      </c>
      <c r="C1488" s="25">
        <v>1459.0</v>
      </c>
      <c r="D1488" s="18">
        <v>46066.0</v>
      </c>
      <c r="E1488" s="19" t="s">
        <v>21</v>
      </c>
      <c r="F1488" s="20" t="s">
        <v>739</v>
      </c>
      <c r="G1488" s="21">
        <v>5081.0</v>
      </c>
      <c r="H1488" s="22" t="b">
        <v>1</v>
      </c>
      <c r="I1488" s="19" t="s">
        <v>23</v>
      </c>
      <c r="J1488" s="18">
        <v>46078.0</v>
      </c>
      <c r="K1488" s="31">
        <v>0.0</v>
      </c>
      <c r="L1488" s="24"/>
      <c r="M1488" s="24"/>
    </row>
    <row r="1489" ht="22.5" customHeight="1">
      <c r="A1489" s="16" t="s">
        <v>632</v>
      </c>
      <c r="B1489" s="16" t="s">
        <v>706</v>
      </c>
      <c r="C1489" s="25">
        <v>1464.0</v>
      </c>
      <c r="D1489" s="18">
        <v>46066.0</v>
      </c>
      <c r="E1489" s="19" t="s">
        <v>13</v>
      </c>
      <c r="F1489" s="20" t="s">
        <v>740</v>
      </c>
      <c r="G1489" s="21">
        <v>136.0</v>
      </c>
      <c r="H1489" s="22" t="b">
        <v>1</v>
      </c>
      <c r="I1489" s="19" t="s">
        <v>20</v>
      </c>
      <c r="J1489" s="18">
        <v>46066.0</v>
      </c>
      <c r="K1489" s="31">
        <v>0.0</v>
      </c>
      <c r="L1489" s="24"/>
      <c r="M1489" s="24"/>
    </row>
    <row r="1490" ht="22.5" customHeight="1">
      <c r="A1490" s="16" t="s">
        <v>632</v>
      </c>
      <c r="B1490" s="16" t="s">
        <v>706</v>
      </c>
      <c r="C1490" s="25">
        <v>1497.0</v>
      </c>
      <c r="D1490" s="18">
        <v>46066.0</v>
      </c>
      <c r="E1490" s="19" t="s">
        <v>741</v>
      </c>
      <c r="F1490" s="20" t="s">
        <v>147</v>
      </c>
      <c r="G1490" s="21">
        <v>2417.0</v>
      </c>
      <c r="H1490" s="22" t="b">
        <v>1</v>
      </c>
      <c r="I1490" s="19" t="s">
        <v>23</v>
      </c>
      <c r="J1490" s="18">
        <v>46081.0</v>
      </c>
      <c r="K1490" s="31">
        <v>0.0</v>
      </c>
      <c r="L1490" s="24"/>
      <c r="M1490" s="24"/>
    </row>
    <row r="1491" ht="22.5" customHeight="1">
      <c r="A1491" s="16" t="s">
        <v>632</v>
      </c>
      <c r="B1491" s="16" t="s">
        <v>706</v>
      </c>
      <c r="C1491" s="25">
        <v>1766.0</v>
      </c>
      <c r="D1491" s="18">
        <v>46066.0</v>
      </c>
      <c r="E1491" s="19" t="s">
        <v>72</v>
      </c>
      <c r="F1491" s="20" t="s">
        <v>666</v>
      </c>
      <c r="G1491" s="21">
        <v>3817.0</v>
      </c>
      <c r="H1491" s="22" t="b">
        <v>1</v>
      </c>
      <c r="I1491" s="19" t="s">
        <v>23</v>
      </c>
      <c r="J1491" s="18">
        <v>46136.0</v>
      </c>
      <c r="K1491" s="31"/>
      <c r="L1491" s="24"/>
      <c r="M1491" s="24"/>
    </row>
    <row r="1492" ht="22.5" customHeight="1">
      <c r="A1492" s="16" t="s">
        <v>632</v>
      </c>
      <c r="B1492" s="16" t="s">
        <v>706</v>
      </c>
      <c r="C1492" s="25">
        <v>1455.0</v>
      </c>
      <c r="D1492" s="18">
        <v>46067.0</v>
      </c>
      <c r="E1492" s="19" t="s">
        <v>39</v>
      </c>
      <c r="F1492" s="20" t="s">
        <v>158</v>
      </c>
      <c r="G1492" s="21">
        <v>75.0</v>
      </c>
      <c r="H1492" s="22" t="b">
        <v>1</v>
      </c>
      <c r="I1492" s="19" t="s">
        <v>20</v>
      </c>
      <c r="J1492" s="18">
        <v>46078.0</v>
      </c>
      <c r="K1492" s="31">
        <v>0.0</v>
      </c>
      <c r="L1492" s="24"/>
      <c r="M1492" s="24"/>
    </row>
    <row r="1493" ht="22.5" customHeight="1">
      <c r="A1493" s="16" t="s">
        <v>632</v>
      </c>
      <c r="B1493" s="16" t="s">
        <v>706</v>
      </c>
      <c r="C1493" s="25">
        <v>1462.0</v>
      </c>
      <c r="D1493" s="18">
        <v>46067.0</v>
      </c>
      <c r="E1493" s="19" t="s">
        <v>21</v>
      </c>
      <c r="F1493" s="20" t="s">
        <v>742</v>
      </c>
      <c r="G1493" s="21">
        <v>6960.0</v>
      </c>
      <c r="H1493" s="22" t="b">
        <v>1</v>
      </c>
      <c r="I1493" s="19" t="s">
        <v>23</v>
      </c>
      <c r="J1493" s="18">
        <v>46078.0</v>
      </c>
      <c r="K1493" s="31">
        <v>0.0</v>
      </c>
      <c r="L1493" s="24"/>
      <c r="M1493" s="24"/>
    </row>
    <row r="1494" ht="22.5" customHeight="1">
      <c r="A1494" s="16" t="s">
        <v>632</v>
      </c>
      <c r="B1494" s="16" t="s">
        <v>706</v>
      </c>
      <c r="C1494" s="25">
        <v>1499.0</v>
      </c>
      <c r="D1494" s="18">
        <v>46067.0</v>
      </c>
      <c r="E1494" s="19" t="s">
        <v>18</v>
      </c>
      <c r="F1494" s="20" t="s">
        <v>147</v>
      </c>
      <c r="G1494" s="21">
        <v>1114.0</v>
      </c>
      <c r="H1494" s="22" t="b">
        <v>1</v>
      </c>
      <c r="I1494" s="19" t="s">
        <v>23</v>
      </c>
      <c r="J1494" s="18">
        <v>46081.0</v>
      </c>
      <c r="K1494" s="31">
        <v>0.0</v>
      </c>
      <c r="L1494" s="24"/>
      <c r="M1494" s="24"/>
    </row>
    <row r="1495" ht="22.5" customHeight="1">
      <c r="A1495" s="16" t="s">
        <v>632</v>
      </c>
      <c r="B1495" s="16" t="s">
        <v>706</v>
      </c>
      <c r="C1495" s="25">
        <v>1538.0</v>
      </c>
      <c r="D1495" s="18">
        <v>46067.0</v>
      </c>
      <c r="E1495" s="19" t="s">
        <v>136</v>
      </c>
      <c r="F1495" s="20" t="s">
        <v>416</v>
      </c>
      <c r="G1495" s="21">
        <v>2501.0</v>
      </c>
      <c r="H1495" s="22" t="b">
        <v>1</v>
      </c>
      <c r="I1495" s="19" t="s">
        <v>20</v>
      </c>
      <c r="J1495" s="18">
        <v>46067.0</v>
      </c>
      <c r="K1495" s="31">
        <v>0.0</v>
      </c>
      <c r="L1495" s="24"/>
      <c r="M1495" s="24"/>
    </row>
    <row r="1496" ht="22.5" customHeight="1">
      <c r="A1496" s="16" t="s">
        <v>632</v>
      </c>
      <c r="B1496" s="16" t="s">
        <v>706</v>
      </c>
      <c r="C1496" s="25">
        <v>1829.0</v>
      </c>
      <c r="D1496" s="18">
        <v>46068.0</v>
      </c>
      <c r="E1496" s="19" t="s">
        <v>267</v>
      </c>
      <c r="F1496" s="20" t="s">
        <v>535</v>
      </c>
      <c r="G1496" s="21">
        <v>1010.0</v>
      </c>
      <c r="H1496" s="22" t="b">
        <v>1</v>
      </c>
      <c r="I1496" s="19" t="s">
        <v>20</v>
      </c>
      <c r="J1496" s="18">
        <v>46068.0</v>
      </c>
      <c r="K1496" s="31"/>
      <c r="L1496" s="24"/>
      <c r="M1496" s="24"/>
    </row>
    <row r="1497" ht="22.5" customHeight="1">
      <c r="A1497" s="16" t="s">
        <v>632</v>
      </c>
      <c r="B1497" s="16" t="s">
        <v>706</v>
      </c>
      <c r="C1497" s="25">
        <v>1461.0</v>
      </c>
      <c r="D1497" s="18">
        <v>46069.0</v>
      </c>
      <c r="E1497" s="19" t="s">
        <v>59</v>
      </c>
      <c r="F1497" s="20" t="s">
        <v>60</v>
      </c>
      <c r="G1497" s="21">
        <v>1750.0</v>
      </c>
      <c r="H1497" s="22" t="b">
        <v>1</v>
      </c>
      <c r="I1497" s="19" t="s">
        <v>23</v>
      </c>
      <c r="J1497" s="18">
        <v>46078.0</v>
      </c>
      <c r="K1497" s="31">
        <v>0.0</v>
      </c>
      <c r="L1497" s="24"/>
      <c r="M1497" s="24"/>
    </row>
    <row r="1498" ht="22.5" customHeight="1">
      <c r="A1498" s="16" t="s">
        <v>632</v>
      </c>
      <c r="B1498" s="16" t="s">
        <v>706</v>
      </c>
      <c r="C1498" s="25">
        <v>1465.0</v>
      </c>
      <c r="D1498" s="18">
        <v>46069.0</v>
      </c>
      <c r="E1498" s="19" t="s">
        <v>39</v>
      </c>
      <c r="F1498" s="20" t="s">
        <v>158</v>
      </c>
      <c r="G1498" s="21">
        <v>75.0</v>
      </c>
      <c r="H1498" s="22" t="b">
        <v>1</v>
      </c>
      <c r="I1498" s="19" t="s">
        <v>20</v>
      </c>
      <c r="J1498" s="18">
        <v>46078.0</v>
      </c>
      <c r="K1498" s="31">
        <v>0.0</v>
      </c>
      <c r="L1498" s="24"/>
      <c r="M1498" s="24"/>
    </row>
    <row r="1499" ht="22.5" customHeight="1">
      <c r="A1499" s="16" t="s">
        <v>632</v>
      </c>
      <c r="B1499" s="16" t="s">
        <v>706</v>
      </c>
      <c r="C1499" s="25">
        <v>1474.0</v>
      </c>
      <c r="D1499" s="18">
        <v>46069.0</v>
      </c>
      <c r="E1499" s="19" t="s">
        <v>21</v>
      </c>
      <c r="F1499" s="20" t="s">
        <v>743</v>
      </c>
      <c r="G1499" s="21">
        <v>4515.0</v>
      </c>
      <c r="H1499" s="22" t="b">
        <v>1</v>
      </c>
      <c r="I1499" s="19" t="s">
        <v>23</v>
      </c>
      <c r="J1499" s="18">
        <v>46078.0</v>
      </c>
      <c r="K1499" s="31">
        <v>0.0</v>
      </c>
      <c r="L1499" s="24"/>
      <c r="M1499" s="24"/>
    </row>
    <row r="1500" ht="22.5" customHeight="1">
      <c r="A1500" s="16" t="s">
        <v>632</v>
      </c>
      <c r="B1500" s="16" t="s">
        <v>706</v>
      </c>
      <c r="C1500" s="25">
        <v>1535.0</v>
      </c>
      <c r="D1500" s="18">
        <v>46069.0</v>
      </c>
      <c r="E1500" s="19" t="s">
        <v>136</v>
      </c>
      <c r="F1500" s="20" t="s">
        <v>416</v>
      </c>
      <c r="G1500" s="21">
        <v>2586.0</v>
      </c>
      <c r="H1500" s="22" t="b">
        <v>1</v>
      </c>
      <c r="I1500" s="19" t="s">
        <v>20</v>
      </c>
      <c r="J1500" s="18">
        <v>46069.0</v>
      </c>
      <c r="K1500" s="31">
        <v>0.0</v>
      </c>
      <c r="L1500" s="24"/>
      <c r="M1500" s="24"/>
    </row>
    <row r="1501" ht="22.5" customHeight="1">
      <c r="A1501" s="16" t="s">
        <v>632</v>
      </c>
      <c r="B1501" s="16" t="s">
        <v>706</v>
      </c>
      <c r="C1501" s="25">
        <v>1467.0</v>
      </c>
      <c r="D1501" s="18">
        <v>46070.0</v>
      </c>
      <c r="E1501" s="19" t="s">
        <v>155</v>
      </c>
      <c r="F1501" s="20" t="s">
        <v>596</v>
      </c>
      <c r="G1501" s="21">
        <v>2587.0</v>
      </c>
      <c r="H1501" s="22" t="b">
        <v>1</v>
      </c>
      <c r="I1501" s="19" t="s">
        <v>20</v>
      </c>
      <c r="J1501" s="18">
        <v>46070.0</v>
      </c>
      <c r="K1501" s="31">
        <v>0.0</v>
      </c>
      <c r="L1501" s="24"/>
      <c r="M1501" s="24"/>
    </row>
    <row r="1502" ht="22.5" customHeight="1">
      <c r="A1502" s="16" t="s">
        <v>632</v>
      </c>
      <c r="B1502" s="16" t="s">
        <v>706</v>
      </c>
      <c r="C1502" s="25">
        <v>1473.0</v>
      </c>
      <c r="D1502" s="18">
        <v>46070.0</v>
      </c>
      <c r="E1502" s="19" t="s">
        <v>395</v>
      </c>
      <c r="F1502" s="20" t="s">
        <v>744</v>
      </c>
      <c r="G1502" s="21">
        <v>5008.0</v>
      </c>
      <c r="H1502" s="22" t="b">
        <v>1</v>
      </c>
      <c r="I1502" s="19" t="s">
        <v>23</v>
      </c>
      <c r="J1502" s="18">
        <v>46078.0</v>
      </c>
      <c r="K1502" s="31">
        <v>0.0</v>
      </c>
      <c r="L1502" s="24"/>
      <c r="M1502" s="24"/>
    </row>
    <row r="1503" ht="22.5" customHeight="1">
      <c r="A1503" s="16" t="s">
        <v>632</v>
      </c>
      <c r="B1503" s="16" t="s">
        <v>706</v>
      </c>
      <c r="C1503" s="25">
        <v>1500.0</v>
      </c>
      <c r="D1503" s="18">
        <v>46070.0</v>
      </c>
      <c r="E1503" s="19" t="s">
        <v>18</v>
      </c>
      <c r="F1503" s="20" t="s">
        <v>147</v>
      </c>
      <c r="G1503" s="21">
        <v>1642.0</v>
      </c>
      <c r="H1503" s="22" t="b">
        <v>1</v>
      </c>
      <c r="I1503" s="19" t="s">
        <v>23</v>
      </c>
      <c r="J1503" s="18">
        <v>46081.0</v>
      </c>
      <c r="K1503" s="31">
        <v>0.0</v>
      </c>
      <c r="L1503" s="24"/>
      <c r="M1503" s="24"/>
    </row>
    <row r="1504" ht="22.5" customHeight="1">
      <c r="A1504" s="16" t="s">
        <v>632</v>
      </c>
      <c r="B1504" s="16" t="s">
        <v>706</v>
      </c>
      <c r="C1504" s="25">
        <v>1460.0</v>
      </c>
      <c r="D1504" s="18">
        <v>46071.0</v>
      </c>
      <c r="E1504" s="19" t="s">
        <v>39</v>
      </c>
      <c r="F1504" s="20" t="s">
        <v>158</v>
      </c>
      <c r="G1504" s="21">
        <v>75.0</v>
      </c>
      <c r="H1504" s="22" t="b">
        <v>1</v>
      </c>
      <c r="I1504" s="19" t="s">
        <v>20</v>
      </c>
      <c r="J1504" s="18">
        <v>46078.0</v>
      </c>
      <c r="K1504" s="31">
        <v>0.0</v>
      </c>
      <c r="L1504" s="24"/>
      <c r="M1504" s="24"/>
    </row>
    <row r="1505" ht="22.5" customHeight="1">
      <c r="A1505" s="16" t="s">
        <v>632</v>
      </c>
      <c r="B1505" s="16" t="s">
        <v>706</v>
      </c>
      <c r="C1505" s="25">
        <v>1463.0</v>
      </c>
      <c r="D1505" s="18">
        <v>46071.0</v>
      </c>
      <c r="E1505" s="19" t="s">
        <v>400</v>
      </c>
      <c r="F1505" s="20" t="s">
        <v>680</v>
      </c>
      <c r="G1505" s="21">
        <v>532.0</v>
      </c>
      <c r="H1505" s="22" t="b">
        <v>1</v>
      </c>
      <c r="I1505" s="19" t="s">
        <v>20</v>
      </c>
      <c r="J1505" s="18">
        <v>46071.0</v>
      </c>
      <c r="K1505" s="31">
        <v>0.0</v>
      </c>
      <c r="L1505" s="24"/>
      <c r="M1505" s="24"/>
    </row>
    <row r="1506" ht="22.5" customHeight="1">
      <c r="A1506" s="16" t="s">
        <v>632</v>
      </c>
      <c r="B1506" s="16" t="s">
        <v>706</v>
      </c>
      <c r="C1506" s="25">
        <v>1466.0</v>
      </c>
      <c r="D1506" s="18">
        <v>46071.0</v>
      </c>
      <c r="E1506" s="19" t="s">
        <v>267</v>
      </c>
      <c r="F1506" s="20" t="s">
        <v>360</v>
      </c>
      <c r="G1506" s="21">
        <v>2026.0</v>
      </c>
      <c r="H1506" s="22" t="b">
        <v>1</v>
      </c>
      <c r="I1506" s="19" t="s">
        <v>20</v>
      </c>
      <c r="J1506" s="18">
        <v>46071.0</v>
      </c>
      <c r="K1506" s="31">
        <v>0.0</v>
      </c>
      <c r="L1506" s="24"/>
      <c r="M1506" s="24"/>
    </row>
    <row r="1507" ht="22.5" customHeight="1">
      <c r="A1507" s="16" t="s">
        <v>632</v>
      </c>
      <c r="B1507" s="16" t="s">
        <v>706</v>
      </c>
      <c r="C1507" s="25">
        <v>1468.0</v>
      </c>
      <c r="D1507" s="18">
        <v>46071.0</v>
      </c>
      <c r="E1507" s="19" t="s">
        <v>155</v>
      </c>
      <c r="F1507" s="20" t="s">
        <v>243</v>
      </c>
      <c r="G1507" s="21">
        <v>1444.0</v>
      </c>
      <c r="H1507" s="22" t="b">
        <v>1</v>
      </c>
      <c r="I1507" s="19" t="s">
        <v>20</v>
      </c>
      <c r="J1507" s="18">
        <v>46071.0</v>
      </c>
      <c r="K1507" s="31">
        <v>0.0</v>
      </c>
      <c r="L1507" s="24"/>
      <c r="M1507" s="24"/>
    </row>
    <row r="1508" ht="22.5" customHeight="1">
      <c r="A1508" s="16" t="s">
        <v>632</v>
      </c>
      <c r="B1508" s="16" t="s">
        <v>706</v>
      </c>
      <c r="C1508" s="25">
        <v>1469.0</v>
      </c>
      <c r="D1508" s="18">
        <v>46071.0</v>
      </c>
      <c r="E1508" s="19" t="s">
        <v>425</v>
      </c>
      <c r="F1508" s="20" t="s">
        <v>745</v>
      </c>
      <c r="G1508" s="21">
        <v>2095.0</v>
      </c>
      <c r="H1508" s="22" t="b">
        <v>1</v>
      </c>
      <c r="I1508" s="19" t="s">
        <v>20</v>
      </c>
      <c r="J1508" s="18">
        <v>46071.0</v>
      </c>
      <c r="K1508" s="31">
        <v>0.0</v>
      </c>
      <c r="L1508" s="24"/>
      <c r="M1508" s="24"/>
    </row>
    <row r="1509" ht="22.5" customHeight="1">
      <c r="A1509" s="16" t="s">
        <v>632</v>
      </c>
      <c r="B1509" s="16" t="s">
        <v>706</v>
      </c>
      <c r="C1509" s="25">
        <v>1470.0</v>
      </c>
      <c r="D1509" s="18">
        <v>46071.0</v>
      </c>
      <c r="E1509" s="19" t="s">
        <v>676</v>
      </c>
      <c r="F1509" s="20" t="s">
        <v>746</v>
      </c>
      <c r="G1509" s="21">
        <v>11560.0</v>
      </c>
      <c r="H1509" s="22" t="b">
        <v>1</v>
      </c>
      <c r="I1509" s="19" t="s">
        <v>23</v>
      </c>
      <c r="J1509" s="18">
        <v>46078.0</v>
      </c>
      <c r="K1509" s="31">
        <v>0.0</v>
      </c>
      <c r="L1509" s="24"/>
      <c r="M1509" s="24"/>
    </row>
    <row r="1510" ht="22.5" customHeight="1">
      <c r="A1510" s="16" t="s">
        <v>632</v>
      </c>
      <c r="B1510" s="16" t="s">
        <v>706</v>
      </c>
      <c r="C1510" s="25">
        <v>1471.0</v>
      </c>
      <c r="D1510" s="18">
        <v>46071.0</v>
      </c>
      <c r="E1510" s="19" t="s">
        <v>159</v>
      </c>
      <c r="F1510" s="20" t="s">
        <v>318</v>
      </c>
      <c r="G1510" s="21">
        <v>4054.0</v>
      </c>
      <c r="H1510" s="22" t="b">
        <v>1</v>
      </c>
      <c r="I1510" s="19" t="s">
        <v>23</v>
      </c>
      <c r="J1510" s="18">
        <v>46078.0</v>
      </c>
      <c r="K1510" s="31">
        <v>0.0</v>
      </c>
      <c r="L1510" s="24"/>
      <c r="M1510" s="24"/>
    </row>
    <row r="1511" ht="22.5" customHeight="1">
      <c r="A1511" s="16" t="s">
        <v>632</v>
      </c>
      <c r="B1511" s="16" t="s">
        <v>706</v>
      </c>
      <c r="C1511" s="25">
        <v>1472.0</v>
      </c>
      <c r="D1511" s="18">
        <v>46071.0</v>
      </c>
      <c r="E1511" s="19" t="s">
        <v>21</v>
      </c>
      <c r="F1511" s="20" t="s">
        <v>692</v>
      </c>
      <c r="G1511" s="21">
        <v>3499.0</v>
      </c>
      <c r="H1511" s="22" t="b">
        <v>1</v>
      </c>
      <c r="I1511" s="19" t="s">
        <v>23</v>
      </c>
      <c r="J1511" s="18">
        <v>46078.0</v>
      </c>
      <c r="K1511" s="31">
        <v>0.0</v>
      </c>
      <c r="L1511" s="24"/>
      <c r="M1511" s="24"/>
    </row>
    <row r="1512" ht="22.5" customHeight="1">
      <c r="A1512" s="16" t="s">
        <v>632</v>
      </c>
      <c r="B1512" s="16" t="s">
        <v>706</v>
      </c>
      <c r="C1512" s="25">
        <v>1479.0</v>
      </c>
      <c r="D1512" s="18">
        <v>46071.0</v>
      </c>
      <c r="E1512" s="19" t="s">
        <v>21</v>
      </c>
      <c r="F1512" s="20" t="s">
        <v>747</v>
      </c>
      <c r="G1512" s="21">
        <v>1805.0</v>
      </c>
      <c r="H1512" s="22" t="b">
        <v>1</v>
      </c>
      <c r="I1512" s="19" t="s">
        <v>23</v>
      </c>
      <c r="J1512" s="18">
        <v>46081.0</v>
      </c>
      <c r="K1512" s="31">
        <v>0.0</v>
      </c>
      <c r="L1512" s="24"/>
      <c r="M1512" s="24"/>
    </row>
    <row r="1513" ht="22.5" customHeight="1">
      <c r="A1513" s="16" t="s">
        <v>632</v>
      </c>
      <c r="B1513" s="16" t="s">
        <v>706</v>
      </c>
      <c r="C1513" s="25">
        <v>1485.0</v>
      </c>
      <c r="D1513" s="18">
        <v>46071.0</v>
      </c>
      <c r="E1513" s="19" t="s">
        <v>93</v>
      </c>
      <c r="F1513" s="20" t="s">
        <v>748</v>
      </c>
      <c r="G1513" s="21">
        <v>2086.0</v>
      </c>
      <c r="H1513" s="22" t="b">
        <v>1</v>
      </c>
      <c r="I1513" s="19" t="s">
        <v>20</v>
      </c>
      <c r="J1513" s="18">
        <v>46076.0</v>
      </c>
      <c r="K1513" s="31">
        <v>0.0</v>
      </c>
      <c r="L1513" s="24"/>
      <c r="M1513" s="24"/>
    </row>
    <row r="1514" ht="22.5" customHeight="1">
      <c r="A1514" s="16" t="s">
        <v>632</v>
      </c>
      <c r="B1514" s="16" t="s">
        <v>706</v>
      </c>
      <c r="C1514" s="25">
        <v>1475.0</v>
      </c>
      <c r="D1514" s="18">
        <v>46072.0</v>
      </c>
      <c r="E1514" s="19" t="s">
        <v>39</v>
      </c>
      <c r="F1514" s="20" t="s">
        <v>158</v>
      </c>
      <c r="G1514" s="21">
        <v>75.0</v>
      </c>
      <c r="H1514" s="22" t="b">
        <v>1</v>
      </c>
      <c r="I1514" s="19" t="s">
        <v>20</v>
      </c>
      <c r="J1514" s="18">
        <v>46078.0</v>
      </c>
      <c r="K1514" s="31">
        <v>0.0</v>
      </c>
      <c r="L1514" s="24"/>
      <c r="M1514" s="24"/>
    </row>
    <row r="1515" ht="22.5" customHeight="1">
      <c r="A1515" s="16" t="s">
        <v>632</v>
      </c>
      <c r="B1515" s="16" t="s">
        <v>706</v>
      </c>
      <c r="C1515" s="25">
        <v>1476.0</v>
      </c>
      <c r="D1515" s="18">
        <v>46073.0</v>
      </c>
      <c r="E1515" s="19" t="s">
        <v>39</v>
      </c>
      <c r="F1515" s="20" t="s">
        <v>158</v>
      </c>
      <c r="G1515" s="21">
        <v>75.0</v>
      </c>
      <c r="H1515" s="22" t="b">
        <v>1</v>
      </c>
      <c r="I1515" s="19" t="s">
        <v>20</v>
      </c>
      <c r="J1515" s="18">
        <v>46078.0</v>
      </c>
      <c r="K1515" s="31">
        <v>0.0</v>
      </c>
      <c r="L1515" s="24"/>
      <c r="M1515" s="24"/>
    </row>
    <row r="1516" ht="22.5" customHeight="1">
      <c r="A1516" s="16" t="s">
        <v>632</v>
      </c>
      <c r="B1516" s="16" t="s">
        <v>706</v>
      </c>
      <c r="C1516" s="25">
        <v>1480.0</v>
      </c>
      <c r="D1516" s="18">
        <v>46073.0</v>
      </c>
      <c r="E1516" s="19" t="s">
        <v>59</v>
      </c>
      <c r="F1516" s="20" t="s">
        <v>60</v>
      </c>
      <c r="G1516" s="21">
        <v>1750.0</v>
      </c>
      <c r="H1516" s="22" t="b">
        <v>1</v>
      </c>
      <c r="I1516" s="19" t="s">
        <v>23</v>
      </c>
      <c r="J1516" s="18">
        <v>46081.0</v>
      </c>
      <c r="K1516" s="31">
        <v>0.0</v>
      </c>
      <c r="L1516" s="24"/>
      <c r="M1516" s="24"/>
    </row>
    <row r="1517" ht="22.5" customHeight="1">
      <c r="A1517" s="16" t="s">
        <v>632</v>
      </c>
      <c r="B1517" s="16" t="s">
        <v>706</v>
      </c>
      <c r="C1517" s="25">
        <v>1482.0</v>
      </c>
      <c r="D1517" s="18">
        <v>46073.0</v>
      </c>
      <c r="E1517" s="19" t="s">
        <v>144</v>
      </c>
      <c r="F1517" s="20" t="s">
        <v>749</v>
      </c>
      <c r="G1517" s="21">
        <v>29050.0</v>
      </c>
      <c r="H1517" s="22" t="b">
        <v>1</v>
      </c>
      <c r="I1517" s="19" t="s">
        <v>23</v>
      </c>
      <c r="J1517" s="18">
        <v>46086.0</v>
      </c>
      <c r="K1517" s="31">
        <v>0.0</v>
      </c>
      <c r="L1517" s="24"/>
      <c r="M1517" s="24"/>
    </row>
    <row r="1518" ht="22.5" customHeight="1">
      <c r="A1518" s="16" t="s">
        <v>632</v>
      </c>
      <c r="B1518" s="16" t="s">
        <v>706</v>
      </c>
      <c r="C1518" s="25">
        <v>1501.0</v>
      </c>
      <c r="D1518" s="18">
        <v>46073.0</v>
      </c>
      <c r="E1518" s="19" t="s">
        <v>18</v>
      </c>
      <c r="F1518" s="20" t="s">
        <v>147</v>
      </c>
      <c r="G1518" s="21">
        <v>1237.0</v>
      </c>
      <c r="H1518" s="22" t="b">
        <v>1</v>
      </c>
      <c r="I1518" s="19" t="s">
        <v>23</v>
      </c>
      <c r="J1518" s="18">
        <v>46081.0</v>
      </c>
      <c r="K1518" s="31">
        <v>0.0</v>
      </c>
      <c r="L1518" s="24"/>
      <c r="M1518" s="24"/>
    </row>
    <row r="1519" ht="22.5" customHeight="1">
      <c r="A1519" s="16" t="s">
        <v>632</v>
      </c>
      <c r="B1519" s="16" t="s">
        <v>706</v>
      </c>
      <c r="C1519" s="25">
        <v>1536.0</v>
      </c>
      <c r="D1519" s="18">
        <v>46073.0</v>
      </c>
      <c r="E1519" s="19" t="s">
        <v>136</v>
      </c>
      <c r="F1519" s="20" t="s">
        <v>416</v>
      </c>
      <c r="G1519" s="21">
        <v>3058.0</v>
      </c>
      <c r="H1519" s="22" t="b">
        <v>1</v>
      </c>
      <c r="I1519" s="19" t="s">
        <v>20</v>
      </c>
      <c r="J1519" s="18">
        <v>46073.0</v>
      </c>
      <c r="K1519" s="31">
        <v>0.0</v>
      </c>
      <c r="L1519" s="24"/>
      <c r="M1519" s="24"/>
    </row>
    <row r="1520" ht="22.5" customHeight="1">
      <c r="A1520" s="16" t="s">
        <v>632</v>
      </c>
      <c r="B1520" s="16" t="s">
        <v>706</v>
      </c>
      <c r="C1520" s="25">
        <v>1477.0</v>
      </c>
      <c r="D1520" s="18">
        <v>46074.0</v>
      </c>
      <c r="E1520" s="19" t="s">
        <v>39</v>
      </c>
      <c r="F1520" s="20" t="s">
        <v>158</v>
      </c>
      <c r="G1520" s="21">
        <v>75.0</v>
      </c>
      <c r="H1520" s="22" t="b">
        <v>1</v>
      </c>
      <c r="I1520" s="19" t="s">
        <v>20</v>
      </c>
      <c r="J1520" s="18">
        <v>46078.0</v>
      </c>
      <c r="K1520" s="31">
        <v>0.0</v>
      </c>
      <c r="L1520" s="24"/>
      <c r="M1520" s="24"/>
    </row>
    <row r="1521" ht="22.5" customHeight="1">
      <c r="A1521" s="16" t="s">
        <v>632</v>
      </c>
      <c r="B1521" s="16" t="s">
        <v>706</v>
      </c>
      <c r="C1521" s="25">
        <v>1478.0</v>
      </c>
      <c r="D1521" s="18">
        <v>46074.0</v>
      </c>
      <c r="E1521" s="19" t="s">
        <v>395</v>
      </c>
      <c r="F1521" s="20" t="s">
        <v>750</v>
      </c>
      <c r="G1521" s="21">
        <v>2688.0</v>
      </c>
      <c r="H1521" s="22" t="b">
        <v>1</v>
      </c>
      <c r="I1521" s="19" t="s">
        <v>23</v>
      </c>
      <c r="J1521" s="18">
        <v>46078.0</v>
      </c>
      <c r="K1521" s="31">
        <v>0.0</v>
      </c>
      <c r="L1521" s="24"/>
      <c r="M1521" s="24"/>
    </row>
    <row r="1522" ht="22.5" customHeight="1">
      <c r="A1522" s="16" t="s">
        <v>632</v>
      </c>
      <c r="B1522" s="16" t="s">
        <v>706</v>
      </c>
      <c r="C1522" s="25">
        <v>1481.0</v>
      </c>
      <c r="D1522" s="18">
        <v>46074.0</v>
      </c>
      <c r="E1522" s="19" t="s">
        <v>26</v>
      </c>
      <c r="F1522" s="20" t="s">
        <v>751</v>
      </c>
      <c r="G1522" s="21">
        <v>5400.0</v>
      </c>
      <c r="H1522" s="22" t="b">
        <v>1</v>
      </c>
      <c r="I1522" s="19" t="s">
        <v>23</v>
      </c>
      <c r="J1522" s="18">
        <v>46081.0</v>
      </c>
      <c r="K1522" s="31">
        <v>0.0</v>
      </c>
      <c r="L1522" s="24"/>
      <c r="M1522" s="24"/>
    </row>
    <row r="1523" ht="22.5" customHeight="1">
      <c r="A1523" s="16" t="s">
        <v>632</v>
      </c>
      <c r="B1523" s="16" t="s">
        <v>706</v>
      </c>
      <c r="C1523" s="25">
        <v>1644.0</v>
      </c>
      <c r="D1523" s="18">
        <v>46075.0</v>
      </c>
      <c r="E1523" s="19" t="s">
        <v>106</v>
      </c>
      <c r="F1523" s="20" t="s">
        <v>403</v>
      </c>
      <c r="G1523" s="21">
        <v>22000.0</v>
      </c>
      <c r="H1523" s="22" t="b">
        <v>1</v>
      </c>
      <c r="I1523" s="19" t="s">
        <v>23</v>
      </c>
      <c r="J1523" s="18"/>
      <c r="K1523" s="31">
        <v>0.0</v>
      </c>
      <c r="L1523" s="24"/>
      <c r="M1523" s="24"/>
    </row>
    <row r="1524" ht="22.5" customHeight="1">
      <c r="A1524" s="16" t="s">
        <v>632</v>
      </c>
      <c r="B1524" s="16" t="s">
        <v>706</v>
      </c>
      <c r="C1524" s="25">
        <v>1483.0</v>
      </c>
      <c r="D1524" s="18">
        <v>46076.0</v>
      </c>
      <c r="E1524" s="19" t="s">
        <v>741</v>
      </c>
      <c r="F1524" s="20" t="s">
        <v>147</v>
      </c>
      <c r="G1524" s="21">
        <v>1785.0</v>
      </c>
      <c r="H1524" s="22" t="b">
        <v>1</v>
      </c>
      <c r="I1524" s="19" t="s">
        <v>20</v>
      </c>
      <c r="J1524" s="18">
        <v>46081.0</v>
      </c>
      <c r="K1524" s="31">
        <v>0.0</v>
      </c>
      <c r="L1524" s="24"/>
      <c r="M1524" s="24"/>
    </row>
    <row r="1525" ht="22.5" customHeight="1">
      <c r="A1525" s="16" t="s">
        <v>632</v>
      </c>
      <c r="B1525" s="16" t="s">
        <v>706</v>
      </c>
      <c r="C1525" s="25">
        <v>1488.0</v>
      </c>
      <c r="D1525" s="18">
        <v>46076.0</v>
      </c>
      <c r="E1525" s="19" t="s">
        <v>39</v>
      </c>
      <c r="F1525" s="20" t="s">
        <v>158</v>
      </c>
      <c r="G1525" s="21">
        <v>75.0</v>
      </c>
      <c r="H1525" s="22" t="b">
        <v>1</v>
      </c>
      <c r="I1525" s="19" t="s">
        <v>20</v>
      </c>
      <c r="J1525" s="18">
        <v>46078.0</v>
      </c>
      <c r="K1525" s="31">
        <v>0.0</v>
      </c>
      <c r="L1525" s="24"/>
      <c r="M1525" s="24"/>
    </row>
    <row r="1526" ht="22.5" customHeight="1">
      <c r="A1526" s="16" t="s">
        <v>632</v>
      </c>
      <c r="B1526" s="16" t="s">
        <v>706</v>
      </c>
      <c r="C1526" s="25">
        <v>1490.0</v>
      </c>
      <c r="D1526" s="18">
        <v>46076.0</v>
      </c>
      <c r="E1526" s="19" t="s">
        <v>150</v>
      </c>
      <c r="F1526" s="20" t="s">
        <v>693</v>
      </c>
      <c r="G1526" s="21">
        <v>4158.0</v>
      </c>
      <c r="H1526" s="22" t="b">
        <v>1</v>
      </c>
      <c r="I1526" s="19" t="s">
        <v>23</v>
      </c>
      <c r="J1526" s="18">
        <v>46081.0</v>
      </c>
      <c r="K1526" s="31">
        <v>0.0</v>
      </c>
      <c r="L1526" s="24"/>
      <c r="M1526" s="24"/>
    </row>
    <row r="1527" ht="22.5" customHeight="1">
      <c r="A1527" s="16" t="s">
        <v>632</v>
      </c>
      <c r="B1527" s="16" t="s">
        <v>706</v>
      </c>
      <c r="C1527" s="25">
        <v>1491.0</v>
      </c>
      <c r="D1527" s="18">
        <v>46076.0</v>
      </c>
      <c r="E1527" s="19" t="s">
        <v>72</v>
      </c>
      <c r="F1527" s="20" t="s">
        <v>522</v>
      </c>
      <c r="G1527" s="21">
        <v>2422.0</v>
      </c>
      <c r="H1527" s="22" t="b">
        <v>1</v>
      </c>
      <c r="I1527" s="19" t="s">
        <v>23</v>
      </c>
      <c r="J1527" s="18">
        <v>46081.0</v>
      </c>
      <c r="K1527" s="31">
        <v>0.0</v>
      </c>
      <c r="L1527" s="24"/>
      <c r="M1527" s="24"/>
    </row>
    <row r="1528" ht="22.5" customHeight="1">
      <c r="A1528" s="16" t="s">
        <v>632</v>
      </c>
      <c r="B1528" s="16" t="s">
        <v>706</v>
      </c>
      <c r="C1528" s="25">
        <v>1492.0</v>
      </c>
      <c r="D1528" s="18">
        <v>46076.0</v>
      </c>
      <c r="E1528" s="19" t="s">
        <v>159</v>
      </c>
      <c r="F1528" s="20" t="s">
        <v>752</v>
      </c>
      <c r="G1528" s="21">
        <v>2980.0</v>
      </c>
      <c r="H1528" s="22" t="b">
        <v>1</v>
      </c>
      <c r="I1528" s="19" t="s">
        <v>23</v>
      </c>
      <c r="J1528" s="18">
        <v>46081.0</v>
      </c>
      <c r="K1528" s="31">
        <v>0.0</v>
      </c>
      <c r="L1528" s="24"/>
      <c r="M1528" s="24"/>
    </row>
    <row r="1529" ht="22.5" customHeight="1">
      <c r="A1529" s="16" t="s">
        <v>632</v>
      </c>
      <c r="B1529" s="16" t="s">
        <v>706</v>
      </c>
      <c r="C1529" s="25">
        <v>1493.0</v>
      </c>
      <c r="D1529" s="18">
        <v>46076.0</v>
      </c>
      <c r="E1529" s="19" t="s">
        <v>21</v>
      </c>
      <c r="F1529" s="20" t="s">
        <v>753</v>
      </c>
      <c r="G1529" s="21">
        <v>6329.0</v>
      </c>
      <c r="H1529" s="22" t="b">
        <v>1</v>
      </c>
      <c r="I1529" s="19" t="s">
        <v>23</v>
      </c>
      <c r="J1529" s="18">
        <v>46086.0</v>
      </c>
      <c r="K1529" s="31">
        <v>0.0</v>
      </c>
      <c r="L1529" s="24"/>
      <c r="M1529" s="24"/>
    </row>
    <row r="1530" ht="22.5" customHeight="1">
      <c r="A1530" s="16" t="s">
        <v>632</v>
      </c>
      <c r="B1530" s="16" t="s">
        <v>706</v>
      </c>
      <c r="C1530" s="25">
        <v>1494.0</v>
      </c>
      <c r="D1530" s="18">
        <v>46076.0</v>
      </c>
      <c r="E1530" s="19" t="s">
        <v>21</v>
      </c>
      <c r="F1530" s="20" t="s">
        <v>754</v>
      </c>
      <c r="G1530" s="21">
        <v>446.0</v>
      </c>
      <c r="H1530" s="22" t="b">
        <v>1</v>
      </c>
      <c r="I1530" s="19" t="s">
        <v>23</v>
      </c>
      <c r="J1530" s="18">
        <v>46081.0</v>
      </c>
      <c r="K1530" s="31">
        <v>0.0</v>
      </c>
      <c r="L1530" s="24"/>
      <c r="M1530" s="24"/>
    </row>
    <row r="1531" ht="22.5" customHeight="1">
      <c r="A1531" s="16" t="s">
        <v>632</v>
      </c>
      <c r="B1531" s="16" t="s">
        <v>706</v>
      </c>
      <c r="C1531" s="25">
        <v>1484.0</v>
      </c>
      <c r="D1531" s="18">
        <v>46077.0</v>
      </c>
      <c r="E1531" s="19" t="s">
        <v>142</v>
      </c>
      <c r="F1531" s="20" t="s">
        <v>219</v>
      </c>
      <c r="G1531" s="21">
        <v>3864.0</v>
      </c>
      <c r="H1531" s="22" t="b">
        <v>1</v>
      </c>
      <c r="I1531" s="19" t="s">
        <v>20</v>
      </c>
      <c r="J1531" s="18">
        <v>46076.0</v>
      </c>
      <c r="K1531" s="31">
        <v>0.0</v>
      </c>
      <c r="L1531" s="24"/>
      <c r="M1531" s="24"/>
    </row>
    <row r="1532" ht="22.5" customHeight="1">
      <c r="A1532" s="16" t="s">
        <v>632</v>
      </c>
      <c r="B1532" s="16" t="s">
        <v>706</v>
      </c>
      <c r="C1532" s="25">
        <v>1486.0</v>
      </c>
      <c r="D1532" s="18">
        <v>46077.0</v>
      </c>
      <c r="E1532" s="19" t="s">
        <v>26</v>
      </c>
      <c r="F1532" s="20" t="s">
        <v>149</v>
      </c>
      <c r="G1532" s="21">
        <v>2700.0</v>
      </c>
      <c r="H1532" s="22" t="b">
        <v>1</v>
      </c>
      <c r="I1532" s="19" t="s">
        <v>20</v>
      </c>
      <c r="J1532" s="18">
        <v>46081.0</v>
      </c>
      <c r="K1532" s="31">
        <v>0.0</v>
      </c>
      <c r="L1532" s="24"/>
      <c r="M1532" s="24"/>
    </row>
    <row r="1533" ht="22.5" customHeight="1">
      <c r="A1533" s="16" t="s">
        <v>632</v>
      </c>
      <c r="B1533" s="16" t="s">
        <v>706</v>
      </c>
      <c r="C1533" s="25">
        <v>1487.0</v>
      </c>
      <c r="D1533" s="18">
        <v>46077.0</v>
      </c>
      <c r="E1533" s="19" t="s">
        <v>155</v>
      </c>
      <c r="F1533" s="20" t="s">
        <v>596</v>
      </c>
      <c r="G1533" s="21">
        <v>6141.0</v>
      </c>
      <c r="H1533" s="22" t="b">
        <v>1</v>
      </c>
      <c r="I1533" s="19" t="s">
        <v>20</v>
      </c>
      <c r="J1533" s="18">
        <v>46077.0</v>
      </c>
      <c r="K1533" s="31">
        <v>0.0</v>
      </c>
      <c r="L1533" s="24"/>
      <c r="M1533" s="24"/>
    </row>
    <row r="1534" ht="22.5" customHeight="1">
      <c r="A1534" s="16" t="s">
        <v>632</v>
      </c>
      <c r="B1534" s="16" t="s">
        <v>706</v>
      </c>
      <c r="C1534" s="25">
        <v>1489.0</v>
      </c>
      <c r="D1534" s="18">
        <v>46077.0</v>
      </c>
      <c r="E1534" s="19" t="s">
        <v>676</v>
      </c>
      <c r="F1534" s="20" t="s">
        <v>746</v>
      </c>
      <c r="G1534" s="21">
        <v>11560.0</v>
      </c>
      <c r="H1534" s="22" t="b">
        <v>1</v>
      </c>
      <c r="I1534" s="19" t="s">
        <v>23</v>
      </c>
      <c r="J1534" s="18">
        <v>46184.0</v>
      </c>
      <c r="K1534" s="31">
        <v>0.0</v>
      </c>
      <c r="L1534" s="24"/>
      <c r="M1534" s="24"/>
    </row>
    <row r="1535" ht="22.5" customHeight="1">
      <c r="A1535" s="16" t="s">
        <v>632</v>
      </c>
      <c r="B1535" s="16" t="s">
        <v>706</v>
      </c>
      <c r="C1535" s="25">
        <v>1537.0</v>
      </c>
      <c r="D1535" s="18">
        <v>46077.0</v>
      </c>
      <c r="E1535" s="19" t="s">
        <v>136</v>
      </c>
      <c r="F1535" s="20" t="s">
        <v>416</v>
      </c>
      <c r="G1535" s="21">
        <v>3040.0</v>
      </c>
      <c r="H1535" s="22" t="b">
        <v>1</v>
      </c>
      <c r="I1535" s="19" t="s">
        <v>20</v>
      </c>
      <c r="J1535" s="18">
        <v>46077.0</v>
      </c>
      <c r="K1535" s="31">
        <v>0.0</v>
      </c>
      <c r="L1535" s="24"/>
      <c r="M1535" s="24"/>
    </row>
    <row r="1536" ht="22.5" customHeight="1">
      <c r="A1536" s="16" t="s">
        <v>632</v>
      </c>
      <c r="B1536" s="16" t="s">
        <v>706</v>
      </c>
      <c r="C1536" s="25">
        <v>1688.0</v>
      </c>
      <c r="D1536" s="18">
        <v>46077.0</v>
      </c>
      <c r="E1536" s="19" t="s">
        <v>93</v>
      </c>
      <c r="F1536" s="20" t="s">
        <v>161</v>
      </c>
      <c r="G1536" s="21">
        <v>3233.0</v>
      </c>
      <c r="H1536" s="22" t="b">
        <v>1</v>
      </c>
      <c r="I1536" s="19" t="s">
        <v>20</v>
      </c>
      <c r="J1536" s="18"/>
      <c r="K1536" s="31">
        <v>0.0</v>
      </c>
      <c r="L1536" s="24"/>
      <c r="M1536" s="24"/>
    </row>
    <row r="1537" ht="22.5" customHeight="1">
      <c r="A1537" s="16" t="s">
        <v>632</v>
      </c>
      <c r="B1537" s="16" t="s">
        <v>706</v>
      </c>
      <c r="C1537" s="25">
        <v>1495.0</v>
      </c>
      <c r="D1537" s="18">
        <v>46078.0</v>
      </c>
      <c r="E1537" s="19" t="s">
        <v>39</v>
      </c>
      <c r="F1537" s="20" t="s">
        <v>158</v>
      </c>
      <c r="G1537" s="21">
        <v>75.0</v>
      </c>
      <c r="H1537" s="22" t="b">
        <v>1</v>
      </c>
      <c r="I1537" s="19" t="s">
        <v>20</v>
      </c>
      <c r="J1537" s="18">
        <v>46078.0</v>
      </c>
      <c r="K1537" s="31">
        <v>0.0</v>
      </c>
      <c r="L1537" s="24"/>
      <c r="M1537" s="24"/>
    </row>
    <row r="1538" ht="22.5" customHeight="1">
      <c r="A1538" s="16" t="s">
        <v>632</v>
      </c>
      <c r="B1538" s="16" t="s">
        <v>706</v>
      </c>
      <c r="C1538" s="25">
        <v>1496.0</v>
      </c>
      <c r="D1538" s="18">
        <v>46078.0</v>
      </c>
      <c r="E1538" s="19" t="s">
        <v>26</v>
      </c>
      <c r="F1538" s="20" t="s">
        <v>149</v>
      </c>
      <c r="G1538" s="21">
        <v>2880.0</v>
      </c>
      <c r="H1538" s="22" t="b">
        <v>1</v>
      </c>
      <c r="I1538" s="19" t="s">
        <v>23</v>
      </c>
      <c r="J1538" s="18">
        <v>46081.0</v>
      </c>
      <c r="K1538" s="31">
        <v>0.0</v>
      </c>
      <c r="L1538" s="24"/>
      <c r="M1538" s="24"/>
    </row>
    <row r="1539" ht="22.5" customHeight="1">
      <c r="A1539" s="16" t="s">
        <v>632</v>
      </c>
      <c r="B1539" s="16" t="s">
        <v>706</v>
      </c>
      <c r="C1539" s="25">
        <v>1502.0</v>
      </c>
      <c r="D1539" s="18">
        <v>46078.0</v>
      </c>
      <c r="E1539" s="19" t="s">
        <v>93</v>
      </c>
      <c r="F1539" s="20" t="s">
        <v>755</v>
      </c>
      <c r="G1539" s="21">
        <v>1096.0</v>
      </c>
      <c r="H1539" s="22" t="b">
        <v>1</v>
      </c>
      <c r="I1539" s="19" t="s">
        <v>20</v>
      </c>
      <c r="J1539" s="18">
        <v>46078.0</v>
      </c>
      <c r="K1539" s="31">
        <v>0.0</v>
      </c>
      <c r="L1539" s="24"/>
      <c r="M1539" s="24"/>
    </row>
    <row r="1540" ht="22.5" customHeight="1">
      <c r="A1540" s="16" t="s">
        <v>632</v>
      </c>
      <c r="B1540" s="16" t="s">
        <v>706</v>
      </c>
      <c r="C1540" s="25">
        <v>1503.0</v>
      </c>
      <c r="D1540" s="18">
        <v>46079.0</v>
      </c>
      <c r="E1540" s="19" t="s">
        <v>39</v>
      </c>
      <c r="F1540" s="20" t="s">
        <v>158</v>
      </c>
      <c r="G1540" s="21">
        <v>75.0</v>
      </c>
      <c r="H1540" s="22" t="b">
        <v>1</v>
      </c>
      <c r="I1540" s="19" t="s">
        <v>20</v>
      </c>
      <c r="J1540" s="18">
        <v>46081.0</v>
      </c>
      <c r="K1540" s="31">
        <v>0.0</v>
      </c>
      <c r="L1540" s="24"/>
      <c r="M1540" s="24"/>
    </row>
    <row r="1541" ht="22.5" customHeight="1">
      <c r="A1541" s="16" t="s">
        <v>632</v>
      </c>
      <c r="B1541" s="16" t="s">
        <v>706</v>
      </c>
      <c r="C1541" s="25">
        <v>1504.0</v>
      </c>
      <c r="D1541" s="18">
        <v>46079.0</v>
      </c>
      <c r="E1541" s="19" t="s">
        <v>59</v>
      </c>
      <c r="F1541" s="20" t="s">
        <v>756</v>
      </c>
      <c r="G1541" s="21">
        <v>1750.0</v>
      </c>
      <c r="H1541" s="22" t="b">
        <v>1</v>
      </c>
      <c r="I1541" s="19" t="s">
        <v>23</v>
      </c>
      <c r="J1541" s="18">
        <v>46081.0</v>
      </c>
      <c r="K1541" s="31">
        <v>0.0</v>
      </c>
      <c r="L1541" s="24"/>
      <c r="M1541" s="24"/>
    </row>
    <row r="1542" ht="22.5" customHeight="1">
      <c r="A1542" s="16" t="s">
        <v>632</v>
      </c>
      <c r="B1542" s="16" t="s">
        <v>706</v>
      </c>
      <c r="C1542" s="25">
        <v>1505.0</v>
      </c>
      <c r="D1542" s="18">
        <v>46079.0</v>
      </c>
      <c r="E1542" s="19" t="s">
        <v>741</v>
      </c>
      <c r="F1542" s="20" t="s">
        <v>147</v>
      </c>
      <c r="G1542" s="21">
        <v>566.0</v>
      </c>
      <c r="H1542" s="22" t="b">
        <v>1</v>
      </c>
      <c r="I1542" s="19" t="s">
        <v>23</v>
      </c>
      <c r="J1542" s="18">
        <v>46081.0</v>
      </c>
      <c r="K1542" s="31">
        <v>0.0</v>
      </c>
      <c r="L1542" s="24"/>
      <c r="M1542" s="24"/>
    </row>
    <row r="1543" ht="22.5" customHeight="1">
      <c r="A1543" s="16" t="s">
        <v>632</v>
      </c>
      <c r="B1543" s="16" t="s">
        <v>706</v>
      </c>
      <c r="C1543" s="25">
        <v>1532.0</v>
      </c>
      <c r="D1543" s="18">
        <v>46079.0</v>
      </c>
      <c r="E1543" s="19" t="s">
        <v>400</v>
      </c>
      <c r="F1543" s="20" t="s">
        <v>608</v>
      </c>
      <c r="G1543" s="21">
        <v>59.0</v>
      </c>
      <c r="H1543" s="22" t="b">
        <v>1</v>
      </c>
      <c r="I1543" s="19" t="s">
        <v>20</v>
      </c>
      <c r="J1543" s="18">
        <v>46079.0</v>
      </c>
      <c r="K1543" s="31">
        <v>0.0</v>
      </c>
      <c r="L1543" s="24"/>
      <c r="M1543" s="24"/>
    </row>
    <row r="1544" ht="22.5" customHeight="1">
      <c r="A1544" s="16" t="s">
        <v>632</v>
      </c>
      <c r="B1544" s="16" t="s">
        <v>706</v>
      </c>
      <c r="C1544" s="25">
        <v>1533.0</v>
      </c>
      <c r="D1544" s="18">
        <v>46079.0</v>
      </c>
      <c r="E1544" s="19" t="s">
        <v>93</v>
      </c>
      <c r="F1544" s="20" t="s">
        <v>708</v>
      </c>
      <c r="G1544" s="21">
        <v>3053.0</v>
      </c>
      <c r="H1544" s="22" t="b">
        <v>1</v>
      </c>
      <c r="I1544" s="19" t="s">
        <v>20</v>
      </c>
      <c r="J1544" s="18">
        <v>46079.0</v>
      </c>
      <c r="K1544" s="31">
        <v>0.0</v>
      </c>
      <c r="L1544" s="24"/>
      <c r="M1544" s="24"/>
    </row>
    <row r="1545" ht="22.5" customHeight="1">
      <c r="A1545" s="16" t="s">
        <v>632</v>
      </c>
      <c r="B1545" s="16" t="s">
        <v>706</v>
      </c>
      <c r="C1545" s="25">
        <v>1506.0</v>
      </c>
      <c r="D1545" s="18">
        <v>46080.0</v>
      </c>
      <c r="E1545" s="19" t="s">
        <v>39</v>
      </c>
      <c r="F1545" s="20" t="s">
        <v>158</v>
      </c>
      <c r="G1545" s="21">
        <v>75.0</v>
      </c>
      <c r="H1545" s="22" t="b">
        <v>1</v>
      </c>
      <c r="I1545" s="19" t="s">
        <v>20</v>
      </c>
      <c r="J1545" s="18">
        <v>46081.0</v>
      </c>
      <c r="K1545" s="31">
        <v>0.0</v>
      </c>
      <c r="L1545" s="24"/>
      <c r="M1545" s="24"/>
    </row>
    <row r="1546" ht="22.5" customHeight="1">
      <c r="A1546" s="16" t="s">
        <v>632</v>
      </c>
      <c r="B1546" s="16" t="s">
        <v>706</v>
      </c>
      <c r="C1546" s="25">
        <v>1507.0</v>
      </c>
      <c r="D1546" s="18">
        <v>46080.0</v>
      </c>
      <c r="E1546" s="19" t="s">
        <v>159</v>
      </c>
      <c r="F1546" s="20" t="s">
        <v>318</v>
      </c>
      <c r="G1546" s="21">
        <v>4607.0</v>
      </c>
      <c r="H1546" s="22" t="b">
        <v>1</v>
      </c>
      <c r="I1546" s="19" t="s">
        <v>23</v>
      </c>
      <c r="J1546" s="18">
        <v>46058.0</v>
      </c>
      <c r="K1546" s="31">
        <v>0.0</v>
      </c>
      <c r="L1546" s="24"/>
      <c r="M1546" s="24"/>
    </row>
    <row r="1547" ht="22.5" customHeight="1">
      <c r="A1547" s="16" t="s">
        <v>632</v>
      </c>
      <c r="B1547" s="16" t="s">
        <v>706</v>
      </c>
      <c r="C1547" s="25">
        <v>1508.0</v>
      </c>
      <c r="D1547" s="18">
        <v>46080.0</v>
      </c>
      <c r="E1547" s="19" t="s">
        <v>21</v>
      </c>
      <c r="F1547" s="20" t="s">
        <v>757</v>
      </c>
      <c r="G1547" s="21">
        <v>2108.0</v>
      </c>
      <c r="H1547" s="22" t="b">
        <v>1</v>
      </c>
      <c r="I1547" s="19" t="s">
        <v>23</v>
      </c>
      <c r="J1547" s="18">
        <v>46058.0</v>
      </c>
      <c r="K1547" s="31">
        <v>0.0</v>
      </c>
      <c r="L1547" s="24"/>
      <c r="M1547" s="24"/>
    </row>
    <row r="1548" ht="22.5" customHeight="1">
      <c r="A1548" s="16" t="s">
        <v>632</v>
      </c>
      <c r="B1548" s="16" t="s">
        <v>706</v>
      </c>
      <c r="C1548" s="25">
        <v>1510.0</v>
      </c>
      <c r="D1548" s="18">
        <v>46081.0</v>
      </c>
      <c r="E1548" s="19" t="s">
        <v>21</v>
      </c>
      <c r="F1548" s="20" t="s">
        <v>758</v>
      </c>
      <c r="G1548" s="21">
        <v>1378.0</v>
      </c>
      <c r="H1548" s="22" t="b">
        <v>1</v>
      </c>
      <c r="I1548" s="19" t="s">
        <v>23</v>
      </c>
      <c r="J1548" s="18">
        <v>46058.0</v>
      </c>
      <c r="K1548" s="31">
        <v>0.0</v>
      </c>
      <c r="L1548" s="24"/>
      <c r="M1548" s="24"/>
    </row>
    <row r="1549" ht="22.5" customHeight="1">
      <c r="A1549" s="16" t="s">
        <v>632</v>
      </c>
      <c r="B1549" s="16" t="s">
        <v>706</v>
      </c>
      <c r="C1549" s="25">
        <v>1511.0</v>
      </c>
      <c r="D1549" s="18">
        <v>46081.0</v>
      </c>
      <c r="E1549" s="19" t="s">
        <v>741</v>
      </c>
      <c r="F1549" s="20" t="s">
        <v>147</v>
      </c>
      <c r="G1549" s="21">
        <v>2155.0</v>
      </c>
      <c r="H1549" s="22" t="b">
        <v>1</v>
      </c>
      <c r="I1549" s="19" t="s">
        <v>23</v>
      </c>
      <c r="J1549" s="18">
        <v>46081.0</v>
      </c>
      <c r="K1549" s="31">
        <v>0.0</v>
      </c>
      <c r="L1549" s="24"/>
      <c r="M1549" s="24"/>
    </row>
    <row r="1550" ht="22.5" customHeight="1">
      <c r="A1550" s="16" t="s">
        <v>632</v>
      </c>
      <c r="B1550" s="16" t="s">
        <v>706</v>
      </c>
      <c r="C1550" s="25">
        <v>1531.0</v>
      </c>
      <c r="D1550" s="18">
        <v>46081.0</v>
      </c>
      <c r="E1550" s="19" t="s">
        <v>136</v>
      </c>
      <c r="F1550" s="20" t="s">
        <v>416</v>
      </c>
      <c r="G1550" s="21">
        <v>2805.0</v>
      </c>
      <c r="H1550" s="22" t="b">
        <v>1</v>
      </c>
      <c r="I1550" s="19" t="s">
        <v>23</v>
      </c>
      <c r="J1550" s="18">
        <v>46081.0</v>
      </c>
      <c r="K1550" s="31">
        <v>0.0</v>
      </c>
      <c r="L1550" s="24"/>
      <c r="M1550" s="24"/>
    </row>
    <row r="1551" ht="22.5" customHeight="1">
      <c r="A1551" s="16" t="s">
        <v>632</v>
      </c>
      <c r="B1551" s="16" t="s">
        <v>706</v>
      </c>
      <c r="C1551" s="25">
        <v>1541.0</v>
      </c>
      <c r="D1551" s="18">
        <v>46081.0</v>
      </c>
      <c r="E1551" s="19" t="s">
        <v>130</v>
      </c>
      <c r="F1551" s="20" t="s">
        <v>705</v>
      </c>
      <c r="G1551" s="21">
        <v>3120.0</v>
      </c>
      <c r="H1551" s="22" t="b">
        <v>1</v>
      </c>
      <c r="I1551" s="19" t="s">
        <v>23</v>
      </c>
      <c r="J1551" s="18">
        <v>46086.0</v>
      </c>
      <c r="K1551" s="31">
        <v>0.0</v>
      </c>
      <c r="L1551" s="24"/>
      <c r="M1551" s="24"/>
    </row>
    <row r="1552" ht="22.5" customHeight="1">
      <c r="A1552" s="16" t="s">
        <v>632</v>
      </c>
      <c r="B1552" s="16" t="s">
        <v>759</v>
      </c>
      <c r="C1552" s="25">
        <v>1519.0</v>
      </c>
      <c r="D1552" s="18">
        <v>46082.0</v>
      </c>
      <c r="E1552" s="19" t="s">
        <v>267</v>
      </c>
      <c r="F1552" s="20" t="s">
        <v>360</v>
      </c>
      <c r="G1552" s="21">
        <v>2026.0</v>
      </c>
      <c r="H1552" s="22" t="b">
        <v>1</v>
      </c>
      <c r="I1552" s="19" t="s">
        <v>20</v>
      </c>
      <c r="J1552" s="18">
        <v>46082.0</v>
      </c>
      <c r="K1552" s="31">
        <v>0.0</v>
      </c>
      <c r="L1552" s="24"/>
      <c r="M1552" s="24"/>
    </row>
    <row r="1553" ht="22.5" customHeight="1">
      <c r="A1553" s="16" t="s">
        <v>632</v>
      </c>
      <c r="B1553" s="16" t="s">
        <v>759</v>
      </c>
      <c r="C1553" s="25">
        <v>1516.0</v>
      </c>
      <c r="D1553" s="18">
        <v>46083.0</v>
      </c>
      <c r="E1553" s="19" t="s">
        <v>39</v>
      </c>
      <c r="F1553" s="20" t="s">
        <v>158</v>
      </c>
      <c r="G1553" s="21">
        <v>75.0</v>
      </c>
      <c r="H1553" s="22" t="b">
        <v>1</v>
      </c>
      <c r="I1553" s="19" t="s">
        <v>20</v>
      </c>
      <c r="J1553" s="18">
        <v>46086.0</v>
      </c>
      <c r="K1553" s="31">
        <v>0.0</v>
      </c>
      <c r="L1553" s="24"/>
      <c r="M1553" s="24"/>
    </row>
    <row r="1554" ht="22.5" customHeight="1">
      <c r="A1554" s="16" t="s">
        <v>632</v>
      </c>
      <c r="B1554" s="16" t="s">
        <v>759</v>
      </c>
      <c r="C1554" s="25">
        <v>1524.0</v>
      </c>
      <c r="D1554" s="18">
        <v>46083.0</v>
      </c>
      <c r="E1554" s="19" t="s">
        <v>676</v>
      </c>
      <c r="F1554" s="20" t="s">
        <v>760</v>
      </c>
      <c r="G1554" s="21">
        <v>14127.0</v>
      </c>
      <c r="H1554" s="22" t="b">
        <v>1</v>
      </c>
      <c r="I1554" s="19" t="s">
        <v>23</v>
      </c>
      <c r="J1554" s="18">
        <v>46086.0</v>
      </c>
      <c r="K1554" s="31">
        <v>0.0</v>
      </c>
      <c r="L1554" s="24"/>
      <c r="M1554" s="24"/>
    </row>
    <row r="1555" ht="22.5" customHeight="1">
      <c r="A1555" s="16" t="s">
        <v>632</v>
      </c>
      <c r="B1555" s="16" t="s">
        <v>759</v>
      </c>
      <c r="C1555" s="25">
        <v>1684.0</v>
      </c>
      <c r="D1555" s="18">
        <v>46083.0</v>
      </c>
      <c r="E1555" s="19" t="s">
        <v>741</v>
      </c>
      <c r="F1555" s="20" t="s">
        <v>147</v>
      </c>
      <c r="G1555" s="21">
        <v>660.0</v>
      </c>
      <c r="H1555" s="22" t="b">
        <v>1</v>
      </c>
      <c r="I1555" s="19" t="s">
        <v>23</v>
      </c>
      <c r="J1555" s="18">
        <v>46123.0</v>
      </c>
      <c r="K1555" s="31">
        <v>0.0</v>
      </c>
      <c r="L1555" s="24"/>
      <c r="M1555" s="24"/>
    </row>
    <row r="1556" ht="22.5" customHeight="1">
      <c r="A1556" s="16" t="s">
        <v>632</v>
      </c>
      <c r="B1556" s="16" t="s">
        <v>759</v>
      </c>
      <c r="C1556" s="25">
        <v>1522.0</v>
      </c>
      <c r="D1556" s="18">
        <v>46084.0</v>
      </c>
      <c r="E1556" s="19" t="s">
        <v>155</v>
      </c>
      <c r="F1556" s="20" t="s">
        <v>596</v>
      </c>
      <c r="G1556" s="21">
        <v>3830.0</v>
      </c>
      <c r="H1556" s="22" t="b">
        <v>1</v>
      </c>
      <c r="I1556" s="19" t="s">
        <v>20</v>
      </c>
      <c r="J1556" s="18">
        <v>46084.0</v>
      </c>
      <c r="K1556" s="31">
        <v>0.0</v>
      </c>
      <c r="L1556" s="24"/>
      <c r="M1556" s="24"/>
    </row>
    <row r="1557" ht="22.5" customHeight="1">
      <c r="A1557" s="16" t="s">
        <v>632</v>
      </c>
      <c r="B1557" s="16" t="s">
        <v>759</v>
      </c>
      <c r="C1557" s="25">
        <v>1523.0</v>
      </c>
      <c r="D1557" s="18">
        <v>46084.0</v>
      </c>
      <c r="E1557" s="19" t="s">
        <v>395</v>
      </c>
      <c r="F1557" s="20" t="s">
        <v>761</v>
      </c>
      <c r="G1557" s="21">
        <v>3884.0</v>
      </c>
      <c r="H1557" s="22" t="b">
        <v>1</v>
      </c>
      <c r="I1557" s="19" t="s">
        <v>23</v>
      </c>
      <c r="J1557" s="18">
        <v>46086.0</v>
      </c>
      <c r="K1557" s="31">
        <v>0.0</v>
      </c>
      <c r="L1557" s="24"/>
      <c r="M1557" s="24"/>
    </row>
    <row r="1558" ht="22.5" customHeight="1">
      <c r="A1558" s="16" t="s">
        <v>632</v>
      </c>
      <c r="B1558" s="16" t="s">
        <v>759</v>
      </c>
      <c r="C1558" s="25">
        <v>1512.0</v>
      </c>
      <c r="D1558" s="18">
        <v>46085.0</v>
      </c>
      <c r="E1558" s="19" t="s">
        <v>21</v>
      </c>
      <c r="F1558" s="20" t="s">
        <v>762</v>
      </c>
      <c r="G1558" s="21">
        <v>6210.0</v>
      </c>
      <c r="H1558" s="22" t="b">
        <v>1</v>
      </c>
      <c r="I1558" s="19" t="s">
        <v>23</v>
      </c>
      <c r="J1558" s="18">
        <v>46058.0</v>
      </c>
      <c r="K1558" s="31">
        <v>0.0</v>
      </c>
      <c r="L1558" s="24"/>
      <c r="M1558" s="24"/>
    </row>
    <row r="1559" ht="22.5" customHeight="1">
      <c r="A1559" s="16" t="s">
        <v>632</v>
      </c>
      <c r="B1559" s="16" t="s">
        <v>759</v>
      </c>
      <c r="C1559" s="25">
        <v>1514.0</v>
      </c>
      <c r="D1559" s="18">
        <v>46085.0</v>
      </c>
      <c r="E1559" s="19" t="s">
        <v>24</v>
      </c>
      <c r="F1559" s="20" t="s">
        <v>763</v>
      </c>
      <c r="G1559" s="21">
        <v>6013.0</v>
      </c>
      <c r="H1559" s="22" t="b">
        <v>1</v>
      </c>
      <c r="I1559" s="19" t="s">
        <v>23</v>
      </c>
      <c r="J1559" s="18">
        <v>46086.0</v>
      </c>
      <c r="K1559" s="31">
        <v>0.0</v>
      </c>
      <c r="L1559" s="24"/>
      <c r="M1559" s="24"/>
    </row>
    <row r="1560" ht="22.5" customHeight="1">
      <c r="A1560" s="16" t="s">
        <v>632</v>
      </c>
      <c r="B1560" s="16" t="s">
        <v>759</v>
      </c>
      <c r="C1560" s="25">
        <v>1515.0</v>
      </c>
      <c r="D1560" s="18">
        <v>46085.0</v>
      </c>
      <c r="E1560" s="19" t="s">
        <v>267</v>
      </c>
      <c r="F1560" s="20" t="s">
        <v>644</v>
      </c>
      <c r="G1560" s="21">
        <v>1260.0</v>
      </c>
      <c r="H1560" s="22" t="b">
        <v>1</v>
      </c>
      <c r="I1560" s="19" t="s">
        <v>20</v>
      </c>
      <c r="J1560" s="18">
        <v>46085.0</v>
      </c>
      <c r="K1560" s="31">
        <v>0.0</v>
      </c>
      <c r="L1560" s="24"/>
      <c r="M1560" s="24"/>
    </row>
    <row r="1561" ht="22.5" customHeight="1">
      <c r="A1561" s="16" t="s">
        <v>632</v>
      </c>
      <c r="B1561" s="16" t="s">
        <v>759</v>
      </c>
      <c r="C1561" s="25">
        <v>1517.0</v>
      </c>
      <c r="D1561" s="18">
        <v>46085.0</v>
      </c>
      <c r="E1561" s="19" t="s">
        <v>39</v>
      </c>
      <c r="F1561" s="20" t="s">
        <v>158</v>
      </c>
      <c r="G1561" s="21">
        <v>75.0</v>
      </c>
      <c r="H1561" s="22" t="b">
        <v>1</v>
      </c>
      <c r="I1561" s="19" t="s">
        <v>20</v>
      </c>
      <c r="J1561" s="18">
        <v>46086.0</v>
      </c>
      <c r="K1561" s="31">
        <v>0.0</v>
      </c>
      <c r="L1561" s="24"/>
      <c r="M1561" s="24"/>
    </row>
    <row r="1562" ht="22.5" customHeight="1">
      <c r="A1562" s="16" t="s">
        <v>632</v>
      </c>
      <c r="B1562" s="16" t="s">
        <v>759</v>
      </c>
      <c r="C1562" s="25">
        <v>1518.0</v>
      </c>
      <c r="D1562" s="18">
        <v>46085.0</v>
      </c>
      <c r="E1562" s="19" t="s">
        <v>59</v>
      </c>
      <c r="F1562" s="20" t="s">
        <v>60</v>
      </c>
      <c r="G1562" s="21">
        <v>1780.0</v>
      </c>
      <c r="H1562" s="22" t="b">
        <v>1</v>
      </c>
      <c r="I1562" s="19" t="s">
        <v>23</v>
      </c>
      <c r="J1562" s="18">
        <v>46086.0</v>
      </c>
      <c r="K1562" s="31">
        <v>0.0</v>
      </c>
      <c r="L1562" s="24"/>
      <c r="M1562" s="24"/>
    </row>
    <row r="1563" ht="22.5" customHeight="1">
      <c r="A1563" s="16" t="s">
        <v>632</v>
      </c>
      <c r="B1563" s="16" t="s">
        <v>759</v>
      </c>
      <c r="C1563" s="25">
        <v>1520.0</v>
      </c>
      <c r="D1563" s="18">
        <v>46085.0</v>
      </c>
      <c r="E1563" s="19" t="s">
        <v>267</v>
      </c>
      <c r="F1563" s="20" t="s">
        <v>360</v>
      </c>
      <c r="G1563" s="21">
        <v>3456.0</v>
      </c>
      <c r="H1563" s="22" t="b">
        <v>1</v>
      </c>
      <c r="I1563" s="19" t="s">
        <v>20</v>
      </c>
      <c r="J1563" s="18">
        <v>46085.0</v>
      </c>
      <c r="K1563" s="31">
        <v>0.0</v>
      </c>
      <c r="L1563" s="24"/>
      <c r="M1563" s="24"/>
    </row>
    <row r="1564" ht="22.5" customHeight="1">
      <c r="A1564" s="16" t="s">
        <v>632</v>
      </c>
      <c r="B1564" s="16" t="s">
        <v>759</v>
      </c>
      <c r="C1564" s="25">
        <v>1521.0</v>
      </c>
      <c r="D1564" s="18">
        <v>46085.0</v>
      </c>
      <c r="E1564" s="19" t="s">
        <v>53</v>
      </c>
      <c r="F1564" s="20" t="s">
        <v>764</v>
      </c>
      <c r="G1564" s="21">
        <v>2855.0</v>
      </c>
      <c r="H1564" s="22" t="b">
        <v>1</v>
      </c>
      <c r="I1564" s="19" t="s">
        <v>20</v>
      </c>
      <c r="J1564" s="18">
        <v>46085.0</v>
      </c>
      <c r="K1564" s="31">
        <v>0.0</v>
      </c>
      <c r="L1564" s="24"/>
      <c r="M1564" s="24"/>
    </row>
    <row r="1565" ht="22.5" customHeight="1">
      <c r="A1565" s="16" t="s">
        <v>632</v>
      </c>
      <c r="B1565" s="16" t="s">
        <v>759</v>
      </c>
      <c r="C1565" s="25">
        <v>1529.0</v>
      </c>
      <c r="D1565" s="18">
        <v>46085.0</v>
      </c>
      <c r="E1565" s="19" t="s">
        <v>451</v>
      </c>
      <c r="F1565" s="20" t="s">
        <v>765</v>
      </c>
      <c r="G1565" s="21">
        <v>210.0</v>
      </c>
      <c r="H1565" s="22" t="b">
        <v>1</v>
      </c>
      <c r="I1565" s="19" t="s">
        <v>20</v>
      </c>
      <c r="J1565" s="18">
        <v>46084.0</v>
      </c>
      <c r="K1565" s="31">
        <v>0.0</v>
      </c>
      <c r="L1565" s="24"/>
      <c r="M1565" s="24"/>
    </row>
    <row r="1566" ht="22.5" customHeight="1">
      <c r="A1566" s="16" t="s">
        <v>632</v>
      </c>
      <c r="B1566" s="16" t="s">
        <v>759</v>
      </c>
      <c r="C1566" s="25">
        <v>1525.0</v>
      </c>
      <c r="D1566" s="18">
        <v>46086.0</v>
      </c>
      <c r="E1566" s="19" t="s">
        <v>39</v>
      </c>
      <c r="F1566" s="20" t="s">
        <v>158</v>
      </c>
      <c r="G1566" s="21">
        <v>75.0</v>
      </c>
      <c r="H1566" s="22" t="b">
        <v>1</v>
      </c>
      <c r="I1566" s="19" t="s">
        <v>20</v>
      </c>
      <c r="J1566" s="18">
        <v>46086.0</v>
      </c>
      <c r="K1566" s="31">
        <v>0.0</v>
      </c>
      <c r="L1566" s="24"/>
      <c r="M1566" s="24"/>
    </row>
    <row r="1567" ht="22.5" customHeight="1">
      <c r="A1567" s="16" t="s">
        <v>632</v>
      </c>
      <c r="B1567" s="16" t="s">
        <v>759</v>
      </c>
      <c r="C1567" s="25">
        <v>1526.0</v>
      </c>
      <c r="D1567" s="18">
        <v>46086.0</v>
      </c>
      <c r="E1567" s="19" t="s">
        <v>13</v>
      </c>
      <c r="F1567" s="20" t="s">
        <v>766</v>
      </c>
      <c r="G1567" s="21">
        <v>138.0</v>
      </c>
      <c r="H1567" s="22" t="b">
        <v>1</v>
      </c>
      <c r="I1567" s="19" t="s">
        <v>20</v>
      </c>
      <c r="J1567" s="18">
        <v>46086.0</v>
      </c>
      <c r="K1567" s="31">
        <v>0.0</v>
      </c>
      <c r="L1567" s="24"/>
      <c r="M1567" s="24"/>
    </row>
    <row r="1568" ht="22.5" customHeight="1">
      <c r="A1568" s="16" t="s">
        <v>632</v>
      </c>
      <c r="B1568" s="16" t="s">
        <v>759</v>
      </c>
      <c r="C1568" s="25">
        <v>1527.0</v>
      </c>
      <c r="D1568" s="18">
        <v>46086.0</v>
      </c>
      <c r="E1568" s="19" t="s">
        <v>13</v>
      </c>
      <c r="F1568" s="20" t="s">
        <v>766</v>
      </c>
      <c r="G1568" s="21">
        <v>144.0</v>
      </c>
      <c r="H1568" s="22" t="b">
        <v>1</v>
      </c>
      <c r="I1568" s="19" t="s">
        <v>20</v>
      </c>
      <c r="J1568" s="18">
        <v>46086.0</v>
      </c>
      <c r="K1568" s="31">
        <v>0.0</v>
      </c>
      <c r="L1568" s="24"/>
      <c r="M1568" s="24"/>
    </row>
    <row r="1569" ht="22.5" customHeight="1">
      <c r="A1569" s="16" t="s">
        <v>632</v>
      </c>
      <c r="B1569" s="16" t="s">
        <v>759</v>
      </c>
      <c r="C1569" s="25">
        <v>1528.0</v>
      </c>
      <c r="D1569" s="18">
        <v>46086.0</v>
      </c>
      <c r="E1569" s="19" t="s">
        <v>350</v>
      </c>
      <c r="F1569" s="20" t="s">
        <v>437</v>
      </c>
      <c r="G1569" s="21">
        <v>2500.0</v>
      </c>
      <c r="H1569" s="22" t="b">
        <v>1</v>
      </c>
      <c r="I1569" s="19" t="s">
        <v>20</v>
      </c>
      <c r="J1569" s="18">
        <v>46086.0</v>
      </c>
      <c r="K1569" s="31">
        <v>0.0</v>
      </c>
      <c r="L1569" s="24"/>
      <c r="M1569" s="24"/>
    </row>
    <row r="1570" ht="22.5" customHeight="1">
      <c r="A1570" s="16" t="s">
        <v>632</v>
      </c>
      <c r="B1570" s="16" t="s">
        <v>759</v>
      </c>
      <c r="C1570" s="25">
        <v>1530.0</v>
      </c>
      <c r="D1570" s="18">
        <v>46086.0</v>
      </c>
      <c r="E1570" s="19" t="s">
        <v>133</v>
      </c>
      <c r="F1570" s="20" t="s">
        <v>767</v>
      </c>
      <c r="G1570" s="21">
        <v>31500.0</v>
      </c>
      <c r="H1570" s="22" t="b">
        <v>1</v>
      </c>
      <c r="I1570" s="19" t="s">
        <v>23</v>
      </c>
      <c r="J1570" s="18">
        <v>46086.0</v>
      </c>
      <c r="K1570" s="31">
        <v>0.0</v>
      </c>
      <c r="L1570" s="24"/>
      <c r="M1570" s="24"/>
    </row>
    <row r="1571" ht="22.5" customHeight="1">
      <c r="A1571" s="16" t="s">
        <v>632</v>
      </c>
      <c r="B1571" s="16" t="s">
        <v>759</v>
      </c>
      <c r="C1571" s="25">
        <v>1542.0</v>
      </c>
      <c r="D1571" s="18">
        <v>46087.0</v>
      </c>
      <c r="E1571" s="19" t="s">
        <v>741</v>
      </c>
      <c r="F1571" s="20" t="s">
        <v>147</v>
      </c>
      <c r="G1571" s="21">
        <v>1821.0</v>
      </c>
      <c r="H1571" s="22" t="b">
        <v>1</v>
      </c>
      <c r="I1571" s="19" t="s">
        <v>23</v>
      </c>
      <c r="J1571" s="18">
        <v>46087.0</v>
      </c>
      <c r="K1571" s="31">
        <v>0.0</v>
      </c>
      <c r="L1571" s="24"/>
      <c r="M1571" s="24"/>
    </row>
    <row r="1572" ht="22.5" customHeight="1">
      <c r="A1572" s="16" t="s">
        <v>632</v>
      </c>
      <c r="B1572" s="16" t="s">
        <v>759</v>
      </c>
      <c r="C1572" s="25">
        <v>1544.0</v>
      </c>
      <c r="D1572" s="18">
        <v>46087.0</v>
      </c>
      <c r="E1572" s="19" t="s">
        <v>136</v>
      </c>
      <c r="F1572" s="20" t="s">
        <v>416</v>
      </c>
      <c r="G1572" s="21">
        <v>2862.0</v>
      </c>
      <c r="H1572" s="22" t="b">
        <v>1</v>
      </c>
      <c r="I1572" s="19" t="s">
        <v>20</v>
      </c>
      <c r="J1572" s="18">
        <v>46087.0</v>
      </c>
      <c r="K1572" s="31">
        <v>0.0</v>
      </c>
      <c r="L1572" s="24"/>
      <c r="M1572" s="24"/>
    </row>
    <row r="1573" ht="22.5" customHeight="1">
      <c r="A1573" s="16" t="s">
        <v>632</v>
      </c>
      <c r="B1573" s="16" t="s">
        <v>759</v>
      </c>
      <c r="C1573" s="25">
        <v>1605.0</v>
      </c>
      <c r="D1573" s="18">
        <v>46087.0</v>
      </c>
      <c r="E1573" s="19" t="s">
        <v>13</v>
      </c>
      <c r="F1573" s="20" t="s">
        <v>576</v>
      </c>
      <c r="G1573" s="21">
        <v>390.0</v>
      </c>
      <c r="H1573" s="22" t="b">
        <v>1</v>
      </c>
      <c r="I1573" s="19" t="s">
        <v>20</v>
      </c>
      <c r="J1573" s="18"/>
      <c r="K1573" s="31">
        <v>0.0</v>
      </c>
      <c r="L1573" s="24"/>
      <c r="M1573" s="24"/>
    </row>
    <row r="1574" ht="22.5" customHeight="1">
      <c r="A1574" s="16" t="s">
        <v>632</v>
      </c>
      <c r="B1574" s="16" t="s">
        <v>759</v>
      </c>
      <c r="C1574" s="25">
        <v>1543.0</v>
      </c>
      <c r="D1574" s="18">
        <v>46088.0</v>
      </c>
      <c r="E1574" s="19" t="s">
        <v>39</v>
      </c>
      <c r="F1574" s="20" t="s">
        <v>158</v>
      </c>
      <c r="G1574" s="21">
        <v>75.0</v>
      </c>
      <c r="H1574" s="22" t="b">
        <v>1</v>
      </c>
      <c r="I1574" s="19" t="s">
        <v>20</v>
      </c>
      <c r="J1574" s="18">
        <v>46088.0</v>
      </c>
      <c r="K1574" s="31">
        <v>0.0</v>
      </c>
      <c r="L1574" s="24"/>
      <c r="M1574" s="24"/>
    </row>
    <row r="1575" ht="22.5" customHeight="1">
      <c r="A1575" s="16" t="s">
        <v>632</v>
      </c>
      <c r="B1575" s="16" t="s">
        <v>759</v>
      </c>
      <c r="C1575" s="25">
        <v>1547.0</v>
      </c>
      <c r="D1575" s="18">
        <v>46088.0</v>
      </c>
      <c r="E1575" s="19" t="s">
        <v>64</v>
      </c>
      <c r="F1575" s="20" t="s">
        <v>768</v>
      </c>
      <c r="G1575" s="21">
        <v>131300.0</v>
      </c>
      <c r="H1575" s="22" t="b">
        <v>1</v>
      </c>
      <c r="I1575" s="19" t="s">
        <v>23</v>
      </c>
      <c r="J1575" s="18">
        <v>46088.0</v>
      </c>
      <c r="K1575" s="31">
        <v>0.0</v>
      </c>
      <c r="L1575" s="24"/>
      <c r="M1575" s="24"/>
    </row>
    <row r="1576" ht="22.5" customHeight="1">
      <c r="A1576" s="16" t="s">
        <v>632</v>
      </c>
      <c r="B1576" s="16" t="s">
        <v>759</v>
      </c>
      <c r="C1576" s="25">
        <v>1548.0</v>
      </c>
      <c r="D1576" s="18">
        <v>46088.0</v>
      </c>
      <c r="E1576" s="19" t="s">
        <v>769</v>
      </c>
      <c r="F1576" s="20" t="s">
        <v>770</v>
      </c>
      <c r="G1576" s="21">
        <v>1056.0</v>
      </c>
      <c r="H1576" s="22" t="b">
        <v>1</v>
      </c>
      <c r="I1576" s="19" t="s">
        <v>20</v>
      </c>
      <c r="J1576" s="18"/>
      <c r="K1576" s="31">
        <v>0.0</v>
      </c>
      <c r="L1576" s="24"/>
      <c r="M1576" s="24"/>
    </row>
    <row r="1577" ht="22.5" customHeight="1">
      <c r="A1577" s="16" t="s">
        <v>632</v>
      </c>
      <c r="B1577" s="16" t="s">
        <v>759</v>
      </c>
      <c r="C1577" s="25">
        <v>1549.0</v>
      </c>
      <c r="D1577" s="18">
        <v>46088.0</v>
      </c>
      <c r="E1577" s="19" t="s">
        <v>21</v>
      </c>
      <c r="F1577" s="20" t="s">
        <v>771</v>
      </c>
      <c r="G1577" s="21">
        <v>709.0</v>
      </c>
      <c r="H1577" s="22" t="b">
        <v>1</v>
      </c>
      <c r="I1577" s="19" t="s">
        <v>23</v>
      </c>
      <c r="J1577" s="18">
        <v>46088.0</v>
      </c>
      <c r="K1577" s="31">
        <v>0.0</v>
      </c>
      <c r="L1577" s="24"/>
      <c r="M1577" s="24"/>
    </row>
    <row r="1578" ht="22.5" customHeight="1">
      <c r="A1578" s="16" t="s">
        <v>632</v>
      </c>
      <c r="B1578" s="16" t="s">
        <v>759</v>
      </c>
      <c r="C1578" s="25">
        <v>1550.0</v>
      </c>
      <c r="D1578" s="18">
        <v>46090.0</v>
      </c>
      <c r="E1578" s="19" t="s">
        <v>39</v>
      </c>
      <c r="F1578" s="20" t="s">
        <v>158</v>
      </c>
      <c r="G1578" s="21">
        <v>75.0</v>
      </c>
      <c r="H1578" s="22" t="b">
        <v>1</v>
      </c>
      <c r="I1578" s="19" t="s">
        <v>20</v>
      </c>
      <c r="J1578" s="18">
        <v>46094.0</v>
      </c>
      <c r="K1578" s="31">
        <v>0.0</v>
      </c>
      <c r="L1578" s="24"/>
      <c r="M1578" s="24"/>
    </row>
    <row r="1579" ht="22.5" customHeight="1">
      <c r="A1579" s="16" t="s">
        <v>632</v>
      </c>
      <c r="B1579" s="16" t="s">
        <v>759</v>
      </c>
      <c r="C1579" s="25">
        <v>1553.0</v>
      </c>
      <c r="D1579" s="18">
        <v>46090.0</v>
      </c>
      <c r="E1579" s="19" t="s">
        <v>347</v>
      </c>
      <c r="F1579" s="20" t="s">
        <v>147</v>
      </c>
      <c r="G1579" s="21">
        <v>805.0</v>
      </c>
      <c r="H1579" s="22" t="b">
        <v>1</v>
      </c>
      <c r="I1579" s="19" t="s">
        <v>20</v>
      </c>
      <c r="J1579" s="18">
        <v>46090.0</v>
      </c>
      <c r="K1579" s="31">
        <v>0.0</v>
      </c>
      <c r="L1579" s="24"/>
      <c r="M1579" s="24"/>
    </row>
    <row r="1580" ht="22.5" customHeight="1">
      <c r="A1580" s="16" t="s">
        <v>632</v>
      </c>
      <c r="B1580" s="16" t="s">
        <v>759</v>
      </c>
      <c r="C1580" s="25">
        <v>1554.0</v>
      </c>
      <c r="D1580" s="18">
        <v>46090.0</v>
      </c>
      <c r="E1580" s="19" t="s">
        <v>347</v>
      </c>
      <c r="F1580" s="20" t="s">
        <v>772</v>
      </c>
      <c r="G1580" s="21">
        <v>1490.0</v>
      </c>
      <c r="H1580" s="22" t="b">
        <v>1</v>
      </c>
      <c r="I1580" s="19" t="s">
        <v>20</v>
      </c>
      <c r="J1580" s="18">
        <v>46090.0</v>
      </c>
      <c r="K1580" s="31">
        <v>0.0</v>
      </c>
      <c r="L1580" s="24"/>
      <c r="M1580" s="24"/>
    </row>
    <row r="1581" ht="22.5" customHeight="1">
      <c r="A1581" s="16" t="s">
        <v>632</v>
      </c>
      <c r="B1581" s="16" t="s">
        <v>759</v>
      </c>
      <c r="C1581" s="25">
        <v>1556.0</v>
      </c>
      <c r="D1581" s="18">
        <v>46090.0</v>
      </c>
      <c r="E1581" s="19" t="s">
        <v>24</v>
      </c>
      <c r="F1581" s="20" t="s">
        <v>773</v>
      </c>
      <c r="G1581" s="21">
        <v>742.0</v>
      </c>
      <c r="H1581" s="22" t="b">
        <v>1</v>
      </c>
      <c r="I1581" s="19" t="s">
        <v>23</v>
      </c>
      <c r="J1581" s="18">
        <v>46094.0</v>
      </c>
      <c r="K1581" s="31">
        <v>0.0</v>
      </c>
      <c r="L1581" s="24"/>
      <c r="M1581" s="24"/>
    </row>
    <row r="1582" ht="22.5" customHeight="1">
      <c r="A1582" s="16" t="s">
        <v>632</v>
      </c>
      <c r="B1582" s="16" t="s">
        <v>759</v>
      </c>
      <c r="C1582" s="25">
        <v>1557.0</v>
      </c>
      <c r="D1582" s="18">
        <v>46090.0</v>
      </c>
      <c r="E1582" s="19" t="s">
        <v>24</v>
      </c>
      <c r="F1582" s="20" t="s">
        <v>774</v>
      </c>
      <c r="G1582" s="21">
        <v>758.0</v>
      </c>
      <c r="H1582" s="22" t="b">
        <v>1</v>
      </c>
      <c r="I1582" s="19" t="s">
        <v>23</v>
      </c>
      <c r="J1582" s="18">
        <v>46094.0</v>
      </c>
      <c r="K1582" s="31">
        <v>0.0</v>
      </c>
      <c r="L1582" s="24"/>
      <c r="M1582" s="24"/>
    </row>
    <row r="1583" ht="22.5" customHeight="1">
      <c r="A1583" s="16" t="s">
        <v>632</v>
      </c>
      <c r="B1583" s="16" t="s">
        <v>759</v>
      </c>
      <c r="C1583" s="25">
        <v>1561.0</v>
      </c>
      <c r="D1583" s="18">
        <v>46090.0</v>
      </c>
      <c r="E1583" s="19" t="s">
        <v>72</v>
      </c>
      <c r="F1583" s="20" t="s">
        <v>775</v>
      </c>
      <c r="G1583" s="21">
        <v>2450.0</v>
      </c>
      <c r="H1583" s="22" t="b">
        <v>1</v>
      </c>
      <c r="I1583" s="19" t="s">
        <v>23</v>
      </c>
      <c r="J1583" s="18">
        <v>46090.0</v>
      </c>
      <c r="K1583" s="31">
        <v>0.0</v>
      </c>
      <c r="L1583" s="24"/>
      <c r="M1583" s="24"/>
    </row>
    <row r="1584" ht="22.5" customHeight="1">
      <c r="A1584" s="16" t="s">
        <v>632</v>
      </c>
      <c r="B1584" s="16" t="s">
        <v>759</v>
      </c>
      <c r="C1584" s="25">
        <v>1562.0</v>
      </c>
      <c r="D1584" s="18">
        <v>46090.0</v>
      </c>
      <c r="E1584" s="19" t="s">
        <v>676</v>
      </c>
      <c r="F1584" s="20" t="s">
        <v>692</v>
      </c>
      <c r="G1584" s="21">
        <v>5780.0</v>
      </c>
      <c r="H1584" s="22" t="b">
        <v>1</v>
      </c>
      <c r="I1584" s="19" t="s">
        <v>23</v>
      </c>
      <c r="J1584" s="18">
        <v>46090.0</v>
      </c>
      <c r="K1584" s="31">
        <v>0.0</v>
      </c>
      <c r="L1584" s="24"/>
      <c r="M1584" s="24"/>
    </row>
    <row r="1585" ht="22.5" customHeight="1">
      <c r="A1585" s="16" t="s">
        <v>632</v>
      </c>
      <c r="B1585" s="16" t="s">
        <v>759</v>
      </c>
      <c r="C1585" s="25">
        <v>1573.0</v>
      </c>
      <c r="D1585" s="18">
        <v>46090.0</v>
      </c>
      <c r="E1585" s="19" t="s">
        <v>136</v>
      </c>
      <c r="F1585" s="20" t="s">
        <v>416</v>
      </c>
      <c r="G1585" s="21">
        <v>3000.0</v>
      </c>
      <c r="H1585" s="22" t="b">
        <v>1</v>
      </c>
      <c r="I1585" s="19" t="s">
        <v>20</v>
      </c>
      <c r="J1585" s="18">
        <v>46090.0</v>
      </c>
      <c r="K1585" s="31">
        <v>0.0</v>
      </c>
      <c r="L1585" s="24"/>
      <c r="M1585" s="24"/>
    </row>
    <row r="1586" ht="22.5" customHeight="1">
      <c r="A1586" s="16" t="s">
        <v>632</v>
      </c>
      <c r="B1586" s="16" t="s">
        <v>759</v>
      </c>
      <c r="C1586" s="25">
        <v>1574.0</v>
      </c>
      <c r="D1586" s="18">
        <v>46090.0</v>
      </c>
      <c r="E1586" s="19" t="s">
        <v>13</v>
      </c>
      <c r="F1586" s="20" t="s">
        <v>776</v>
      </c>
      <c r="G1586" s="21">
        <v>137.0</v>
      </c>
      <c r="H1586" s="22" t="b">
        <v>1</v>
      </c>
      <c r="I1586" s="19" t="s">
        <v>20</v>
      </c>
      <c r="J1586" s="18">
        <v>46090.0</v>
      </c>
      <c r="K1586" s="31">
        <v>0.0</v>
      </c>
      <c r="L1586" s="24"/>
      <c r="M1586" s="24"/>
    </row>
    <row r="1587" ht="22.5" customHeight="1">
      <c r="A1587" s="16" t="s">
        <v>632</v>
      </c>
      <c r="B1587" s="16" t="s">
        <v>759</v>
      </c>
      <c r="C1587" s="25">
        <v>1551.0</v>
      </c>
      <c r="D1587" s="18">
        <v>46091.0</v>
      </c>
      <c r="E1587" s="19" t="s">
        <v>39</v>
      </c>
      <c r="F1587" s="20" t="s">
        <v>158</v>
      </c>
      <c r="G1587" s="21">
        <v>75.0</v>
      </c>
      <c r="H1587" s="22" t="b">
        <v>1</v>
      </c>
      <c r="I1587" s="19" t="s">
        <v>20</v>
      </c>
      <c r="J1587" s="18">
        <v>46094.0</v>
      </c>
      <c r="K1587" s="31">
        <v>0.0</v>
      </c>
      <c r="L1587" s="24"/>
      <c r="M1587" s="24"/>
    </row>
    <row r="1588" ht="22.5" customHeight="1">
      <c r="A1588" s="16" t="s">
        <v>632</v>
      </c>
      <c r="B1588" s="16" t="s">
        <v>759</v>
      </c>
      <c r="C1588" s="25">
        <v>1555.0</v>
      </c>
      <c r="D1588" s="18">
        <v>46091.0</v>
      </c>
      <c r="E1588" s="19" t="s">
        <v>155</v>
      </c>
      <c r="F1588" s="20" t="s">
        <v>243</v>
      </c>
      <c r="G1588" s="21">
        <v>395.0</v>
      </c>
      <c r="H1588" s="22" t="b">
        <v>1</v>
      </c>
      <c r="I1588" s="19" t="s">
        <v>20</v>
      </c>
      <c r="J1588" s="18">
        <v>46091.0</v>
      </c>
      <c r="K1588" s="31">
        <v>0.0</v>
      </c>
      <c r="L1588" s="24"/>
      <c r="M1588" s="24"/>
    </row>
    <row r="1589" ht="22.5" customHeight="1">
      <c r="A1589" s="16" t="s">
        <v>632</v>
      </c>
      <c r="B1589" s="16" t="s">
        <v>759</v>
      </c>
      <c r="C1589" s="25">
        <v>1565.0</v>
      </c>
      <c r="D1589" s="18">
        <v>46091.0</v>
      </c>
      <c r="E1589" s="19" t="s">
        <v>93</v>
      </c>
      <c r="F1589" s="20" t="s">
        <v>777</v>
      </c>
      <c r="G1589" s="21">
        <v>2595.0</v>
      </c>
      <c r="H1589" s="22" t="b">
        <v>1</v>
      </c>
      <c r="I1589" s="19" t="s">
        <v>20</v>
      </c>
      <c r="J1589" s="18"/>
      <c r="K1589" s="31">
        <v>0.0</v>
      </c>
      <c r="L1589" s="24"/>
      <c r="M1589" s="24"/>
    </row>
    <row r="1590" ht="22.5" customHeight="1">
      <c r="A1590" s="16" t="s">
        <v>632</v>
      </c>
      <c r="B1590" s="16" t="s">
        <v>759</v>
      </c>
      <c r="C1590" s="25">
        <v>1566.0</v>
      </c>
      <c r="D1590" s="18">
        <v>46091.0</v>
      </c>
      <c r="E1590" s="19" t="s">
        <v>93</v>
      </c>
      <c r="F1590" s="20" t="s">
        <v>778</v>
      </c>
      <c r="G1590" s="21">
        <v>3598.0</v>
      </c>
      <c r="H1590" s="22" t="b">
        <v>1</v>
      </c>
      <c r="I1590" s="19" t="s">
        <v>20</v>
      </c>
      <c r="J1590" s="18">
        <v>46091.0</v>
      </c>
      <c r="K1590" s="31">
        <v>0.0</v>
      </c>
      <c r="L1590" s="24"/>
      <c r="M1590" s="24"/>
    </row>
    <row r="1591" ht="22.5" customHeight="1">
      <c r="A1591" s="16" t="s">
        <v>632</v>
      </c>
      <c r="B1591" s="16" t="s">
        <v>759</v>
      </c>
      <c r="C1591" s="25">
        <v>1567.0</v>
      </c>
      <c r="D1591" s="18">
        <v>46091.0</v>
      </c>
      <c r="E1591" s="19" t="s">
        <v>93</v>
      </c>
      <c r="F1591" s="20" t="s">
        <v>779</v>
      </c>
      <c r="G1591" s="21"/>
      <c r="H1591" s="22" t="b">
        <v>1</v>
      </c>
      <c r="I1591" s="19" t="s">
        <v>20</v>
      </c>
      <c r="J1591" s="18"/>
      <c r="K1591" s="31">
        <v>0.0</v>
      </c>
      <c r="L1591" s="24"/>
      <c r="M1591" s="24"/>
    </row>
    <row r="1592" ht="22.5" customHeight="1">
      <c r="A1592" s="16" t="s">
        <v>632</v>
      </c>
      <c r="B1592" s="16" t="s">
        <v>759</v>
      </c>
      <c r="C1592" s="25">
        <v>1558.0</v>
      </c>
      <c r="D1592" s="18">
        <v>46092.0</v>
      </c>
      <c r="E1592" s="19" t="s">
        <v>24</v>
      </c>
      <c r="F1592" s="20" t="s">
        <v>743</v>
      </c>
      <c r="G1592" s="21">
        <v>4534.0</v>
      </c>
      <c r="H1592" s="22" t="b">
        <v>1</v>
      </c>
      <c r="I1592" s="19" t="s">
        <v>23</v>
      </c>
      <c r="J1592" s="18">
        <v>46094.0</v>
      </c>
      <c r="K1592" s="31">
        <v>0.0</v>
      </c>
      <c r="L1592" s="24"/>
      <c r="M1592" s="24"/>
    </row>
    <row r="1593" ht="22.5" customHeight="1">
      <c r="A1593" s="16" t="s">
        <v>632</v>
      </c>
      <c r="B1593" s="16" t="s">
        <v>759</v>
      </c>
      <c r="C1593" s="25">
        <v>1564.0</v>
      </c>
      <c r="D1593" s="18">
        <v>46092.0</v>
      </c>
      <c r="E1593" s="19" t="s">
        <v>142</v>
      </c>
      <c r="F1593" s="20" t="s">
        <v>219</v>
      </c>
      <c r="G1593" s="21">
        <v>4103.0</v>
      </c>
      <c r="H1593" s="22" t="b">
        <v>1</v>
      </c>
      <c r="I1593" s="19" t="s">
        <v>20</v>
      </c>
      <c r="J1593" s="18">
        <v>46092.0</v>
      </c>
      <c r="K1593" s="31">
        <v>0.0</v>
      </c>
      <c r="L1593" s="24"/>
      <c r="M1593" s="24"/>
    </row>
    <row r="1594" ht="22.5" customHeight="1">
      <c r="A1594" s="16" t="s">
        <v>632</v>
      </c>
      <c r="B1594" s="16" t="s">
        <v>759</v>
      </c>
      <c r="C1594" s="25">
        <v>1568.0</v>
      </c>
      <c r="D1594" s="18">
        <v>46092.0</v>
      </c>
      <c r="E1594" s="19" t="s">
        <v>741</v>
      </c>
      <c r="F1594" s="20" t="s">
        <v>147</v>
      </c>
      <c r="G1594" s="21">
        <v>1790.0</v>
      </c>
      <c r="H1594" s="22" t="b">
        <v>1</v>
      </c>
      <c r="I1594" s="19" t="s">
        <v>23</v>
      </c>
      <c r="J1594" s="18">
        <v>46094.0</v>
      </c>
      <c r="K1594" s="31">
        <v>0.0</v>
      </c>
      <c r="L1594" s="24"/>
      <c r="M1594" s="24"/>
    </row>
    <row r="1595" ht="22.5" customHeight="1">
      <c r="A1595" s="16" t="s">
        <v>632</v>
      </c>
      <c r="B1595" s="16" t="s">
        <v>759</v>
      </c>
      <c r="C1595" s="25">
        <v>1552.0</v>
      </c>
      <c r="D1595" s="18">
        <v>46093.0</v>
      </c>
      <c r="E1595" s="19" t="s">
        <v>39</v>
      </c>
      <c r="F1595" s="20" t="s">
        <v>158</v>
      </c>
      <c r="G1595" s="21">
        <v>150.0</v>
      </c>
      <c r="H1595" s="22" t="b">
        <v>1</v>
      </c>
      <c r="I1595" s="19" t="s">
        <v>20</v>
      </c>
      <c r="J1595" s="18">
        <v>46094.0</v>
      </c>
      <c r="K1595" s="31">
        <v>0.0</v>
      </c>
      <c r="L1595" s="24"/>
      <c r="M1595" s="24"/>
    </row>
    <row r="1596" ht="22.5" customHeight="1">
      <c r="A1596" s="16" t="s">
        <v>632</v>
      </c>
      <c r="B1596" s="16" t="s">
        <v>759</v>
      </c>
      <c r="C1596" s="25">
        <v>1559.0</v>
      </c>
      <c r="D1596" s="18">
        <v>46093.0</v>
      </c>
      <c r="E1596" s="19" t="s">
        <v>395</v>
      </c>
      <c r="F1596" s="20" t="s">
        <v>780</v>
      </c>
      <c r="G1596" s="21">
        <v>5003.0</v>
      </c>
      <c r="H1596" s="22" t="b">
        <v>1</v>
      </c>
      <c r="I1596" s="19" t="s">
        <v>23</v>
      </c>
      <c r="J1596" s="18">
        <v>46094.0</v>
      </c>
      <c r="K1596" s="31">
        <v>0.0</v>
      </c>
      <c r="L1596" s="24"/>
      <c r="M1596" s="24"/>
    </row>
    <row r="1597" ht="22.5" customHeight="1">
      <c r="A1597" s="16" t="s">
        <v>632</v>
      </c>
      <c r="B1597" s="16" t="s">
        <v>759</v>
      </c>
      <c r="C1597" s="25">
        <v>1560.0</v>
      </c>
      <c r="D1597" s="18">
        <v>46093.0</v>
      </c>
      <c r="E1597" s="19" t="s">
        <v>395</v>
      </c>
      <c r="F1597" s="20" t="s">
        <v>781</v>
      </c>
      <c r="G1597" s="21">
        <v>351.0</v>
      </c>
      <c r="H1597" s="22" t="b">
        <v>1</v>
      </c>
      <c r="I1597" s="19" t="s">
        <v>23</v>
      </c>
      <c r="J1597" s="18">
        <v>46094.0</v>
      </c>
      <c r="K1597" s="31">
        <v>0.0</v>
      </c>
      <c r="L1597" s="24"/>
      <c r="M1597" s="24"/>
    </row>
    <row r="1598" ht="22.5" customHeight="1">
      <c r="A1598" s="16" t="s">
        <v>632</v>
      </c>
      <c r="B1598" s="16" t="s">
        <v>759</v>
      </c>
      <c r="C1598" s="25">
        <v>1563.0</v>
      </c>
      <c r="D1598" s="18">
        <v>46093.0</v>
      </c>
      <c r="E1598" s="19" t="s">
        <v>267</v>
      </c>
      <c r="F1598" s="20" t="s">
        <v>644</v>
      </c>
      <c r="G1598" s="21">
        <v>284.0</v>
      </c>
      <c r="H1598" s="22" t="b">
        <v>1</v>
      </c>
      <c r="I1598" s="19" t="s">
        <v>20</v>
      </c>
      <c r="J1598" s="18">
        <v>46094.0</v>
      </c>
      <c r="K1598" s="31">
        <v>0.0</v>
      </c>
      <c r="L1598" s="24"/>
      <c r="M1598" s="24"/>
    </row>
    <row r="1599" ht="22.5" customHeight="1">
      <c r="A1599" s="16" t="s">
        <v>632</v>
      </c>
      <c r="B1599" s="16" t="s">
        <v>759</v>
      </c>
      <c r="C1599" s="25">
        <v>1570.0</v>
      </c>
      <c r="D1599" s="18">
        <v>46093.0</v>
      </c>
      <c r="E1599" s="19" t="s">
        <v>13</v>
      </c>
      <c r="F1599" s="20" t="s">
        <v>782</v>
      </c>
      <c r="G1599" s="21">
        <v>297.0</v>
      </c>
      <c r="H1599" s="22" t="b">
        <v>1</v>
      </c>
      <c r="I1599" s="19" t="s">
        <v>20</v>
      </c>
      <c r="J1599" s="18">
        <v>46093.0</v>
      </c>
      <c r="K1599" s="31">
        <v>0.0</v>
      </c>
      <c r="L1599" s="24"/>
      <c r="M1599" s="24"/>
    </row>
    <row r="1600" ht="22.5" customHeight="1">
      <c r="A1600" s="16" t="s">
        <v>632</v>
      </c>
      <c r="B1600" s="16" t="s">
        <v>759</v>
      </c>
      <c r="C1600" s="25">
        <v>1571.0</v>
      </c>
      <c r="D1600" s="18">
        <v>46093.0</v>
      </c>
      <c r="E1600" s="19" t="s">
        <v>136</v>
      </c>
      <c r="F1600" s="20" t="s">
        <v>416</v>
      </c>
      <c r="G1600" s="21">
        <v>3232.0</v>
      </c>
      <c r="H1600" s="22" t="b">
        <v>1</v>
      </c>
      <c r="I1600" s="19" t="s">
        <v>20</v>
      </c>
      <c r="J1600" s="18">
        <v>46093.0</v>
      </c>
      <c r="K1600" s="31">
        <v>0.0</v>
      </c>
      <c r="L1600" s="24"/>
      <c r="M1600" s="24"/>
    </row>
    <row r="1601" ht="22.5" customHeight="1">
      <c r="A1601" s="16" t="s">
        <v>632</v>
      </c>
      <c r="B1601" s="16" t="s">
        <v>759</v>
      </c>
      <c r="C1601" s="25">
        <v>1572.0</v>
      </c>
      <c r="D1601" s="18">
        <v>46093.0</v>
      </c>
      <c r="E1601" s="19" t="s">
        <v>13</v>
      </c>
      <c r="F1601" s="20" t="s">
        <v>783</v>
      </c>
      <c r="G1601" s="21">
        <v>473.0</v>
      </c>
      <c r="H1601" s="22" t="b">
        <v>1</v>
      </c>
      <c r="I1601" s="19" t="s">
        <v>20</v>
      </c>
      <c r="J1601" s="18">
        <v>46093.0</v>
      </c>
      <c r="K1601" s="31">
        <v>0.0</v>
      </c>
      <c r="L1601" s="24"/>
      <c r="M1601" s="24"/>
    </row>
    <row r="1602" ht="22.5" customHeight="1">
      <c r="A1602" s="16" t="s">
        <v>632</v>
      </c>
      <c r="B1602" s="16" t="s">
        <v>759</v>
      </c>
      <c r="C1602" s="25">
        <v>1607.0</v>
      </c>
      <c r="D1602" s="18">
        <v>46093.0</v>
      </c>
      <c r="E1602" s="19" t="s">
        <v>136</v>
      </c>
      <c r="F1602" s="20" t="s">
        <v>416</v>
      </c>
      <c r="G1602" s="21">
        <v>3232.0</v>
      </c>
      <c r="H1602" s="22" t="b">
        <v>1</v>
      </c>
      <c r="I1602" s="19" t="s">
        <v>20</v>
      </c>
      <c r="J1602" s="18">
        <v>46093.0</v>
      </c>
      <c r="K1602" s="31">
        <v>0.0</v>
      </c>
      <c r="L1602" s="24"/>
      <c r="M1602" s="24"/>
    </row>
    <row r="1603" ht="22.5" customHeight="1">
      <c r="A1603" s="16" t="s">
        <v>632</v>
      </c>
      <c r="B1603" s="16" t="s">
        <v>759</v>
      </c>
      <c r="C1603" s="25">
        <v>1569.0</v>
      </c>
      <c r="D1603" s="18">
        <v>46094.0</v>
      </c>
      <c r="E1603" s="19" t="s">
        <v>39</v>
      </c>
      <c r="F1603" s="20" t="s">
        <v>158</v>
      </c>
      <c r="G1603" s="21">
        <v>75.0</v>
      </c>
      <c r="H1603" s="22" t="b">
        <v>1</v>
      </c>
      <c r="I1603" s="19" t="s">
        <v>20</v>
      </c>
      <c r="J1603" s="18">
        <v>46094.0</v>
      </c>
      <c r="K1603" s="31">
        <v>0.0</v>
      </c>
      <c r="L1603" s="24"/>
      <c r="M1603" s="24"/>
    </row>
    <row r="1604" ht="22.5" customHeight="1">
      <c r="A1604" s="16" t="s">
        <v>632</v>
      </c>
      <c r="B1604" s="16" t="s">
        <v>759</v>
      </c>
      <c r="C1604" s="25">
        <v>1576.0</v>
      </c>
      <c r="D1604" s="18">
        <v>46094.0</v>
      </c>
      <c r="E1604" s="19" t="s">
        <v>21</v>
      </c>
      <c r="F1604" s="20" t="s">
        <v>784</v>
      </c>
      <c r="G1604" s="21">
        <v>2572.0</v>
      </c>
      <c r="H1604" s="22" t="b">
        <v>1</v>
      </c>
      <c r="I1604" s="19" t="s">
        <v>23</v>
      </c>
      <c r="J1604" s="18">
        <v>46095.0</v>
      </c>
      <c r="K1604" s="31">
        <v>0.0</v>
      </c>
      <c r="L1604" s="24"/>
      <c r="M1604" s="24"/>
    </row>
    <row r="1605" ht="22.5" customHeight="1">
      <c r="A1605" s="16" t="s">
        <v>632</v>
      </c>
      <c r="B1605" s="16" t="s">
        <v>759</v>
      </c>
      <c r="C1605" s="25">
        <v>1577.0</v>
      </c>
      <c r="D1605" s="18">
        <v>46094.0</v>
      </c>
      <c r="E1605" s="19" t="s">
        <v>159</v>
      </c>
      <c r="F1605" s="20" t="s">
        <v>719</v>
      </c>
      <c r="G1605" s="21">
        <v>6747.0</v>
      </c>
      <c r="H1605" s="22" t="b">
        <v>1</v>
      </c>
      <c r="I1605" s="19" t="s">
        <v>23</v>
      </c>
      <c r="J1605" s="18">
        <v>46095.0</v>
      </c>
      <c r="K1605" s="31">
        <v>0.0</v>
      </c>
      <c r="L1605" s="24"/>
      <c r="M1605" s="24"/>
    </row>
    <row r="1606" ht="22.5" customHeight="1">
      <c r="A1606" s="16" t="s">
        <v>632</v>
      </c>
      <c r="B1606" s="16" t="s">
        <v>759</v>
      </c>
      <c r="C1606" s="25">
        <v>1578.0</v>
      </c>
      <c r="D1606" s="18">
        <v>46094.0</v>
      </c>
      <c r="E1606" s="19" t="s">
        <v>425</v>
      </c>
      <c r="F1606" s="20" t="s">
        <v>785</v>
      </c>
      <c r="G1606" s="21">
        <v>1100.0</v>
      </c>
      <c r="H1606" s="22" t="b">
        <v>1</v>
      </c>
      <c r="I1606" s="19" t="s">
        <v>20</v>
      </c>
      <c r="J1606" s="18">
        <v>46094.0</v>
      </c>
      <c r="K1606" s="31">
        <v>0.0</v>
      </c>
      <c r="L1606" s="24"/>
      <c r="M1606" s="24"/>
    </row>
    <row r="1607" ht="22.5" customHeight="1">
      <c r="A1607" s="16" t="s">
        <v>632</v>
      </c>
      <c r="B1607" s="16" t="s">
        <v>759</v>
      </c>
      <c r="C1607" s="25">
        <v>1579.0</v>
      </c>
      <c r="D1607" s="18">
        <v>46094.0</v>
      </c>
      <c r="E1607" s="19" t="s">
        <v>350</v>
      </c>
      <c r="F1607" s="20" t="s">
        <v>786</v>
      </c>
      <c r="G1607" s="21">
        <v>2950.0</v>
      </c>
      <c r="H1607" s="22" t="b">
        <v>1</v>
      </c>
      <c r="I1607" s="19" t="s">
        <v>20</v>
      </c>
      <c r="J1607" s="18">
        <v>46092.0</v>
      </c>
      <c r="K1607" s="31">
        <v>0.0</v>
      </c>
      <c r="L1607" s="24"/>
      <c r="M1607" s="24"/>
    </row>
    <row r="1608" ht="22.5" customHeight="1">
      <c r="A1608" s="16" t="s">
        <v>632</v>
      </c>
      <c r="B1608" s="16" t="s">
        <v>759</v>
      </c>
      <c r="C1608" s="25">
        <v>1584.0</v>
      </c>
      <c r="D1608" s="18">
        <v>46094.0</v>
      </c>
      <c r="E1608" s="19" t="s">
        <v>267</v>
      </c>
      <c r="F1608" s="20" t="s">
        <v>360</v>
      </c>
      <c r="G1608" s="21">
        <v>3108.0</v>
      </c>
      <c r="H1608" s="22" t="b">
        <v>1</v>
      </c>
      <c r="I1608" s="19" t="s">
        <v>20</v>
      </c>
      <c r="J1608" s="18">
        <v>46094.0</v>
      </c>
      <c r="K1608" s="31">
        <v>0.0</v>
      </c>
      <c r="L1608" s="24"/>
      <c r="M1608" s="24"/>
    </row>
    <row r="1609" ht="22.5" customHeight="1">
      <c r="A1609" s="16" t="s">
        <v>632</v>
      </c>
      <c r="B1609" s="16" t="s">
        <v>759</v>
      </c>
      <c r="C1609" s="25">
        <v>1575.0</v>
      </c>
      <c r="D1609" s="18">
        <v>46095.0</v>
      </c>
      <c r="E1609" s="19" t="s">
        <v>26</v>
      </c>
      <c r="F1609" s="20" t="s">
        <v>787</v>
      </c>
      <c r="G1609" s="21">
        <v>1800.0</v>
      </c>
      <c r="H1609" s="22" t="b">
        <v>1</v>
      </c>
      <c r="I1609" s="19" t="s">
        <v>23</v>
      </c>
      <c r="J1609" s="18">
        <v>46095.0</v>
      </c>
      <c r="K1609" s="31">
        <v>0.0</v>
      </c>
      <c r="L1609" s="24"/>
      <c r="M1609" s="24"/>
    </row>
    <row r="1610" ht="22.5" customHeight="1">
      <c r="A1610" s="16" t="s">
        <v>632</v>
      </c>
      <c r="B1610" s="16" t="s">
        <v>759</v>
      </c>
      <c r="C1610" s="25">
        <v>1580.0</v>
      </c>
      <c r="D1610" s="18">
        <v>46095.0</v>
      </c>
      <c r="E1610" s="19" t="s">
        <v>39</v>
      </c>
      <c r="F1610" s="20" t="s">
        <v>158</v>
      </c>
      <c r="G1610" s="21">
        <v>150.0</v>
      </c>
      <c r="H1610" s="22" t="b">
        <v>1</v>
      </c>
      <c r="I1610" s="19" t="s">
        <v>20</v>
      </c>
      <c r="J1610" s="18">
        <v>46095.0</v>
      </c>
      <c r="K1610" s="31">
        <v>0.0</v>
      </c>
      <c r="L1610" s="24"/>
      <c r="M1610" s="24"/>
    </row>
    <row r="1611" ht="22.5" customHeight="1">
      <c r="A1611" s="16" t="s">
        <v>632</v>
      </c>
      <c r="B1611" s="16" t="s">
        <v>759</v>
      </c>
      <c r="C1611" s="25">
        <v>1581.0</v>
      </c>
      <c r="D1611" s="18">
        <v>46095.0</v>
      </c>
      <c r="E1611" s="19" t="s">
        <v>676</v>
      </c>
      <c r="F1611" s="20" t="s">
        <v>508</v>
      </c>
      <c r="G1611" s="21">
        <v>2567.0</v>
      </c>
      <c r="H1611" s="22" t="b">
        <v>1</v>
      </c>
      <c r="I1611" s="19" t="s">
        <v>23</v>
      </c>
      <c r="J1611" s="18">
        <v>46095.0</v>
      </c>
      <c r="K1611" s="31">
        <v>0.0</v>
      </c>
      <c r="L1611" s="24"/>
      <c r="M1611" s="24"/>
    </row>
    <row r="1612" ht="22.5" customHeight="1">
      <c r="A1612" s="16" t="s">
        <v>632</v>
      </c>
      <c r="B1612" s="16" t="s">
        <v>759</v>
      </c>
      <c r="C1612" s="25">
        <v>1582.0</v>
      </c>
      <c r="D1612" s="18">
        <v>46095.0</v>
      </c>
      <c r="E1612" s="19" t="s">
        <v>676</v>
      </c>
      <c r="F1612" s="20" t="s">
        <v>51</v>
      </c>
      <c r="G1612" s="21">
        <v>5780.0</v>
      </c>
      <c r="H1612" s="22" t="b">
        <v>1</v>
      </c>
      <c r="I1612" s="19" t="s">
        <v>23</v>
      </c>
      <c r="J1612" s="18">
        <v>46095.0</v>
      </c>
      <c r="K1612" s="31">
        <v>0.0</v>
      </c>
      <c r="L1612" s="24"/>
      <c r="M1612" s="24"/>
    </row>
    <row r="1613" ht="22.5" customHeight="1">
      <c r="A1613" s="16" t="s">
        <v>632</v>
      </c>
      <c r="B1613" s="16" t="s">
        <v>759</v>
      </c>
      <c r="C1613" s="25">
        <v>1583.0</v>
      </c>
      <c r="D1613" s="18">
        <v>46095.0</v>
      </c>
      <c r="E1613" s="19" t="s">
        <v>21</v>
      </c>
      <c r="F1613" s="20" t="s">
        <v>788</v>
      </c>
      <c r="G1613" s="21">
        <v>3640.0</v>
      </c>
      <c r="H1613" s="22" t="b">
        <v>1</v>
      </c>
      <c r="I1613" s="19" t="s">
        <v>23</v>
      </c>
      <c r="J1613" s="18">
        <v>46095.0</v>
      </c>
      <c r="K1613" s="31">
        <v>0.0</v>
      </c>
      <c r="L1613" s="24"/>
      <c r="M1613" s="24"/>
    </row>
    <row r="1614" ht="22.5" customHeight="1">
      <c r="A1614" s="16" t="s">
        <v>632</v>
      </c>
      <c r="B1614" s="16" t="s">
        <v>759</v>
      </c>
      <c r="C1614" s="25">
        <v>1637.0</v>
      </c>
      <c r="D1614" s="18">
        <v>46095.0</v>
      </c>
      <c r="E1614" s="19" t="s">
        <v>18</v>
      </c>
      <c r="F1614" s="20" t="s">
        <v>147</v>
      </c>
      <c r="G1614" s="21">
        <v>2159.0</v>
      </c>
      <c r="H1614" s="22" t="b">
        <v>1</v>
      </c>
      <c r="I1614" s="19" t="s">
        <v>23</v>
      </c>
      <c r="J1614" s="18">
        <v>46108.0</v>
      </c>
      <c r="K1614" s="31">
        <v>0.0</v>
      </c>
      <c r="L1614" s="24"/>
      <c r="M1614" s="24"/>
    </row>
    <row r="1615" ht="22.5" customHeight="1">
      <c r="A1615" s="16" t="s">
        <v>632</v>
      </c>
      <c r="B1615" s="16" t="s">
        <v>759</v>
      </c>
      <c r="C1615" s="25">
        <v>1587.0</v>
      </c>
      <c r="D1615" s="18">
        <v>46097.0</v>
      </c>
      <c r="E1615" s="19" t="s">
        <v>395</v>
      </c>
      <c r="F1615" s="20" t="s">
        <v>789</v>
      </c>
      <c r="G1615" s="21">
        <v>7237.0</v>
      </c>
      <c r="H1615" s="22" t="b">
        <v>1</v>
      </c>
      <c r="I1615" s="19" t="s">
        <v>23</v>
      </c>
      <c r="J1615" s="18">
        <v>46100.0</v>
      </c>
      <c r="K1615" s="31">
        <v>0.0</v>
      </c>
      <c r="L1615" s="24"/>
      <c r="M1615" s="24"/>
    </row>
    <row r="1616" ht="22.5" customHeight="1">
      <c r="A1616" s="16" t="s">
        <v>632</v>
      </c>
      <c r="B1616" s="16" t="s">
        <v>759</v>
      </c>
      <c r="C1616" s="25">
        <v>1588.0</v>
      </c>
      <c r="D1616" s="18">
        <v>46097.0</v>
      </c>
      <c r="E1616" s="19" t="s">
        <v>150</v>
      </c>
      <c r="F1616" s="20" t="s">
        <v>790</v>
      </c>
      <c r="G1616" s="21">
        <v>6892.0</v>
      </c>
      <c r="H1616" s="22" t="b">
        <v>1</v>
      </c>
      <c r="I1616" s="19" t="s">
        <v>23</v>
      </c>
      <c r="J1616" s="18">
        <v>46100.0</v>
      </c>
      <c r="K1616" s="31">
        <v>0.0</v>
      </c>
      <c r="L1616" s="24"/>
      <c r="M1616" s="24"/>
    </row>
    <row r="1617" ht="22.5" customHeight="1">
      <c r="A1617" s="16" t="s">
        <v>632</v>
      </c>
      <c r="B1617" s="16" t="s">
        <v>759</v>
      </c>
      <c r="C1617" s="25">
        <v>1589.0</v>
      </c>
      <c r="D1617" s="18">
        <v>46097.0</v>
      </c>
      <c r="E1617" s="19" t="s">
        <v>676</v>
      </c>
      <c r="F1617" s="20" t="s">
        <v>51</v>
      </c>
      <c r="G1617" s="21">
        <v>7225.0</v>
      </c>
      <c r="H1617" s="22" t="b">
        <v>1</v>
      </c>
      <c r="I1617" s="19" t="s">
        <v>23</v>
      </c>
      <c r="J1617" s="18">
        <v>46100.0</v>
      </c>
      <c r="K1617" s="31">
        <v>0.0</v>
      </c>
      <c r="L1617" s="24"/>
      <c r="M1617" s="24"/>
    </row>
    <row r="1618" ht="22.5" customHeight="1">
      <c r="A1618" s="16" t="s">
        <v>632</v>
      </c>
      <c r="B1618" s="16" t="s">
        <v>759</v>
      </c>
      <c r="C1618" s="25">
        <v>1590.0</v>
      </c>
      <c r="D1618" s="18">
        <v>46097.0</v>
      </c>
      <c r="E1618" s="19" t="s">
        <v>72</v>
      </c>
      <c r="F1618" s="20" t="s">
        <v>559</v>
      </c>
      <c r="G1618" s="21">
        <v>725.0</v>
      </c>
      <c r="H1618" s="22" t="b">
        <v>1</v>
      </c>
      <c r="I1618" s="19" t="s">
        <v>23</v>
      </c>
      <c r="J1618" s="18">
        <v>46100.0</v>
      </c>
      <c r="K1618" s="31">
        <v>0.0</v>
      </c>
      <c r="L1618" s="24"/>
      <c r="M1618" s="24"/>
    </row>
    <row r="1619" ht="22.5" customHeight="1">
      <c r="A1619" s="16" t="s">
        <v>632</v>
      </c>
      <c r="B1619" s="16" t="s">
        <v>759</v>
      </c>
      <c r="C1619" s="25">
        <v>1591.0</v>
      </c>
      <c r="D1619" s="18">
        <v>46097.0</v>
      </c>
      <c r="E1619" s="19" t="s">
        <v>451</v>
      </c>
      <c r="F1619" s="20" t="s">
        <v>791</v>
      </c>
      <c r="G1619" s="21">
        <v>520.0</v>
      </c>
      <c r="H1619" s="22" t="b">
        <v>1</v>
      </c>
      <c r="I1619" s="19" t="s">
        <v>20</v>
      </c>
      <c r="J1619" s="18">
        <v>46097.0</v>
      </c>
      <c r="K1619" s="31">
        <v>0.0</v>
      </c>
      <c r="L1619" s="24"/>
      <c r="M1619" s="24"/>
    </row>
    <row r="1620" ht="22.5" customHeight="1">
      <c r="A1620" s="16" t="s">
        <v>632</v>
      </c>
      <c r="B1620" s="16" t="s">
        <v>759</v>
      </c>
      <c r="C1620" s="25">
        <v>1592.0</v>
      </c>
      <c r="D1620" s="18">
        <v>46097.0</v>
      </c>
      <c r="E1620" s="19" t="s">
        <v>155</v>
      </c>
      <c r="F1620" s="20" t="s">
        <v>596</v>
      </c>
      <c r="G1620" s="21">
        <v>4328.0</v>
      </c>
      <c r="H1620" s="22" t="b">
        <v>1</v>
      </c>
      <c r="I1620" s="19" t="s">
        <v>20</v>
      </c>
      <c r="J1620" s="18">
        <v>46097.0</v>
      </c>
      <c r="K1620" s="31">
        <v>0.0</v>
      </c>
      <c r="L1620" s="24"/>
      <c r="M1620" s="24"/>
    </row>
    <row r="1621" ht="22.5" customHeight="1">
      <c r="A1621" s="16" t="s">
        <v>632</v>
      </c>
      <c r="B1621" s="16" t="s">
        <v>759</v>
      </c>
      <c r="C1621" s="25">
        <v>1593.0</v>
      </c>
      <c r="D1621" s="18">
        <v>46097.0</v>
      </c>
      <c r="E1621" s="19" t="s">
        <v>24</v>
      </c>
      <c r="F1621" s="20" t="s">
        <v>792</v>
      </c>
      <c r="G1621" s="21">
        <v>4570.0</v>
      </c>
      <c r="H1621" s="22" t="b">
        <v>1</v>
      </c>
      <c r="I1621" s="19" t="s">
        <v>23</v>
      </c>
      <c r="J1621" s="18">
        <v>46100.0</v>
      </c>
      <c r="K1621" s="31">
        <v>0.0</v>
      </c>
      <c r="L1621" s="24"/>
      <c r="M1621" s="24"/>
    </row>
    <row r="1622" ht="22.5" customHeight="1">
      <c r="A1622" s="16" t="s">
        <v>632</v>
      </c>
      <c r="B1622" s="16" t="s">
        <v>759</v>
      </c>
      <c r="C1622" s="25">
        <v>1608.0</v>
      </c>
      <c r="D1622" s="18">
        <v>46097.0</v>
      </c>
      <c r="E1622" s="19" t="s">
        <v>136</v>
      </c>
      <c r="F1622" s="20" t="s">
        <v>416</v>
      </c>
      <c r="G1622" s="21">
        <v>2881.0</v>
      </c>
      <c r="H1622" s="22" t="b">
        <v>1</v>
      </c>
      <c r="I1622" s="19" t="s">
        <v>20</v>
      </c>
      <c r="J1622" s="18">
        <v>46097.0</v>
      </c>
      <c r="K1622" s="31">
        <v>0.0</v>
      </c>
      <c r="L1622" s="24"/>
      <c r="M1622" s="24"/>
    </row>
    <row r="1623" ht="22.5" customHeight="1">
      <c r="A1623" s="16" t="s">
        <v>632</v>
      </c>
      <c r="B1623" s="16" t="s">
        <v>759</v>
      </c>
      <c r="C1623" s="25">
        <v>1611.0</v>
      </c>
      <c r="D1623" s="18">
        <v>46097.0</v>
      </c>
      <c r="E1623" s="19" t="s">
        <v>13</v>
      </c>
      <c r="F1623" s="20" t="s">
        <v>793</v>
      </c>
      <c r="G1623" s="21">
        <v>210.0</v>
      </c>
      <c r="H1623" s="22" t="b">
        <v>1</v>
      </c>
      <c r="I1623" s="19" t="s">
        <v>20</v>
      </c>
      <c r="J1623" s="18">
        <v>46097.0</v>
      </c>
      <c r="K1623" s="31">
        <v>0.0</v>
      </c>
      <c r="L1623" s="24"/>
      <c r="M1623" s="24"/>
    </row>
    <row r="1624" ht="22.5" customHeight="1">
      <c r="A1624" s="16" t="s">
        <v>632</v>
      </c>
      <c r="B1624" s="16" t="s">
        <v>759</v>
      </c>
      <c r="C1624" s="25">
        <v>1585.0</v>
      </c>
      <c r="D1624" s="18">
        <v>46098.0</v>
      </c>
      <c r="E1624" s="19" t="s">
        <v>26</v>
      </c>
      <c r="F1624" s="20" t="s">
        <v>794</v>
      </c>
      <c r="G1624" s="21">
        <v>2952.0</v>
      </c>
      <c r="H1624" s="22" t="b">
        <v>1</v>
      </c>
      <c r="I1624" s="19" t="s">
        <v>23</v>
      </c>
      <c r="J1624" s="18">
        <v>46100.0</v>
      </c>
      <c r="K1624" s="31">
        <v>0.0</v>
      </c>
      <c r="L1624" s="24"/>
      <c r="M1624" s="24"/>
    </row>
    <row r="1625" ht="22.5" customHeight="1">
      <c r="A1625" s="16" t="s">
        <v>632</v>
      </c>
      <c r="B1625" s="16" t="s">
        <v>759</v>
      </c>
      <c r="C1625" s="25">
        <v>1586.0</v>
      </c>
      <c r="D1625" s="18">
        <v>46098.0</v>
      </c>
      <c r="E1625" s="19" t="s">
        <v>395</v>
      </c>
      <c r="F1625" s="20" t="s">
        <v>227</v>
      </c>
      <c r="G1625" s="21">
        <v>3105.0</v>
      </c>
      <c r="H1625" s="22" t="b">
        <v>1</v>
      </c>
      <c r="I1625" s="19" t="s">
        <v>23</v>
      </c>
      <c r="J1625" s="18">
        <v>46100.0</v>
      </c>
      <c r="K1625" s="31">
        <v>0.0</v>
      </c>
      <c r="L1625" s="24"/>
      <c r="M1625" s="24"/>
    </row>
    <row r="1626" ht="22.5" customHeight="1">
      <c r="A1626" s="16" t="s">
        <v>632</v>
      </c>
      <c r="B1626" s="16" t="s">
        <v>759</v>
      </c>
      <c r="C1626" s="25">
        <v>1599.0</v>
      </c>
      <c r="D1626" s="18">
        <v>46098.0</v>
      </c>
      <c r="E1626" s="19" t="s">
        <v>39</v>
      </c>
      <c r="F1626" s="20" t="s">
        <v>158</v>
      </c>
      <c r="G1626" s="21">
        <v>150.0</v>
      </c>
      <c r="H1626" s="22" t="b">
        <v>1</v>
      </c>
      <c r="I1626" s="19" t="s">
        <v>20</v>
      </c>
      <c r="J1626" s="18">
        <v>46100.0</v>
      </c>
      <c r="K1626" s="31">
        <v>0.0</v>
      </c>
      <c r="L1626" s="24"/>
      <c r="M1626" s="24"/>
    </row>
    <row r="1627" ht="22.5" customHeight="1">
      <c r="A1627" s="16" t="s">
        <v>632</v>
      </c>
      <c r="B1627" s="16" t="s">
        <v>759</v>
      </c>
      <c r="C1627" s="25">
        <v>1609.0</v>
      </c>
      <c r="D1627" s="18">
        <v>46098.0</v>
      </c>
      <c r="E1627" s="19" t="s">
        <v>136</v>
      </c>
      <c r="F1627" s="20" t="s">
        <v>416</v>
      </c>
      <c r="G1627" s="21">
        <v>2883.0</v>
      </c>
      <c r="H1627" s="22" t="b">
        <v>1</v>
      </c>
      <c r="I1627" s="19" t="s">
        <v>20</v>
      </c>
      <c r="J1627" s="18">
        <v>46098.0</v>
      </c>
      <c r="K1627" s="31">
        <v>0.0</v>
      </c>
      <c r="L1627" s="24"/>
      <c r="M1627" s="24"/>
    </row>
    <row r="1628" ht="22.5" customHeight="1">
      <c r="A1628" s="16" t="s">
        <v>632</v>
      </c>
      <c r="B1628" s="16" t="s">
        <v>759</v>
      </c>
      <c r="C1628" s="25">
        <v>1610.0</v>
      </c>
      <c r="D1628" s="18">
        <v>46098.0</v>
      </c>
      <c r="E1628" s="19" t="s">
        <v>509</v>
      </c>
      <c r="F1628" s="20" t="s">
        <v>795</v>
      </c>
      <c r="G1628" s="21">
        <v>654.0</v>
      </c>
      <c r="H1628" s="22" t="b">
        <v>1</v>
      </c>
      <c r="I1628" s="19" t="s">
        <v>20</v>
      </c>
      <c r="J1628" s="18">
        <v>46098.0</v>
      </c>
      <c r="K1628" s="31">
        <v>0.0</v>
      </c>
      <c r="L1628" s="24"/>
      <c r="M1628" s="24"/>
    </row>
    <row r="1629" ht="22.5" customHeight="1">
      <c r="A1629" s="16" t="s">
        <v>632</v>
      </c>
      <c r="B1629" s="16" t="s">
        <v>759</v>
      </c>
      <c r="C1629" s="25">
        <v>1616.0</v>
      </c>
      <c r="D1629" s="18">
        <v>46098.0</v>
      </c>
      <c r="E1629" s="19" t="s">
        <v>741</v>
      </c>
      <c r="F1629" s="20" t="s">
        <v>147</v>
      </c>
      <c r="G1629" s="21">
        <v>1957.0</v>
      </c>
      <c r="H1629" s="22" t="b">
        <v>1</v>
      </c>
      <c r="I1629" s="19" t="s">
        <v>23</v>
      </c>
      <c r="J1629" s="18">
        <v>46100.0</v>
      </c>
      <c r="K1629" s="31">
        <v>0.0</v>
      </c>
      <c r="L1629" s="24"/>
      <c r="M1629" s="24"/>
    </row>
    <row r="1630" ht="22.5" customHeight="1">
      <c r="A1630" s="16" t="s">
        <v>632</v>
      </c>
      <c r="B1630" s="16" t="s">
        <v>759</v>
      </c>
      <c r="C1630" s="25">
        <v>1594.0</v>
      </c>
      <c r="D1630" s="18">
        <v>46099.0</v>
      </c>
      <c r="E1630" s="19" t="s">
        <v>21</v>
      </c>
      <c r="F1630" s="20" t="s">
        <v>796</v>
      </c>
      <c r="G1630" s="21">
        <v>799.0</v>
      </c>
      <c r="H1630" s="22" t="b">
        <v>1</v>
      </c>
      <c r="I1630" s="19" t="s">
        <v>23</v>
      </c>
      <c r="J1630" s="18">
        <v>46100.0</v>
      </c>
      <c r="K1630" s="31">
        <v>0.0</v>
      </c>
      <c r="L1630" s="24"/>
      <c r="M1630" s="24"/>
    </row>
    <row r="1631" ht="22.5" customHeight="1">
      <c r="A1631" s="16" t="s">
        <v>632</v>
      </c>
      <c r="B1631" s="16" t="s">
        <v>759</v>
      </c>
      <c r="C1631" s="25">
        <v>1595.0</v>
      </c>
      <c r="D1631" s="18">
        <v>46099.0</v>
      </c>
      <c r="E1631" s="19" t="s">
        <v>395</v>
      </c>
      <c r="F1631" s="20" t="s">
        <v>797</v>
      </c>
      <c r="G1631" s="21">
        <v>892.0</v>
      </c>
      <c r="H1631" s="22" t="b">
        <v>1</v>
      </c>
      <c r="I1631" s="19" t="s">
        <v>23</v>
      </c>
      <c r="J1631" s="18">
        <v>46100.0</v>
      </c>
      <c r="K1631" s="31">
        <v>0.0</v>
      </c>
      <c r="L1631" s="24"/>
      <c r="M1631" s="24"/>
    </row>
    <row r="1632" ht="22.5" customHeight="1">
      <c r="A1632" s="16" t="s">
        <v>632</v>
      </c>
      <c r="B1632" s="16" t="s">
        <v>759</v>
      </c>
      <c r="C1632" s="25">
        <v>1596.0</v>
      </c>
      <c r="D1632" s="18">
        <v>46099.0</v>
      </c>
      <c r="E1632" s="19" t="s">
        <v>395</v>
      </c>
      <c r="F1632" s="20" t="s">
        <v>798</v>
      </c>
      <c r="G1632" s="21">
        <v>574.0</v>
      </c>
      <c r="H1632" s="22" t="b">
        <v>1</v>
      </c>
      <c r="I1632" s="19" t="s">
        <v>23</v>
      </c>
      <c r="J1632" s="18">
        <v>46100.0</v>
      </c>
      <c r="K1632" s="31">
        <v>0.0</v>
      </c>
      <c r="L1632" s="24"/>
      <c r="M1632" s="24"/>
    </row>
    <row r="1633" ht="22.5" customHeight="1">
      <c r="A1633" s="16" t="s">
        <v>632</v>
      </c>
      <c r="B1633" s="16" t="s">
        <v>759</v>
      </c>
      <c r="C1633" s="25">
        <v>1597.0</v>
      </c>
      <c r="D1633" s="18">
        <v>46099.0</v>
      </c>
      <c r="E1633" s="19" t="s">
        <v>395</v>
      </c>
      <c r="F1633" s="20" t="s">
        <v>799</v>
      </c>
      <c r="G1633" s="21">
        <v>6915.0</v>
      </c>
      <c r="H1633" s="22" t="b">
        <v>1</v>
      </c>
      <c r="I1633" s="19" t="s">
        <v>23</v>
      </c>
      <c r="J1633" s="18">
        <v>46100.0</v>
      </c>
      <c r="K1633" s="31">
        <v>0.0</v>
      </c>
      <c r="L1633" s="24"/>
      <c r="M1633" s="24"/>
    </row>
    <row r="1634" ht="22.5" customHeight="1">
      <c r="A1634" s="16" t="s">
        <v>632</v>
      </c>
      <c r="B1634" s="16" t="s">
        <v>759</v>
      </c>
      <c r="C1634" s="25">
        <v>1598.0</v>
      </c>
      <c r="D1634" s="18">
        <v>46099.0</v>
      </c>
      <c r="E1634" s="19" t="s">
        <v>159</v>
      </c>
      <c r="F1634" s="20" t="s">
        <v>113</v>
      </c>
      <c r="G1634" s="21">
        <v>4900.0</v>
      </c>
      <c r="H1634" s="22" t="b">
        <v>1</v>
      </c>
      <c r="I1634" s="19" t="s">
        <v>23</v>
      </c>
      <c r="J1634" s="18">
        <v>46100.0</v>
      </c>
      <c r="K1634" s="31">
        <v>0.0</v>
      </c>
      <c r="L1634" s="24"/>
      <c r="M1634" s="24"/>
    </row>
    <row r="1635" ht="22.5" customHeight="1">
      <c r="A1635" s="16" t="s">
        <v>632</v>
      </c>
      <c r="B1635" s="16" t="s">
        <v>759</v>
      </c>
      <c r="C1635" s="25">
        <v>1606.0</v>
      </c>
      <c r="D1635" s="18">
        <v>46099.0</v>
      </c>
      <c r="E1635" s="19" t="s">
        <v>769</v>
      </c>
      <c r="F1635" s="20" t="s">
        <v>800</v>
      </c>
      <c r="G1635" s="21">
        <v>1090.0</v>
      </c>
      <c r="H1635" s="22" t="b">
        <v>1</v>
      </c>
      <c r="I1635" s="19" t="s">
        <v>20</v>
      </c>
      <c r="J1635" s="18">
        <v>46099.0</v>
      </c>
      <c r="K1635" s="31">
        <v>0.0</v>
      </c>
      <c r="L1635" s="24"/>
      <c r="M1635" s="24"/>
    </row>
    <row r="1636" ht="22.5" customHeight="1">
      <c r="A1636" s="16" t="s">
        <v>632</v>
      </c>
      <c r="B1636" s="16" t="s">
        <v>759</v>
      </c>
      <c r="C1636" s="25">
        <v>1615.0</v>
      </c>
      <c r="D1636" s="18">
        <v>46099.0</v>
      </c>
      <c r="E1636" s="19" t="s">
        <v>741</v>
      </c>
      <c r="F1636" s="20" t="s">
        <v>147</v>
      </c>
      <c r="G1636" s="21">
        <v>770.0</v>
      </c>
      <c r="H1636" s="22" t="b">
        <v>1</v>
      </c>
      <c r="I1636" s="19" t="s">
        <v>23</v>
      </c>
      <c r="J1636" s="18">
        <v>46100.0</v>
      </c>
      <c r="K1636" s="31">
        <v>0.0</v>
      </c>
      <c r="L1636" s="24"/>
      <c r="M1636" s="24"/>
    </row>
    <row r="1637" ht="22.5" customHeight="1">
      <c r="A1637" s="16" t="s">
        <v>632</v>
      </c>
      <c r="B1637" s="16" t="s">
        <v>759</v>
      </c>
      <c r="C1637" s="25">
        <v>1612.0</v>
      </c>
      <c r="D1637" s="18">
        <v>46100.0</v>
      </c>
      <c r="E1637" s="19" t="s">
        <v>13</v>
      </c>
      <c r="F1637" s="20" t="s">
        <v>801</v>
      </c>
      <c r="G1637" s="21">
        <v>396.0</v>
      </c>
      <c r="H1637" s="22" t="b">
        <v>1</v>
      </c>
      <c r="I1637" s="19" t="s">
        <v>20</v>
      </c>
      <c r="J1637" s="18">
        <v>46100.0</v>
      </c>
      <c r="K1637" s="31">
        <v>0.0</v>
      </c>
      <c r="L1637" s="24"/>
      <c r="M1637" s="24"/>
    </row>
    <row r="1638" ht="22.5" customHeight="1">
      <c r="A1638" s="16" t="s">
        <v>632</v>
      </c>
      <c r="B1638" s="16" t="s">
        <v>759</v>
      </c>
      <c r="C1638" s="25">
        <v>1613.0</v>
      </c>
      <c r="D1638" s="18">
        <v>46100.0</v>
      </c>
      <c r="E1638" s="19" t="s">
        <v>72</v>
      </c>
      <c r="F1638" s="20" t="s">
        <v>216</v>
      </c>
      <c r="G1638" s="21">
        <v>980.0</v>
      </c>
      <c r="H1638" s="22" t="b">
        <v>1</v>
      </c>
      <c r="I1638" s="19" t="s">
        <v>23</v>
      </c>
      <c r="J1638" s="18">
        <v>46100.0</v>
      </c>
      <c r="K1638" s="31">
        <v>0.0</v>
      </c>
      <c r="L1638" s="24"/>
      <c r="M1638" s="24"/>
    </row>
    <row r="1639" ht="22.5" customHeight="1">
      <c r="A1639" s="16" t="s">
        <v>632</v>
      </c>
      <c r="B1639" s="16" t="s">
        <v>759</v>
      </c>
      <c r="C1639" s="25">
        <v>1614.0</v>
      </c>
      <c r="D1639" s="18">
        <v>46100.0</v>
      </c>
      <c r="E1639" s="19" t="s">
        <v>21</v>
      </c>
      <c r="F1639" s="20" t="s">
        <v>802</v>
      </c>
      <c r="G1639" s="21">
        <v>6569.0</v>
      </c>
      <c r="H1639" s="22" t="b">
        <v>1</v>
      </c>
      <c r="I1639" s="19" t="s">
        <v>23</v>
      </c>
      <c r="J1639" s="18">
        <v>46100.0</v>
      </c>
      <c r="K1639" s="31">
        <v>0.0</v>
      </c>
      <c r="L1639" s="24"/>
      <c r="M1639" s="24"/>
    </row>
    <row r="1640" ht="22.5" customHeight="1">
      <c r="A1640" s="16" t="s">
        <v>632</v>
      </c>
      <c r="B1640" s="16" t="s">
        <v>759</v>
      </c>
      <c r="C1640" s="25">
        <v>1619.0</v>
      </c>
      <c r="D1640" s="18">
        <v>46100.0</v>
      </c>
      <c r="E1640" s="19" t="s">
        <v>267</v>
      </c>
      <c r="F1640" s="20" t="s">
        <v>360</v>
      </c>
      <c r="G1640" s="21">
        <v>1720.0</v>
      </c>
      <c r="H1640" s="22" t="b">
        <v>1</v>
      </c>
      <c r="I1640" s="19" t="s">
        <v>20</v>
      </c>
      <c r="J1640" s="18">
        <v>46100.0</v>
      </c>
      <c r="K1640" s="31">
        <v>0.0</v>
      </c>
      <c r="L1640" s="24"/>
      <c r="M1640" s="24"/>
    </row>
    <row r="1641" ht="22.5" customHeight="1">
      <c r="A1641" s="16" t="s">
        <v>632</v>
      </c>
      <c r="B1641" s="16" t="s">
        <v>759</v>
      </c>
      <c r="C1641" s="25">
        <v>1623.0</v>
      </c>
      <c r="D1641" s="18">
        <v>46100.0</v>
      </c>
      <c r="E1641" s="19" t="s">
        <v>676</v>
      </c>
      <c r="F1641" s="20" t="s">
        <v>803</v>
      </c>
      <c r="G1641" s="21">
        <v>5780.0</v>
      </c>
      <c r="H1641" s="22" t="b">
        <v>1</v>
      </c>
      <c r="I1641" s="19" t="s">
        <v>23</v>
      </c>
      <c r="J1641" s="18">
        <v>46107.0</v>
      </c>
      <c r="K1641" s="31">
        <v>0.0</v>
      </c>
      <c r="L1641" s="24"/>
      <c r="M1641" s="24"/>
    </row>
    <row r="1642" ht="22.5" customHeight="1">
      <c r="A1642" s="16" t="s">
        <v>632</v>
      </c>
      <c r="B1642" s="16" t="s">
        <v>759</v>
      </c>
      <c r="C1642" s="25">
        <v>1620.0</v>
      </c>
      <c r="D1642" s="18">
        <v>46101.0</v>
      </c>
      <c r="E1642" s="19" t="s">
        <v>21</v>
      </c>
      <c r="F1642" s="20" t="s">
        <v>804</v>
      </c>
      <c r="G1642" s="21">
        <v>2835.0</v>
      </c>
      <c r="H1642" s="22" t="b">
        <v>1</v>
      </c>
      <c r="I1642" s="19" t="s">
        <v>23</v>
      </c>
      <c r="J1642" s="18">
        <v>46107.0</v>
      </c>
      <c r="K1642" s="31">
        <v>0.0</v>
      </c>
      <c r="L1642" s="24"/>
      <c r="M1642" s="24"/>
    </row>
    <row r="1643" ht="22.5" customHeight="1">
      <c r="A1643" s="16" t="s">
        <v>632</v>
      </c>
      <c r="B1643" s="16" t="s">
        <v>759</v>
      </c>
      <c r="C1643" s="25">
        <v>1621.0</v>
      </c>
      <c r="D1643" s="18">
        <v>46101.0</v>
      </c>
      <c r="E1643" s="19" t="s">
        <v>39</v>
      </c>
      <c r="F1643" s="20" t="s">
        <v>158</v>
      </c>
      <c r="G1643" s="21">
        <v>225.0</v>
      </c>
      <c r="H1643" s="22" t="b">
        <v>1</v>
      </c>
      <c r="I1643" s="19" t="s">
        <v>20</v>
      </c>
      <c r="J1643" s="18">
        <v>46107.0</v>
      </c>
      <c r="K1643" s="31">
        <v>0.0</v>
      </c>
      <c r="L1643" s="24"/>
      <c r="M1643" s="24"/>
    </row>
    <row r="1644" ht="22.5" customHeight="1">
      <c r="A1644" s="16" t="s">
        <v>632</v>
      </c>
      <c r="B1644" s="16" t="s">
        <v>759</v>
      </c>
      <c r="C1644" s="25">
        <v>1636.0</v>
      </c>
      <c r="D1644" s="18">
        <v>46101.0</v>
      </c>
      <c r="E1644" s="19" t="s">
        <v>741</v>
      </c>
      <c r="F1644" s="20" t="s">
        <v>147</v>
      </c>
      <c r="G1644" s="21">
        <v>1835.0</v>
      </c>
      <c r="H1644" s="22" t="b">
        <v>1</v>
      </c>
      <c r="I1644" s="19" t="s">
        <v>23</v>
      </c>
      <c r="J1644" s="18">
        <v>46108.0</v>
      </c>
      <c r="K1644" s="31">
        <v>0.0</v>
      </c>
      <c r="L1644" s="24"/>
      <c r="M1644" s="24"/>
    </row>
    <row r="1645" ht="22.5" customHeight="1">
      <c r="A1645" s="16" t="s">
        <v>632</v>
      </c>
      <c r="B1645" s="16" t="s">
        <v>759</v>
      </c>
      <c r="C1645" s="25">
        <v>1624.0</v>
      </c>
      <c r="D1645" s="18">
        <v>46102.0</v>
      </c>
      <c r="E1645" s="19" t="s">
        <v>159</v>
      </c>
      <c r="F1645" s="20" t="s">
        <v>318</v>
      </c>
      <c r="G1645" s="21">
        <v>6143.0</v>
      </c>
      <c r="H1645" s="22" t="b">
        <v>1</v>
      </c>
      <c r="I1645" s="19" t="s">
        <v>23</v>
      </c>
      <c r="J1645" s="18">
        <v>46107.0</v>
      </c>
      <c r="K1645" s="31">
        <v>0.0</v>
      </c>
      <c r="L1645" s="24"/>
      <c r="M1645" s="24"/>
    </row>
    <row r="1646" ht="22.5" customHeight="1">
      <c r="A1646" s="16" t="s">
        <v>632</v>
      </c>
      <c r="B1646" s="16" t="s">
        <v>759</v>
      </c>
      <c r="C1646" s="25">
        <v>1625.0</v>
      </c>
      <c r="D1646" s="18">
        <v>46102.0</v>
      </c>
      <c r="E1646" s="19" t="s">
        <v>395</v>
      </c>
      <c r="F1646" s="20" t="s">
        <v>227</v>
      </c>
      <c r="G1646" s="21">
        <v>1164.0</v>
      </c>
      <c r="H1646" s="22" t="b">
        <v>1</v>
      </c>
      <c r="I1646" s="19" t="s">
        <v>23</v>
      </c>
      <c r="J1646" s="18">
        <v>46107.0</v>
      </c>
      <c r="K1646" s="31">
        <v>0.0</v>
      </c>
      <c r="L1646" s="24"/>
      <c r="M1646" s="24"/>
    </row>
    <row r="1647" ht="22.5" customHeight="1">
      <c r="A1647" s="16" t="s">
        <v>632</v>
      </c>
      <c r="B1647" s="16" t="s">
        <v>759</v>
      </c>
      <c r="C1647" s="25">
        <v>1626.0</v>
      </c>
      <c r="D1647" s="18">
        <v>46102.0</v>
      </c>
      <c r="E1647" s="19" t="s">
        <v>395</v>
      </c>
      <c r="F1647" s="20" t="s">
        <v>805</v>
      </c>
      <c r="G1647" s="21">
        <v>4563.0</v>
      </c>
      <c r="H1647" s="22" t="b">
        <v>1</v>
      </c>
      <c r="I1647" s="19" t="s">
        <v>23</v>
      </c>
      <c r="J1647" s="18">
        <v>46107.0</v>
      </c>
      <c r="K1647" s="31">
        <v>0.0</v>
      </c>
      <c r="L1647" s="24"/>
      <c r="M1647" s="24"/>
    </row>
    <row r="1648" ht="22.5" customHeight="1">
      <c r="A1648" s="16" t="s">
        <v>632</v>
      </c>
      <c r="B1648" s="16" t="s">
        <v>759</v>
      </c>
      <c r="C1648" s="25">
        <v>1627.0</v>
      </c>
      <c r="D1648" s="18">
        <v>46102.0</v>
      </c>
      <c r="E1648" s="19" t="s">
        <v>21</v>
      </c>
      <c r="F1648" s="20" t="s">
        <v>806</v>
      </c>
      <c r="G1648" s="21">
        <v>1061.0</v>
      </c>
      <c r="H1648" s="22" t="b">
        <v>1</v>
      </c>
      <c r="I1648" s="19" t="s">
        <v>23</v>
      </c>
      <c r="J1648" s="18">
        <v>46107.0</v>
      </c>
      <c r="K1648" s="31">
        <v>0.0</v>
      </c>
      <c r="L1648" s="24"/>
      <c r="M1648" s="24"/>
    </row>
    <row r="1649" ht="22.5" customHeight="1">
      <c r="A1649" s="16" t="s">
        <v>632</v>
      </c>
      <c r="B1649" s="16" t="s">
        <v>759</v>
      </c>
      <c r="C1649" s="25">
        <v>1617.0</v>
      </c>
      <c r="D1649" s="18">
        <v>46104.0</v>
      </c>
      <c r="E1649" s="19" t="s">
        <v>39</v>
      </c>
      <c r="F1649" s="20" t="s">
        <v>158</v>
      </c>
      <c r="G1649" s="21">
        <v>150.0</v>
      </c>
      <c r="H1649" s="22" t="b">
        <v>1</v>
      </c>
      <c r="I1649" s="19" t="s">
        <v>20</v>
      </c>
      <c r="J1649" s="18">
        <v>46107.0</v>
      </c>
      <c r="K1649" s="31">
        <v>0.0</v>
      </c>
      <c r="L1649" s="24"/>
      <c r="M1649" s="24"/>
    </row>
    <row r="1650" ht="22.5" customHeight="1">
      <c r="A1650" s="16" t="s">
        <v>632</v>
      </c>
      <c r="B1650" s="16" t="s">
        <v>759</v>
      </c>
      <c r="C1650" s="25">
        <v>1630.0</v>
      </c>
      <c r="D1650" s="18">
        <v>46104.0</v>
      </c>
      <c r="E1650" s="19" t="s">
        <v>21</v>
      </c>
      <c r="F1650" s="20" t="s">
        <v>807</v>
      </c>
      <c r="G1650" s="21">
        <v>2096.0</v>
      </c>
      <c r="H1650" s="22" t="b">
        <v>1</v>
      </c>
      <c r="I1650" s="19" t="s">
        <v>23</v>
      </c>
      <c r="J1650" s="18">
        <v>46107.0</v>
      </c>
      <c r="K1650" s="31">
        <v>0.0</v>
      </c>
      <c r="L1650" s="24"/>
      <c r="M1650" s="24"/>
    </row>
    <row r="1651" ht="22.5" customHeight="1">
      <c r="A1651" s="16" t="s">
        <v>632</v>
      </c>
      <c r="B1651" s="16" t="s">
        <v>759</v>
      </c>
      <c r="C1651" s="25">
        <v>1750.0</v>
      </c>
      <c r="D1651" s="18">
        <v>46104.0</v>
      </c>
      <c r="E1651" s="19" t="s">
        <v>136</v>
      </c>
      <c r="F1651" s="20" t="s">
        <v>416</v>
      </c>
      <c r="G1651" s="21">
        <v>1287.0</v>
      </c>
      <c r="H1651" s="22" t="b">
        <v>1</v>
      </c>
      <c r="I1651" s="19" t="s">
        <v>20</v>
      </c>
      <c r="J1651" s="18"/>
      <c r="K1651" s="31">
        <v>0.0</v>
      </c>
      <c r="L1651" s="24"/>
      <c r="M1651" s="24"/>
    </row>
    <row r="1652" ht="22.5" customHeight="1">
      <c r="A1652" s="16" t="s">
        <v>632</v>
      </c>
      <c r="B1652" s="16" t="s">
        <v>759</v>
      </c>
      <c r="C1652" s="25">
        <v>1618.0</v>
      </c>
      <c r="D1652" s="18">
        <v>46105.0</v>
      </c>
      <c r="E1652" s="19" t="s">
        <v>267</v>
      </c>
      <c r="F1652" s="20" t="s">
        <v>360</v>
      </c>
      <c r="G1652" s="21">
        <v>2687.0</v>
      </c>
      <c r="H1652" s="22" t="b">
        <v>1</v>
      </c>
      <c r="I1652" s="19" t="s">
        <v>20</v>
      </c>
      <c r="J1652" s="18">
        <v>46105.0</v>
      </c>
      <c r="K1652" s="31">
        <v>0.0</v>
      </c>
      <c r="L1652" s="24"/>
      <c r="M1652" s="24"/>
    </row>
    <row r="1653" ht="22.5" customHeight="1">
      <c r="A1653" s="16" t="s">
        <v>632</v>
      </c>
      <c r="B1653" s="16" t="s">
        <v>759</v>
      </c>
      <c r="C1653" s="25">
        <v>1622.0</v>
      </c>
      <c r="D1653" s="18">
        <v>46105.0</v>
      </c>
      <c r="E1653" s="19" t="s">
        <v>155</v>
      </c>
      <c r="F1653" s="20" t="s">
        <v>596</v>
      </c>
      <c r="G1653" s="21">
        <v>3588.0</v>
      </c>
      <c r="H1653" s="22" t="b">
        <v>1</v>
      </c>
      <c r="I1653" s="19" t="s">
        <v>20</v>
      </c>
      <c r="J1653" s="18">
        <v>46107.0</v>
      </c>
      <c r="K1653" s="31">
        <v>0.0</v>
      </c>
      <c r="L1653" s="24"/>
      <c r="M1653" s="24"/>
    </row>
    <row r="1654" ht="22.5" customHeight="1">
      <c r="A1654" s="16" t="s">
        <v>632</v>
      </c>
      <c r="B1654" s="16" t="s">
        <v>759</v>
      </c>
      <c r="C1654" s="25">
        <v>1628.0</v>
      </c>
      <c r="D1654" s="18">
        <v>46105.0</v>
      </c>
      <c r="E1654" s="19" t="s">
        <v>159</v>
      </c>
      <c r="F1654" s="20" t="s">
        <v>808</v>
      </c>
      <c r="G1654" s="21">
        <v>4150.0</v>
      </c>
      <c r="H1654" s="22" t="b">
        <v>1</v>
      </c>
      <c r="I1654" s="19" t="s">
        <v>23</v>
      </c>
      <c r="J1654" s="18">
        <v>46107.0</v>
      </c>
      <c r="K1654" s="31">
        <v>0.0</v>
      </c>
      <c r="L1654" s="24"/>
      <c r="M1654" s="24"/>
    </row>
    <row r="1655" ht="22.5" customHeight="1">
      <c r="A1655" s="16" t="s">
        <v>632</v>
      </c>
      <c r="B1655" s="16" t="s">
        <v>759</v>
      </c>
      <c r="C1655" s="25">
        <v>1629.0</v>
      </c>
      <c r="D1655" s="18">
        <v>46105.0</v>
      </c>
      <c r="E1655" s="19" t="s">
        <v>21</v>
      </c>
      <c r="F1655" s="20" t="s">
        <v>803</v>
      </c>
      <c r="G1655" s="21">
        <v>5998.0</v>
      </c>
      <c r="H1655" s="22" t="b">
        <v>1</v>
      </c>
      <c r="I1655" s="19" t="s">
        <v>23</v>
      </c>
      <c r="J1655" s="18">
        <v>46107.0</v>
      </c>
      <c r="K1655" s="31">
        <v>0.0</v>
      </c>
      <c r="L1655" s="24"/>
      <c r="M1655" s="24"/>
    </row>
    <row r="1656" ht="22.5" customHeight="1">
      <c r="A1656" s="16" t="s">
        <v>632</v>
      </c>
      <c r="B1656" s="16" t="s">
        <v>759</v>
      </c>
      <c r="C1656" s="25">
        <v>1631.0</v>
      </c>
      <c r="D1656" s="18">
        <v>46105.0</v>
      </c>
      <c r="E1656" s="19" t="s">
        <v>24</v>
      </c>
      <c r="F1656" s="20" t="s">
        <v>809</v>
      </c>
      <c r="G1656" s="21">
        <v>1726.0</v>
      </c>
      <c r="H1656" s="22" t="b">
        <v>1</v>
      </c>
      <c r="I1656" s="19" t="s">
        <v>23</v>
      </c>
      <c r="J1656" s="18">
        <v>46107.0</v>
      </c>
      <c r="K1656" s="31">
        <v>0.0</v>
      </c>
      <c r="L1656" s="24"/>
      <c r="M1656" s="24"/>
    </row>
    <row r="1657" ht="22.5" customHeight="1">
      <c r="A1657" s="16" t="s">
        <v>632</v>
      </c>
      <c r="B1657" s="16" t="s">
        <v>759</v>
      </c>
      <c r="C1657" s="25">
        <v>1635.0</v>
      </c>
      <c r="D1657" s="18">
        <v>46105.0</v>
      </c>
      <c r="E1657" s="19" t="s">
        <v>741</v>
      </c>
      <c r="F1657" s="20" t="s">
        <v>147</v>
      </c>
      <c r="G1657" s="21">
        <v>1811.0</v>
      </c>
      <c r="H1657" s="22" t="b">
        <v>1</v>
      </c>
      <c r="I1657" s="19" t="s">
        <v>23</v>
      </c>
      <c r="J1657" s="18">
        <v>46108.0</v>
      </c>
      <c r="K1657" s="31">
        <v>0.0</v>
      </c>
      <c r="L1657" s="24"/>
      <c r="M1657" s="24"/>
    </row>
    <row r="1658" ht="22.5" customHeight="1">
      <c r="A1658" s="16" t="s">
        <v>632</v>
      </c>
      <c r="B1658" s="16" t="s">
        <v>759</v>
      </c>
      <c r="C1658" s="25">
        <v>1654.0</v>
      </c>
      <c r="D1658" s="18">
        <v>46105.0</v>
      </c>
      <c r="E1658" s="19" t="s">
        <v>171</v>
      </c>
      <c r="F1658" s="20" t="s">
        <v>810</v>
      </c>
      <c r="G1658" s="21">
        <v>100.0</v>
      </c>
      <c r="H1658" s="22" t="b">
        <v>1</v>
      </c>
      <c r="I1658" s="19" t="s">
        <v>15</v>
      </c>
      <c r="J1658" s="18">
        <v>46105.0</v>
      </c>
      <c r="K1658" s="31">
        <v>0.0</v>
      </c>
      <c r="L1658" s="24"/>
      <c r="M1658" s="24"/>
    </row>
    <row r="1659" ht="22.5" customHeight="1">
      <c r="A1659" s="16" t="s">
        <v>632</v>
      </c>
      <c r="B1659" s="16" t="s">
        <v>759</v>
      </c>
      <c r="C1659" s="25">
        <v>1751.0</v>
      </c>
      <c r="D1659" s="18">
        <v>46105.0</v>
      </c>
      <c r="E1659" s="19" t="s">
        <v>136</v>
      </c>
      <c r="F1659" s="20" t="s">
        <v>416</v>
      </c>
      <c r="G1659" s="21">
        <v>2757.0</v>
      </c>
      <c r="H1659" s="22" t="b">
        <v>1</v>
      </c>
      <c r="I1659" s="19" t="s">
        <v>20</v>
      </c>
      <c r="J1659" s="18"/>
      <c r="K1659" s="31"/>
      <c r="L1659" s="24"/>
      <c r="M1659" s="24"/>
    </row>
    <row r="1660" ht="22.5" customHeight="1">
      <c r="A1660" s="16" t="s">
        <v>632</v>
      </c>
      <c r="B1660" s="16" t="s">
        <v>759</v>
      </c>
      <c r="C1660" s="25">
        <v>1632.0</v>
      </c>
      <c r="D1660" s="18">
        <v>46106.0</v>
      </c>
      <c r="E1660" s="19" t="s">
        <v>53</v>
      </c>
      <c r="F1660" s="20" t="s">
        <v>683</v>
      </c>
      <c r="G1660" s="21">
        <v>1169.0</v>
      </c>
      <c r="H1660" s="22" t="b">
        <v>1</v>
      </c>
      <c r="I1660" s="19" t="s">
        <v>23</v>
      </c>
      <c r="J1660" s="18">
        <v>46107.0</v>
      </c>
      <c r="K1660" s="31">
        <v>0.0</v>
      </c>
      <c r="L1660" s="24"/>
      <c r="M1660" s="24"/>
    </row>
    <row r="1661" ht="22.5" customHeight="1">
      <c r="A1661" s="16" t="s">
        <v>632</v>
      </c>
      <c r="B1661" s="16" t="s">
        <v>759</v>
      </c>
      <c r="C1661" s="25">
        <v>1652.0</v>
      </c>
      <c r="D1661" s="18">
        <v>46106.0</v>
      </c>
      <c r="E1661" s="19" t="s">
        <v>13</v>
      </c>
      <c r="F1661" s="20" t="s">
        <v>811</v>
      </c>
      <c r="G1661" s="21">
        <v>253.0</v>
      </c>
      <c r="H1661" s="22" t="b">
        <v>1</v>
      </c>
      <c r="I1661" s="19" t="s">
        <v>20</v>
      </c>
      <c r="J1661" s="18">
        <v>46106.0</v>
      </c>
      <c r="K1661" s="31">
        <v>0.0</v>
      </c>
      <c r="L1661" s="24"/>
      <c r="M1661" s="24"/>
    </row>
    <row r="1662" ht="22.5" customHeight="1">
      <c r="A1662" s="16" t="s">
        <v>632</v>
      </c>
      <c r="B1662" s="16" t="s">
        <v>759</v>
      </c>
      <c r="C1662" s="25">
        <v>1633.0</v>
      </c>
      <c r="D1662" s="18">
        <v>46107.0</v>
      </c>
      <c r="E1662" s="19" t="s">
        <v>26</v>
      </c>
      <c r="F1662" s="20" t="s">
        <v>149</v>
      </c>
      <c r="G1662" s="21">
        <v>3528.0</v>
      </c>
      <c r="H1662" s="22" t="b">
        <v>1</v>
      </c>
      <c r="I1662" s="19" t="s">
        <v>23</v>
      </c>
      <c r="J1662" s="18">
        <v>46107.0</v>
      </c>
      <c r="K1662" s="31">
        <v>0.0</v>
      </c>
      <c r="L1662" s="24"/>
      <c r="M1662" s="24"/>
    </row>
    <row r="1663" ht="22.5" customHeight="1">
      <c r="A1663" s="16" t="s">
        <v>632</v>
      </c>
      <c r="B1663" s="16" t="s">
        <v>759</v>
      </c>
      <c r="C1663" s="25">
        <v>1634.0</v>
      </c>
      <c r="D1663" s="18">
        <v>46107.0</v>
      </c>
      <c r="E1663" s="19" t="s">
        <v>72</v>
      </c>
      <c r="F1663" s="20" t="s">
        <v>812</v>
      </c>
      <c r="G1663" s="21">
        <v>2785.0</v>
      </c>
      <c r="H1663" s="22" t="b">
        <v>1</v>
      </c>
      <c r="I1663" s="19" t="s">
        <v>23</v>
      </c>
      <c r="J1663" s="18">
        <v>46107.0</v>
      </c>
      <c r="K1663" s="31">
        <v>0.0</v>
      </c>
      <c r="L1663" s="24"/>
      <c r="M1663" s="24"/>
    </row>
    <row r="1664" ht="22.5" customHeight="1">
      <c r="A1664" s="16" t="s">
        <v>632</v>
      </c>
      <c r="B1664" s="16" t="s">
        <v>759</v>
      </c>
      <c r="C1664" s="25">
        <v>1752.0</v>
      </c>
      <c r="D1664" s="18">
        <v>46107.0</v>
      </c>
      <c r="E1664" s="19" t="s">
        <v>136</v>
      </c>
      <c r="F1664" s="20" t="s">
        <v>416</v>
      </c>
      <c r="G1664" s="21">
        <v>2713.0</v>
      </c>
      <c r="H1664" s="22" t="b">
        <v>1</v>
      </c>
      <c r="I1664" s="19" t="s">
        <v>20</v>
      </c>
      <c r="J1664" s="18"/>
      <c r="K1664" s="31"/>
      <c r="L1664" s="24"/>
      <c r="M1664" s="24"/>
    </row>
    <row r="1665" ht="22.5" customHeight="1">
      <c r="A1665" s="16" t="s">
        <v>632</v>
      </c>
      <c r="B1665" s="16" t="s">
        <v>759</v>
      </c>
      <c r="C1665" s="25">
        <v>1638.0</v>
      </c>
      <c r="D1665" s="18">
        <v>46108.0</v>
      </c>
      <c r="E1665" s="19" t="s">
        <v>106</v>
      </c>
      <c r="F1665" s="20" t="s">
        <v>813</v>
      </c>
      <c r="G1665" s="21">
        <v>22000.0</v>
      </c>
      <c r="H1665" s="22" t="b">
        <v>1</v>
      </c>
      <c r="I1665" s="19" t="s">
        <v>23</v>
      </c>
      <c r="J1665" s="18">
        <v>46108.0</v>
      </c>
      <c r="K1665" s="31">
        <v>0.0</v>
      </c>
      <c r="L1665" s="24"/>
      <c r="M1665" s="24"/>
    </row>
    <row r="1666" ht="22.5" customHeight="1">
      <c r="A1666" s="16" t="s">
        <v>632</v>
      </c>
      <c r="B1666" s="16" t="s">
        <v>759</v>
      </c>
      <c r="C1666" s="25">
        <v>1651.0</v>
      </c>
      <c r="D1666" s="18">
        <v>46108.0</v>
      </c>
      <c r="E1666" s="19" t="s">
        <v>13</v>
      </c>
      <c r="F1666" s="20" t="s">
        <v>811</v>
      </c>
      <c r="G1666" s="21">
        <v>179.0</v>
      </c>
      <c r="H1666" s="22" t="b">
        <v>1</v>
      </c>
      <c r="I1666" s="19" t="s">
        <v>20</v>
      </c>
      <c r="J1666" s="18">
        <v>46108.0</v>
      </c>
      <c r="K1666" s="31">
        <v>0.0</v>
      </c>
      <c r="L1666" s="24"/>
      <c r="M1666" s="24"/>
    </row>
    <row r="1667" ht="22.5" customHeight="1">
      <c r="A1667" s="16" t="s">
        <v>632</v>
      </c>
      <c r="B1667" s="16" t="s">
        <v>759</v>
      </c>
      <c r="C1667" s="25">
        <v>1653.0</v>
      </c>
      <c r="D1667" s="18">
        <v>46108.0</v>
      </c>
      <c r="E1667" s="19" t="s">
        <v>676</v>
      </c>
      <c r="F1667" s="20" t="s">
        <v>51</v>
      </c>
      <c r="G1667" s="21">
        <v>17983.0</v>
      </c>
      <c r="H1667" s="22" t="b">
        <v>1</v>
      </c>
      <c r="I1667" s="19" t="s">
        <v>23</v>
      </c>
      <c r="J1667" s="18">
        <v>46108.0</v>
      </c>
      <c r="K1667" s="31">
        <v>0.0</v>
      </c>
      <c r="L1667" s="24"/>
      <c r="M1667" s="24"/>
    </row>
    <row r="1668" ht="22.5" customHeight="1">
      <c r="A1668" s="16" t="s">
        <v>632</v>
      </c>
      <c r="B1668" s="16" t="s">
        <v>759</v>
      </c>
      <c r="C1668" s="25">
        <v>1655.0</v>
      </c>
      <c r="D1668" s="18">
        <v>46108.0</v>
      </c>
      <c r="E1668" s="19" t="s">
        <v>21</v>
      </c>
      <c r="F1668" s="20" t="s">
        <v>814</v>
      </c>
      <c r="G1668" s="21">
        <v>6163.0</v>
      </c>
      <c r="H1668" s="22" t="b">
        <v>1</v>
      </c>
      <c r="I1668" s="19" t="s">
        <v>23</v>
      </c>
      <c r="J1668" s="18">
        <v>46123.0</v>
      </c>
      <c r="K1668" s="31">
        <v>0.0</v>
      </c>
      <c r="L1668" s="24"/>
      <c r="M1668" s="24"/>
    </row>
    <row r="1669" ht="22.5" customHeight="1">
      <c r="A1669" s="16" t="s">
        <v>632</v>
      </c>
      <c r="B1669" s="16" t="s">
        <v>759</v>
      </c>
      <c r="C1669" s="25">
        <v>1682.0</v>
      </c>
      <c r="D1669" s="18">
        <v>46108.0</v>
      </c>
      <c r="E1669" s="19" t="s">
        <v>741</v>
      </c>
      <c r="F1669" s="20" t="s">
        <v>147</v>
      </c>
      <c r="G1669" s="21">
        <v>1655.0</v>
      </c>
      <c r="H1669" s="22" t="b">
        <v>1</v>
      </c>
      <c r="I1669" s="19" t="s">
        <v>23</v>
      </c>
      <c r="J1669" s="18">
        <v>46123.0</v>
      </c>
      <c r="K1669" s="31">
        <v>0.0</v>
      </c>
      <c r="L1669" s="24"/>
      <c r="M1669" s="24"/>
    </row>
    <row r="1670" ht="22.5" customHeight="1">
      <c r="A1670" s="16" t="s">
        <v>632</v>
      </c>
      <c r="B1670" s="16" t="s">
        <v>759</v>
      </c>
      <c r="C1670" s="25">
        <v>1657.0</v>
      </c>
      <c r="D1670" s="18">
        <v>46109.0</v>
      </c>
      <c r="E1670" s="19" t="s">
        <v>59</v>
      </c>
      <c r="F1670" s="20" t="s">
        <v>60</v>
      </c>
      <c r="G1670" s="21">
        <v>1890.0</v>
      </c>
      <c r="H1670" s="22" t="b">
        <v>1</v>
      </c>
      <c r="I1670" s="19" t="s">
        <v>23</v>
      </c>
      <c r="J1670" s="18">
        <v>46108.0</v>
      </c>
      <c r="K1670" s="31">
        <v>0.0</v>
      </c>
      <c r="L1670" s="24"/>
      <c r="M1670" s="24"/>
    </row>
    <row r="1671" ht="22.5" customHeight="1">
      <c r="A1671" s="16" t="s">
        <v>632</v>
      </c>
      <c r="B1671" s="16" t="s">
        <v>759</v>
      </c>
      <c r="C1671" s="25">
        <v>1658.0</v>
      </c>
      <c r="D1671" s="18">
        <v>46109.0</v>
      </c>
      <c r="E1671" s="19" t="s">
        <v>91</v>
      </c>
      <c r="F1671" s="20" t="s">
        <v>815</v>
      </c>
      <c r="G1671" s="21">
        <v>47880.0</v>
      </c>
      <c r="H1671" s="22" t="b">
        <v>1</v>
      </c>
      <c r="I1671" s="19" t="s">
        <v>23</v>
      </c>
      <c r="J1671" s="18">
        <v>46112.0</v>
      </c>
      <c r="K1671" s="31">
        <v>0.0</v>
      </c>
      <c r="L1671" s="24"/>
      <c r="M1671" s="24"/>
    </row>
    <row r="1672" ht="22.5" customHeight="1">
      <c r="A1672" s="16" t="s">
        <v>632</v>
      </c>
      <c r="B1672" s="16" t="s">
        <v>759</v>
      </c>
      <c r="C1672" s="25">
        <v>1659.0</v>
      </c>
      <c r="D1672" s="18">
        <v>46109.0</v>
      </c>
      <c r="E1672" s="19" t="s">
        <v>21</v>
      </c>
      <c r="F1672" s="20" t="s">
        <v>816</v>
      </c>
      <c r="G1672" s="21">
        <v>1144.0</v>
      </c>
      <c r="H1672" s="22" t="b">
        <v>1</v>
      </c>
      <c r="I1672" s="19" t="s">
        <v>23</v>
      </c>
      <c r="J1672" s="18">
        <v>46123.0</v>
      </c>
      <c r="K1672" s="31">
        <v>0.0</v>
      </c>
      <c r="L1672" s="24"/>
      <c r="M1672" s="24"/>
    </row>
    <row r="1673" ht="22.5" customHeight="1">
      <c r="A1673" s="16" t="s">
        <v>632</v>
      </c>
      <c r="B1673" s="16" t="s">
        <v>759</v>
      </c>
      <c r="C1673" s="25">
        <v>1669.0</v>
      </c>
      <c r="D1673" s="18">
        <v>46109.0</v>
      </c>
      <c r="E1673" s="19" t="s">
        <v>39</v>
      </c>
      <c r="F1673" s="20" t="s">
        <v>158</v>
      </c>
      <c r="G1673" s="21">
        <v>150.0</v>
      </c>
      <c r="H1673" s="22" t="b">
        <v>1</v>
      </c>
      <c r="I1673" s="19" t="s">
        <v>20</v>
      </c>
      <c r="J1673" s="18">
        <v>46123.0</v>
      </c>
      <c r="K1673" s="31">
        <v>0.0</v>
      </c>
      <c r="L1673" s="24"/>
      <c r="M1673" s="24"/>
    </row>
    <row r="1674" ht="22.5" customHeight="1">
      <c r="A1674" s="16" t="s">
        <v>632</v>
      </c>
      <c r="B1674" s="16" t="s">
        <v>759</v>
      </c>
      <c r="C1674" s="25">
        <v>1753.0</v>
      </c>
      <c r="D1674" s="18">
        <v>46109.0</v>
      </c>
      <c r="E1674" s="19" t="s">
        <v>136</v>
      </c>
      <c r="F1674" s="20" t="s">
        <v>416</v>
      </c>
      <c r="G1674" s="21">
        <v>2647.0</v>
      </c>
      <c r="H1674" s="22" t="b">
        <v>1</v>
      </c>
      <c r="I1674" s="19" t="s">
        <v>20</v>
      </c>
      <c r="J1674" s="18"/>
      <c r="K1674" s="31"/>
      <c r="L1674" s="24"/>
      <c r="M1674" s="24"/>
    </row>
    <row r="1675" ht="22.5" customHeight="1">
      <c r="A1675" s="16" t="s">
        <v>632</v>
      </c>
      <c r="B1675" s="16" t="s">
        <v>759</v>
      </c>
      <c r="C1675" s="25">
        <v>1754.0</v>
      </c>
      <c r="D1675" s="18">
        <v>46109.0</v>
      </c>
      <c r="E1675" s="19" t="s">
        <v>136</v>
      </c>
      <c r="F1675" s="20" t="s">
        <v>416</v>
      </c>
      <c r="G1675" s="21">
        <v>588.0</v>
      </c>
      <c r="H1675" s="22" t="b">
        <v>1</v>
      </c>
      <c r="I1675" s="19" t="s">
        <v>20</v>
      </c>
      <c r="J1675" s="18"/>
      <c r="K1675" s="31"/>
      <c r="L1675" s="24"/>
      <c r="M1675" s="24"/>
    </row>
    <row r="1676" ht="22.5" customHeight="1">
      <c r="A1676" s="16" t="s">
        <v>632</v>
      </c>
      <c r="B1676" s="16" t="s">
        <v>759</v>
      </c>
      <c r="C1676" s="25">
        <v>1666.0</v>
      </c>
      <c r="D1676" s="18">
        <v>46111.0</v>
      </c>
      <c r="E1676" s="19" t="s">
        <v>159</v>
      </c>
      <c r="F1676" s="20" t="s">
        <v>817</v>
      </c>
      <c r="G1676" s="21">
        <v>5556.0</v>
      </c>
      <c r="H1676" s="22" t="b">
        <v>1</v>
      </c>
      <c r="I1676" s="19" t="s">
        <v>23</v>
      </c>
      <c r="J1676" s="18">
        <v>46123.0</v>
      </c>
      <c r="K1676" s="31">
        <v>0.0</v>
      </c>
      <c r="L1676" s="24"/>
      <c r="M1676" s="24"/>
    </row>
    <row r="1677" ht="22.5" customHeight="1">
      <c r="A1677" s="16" t="s">
        <v>632</v>
      </c>
      <c r="B1677" s="16" t="s">
        <v>759</v>
      </c>
      <c r="C1677" s="25">
        <v>1667.0</v>
      </c>
      <c r="D1677" s="18">
        <v>46111.0</v>
      </c>
      <c r="E1677" s="19" t="s">
        <v>21</v>
      </c>
      <c r="F1677" s="20" t="s">
        <v>818</v>
      </c>
      <c r="G1677" s="21">
        <v>1141.0</v>
      </c>
      <c r="H1677" s="22" t="b">
        <v>1</v>
      </c>
      <c r="I1677" s="19" t="s">
        <v>23</v>
      </c>
      <c r="J1677" s="18">
        <v>46123.0</v>
      </c>
      <c r="K1677" s="31">
        <v>0.0</v>
      </c>
      <c r="L1677" s="24"/>
      <c r="M1677" s="24"/>
    </row>
    <row r="1678" ht="22.5" customHeight="1">
      <c r="A1678" s="16" t="s">
        <v>632</v>
      </c>
      <c r="B1678" s="16" t="s">
        <v>759</v>
      </c>
      <c r="C1678" s="25">
        <v>1670.0</v>
      </c>
      <c r="D1678" s="18">
        <v>46111.0</v>
      </c>
      <c r="E1678" s="19" t="s">
        <v>39</v>
      </c>
      <c r="F1678" s="20" t="s">
        <v>158</v>
      </c>
      <c r="G1678" s="21">
        <v>75.0</v>
      </c>
      <c r="H1678" s="22" t="b">
        <v>1</v>
      </c>
      <c r="I1678" s="19" t="s">
        <v>20</v>
      </c>
      <c r="J1678" s="18">
        <v>46123.0</v>
      </c>
      <c r="K1678" s="31">
        <v>0.0</v>
      </c>
      <c r="L1678" s="24"/>
      <c r="M1678" s="24"/>
    </row>
    <row r="1679" ht="22.5" customHeight="1">
      <c r="A1679" s="16" t="s">
        <v>632</v>
      </c>
      <c r="B1679" s="16" t="s">
        <v>759</v>
      </c>
      <c r="C1679" s="25">
        <v>1683.0</v>
      </c>
      <c r="D1679" s="18">
        <v>46111.0</v>
      </c>
      <c r="E1679" s="19" t="s">
        <v>741</v>
      </c>
      <c r="F1679" s="20" t="s">
        <v>147</v>
      </c>
      <c r="G1679" s="21">
        <v>1960.0</v>
      </c>
      <c r="H1679" s="22" t="b">
        <v>1</v>
      </c>
      <c r="I1679" s="19" t="s">
        <v>23</v>
      </c>
      <c r="J1679" s="18">
        <v>46123.0</v>
      </c>
      <c r="K1679" s="31">
        <v>0.0</v>
      </c>
      <c r="L1679" s="24"/>
      <c r="M1679" s="24"/>
    </row>
    <row r="1680" ht="22.5" customHeight="1">
      <c r="A1680" s="16" t="s">
        <v>632</v>
      </c>
      <c r="B1680" s="16" t="s">
        <v>759</v>
      </c>
      <c r="C1680" s="25">
        <v>1656.0</v>
      </c>
      <c r="D1680" s="18">
        <v>46112.0</v>
      </c>
      <c r="E1680" s="19" t="s">
        <v>130</v>
      </c>
      <c r="F1680" s="20" t="s">
        <v>819</v>
      </c>
      <c r="G1680" s="21">
        <v>3310.0</v>
      </c>
      <c r="H1680" s="22" t="b">
        <v>1</v>
      </c>
      <c r="I1680" s="19" t="s">
        <v>23</v>
      </c>
      <c r="J1680" s="18">
        <v>46128.0</v>
      </c>
      <c r="K1680" s="31">
        <v>0.0</v>
      </c>
      <c r="L1680" s="24"/>
      <c r="M1680" s="24"/>
    </row>
    <row r="1681" ht="22.5" customHeight="1">
      <c r="A1681" s="16" t="s">
        <v>632</v>
      </c>
      <c r="B1681" s="16" t="s">
        <v>759</v>
      </c>
      <c r="C1681" s="25">
        <v>1661.0</v>
      </c>
      <c r="D1681" s="18">
        <v>46112.0</v>
      </c>
      <c r="E1681" s="19" t="s">
        <v>155</v>
      </c>
      <c r="F1681" s="20" t="s">
        <v>596</v>
      </c>
      <c r="G1681" s="21">
        <v>4693.0</v>
      </c>
      <c r="H1681" s="22" t="b">
        <v>1</v>
      </c>
      <c r="I1681" s="19" t="s">
        <v>20</v>
      </c>
      <c r="J1681" s="18">
        <v>46112.0</v>
      </c>
      <c r="K1681" s="31">
        <v>0.0</v>
      </c>
      <c r="L1681" s="24"/>
      <c r="M1681" s="24"/>
    </row>
    <row r="1682" ht="22.5" customHeight="1">
      <c r="A1682" s="16" t="s">
        <v>632</v>
      </c>
      <c r="B1682" s="16" t="s">
        <v>759</v>
      </c>
      <c r="C1682" s="25">
        <v>1662.0</v>
      </c>
      <c r="D1682" s="18">
        <v>46112.0</v>
      </c>
      <c r="E1682" s="19" t="s">
        <v>59</v>
      </c>
      <c r="F1682" s="20" t="s">
        <v>60</v>
      </c>
      <c r="G1682" s="21">
        <v>3780.0</v>
      </c>
      <c r="H1682" s="22" t="b">
        <v>1</v>
      </c>
      <c r="I1682" s="19" t="s">
        <v>23</v>
      </c>
      <c r="J1682" s="18">
        <v>46112.0</v>
      </c>
      <c r="K1682" s="31">
        <v>0.0</v>
      </c>
      <c r="L1682" s="24"/>
      <c r="M1682" s="24"/>
    </row>
    <row r="1683" ht="22.5" customHeight="1">
      <c r="A1683" s="16" t="s">
        <v>632</v>
      </c>
      <c r="B1683" s="16" t="s">
        <v>759</v>
      </c>
      <c r="C1683" s="25">
        <v>1663.0</v>
      </c>
      <c r="D1683" s="18">
        <v>46112.0</v>
      </c>
      <c r="E1683" s="19" t="s">
        <v>142</v>
      </c>
      <c r="F1683" s="20" t="s">
        <v>219</v>
      </c>
      <c r="G1683" s="21">
        <v>1984.0</v>
      </c>
      <c r="H1683" s="22" t="b">
        <v>1</v>
      </c>
      <c r="I1683" s="19" t="s">
        <v>20</v>
      </c>
      <c r="J1683" s="18">
        <v>46112.0</v>
      </c>
      <c r="K1683" s="31">
        <v>0.0</v>
      </c>
      <c r="L1683" s="24"/>
      <c r="M1683" s="24"/>
    </row>
    <row r="1684" ht="22.5" customHeight="1">
      <c r="A1684" s="16" t="s">
        <v>632</v>
      </c>
      <c r="B1684" s="16" t="s">
        <v>759</v>
      </c>
      <c r="C1684" s="25">
        <v>1664.0</v>
      </c>
      <c r="D1684" s="18">
        <v>46112.0</v>
      </c>
      <c r="E1684" s="19" t="s">
        <v>24</v>
      </c>
      <c r="F1684" s="20" t="s">
        <v>763</v>
      </c>
      <c r="G1684" s="21">
        <v>5227.0</v>
      </c>
      <c r="H1684" s="22" t="b">
        <v>1</v>
      </c>
      <c r="I1684" s="19" t="s">
        <v>23</v>
      </c>
      <c r="J1684" s="18">
        <v>46128.0</v>
      </c>
      <c r="K1684" s="31">
        <v>0.0</v>
      </c>
      <c r="L1684" s="24"/>
      <c r="M1684" s="24"/>
    </row>
    <row r="1685" ht="22.5" customHeight="1">
      <c r="A1685" s="16" t="s">
        <v>632</v>
      </c>
      <c r="B1685" s="16" t="s">
        <v>759</v>
      </c>
      <c r="C1685" s="25">
        <v>1665.0</v>
      </c>
      <c r="D1685" s="18">
        <v>46112.0</v>
      </c>
      <c r="E1685" s="19" t="s">
        <v>676</v>
      </c>
      <c r="F1685" s="20" t="s">
        <v>51</v>
      </c>
      <c r="G1685" s="21">
        <v>17983.0</v>
      </c>
      <c r="H1685" s="22" t="b">
        <v>1</v>
      </c>
      <c r="I1685" s="19" t="s">
        <v>23</v>
      </c>
      <c r="J1685" s="18">
        <v>46123.0</v>
      </c>
      <c r="K1685" s="31">
        <v>0.0</v>
      </c>
      <c r="L1685" s="24"/>
      <c r="M1685" s="24"/>
    </row>
    <row r="1686" ht="22.5" customHeight="1">
      <c r="A1686" s="16" t="s">
        <v>632</v>
      </c>
      <c r="B1686" s="16" t="s">
        <v>121</v>
      </c>
      <c r="C1686" s="25">
        <v>1660.0</v>
      </c>
      <c r="D1686" s="18">
        <v>46113.0</v>
      </c>
      <c r="E1686" s="19" t="s">
        <v>133</v>
      </c>
      <c r="F1686" s="20" t="s">
        <v>820</v>
      </c>
      <c r="G1686" s="21">
        <v>31500.0</v>
      </c>
      <c r="H1686" s="22" t="b">
        <v>1</v>
      </c>
      <c r="I1686" s="19" t="s">
        <v>23</v>
      </c>
      <c r="J1686" s="18">
        <v>46113.0</v>
      </c>
      <c r="K1686" s="31">
        <v>0.0</v>
      </c>
      <c r="L1686" s="24"/>
      <c r="M1686" s="24"/>
    </row>
    <row r="1687" ht="22.5" customHeight="1">
      <c r="A1687" s="16" t="s">
        <v>632</v>
      </c>
      <c r="B1687" s="16" t="s">
        <v>121</v>
      </c>
      <c r="C1687" s="25">
        <v>1668.0</v>
      </c>
      <c r="D1687" s="18">
        <v>46113.0</v>
      </c>
      <c r="E1687" s="19" t="s">
        <v>64</v>
      </c>
      <c r="F1687" s="20" t="s">
        <v>820</v>
      </c>
      <c r="G1687" s="21">
        <v>117200.0</v>
      </c>
      <c r="H1687" s="22" t="b">
        <v>1</v>
      </c>
      <c r="I1687" s="19" t="s">
        <v>23</v>
      </c>
      <c r="J1687" s="18">
        <v>46117.0</v>
      </c>
      <c r="K1687" s="31">
        <v>0.0</v>
      </c>
      <c r="L1687" s="24"/>
      <c r="M1687" s="24"/>
    </row>
    <row r="1688" ht="22.5" customHeight="1">
      <c r="A1688" s="16" t="s">
        <v>632</v>
      </c>
      <c r="B1688" s="16" t="s">
        <v>121</v>
      </c>
      <c r="C1688" s="25">
        <v>1671.0</v>
      </c>
      <c r="D1688" s="18">
        <v>46113.0</v>
      </c>
      <c r="E1688" s="19" t="s">
        <v>39</v>
      </c>
      <c r="F1688" s="20" t="s">
        <v>158</v>
      </c>
      <c r="G1688" s="21">
        <v>75.0</v>
      </c>
      <c r="H1688" s="22" t="b">
        <v>1</v>
      </c>
      <c r="I1688" s="19" t="s">
        <v>20</v>
      </c>
      <c r="J1688" s="18">
        <v>46123.0</v>
      </c>
      <c r="K1688" s="31">
        <v>0.0</v>
      </c>
      <c r="L1688" s="24"/>
      <c r="M1688" s="24"/>
    </row>
    <row r="1689" ht="22.5" customHeight="1">
      <c r="A1689" s="16" t="s">
        <v>632</v>
      </c>
      <c r="B1689" s="16" t="s">
        <v>121</v>
      </c>
      <c r="C1689" s="25">
        <v>1755.0</v>
      </c>
      <c r="D1689" s="18">
        <v>46113.0</v>
      </c>
      <c r="E1689" s="19" t="s">
        <v>136</v>
      </c>
      <c r="F1689" s="20" t="s">
        <v>416</v>
      </c>
      <c r="G1689" s="21">
        <v>2325.0</v>
      </c>
      <c r="H1689" s="22" t="b">
        <v>1</v>
      </c>
      <c r="I1689" s="19" t="s">
        <v>20</v>
      </c>
      <c r="J1689" s="18"/>
      <c r="K1689" s="31"/>
      <c r="L1689" s="24"/>
      <c r="M1689" s="24"/>
    </row>
    <row r="1690" ht="22.5" customHeight="1">
      <c r="A1690" s="16" t="s">
        <v>632</v>
      </c>
      <c r="B1690" s="16" t="s">
        <v>121</v>
      </c>
      <c r="C1690" s="25">
        <v>1672.0</v>
      </c>
      <c r="D1690" s="18">
        <v>46114.0</v>
      </c>
      <c r="E1690" s="19" t="s">
        <v>39</v>
      </c>
      <c r="F1690" s="20" t="s">
        <v>158</v>
      </c>
      <c r="G1690" s="21">
        <v>75.0</v>
      </c>
      <c r="H1690" s="22" t="b">
        <v>1</v>
      </c>
      <c r="I1690" s="19" t="s">
        <v>20</v>
      </c>
      <c r="J1690" s="18">
        <v>46123.0</v>
      </c>
      <c r="K1690" s="31">
        <v>0.0</v>
      </c>
      <c r="L1690" s="24"/>
      <c r="M1690" s="24"/>
    </row>
    <row r="1691" ht="22.5" customHeight="1">
      <c r="A1691" s="16" t="s">
        <v>632</v>
      </c>
      <c r="B1691" s="16" t="s">
        <v>121</v>
      </c>
      <c r="C1691" s="25">
        <v>1763.0</v>
      </c>
      <c r="D1691" s="18">
        <v>46114.0</v>
      </c>
      <c r="E1691" s="19" t="s">
        <v>78</v>
      </c>
      <c r="F1691" s="20" t="s">
        <v>821</v>
      </c>
      <c r="G1691" s="21">
        <v>8850.0</v>
      </c>
      <c r="H1691" s="22" t="b">
        <v>1</v>
      </c>
      <c r="I1691" s="19" t="s">
        <v>20</v>
      </c>
      <c r="J1691" s="18"/>
      <c r="K1691" s="31"/>
      <c r="L1691" s="24"/>
      <c r="M1691" s="24"/>
    </row>
    <row r="1692" ht="22.5" customHeight="1">
      <c r="A1692" s="16" t="s">
        <v>632</v>
      </c>
      <c r="B1692" s="16" t="s">
        <v>121</v>
      </c>
      <c r="C1692" s="25">
        <v>1831.0</v>
      </c>
      <c r="D1692" s="18">
        <v>46115.0</v>
      </c>
      <c r="E1692" s="19" t="s">
        <v>267</v>
      </c>
      <c r="F1692" s="20" t="s">
        <v>535</v>
      </c>
      <c r="G1692" s="21">
        <v>620.0</v>
      </c>
      <c r="H1692" s="22" t="b">
        <v>1</v>
      </c>
      <c r="I1692" s="19" t="s">
        <v>20</v>
      </c>
      <c r="J1692" s="18">
        <v>46115.0</v>
      </c>
      <c r="K1692" s="31"/>
      <c r="L1692" s="24"/>
      <c r="M1692" s="24"/>
    </row>
    <row r="1693" ht="22.5" customHeight="1">
      <c r="A1693" s="16" t="s">
        <v>632</v>
      </c>
      <c r="B1693" s="16" t="s">
        <v>121</v>
      </c>
      <c r="C1693" s="25">
        <v>1697.0</v>
      </c>
      <c r="D1693" s="18">
        <v>46116.0</v>
      </c>
      <c r="E1693" s="19" t="s">
        <v>155</v>
      </c>
      <c r="F1693" s="20" t="s">
        <v>596</v>
      </c>
      <c r="G1693" s="21">
        <v>1515.0</v>
      </c>
      <c r="H1693" s="22" t="b">
        <v>1</v>
      </c>
      <c r="I1693" s="19" t="s">
        <v>20</v>
      </c>
      <c r="J1693" s="18">
        <v>46116.0</v>
      </c>
      <c r="K1693" s="31">
        <v>0.0</v>
      </c>
      <c r="L1693" s="24"/>
      <c r="M1693" s="24"/>
    </row>
    <row r="1694" ht="22.5" customHeight="1">
      <c r="A1694" s="16" t="s">
        <v>632</v>
      </c>
      <c r="B1694" s="16" t="s">
        <v>121</v>
      </c>
      <c r="C1694" s="25">
        <v>1673.0</v>
      </c>
      <c r="D1694" s="18">
        <v>46118.0</v>
      </c>
      <c r="E1694" s="19" t="s">
        <v>39</v>
      </c>
      <c r="F1694" s="20" t="s">
        <v>158</v>
      </c>
      <c r="G1694" s="21">
        <v>75.0</v>
      </c>
      <c r="H1694" s="22" t="b">
        <v>1</v>
      </c>
      <c r="I1694" s="19" t="s">
        <v>20</v>
      </c>
      <c r="J1694" s="18">
        <v>46123.0</v>
      </c>
      <c r="K1694" s="31">
        <v>0.0</v>
      </c>
      <c r="L1694" s="24"/>
      <c r="M1694" s="24"/>
    </row>
    <row r="1695" ht="22.5" customHeight="1">
      <c r="A1695" s="16" t="s">
        <v>632</v>
      </c>
      <c r="B1695" s="16" t="s">
        <v>121</v>
      </c>
      <c r="C1695" s="25">
        <v>1679.0</v>
      </c>
      <c r="D1695" s="18">
        <v>46118.0</v>
      </c>
      <c r="E1695" s="19" t="s">
        <v>33</v>
      </c>
      <c r="F1695" s="20" t="s">
        <v>822</v>
      </c>
      <c r="G1695" s="21">
        <v>3759.0</v>
      </c>
      <c r="H1695" s="22" t="b">
        <v>1</v>
      </c>
      <c r="I1695" s="19" t="s">
        <v>20</v>
      </c>
      <c r="J1695" s="18">
        <v>46118.0</v>
      </c>
      <c r="K1695" s="31">
        <v>0.0</v>
      </c>
      <c r="L1695" s="24"/>
      <c r="M1695" s="24"/>
    </row>
    <row r="1696" ht="22.5" customHeight="1">
      <c r="A1696" s="16" t="s">
        <v>632</v>
      </c>
      <c r="B1696" s="16" t="s">
        <v>121</v>
      </c>
      <c r="C1696" s="25">
        <v>1685.0</v>
      </c>
      <c r="D1696" s="18">
        <v>46118.0</v>
      </c>
      <c r="E1696" s="19" t="s">
        <v>741</v>
      </c>
      <c r="F1696" s="20" t="s">
        <v>147</v>
      </c>
      <c r="G1696" s="21">
        <v>1633.0</v>
      </c>
      <c r="H1696" s="22" t="b">
        <v>1</v>
      </c>
      <c r="I1696" s="19" t="s">
        <v>23</v>
      </c>
      <c r="J1696" s="18">
        <v>46123.0</v>
      </c>
      <c r="K1696" s="31">
        <v>0.0</v>
      </c>
      <c r="L1696" s="24"/>
      <c r="M1696" s="24"/>
    </row>
    <row r="1697" ht="22.5" customHeight="1">
      <c r="A1697" s="16" t="s">
        <v>632</v>
      </c>
      <c r="B1697" s="16" t="s">
        <v>121</v>
      </c>
      <c r="C1697" s="25">
        <v>1698.0</v>
      </c>
      <c r="D1697" s="18">
        <v>46118.0</v>
      </c>
      <c r="E1697" s="19" t="s">
        <v>451</v>
      </c>
      <c r="F1697" s="20" t="s">
        <v>823</v>
      </c>
      <c r="G1697" s="21">
        <v>2000.0</v>
      </c>
      <c r="H1697" s="22" t="b">
        <v>1</v>
      </c>
      <c r="I1697" s="19" t="s">
        <v>20</v>
      </c>
      <c r="J1697" s="18">
        <v>46118.0</v>
      </c>
      <c r="K1697" s="31">
        <v>0.0</v>
      </c>
      <c r="L1697" s="24"/>
      <c r="M1697" s="24"/>
    </row>
    <row r="1698" ht="22.5" customHeight="1">
      <c r="A1698" s="16" t="s">
        <v>632</v>
      </c>
      <c r="B1698" s="16" t="s">
        <v>121</v>
      </c>
      <c r="C1698" s="25">
        <v>1705.0</v>
      </c>
      <c r="D1698" s="18">
        <v>46118.0</v>
      </c>
      <c r="E1698" s="19" t="s">
        <v>21</v>
      </c>
      <c r="F1698" s="20" t="s">
        <v>824</v>
      </c>
      <c r="G1698" s="21">
        <v>2054.0</v>
      </c>
      <c r="H1698" s="22" t="b">
        <v>1</v>
      </c>
      <c r="I1698" s="19" t="s">
        <v>23</v>
      </c>
      <c r="J1698" s="18">
        <v>46126.0</v>
      </c>
      <c r="K1698" s="31">
        <v>0.0</v>
      </c>
      <c r="L1698" s="24"/>
      <c r="M1698" s="24"/>
    </row>
    <row r="1699" ht="22.5" customHeight="1">
      <c r="A1699" s="16" t="s">
        <v>632</v>
      </c>
      <c r="B1699" s="16" t="s">
        <v>121</v>
      </c>
      <c r="C1699" s="25">
        <v>1762.0</v>
      </c>
      <c r="D1699" s="18">
        <v>46118.0</v>
      </c>
      <c r="E1699" s="19" t="s">
        <v>136</v>
      </c>
      <c r="F1699" s="20" t="s">
        <v>825</v>
      </c>
      <c r="G1699" s="21">
        <v>1982.0</v>
      </c>
      <c r="H1699" s="22" t="b">
        <v>1</v>
      </c>
      <c r="I1699" s="19" t="s">
        <v>20</v>
      </c>
      <c r="J1699" s="18"/>
      <c r="K1699" s="31"/>
      <c r="L1699" s="24"/>
      <c r="M1699" s="24"/>
    </row>
    <row r="1700" ht="22.5" customHeight="1">
      <c r="A1700" s="16" t="s">
        <v>632</v>
      </c>
      <c r="B1700" s="16" t="s">
        <v>121</v>
      </c>
      <c r="C1700" s="25">
        <v>1674.0</v>
      </c>
      <c r="D1700" s="18">
        <v>46119.0</v>
      </c>
      <c r="E1700" s="19" t="s">
        <v>39</v>
      </c>
      <c r="F1700" s="20" t="s">
        <v>158</v>
      </c>
      <c r="G1700" s="21">
        <v>75.0</v>
      </c>
      <c r="H1700" s="22" t="b">
        <v>1</v>
      </c>
      <c r="I1700" s="19" t="s">
        <v>20</v>
      </c>
      <c r="J1700" s="18">
        <v>46123.0</v>
      </c>
      <c r="K1700" s="31">
        <v>0.0</v>
      </c>
      <c r="L1700" s="24"/>
      <c r="M1700" s="24"/>
    </row>
    <row r="1701" ht="22.5" customHeight="1">
      <c r="A1701" s="16" t="s">
        <v>632</v>
      </c>
      <c r="B1701" s="16" t="s">
        <v>121</v>
      </c>
      <c r="C1701" s="25">
        <v>1676.0</v>
      </c>
      <c r="D1701" s="18">
        <v>46119.0</v>
      </c>
      <c r="E1701" s="19" t="s">
        <v>142</v>
      </c>
      <c r="F1701" s="20" t="s">
        <v>219</v>
      </c>
      <c r="G1701" s="21">
        <v>2062.0</v>
      </c>
      <c r="H1701" s="22" t="b">
        <v>1</v>
      </c>
      <c r="I1701" s="19" t="s">
        <v>20</v>
      </c>
      <c r="J1701" s="18">
        <v>46119.0</v>
      </c>
      <c r="K1701" s="31">
        <v>0.0</v>
      </c>
      <c r="L1701" s="24"/>
      <c r="M1701" s="24"/>
    </row>
    <row r="1702" ht="22.5" customHeight="1">
      <c r="A1702" s="16" t="s">
        <v>632</v>
      </c>
      <c r="B1702" s="16" t="s">
        <v>121</v>
      </c>
      <c r="C1702" s="25">
        <v>1677.0</v>
      </c>
      <c r="D1702" s="18">
        <v>46119.0</v>
      </c>
      <c r="E1702" s="19" t="s">
        <v>347</v>
      </c>
      <c r="F1702" s="20" t="s">
        <v>147</v>
      </c>
      <c r="G1702" s="21">
        <v>660.0</v>
      </c>
      <c r="H1702" s="22" t="b">
        <v>1</v>
      </c>
      <c r="I1702" s="19" t="s">
        <v>20</v>
      </c>
      <c r="J1702" s="18">
        <v>46119.0</v>
      </c>
      <c r="K1702" s="31">
        <v>0.0</v>
      </c>
      <c r="L1702" s="24"/>
      <c r="M1702" s="24"/>
    </row>
    <row r="1703" ht="22.5" customHeight="1">
      <c r="A1703" s="16" t="s">
        <v>632</v>
      </c>
      <c r="B1703" s="16" t="s">
        <v>121</v>
      </c>
      <c r="C1703" s="25">
        <v>1678.0</v>
      </c>
      <c r="D1703" s="18">
        <v>46119.0</v>
      </c>
      <c r="E1703" s="19" t="s">
        <v>53</v>
      </c>
      <c r="F1703" s="20" t="s">
        <v>229</v>
      </c>
      <c r="G1703" s="21">
        <v>1481.0</v>
      </c>
      <c r="H1703" s="22" t="b">
        <v>1</v>
      </c>
      <c r="I1703" s="19" t="s">
        <v>20</v>
      </c>
      <c r="J1703" s="18">
        <v>46119.0</v>
      </c>
      <c r="K1703" s="31">
        <v>0.0</v>
      </c>
      <c r="L1703" s="24"/>
      <c r="M1703" s="24"/>
    </row>
    <row r="1704" ht="22.5" customHeight="1">
      <c r="A1704" s="16" t="s">
        <v>632</v>
      </c>
      <c r="B1704" s="16" t="s">
        <v>121</v>
      </c>
      <c r="C1704" s="25">
        <v>1680.0</v>
      </c>
      <c r="D1704" s="18">
        <v>46119.0</v>
      </c>
      <c r="E1704" s="19" t="s">
        <v>21</v>
      </c>
      <c r="F1704" s="20" t="s">
        <v>826</v>
      </c>
      <c r="G1704" s="21">
        <v>1530.0</v>
      </c>
      <c r="H1704" s="22" t="b">
        <v>1</v>
      </c>
      <c r="I1704" s="19" t="s">
        <v>23</v>
      </c>
      <c r="J1704" s="18">
        <v>46123.0</v>
      </c>
      <c r="K1704" s="31">
        <v>0.0</v>
      </c>
      <c r="L1704" s="24"/>
      <c r="M1704" s="24"/>
    </row>
    <row r="1705" ht="22.5" customHeight="1">
      <c r="A1705" s="16" t="s">
        <v>632</v>
      </c>
      <c r="B1705" s="16" t="s">
        <v>121</v>
      </c>
      <c r="C1705" s="25">
        <v>1699.0</v>
      </c>
      <c r="D1705" s="18">
        <v>46119.0</v>
      </c>
      <c r="E1705" s="19" t="s">
        <v>24</v>
      </c>
      <c r="F1705" s="20" t="s">
        <v>827</v>
      </c>
      <c r="G1705" s="21">
        <v>5864.0</v>
      </c>
      <c r="H1705" s="22" t="b">
        <v>1</v>
      </c>
      <c r="I1705" s="19" t="s">
        <v>23</v>
      </c>
      <c r="J1705" s="18">
        <v>46128.0</v>
      </c>
      <c r="K1705" s="31">
        <v>0.0</v>
      </c>
      <c r="L1705" s="24"/>
      <c r="M1705" s="24"/>
    </row>
    <row r="1706" ht="22.5" customHeight="1">
      <c r="A1706" s="16" t="s">
        <v>632</v>
      </c>
      <c r="B1706" s="16" t="s">
        <v>121</v>
      </c>
      <c r="C1706" s="25">
        <v>1675.0</v>
      </c>
      <c r="D1706" s="18">
        <v>46120.0</v>
      </c>
      <c r="E1706" s="19" t="s">
        <v>39</v>
      </c>
      <c r="F1706" s="20" t="s">
        <v>158</v>
      </c>
      <c r="G1706" s="21">
        <v>75.0</v>
      </c>
      <c r="H1706" s="22" t="b">
        <v>1</v>
      </c>
      <c r="I1706" s="19" t="s">
        <v>20</v>
      </c>
      <c r="J1706" s="18">
        <v>46123.0</v>
      </c>
      <c r="K1706" s="31">
        <v>0.0</v>
      </c>
      <c r="L1706" s="24"/>
      <c r="M1706" s="24"/>
    </row>
    <row r="1707" ht="22.5" customHeight="1">
      <c r="A1707" s="16" t="s">
        <v>632</v>
      </c>
      <c r="B1707" s="16" t="s">
        <v>121</v>
      </c>
      <c r="C1707" s="25">
        <v>1681.0</v>
      </c>
      <c r="D1707" s="18">
        <v>46120.0</v>
      </c>
      <c r="E1707" s="19" t="s">
        <v>395</v>
      </c>
      <c r="F1707" s="20" t="s">
        <v>828</v>
      </c>
      <c r="G1707" s="21">
        <v>1119.0</v>
      </c>
      <c r="H1707" s="22" t="b">
        <v>1</v>
      </c>
      <c r="I1707" s="19" t="s">
        <v>23</v>
      </c>
      <c r="J1707" s="18">
        <v>46123.0</v>
      </c>
      <c r="K1707" s="31">
        <v>0.0</v>
      </c>
      <c r="L1707" s="24"/>
      <c r="M1707" s="24"/>
    </row>
    <row r="1708" ht="22.5" customHeight="1">
      <c r="A1708" s="16" t="s">
        <v>632</v>
      </c>
      <c r="B1708" s="16" t="s">
        <v>121</v>
      </c>
      <c r="C1708" s="25">
        <v>1686.0</v>
      </c>
      <c r="D1708" s="18">
        <v>46120.0</v>
      </c>
      <c r="E1708" s="19" t="s">
        <v>676</v>
      </c>
      <c r="F1708" s="20" t="s">
        <v>51</v>
      </c>
      <c r="G1708" s="21">
        <v>11560.0</v>
      </c>
      <c r="H1708" s="22" t="b">
        <v>1</v>
      </c>
      <c r="I1708" s="19" t="s">
        <v>23</v>
      </c>
      <c r="J1708" s="18">
        <v>46123.0</v>
      </c>
      <c r="K1708" s="31">
        <v>0.0</v>
      </c>
      <c r="L1708" s="24"/>
      <c r="M1708" s="24"/>
    </row>
    <row r="1709" ht="22.5" customHeight="1">
      <c r="A1709" s="16" t="s">
        <v>632</v>
      </c>
      <c r="B1709" s="16" t="s">
        <v>121</v>
      </c>
      <c r="C1709" s="25">
        <v>1687.0</v>
      </c>
      <c r="D1709" s="18">
        <v>46120.0</v>
      </c>
      <c r="E1709" s="19" t="s">
        <v>76</v>
      </c>
      <c r="F1709" s="20" t="s">
        <v>529</v>
      </c>
      <c r="G1709" s="21">
        <v>2880.0</v>
      </c>
      <c r="H1709" s="22" t="b">
        <v>1</v>
      </c>
      <c r="I1709" s="19" t="s">
        <v>23</v>
      </c>
      <c r="J1709" s="18">
        <v>46123.0</v>
      </c>
      <c r="K1709" s="31">
        <v>0.0</v>
      </c>
      <c r="L1709" s="24"/>
      <c r="M1709" s="24"/>
    </row>
    <row r="1710" ht="22.5" customHeight="1">
      <c r="A1710" s="16" t="s">
        <v>632</v>
      </c>
      <c r="B1710" s="16" t="s">
        <v>121</v>
      </c>
      <c r="C1710" s="25">
        <v>1689.0</v>
      </c>
      <c r="D1710" s="18">
        <v>46120.0</v>
      </c>
      <c r="E1710" s="19" t="s">
        <v>21</v>
      </c>
      <c r="F1710" s="20" t="s">
        <v>829</v>
      </c>
      <c r="G1710" s="21">
        <v>1922.0</v>
      </c>
      <c r="H1710" s="22" t="b">
        <v>1</v>
      </c>
      <c r="I1710" s="19" t="s">
        <v>23</v>
      </c>
      <c r="J1710" s="18">
        <v>46126.0</v>
      </c>
      <c r="K1710" s="31">
        <v>0.0</v>
      </c>
      <c r="L1710" s="24"/>
      <c r="M1710" s="24"/>
    </row>
    <row r="1711" ht="22.5" customHeight="1">
      <c r="A1711" s="16" t="s">
        <v>632</v>
      </c>
      <c r="B1711" s="16" t="s">
        <v>121</v>
      </c>
      <c r="C1711" s="25">
        <v>1690.0</v>
      </c>
      <c r="D1711" s="18">
        <v>46120.0</v>
      </c>
      <c r="E1711" s="19" t="s">
        <v>18</v>
      </c>
      <c r="F1711" s="20" t="s">
        <v>147</v>
      </c>
      <c r="G1711" s="21">
        <v>2309.0</v>
      </c>
      <c r="H1711" s="22" t="b">
        <v>1</v>
      </c>
      <c r="I1711" s="19" t="s">
        <v>23</v>
      </c>
      <c r="J1711" s="18">
        <v>46123.0</v>
      </c>
      <c r="K1711" s="31">
        <v>0.0</v>
      </c>
      <c r="L1711" s="24"/>
      <c r="M1711" s="24"/>
    </row>
    <row r="1712" ht="22.5" customHeight="1">
      <c r="A1712" s="16" t="s">
        <v>632</v>
      </c>
      <c r="B1712" s="16" t="s">
        <v>121</v>
      </c>
      <c r="C1712" s="25">
        <v>1691.0</v>
      </c>
      <c r="D1712" s="18">
        <v>46120.0</v>
      </c>
      <c r="E1712" s="19" t="s">
        <v>144</v>
      </c>
      <c r="F1712" s="20" t="s">
        <v>830</v>
      </c>
      <c r="G1712" s="21">
        <v>24290.0</v>
      </c>
      <c r="H1712" s="22" t="b">
        <v>1</v>
      </c>
      <c r="I1712" s="19" t="s">
        <v>23</v>
      </c>
      <c r="J1712" s="18">
        <v>46123.0</v>
      </c>
      <c r="K1712" s="31">
        <v>0.0</v>
      </c>
      <c r="L1712" s="24"/>
      <c r="M1712" s="24"/>
    </row>
    <row r="1713" ht="22.5" customHeight="1">
      <c r="A1713" s="16" t="s">
        <v>632</v>
      </c>
      <c r="B1713" s="16" t="s">
        <v>121</v>
      </c>
      <c r="C1713" s="25">
        <v>1756.0</v>
      </c>
      <c r="D1713" s="18">
        <v>46120.0</v>
      </c>
      <c r="E1713" s="19" t="s">
        <v>136</v>
      </c>
      <c r="F1713" s="20" t="s">
        <v>416</v>
      </c>
      <c r="G1713" s="21">
        <v>2381.0</v>
      </c>
      <c r="H1713" s="22" t="b">
        <v>1</v>
      </c>
      <c r="I1713" s="19" t="s">
        <v>20</v>
      </c>
      <c r="J1713" s="18"/>
      <c r="K1713" s="31"/>
      <c r="L1713" s="24"/>
      <c r="M1713" s="24"/>
    </row>
    <row r="1714" ht="22.5" customHeight="1">
      <c r="A1714" s="16" t="s">
        <v>632</v>
      </c>
      <c r="B1714" s="16" t="s">
        <v>121</v>
      </c>
      <c r="C1714" s="25">
        <v>1693.0</v>
      </c>
      <c r="D1714" s="18">
        <v>46121.0</v>
      </c>
      <c r="E1714" s="19" t="s">
        <v>68</v>
      </c>
      <c r="F1714" s="20" t="s">
        <v>831</v>
      </c>
      <c r="G1714" s="21">
        <v>36495.0</v>
      </c>
      <c r="H1714" s="22" t="b">
        <v>1</v>
      </c>
      <c r="I1714" s="19" t="s">
        <v>20</v>
      </c>
      <c r="J1714" s="18">
        <v>46126.0</v>
      </c>
      <c r="K1714" s="31">
        <v>0.0</v>
      </c>
      <c r="L1714" s="24"/>
      <c r="M1714" s="24"/>
    </row>
    <row r="1715" ht="22.5" customHeight="1">
      <c r="A1715" s="16" t="s">
        <v>632</v>
      </c>
      <c r="B1715" s="16" t="s">
        <v>121</v>
      </c>
      <c r="C1715" s="25">
        <v>1695.0</v>
      </c>
      <c r="D1715" s="18">
        <v>46121.0</v>
      </c>
      <c r="E1715" s="19" t="s">
        <v>267</v>
      </c>
      <c r="F1715" s="20" t="s">
        <v>450</v>
      </c>
      <c r="G1715" s="21">
        <v>4156.0</v>
      </c>
      <c r="H1715" s="22" t="b">
        <v>1</v>
      </c>
      <c r="I1715" s="19" t="s">
        <v>20</v>
      </c>
      <c r="J1715" s="18">
        <v>46121.0</v>
      </c>
      <c r="K1715" s="31">
        <v>0.0</v>
      </c>
      <c r="L1715" s="24"/>
      <c r="M1715" s="24"/>
    </row>
    <row r="1716" ht="22.5" customHeight="1">
      <c r="A1716" s="16" t="s">
        <v>632</v>
      </c>
      <c r="B1716" s="16" t="s">
        <v>121</v>
      </c>
      <c r="C1716" s="25">
        <v>1692.0</v>
      </c>
      <c r="D1716" s="18">
        <v>46122.0</v>
      </c>
      <c r="E1716" s="19" t="s">
        <v>39</v>
      </c>
      <c r="F1716" s="20" t="s">
        <v>158</v>
      </c>
      <c r="G1716" s="21">
        <v>150.0</v>
      </c>
      <c r="H1716" s="22" t="b">
        <v>1</v>
      </c>
      <c r="I1716" s="19" t="s">
        <v>20</v>
      </c>
      <c r="J1716" s="18">
        <v>46123.0</v>
      </c>
      <c r="K1716" s="31">
        <v>0.0</v>
      </c>
      <c r="L1716" s="24"/>
      <c r="M1716" s="24"/>
    </row>
    <row r="1717" ht="22.5" customHeight="1">
      <c r="A1717" s="16" t="s">
        <v>632</v>
      </c>
      <c r="B1717" s="16" t="s">
        <v>121</v>
      </c>
      <c r="C1717" s="25">
        <v>1694.0</v>
      </c>
      <c r="D1717" s="18">
        <v>46122.0</v>
      </c>
      <c r="E1717" s="19" t="s">
        <v>13</v>
      </c>
      <c r="F1717" s="20" t="s">
        <v>243</v>
      </c>
      <c r="G1717" s="21">
        <v>277.0</v>
      </c>
      <c r="H1717" s="22" t="b">
        <v>1</v>
      </c>
      <c r="I1717" s="19" t="s">
        <v>20</v>
      </c>
      <c r="J1717" s="18">
        <v>46122.0</v>
      </c>
      <c r="K1717" s="31">
        <v>0.0</v>
      </c>
      <c r="L1717" s="24"/>
      <c r="M1717" s="24"/>
    </row>
    <row r="1718" ht="22.5" customHeight="1">
      <c r="A1718" s="16" t="s">
        <v>632</v>
      </c>
      <c r="B1718" s="16" t="s">
        <v>121</v>
      </c>
      <c r="C1718" s="25">
        <v>1696.0</v>
      </c>
      <c r="D1718" s="18">
        <v>46122.0</v>
      </c>
      <c r="E1718" s="19" t="s">
        <v>155</v>
      </c>
      <c r="F1718" s="20" t="s">
        <v>596</v>
      </c>
      <c r="G1718" s="21">
        <v>1646.0</v>
      </c>
      <c r="H1718" s="22" t="b">
        <v>1</v>
      </c>
      <c r="I1718" s="19" t="s">
        <v>20</v>
      </c>
      <c r="J1718" s="18">
        <v>46126.0</v>
      </c>
      <c r="K1718" s="31">
        <v>0.0</v>
      </c>
      <c r="L1718" s="24"/>
      <c r="M1718" s="24"/>
    </row>
    <row r="1719" ht="22.5" customHeight="1">
      <c r="A1719" s="16" t="s">
        <v>632</v>
      </c>
      <c r="B1719" s="16" t="s">
        <v>121</v>
      </c>
      <c r="C1719" s="25">
        <v>1700.0</v>
      </c>
      <c r="D1719" s="18">
        <v>46122.0</v>
      </c>
      <c r="E1719" s="19" t="s">
        <v>159</v>
      </c>
      <c r="F1719" s="20" t="s">
        <v>832</v>
      </c>
      <c r="G1719" s="21">
        <v>9885.0</v>
      </c>
      <c r="H1719" s="22" t="b">
        <v>1</v>
      </c>
      <c r="I1719" s="19" t="s">
        <v>23</v>
      </c>
      <c r="J1719" s="18">
        <v>46123.0</v>
      </c>
      <c r="K1719" s="31">
        <v>0.0</v>
      </c>
      <c r="L1719" s="24"/>
      <c r="M1719" s="24"/>
    </row>
    <row r="1720" ht="22.5" customHeight="1">
      <c r="A1720" s="16" t="s">
        <v>632</v>
      </c>
      <c r="B1720" s="16" t="s">
        <v>121</v>
      </c>
      <c r="C1720" s="25">
        <v>1701.0</v>
      </c>
      <c r="D1720" s="18">
        <v>46123.0</v>
      </c>
      <c r="E1720" s="19" t="s">
        <v>39</v>
      </c>
      <c r="F1720" s="20" t="s">
        <v>158</v>
      </c>
      <c r="G1720" s="21">
        <v>75.0</v>
      </c>
      <c r="H1720" s="22" t="b">
        <v>1</v>
      </c>
      <c r="I1720" s="19" t="s">
        <v>20</v>
      </c>
      <c r="J1720" s="18">
        <v>46128.0</v>
      </c>
      <c r="K1720" s="31">
        <v>0.0</v>
      </c>
      <c r="L1720" s="24"/>
      <c r="M1720" s="24"/>
    </row>
    <row r="1721" ht="22.5" customHeight="1">
      <c r="A1721" s="16" t="s">
        <v>632</v>
      </c>
      <c r="B1721" s="16" t="s">
        <v>121</v>
      </c>
      <c r="C1721" s="25">
        <v>1702.0</v>
      </c>
      <c r="D1721" s="18">
        <v>46123.0</v>
      </c>
      <c r="E1721" s="19" t="s">
        <v>59</v>
      </c>
      <c r="F1721" s="20" t="s">
        <v>60</v>
      </c>
      <c r="G1721" s="21">
        <v>2100.0</v>
      </c>
      <c r="H1721" s="22" t="b">
        <v>1</v>
      </c>
      <c r="I1721" s="19" t="s">
        <v>23</v>
      </c>
      <c r="J1721" s="18">
        <v>46123.0</v>
      </c>
      <c r="K1721" s="31">
        <v>0.0</v>
      </c>
      <c r="L1721" s="24"/>
      <c r="M1721" s="24"/>
    </row>
    <row r="1722" ht="22.5" customHeight="1">
      <c r="A1722" s="16" t="s">
        <v>632</v>
      </c>
      <c r="B1722" s="16" t="s">
        <v>121</v>
      </c>
      <c r="C1722" s="25">
        <v>1703.0</v>
      </c>
      <c r="D1722" s="18">
        <v>46123.0</v>
      </c>
      <c r="E1722" s="19" t="s">
        <v>13</v>
      </c>
      <c r="F1722" s="20" t="s">
        <v>511</v>
      </c>
      <c r="G1722" s="21">
        <v>210.0</v>
      </c>
      <c r="H1722" s="22" t="b">
        <v>1</v>
      </c>
      <c r="I1722" s="19" t="s">
        <v>20</v>
      </c>
      <c r="J1722" s="18">
        <v>46123.0</v>
      </c>
      <c r="K1722" s="31">
        <v>0.0</v>
      </c>
      <c r="L1722" s="24"/>
      <c r="M1722" s="24"/>
    </row>
    <row r="1723" ht="22.5" customHeight="1">
      <c r="A1723" s="16" t="s">
        <v>632</v>
      </c>
      <c r="B1723" s="16" t="s">
        <v>121</v>
      </c>
      <c r="C1723" s="25">
        <v>1704.0</v>
      </c>
      <c r="D1723" s="18">
        <v>46123.0</v>
      </c>
      <c r="E1723" s="19" t="s">
        <v>741</v>
      </c>
      <c r="F1723" s="20" t="s">
        <v>147</v>
      </c>
      <c r="G1723" s="21">
        <v>1432.0</v>
      </c>
      <c r="H1723" s="22" t="b">
        <v>0</v>
      </c>
      <c r="I1723" s="19"/>
      <c r="J1723" s="18"/>
      <c r="K1723" s="31">
        <v>0.0</v>
      </c>
      <c r="L1723" s="24"/>
      <c r="M1723" s="24"/>
    </row>
    <row r="1724" ht="22.5" customHeight="1">
      <c r="A1724" s="16" t="s">
        <v>632</v>
      </c>
      <c r="B1724" s="16" t="s">
        <v>121</v>
      </c>
      <c r="C1724" s="25">
        <v>1706.0</v>
      </c>
      <c r="D1724" s="18">
        <v>46123.0</v>
      </c>
      <c r="E1724" s="19" t="s">
        <v>21</v>
      </c>
      <c r="F1724" s="20" t="s">
        <v>450</v>
      </c>
      <c r="G1724" s="21">
        <v>3950.0</v>
      </c>
      <c r="H1724" s="22" t="b">
        <v>1</v>
      </c>
      <c r="I1724" s="19" t="s">
        <v>23</v>
      </c>
      <c r="J1724" s="18">
        <v>46126.0</v>
      </c>
      <c r="K1724" s="31">
        <v>0.0</v>
      </c>
      <c r="L1724" s="24"/>
      <c r="M1724" s="24"/>
    </row>
    <row r="1725" ht="22.5" customHeight="1">
      <c r="A1725" s="16" t="s">
        <v>632</v>
      </c>
      <c r="B1725" s="16" t="s">
        <v>121</v>
      </c>
      <c r="C1725" s="25">
        <v>1728.0</v>
      </c>
      <c r="D1725" s="18">
        <v>46123.0</v>
      </c>
      <c r="E1725" s="19" t="s">
        <v>93</v>
      </c>
      <c r="F1725" s="20" t="s">
        <v>778</v>
      </c>
      <c r="G1725" s="21">
        <v>3598.0</v>
      </c>
      <c r="H1725" s="22" t="b">
        <v>1</v>
      </c>
      <c r="I1725" s="19" t="s">
        <v>20</v>
      </c>
      <c r="J1725" s="18">
        <v>46129.0</v>
      </c>
      <c r="K1725" s="31">
        <v>0.0</v>
      </c>
      <c r="L1725" s="24"/>
      <c r="M1725" s="24"/>
    </row>
    <row r="1726" ht="22.5" customHeight="1">
      <c r="A1726" s="16" t="s">
        <v>632</v>
      </c>
      <c r="B1726" s="16" t="s">
        <v>121</v>
      </c>
      <c r="C1726" s="25">
        <v>1708.0</v>
      </c>
      <c r="D1726" s="18">
        <v>46125.0</v>
      </c>
      <c r="E1726" s="19" t="s">
        <v>42</v>
      </c>
      <c r="F1726" s="20" t="s">
        <v>833</v>
      </c>
      <c r="G1726" s="21">
        <v>602.0</v>
      </c>
      <c r="H1726" s="22" t="b">
        <v>1</v>
      </c>
      <c r="I1726" s="19" t="s">
        <v>20</v>
      </c>
      <c r="J1726" s="18">
        <v>46125.0</v>
      </c>
      <c r="K1726" s="31">
        <v>0.0</v>
      </c>
      <c r="L1726" s="24"/>
      <c r="M1726" s="24"/>
    </row>
    <row r="1727" ht="22.5" customHeight="1">
      <c r="A1727" s="16" t="s">
        <v>632</v>
      </c>
      <c r="B1727" s="16" t="s">
        <v>121</v>
      </c>
      <c r="C1727" s="25">
        <v>1711.0</v>
      </c>
      <c r="D1727" s="18">
        <v>46125.0</v>
      </c>
      <c r="E1727" s="19" t="s">
        <v>155</v>
      </c>
      <c r="F1727" s="20" t="s">
        <v>596</v>
      </c>
      <c r="G1727" s="21">
        <v>4902.0</v>
      </c>
      <c r="H1727" s="22" t="b">
        <v>1</v>
      </c>
      <c r="I1727" s="19" t="s">
        <v>20</v>
      </c>
      <c r="J1727" s="18">
        <v>46125.0</v>
      </c>
      <c r="K1727" s="31">
        <v>0.0</v>
      </c>
      <c r="L1727" s="24"/>
      <c r="M1727" s="24"/>
    </row>
    <row r="1728" ht="22.5" customHeight="1">
      <c r="A1728" s="16" t="s">
        <v>632</v>
      </c>
      <c r="B1728" s="16" t="s">
        <v>121</v>
      </c>
      <c r="C1728" s="25">
        <v>1712.0</v>
      </c>
      <c r="D1728" s="18">
        <v>46125.0</v>
      </c>
      <c r="E1728" s="19" t="s">
        <v>150</v>
      </c>
      <c r="F1728" s="20" t="s">
        <v>834</v>
      </c>
      <c r="G1728" s="21">
        <v>11403.0</v>
      </c>
      <c r="H1728" s="22" t="b">
        <v>1</v>
      </c>
      <c r="I1728" s="19" t="s">
        <v>23</v>
      </c>
      <c r="J1728" s="18">
        <v>46128.0</v>
      </c>
      <c r="K1728" s="31">
        <v>0.0</v>
      </c>
      <c r="L1728" s="24"/>
      <c r="M1728" s="24"/>
    </row>
    <row r="1729" ht="22.5" customHeight="1">
      <c r="A1729" s="16" t="s">
        <v>632</v>
      </c>
      <c r="B1729" s="16" t="s">
        <v>121</v>
      </c>
      <c r="C1729" s="25">
        <v>1713.0</v>
      </c>
      <c r="D1729" s="18">
        <v>46125.0</v>
      </c>
      <c r="E1729" s="19" t="s">
        <v>72</v>
      </c>
      <c r="F1729" s="20" t="s">
        <v>666</v>
      </c>
      <c r="G1729" s="21">
        <v>2495.0</v>
      </c>
      <c r="H1729" s="22" t="b">
        <v>1</v>
      </c>
      <c r="I1729" s="19" t="s">
        <v>23</v>
      </c>
      <c r="J1729" s="18">
        <v>46128.0</v>
      </c>
      <c r="K1729" s="31">
        <v>0.0</v>
      </c>
      <c r="L1729" s="24"/>
      <c r="M1729" s="24"/>
    </row>
    <row r="1730" ht="22.5" customHeight="1">
      <c r="A1730" s="16" t="s">
        <v>632</v>
      </c>
      <c r="B1730" s="16" t="s">
        <v>121</v>
      </c>
      <c r="C1730" s="25">
        <v>1721.0</v>
      </c>
      <c r="D1730" s="18">
        <v>46125.0</v>
      </c>
      <c r="E1730" s="19" t="s">
        <v>39</v>
      </c>
      <c r="F1730" s="20" t="s">
        <v>158</v>
      </c>
      <c r="G1730" s="21">
        <v>75.0</v>
      </c>
      <c r="H1730" s="22" t="b">
        <v>1</v>
      </c>
      <c r="I1730" s="19" t="s">
        <v>20</v>
      </c>
      <c r="J1730" s="18">
        <v>46128.0</v>
      </c>
      <c r="K1730" s="31">
        <v>0.0</v>
      </c>
      <c r="L1730" s="24"/>
      <c r="M1730" s="24"/>
    </row>
    <row r="1731" ht="22.5" customHeight="1">
      <c r="A1731" s="16" t="s">
        <v>632</v>
      </c>
      <c r="B1731" s="16" t="s">
        <v>121</v>
      </c>
      <c r="C1731" s="25">
        <v>1830.0</v>
      </c>
      <c r="D1731" s="18">
        <v>46125.0</v>
      </c>
      <c r="E1731" s="19" t="s">
        <v>267</v>
      </c>
      <c r="F1731" s="20" t="s">
        <v>535</v>
      </c>
      <c r="G1731" s="21">
        <v>910.0</v>
      </c>
      <c r="H1731" s="22" t="b">
        <v>1</v>
      </c>
      <c r="I1731" s="19" t="s">
        <v>20</v>
      </c>
      <c r="J1731" s="18">
        <v>46125.0</v>
      </c>
      <c r="K1731" s="31"/>
      <c r="L1731" s="24"/>
      <c r="M1731" s="24"/>
    </row>
    <row r="1732" ht="22.5" customHeight="1">
      <c r="A1732" s="16" t="s">
        <v>632</v>
      </c>
      <c r="B1732" s="16" t="s">
        <v>121</v>
      </c>
      <c r="C1732" s="25">
        <v>1707.0</v>
      </c>
      <c r="D1732" s="18">
        <v>46126.0</v>
      </c>
      <c r="E1732" s="19" t="s">
        <v>283</v>
      </c>
      <c r="F1732" s="20" t="s">
        <v>835</v>
      </c>
      <c r="G1732" s="21">
        <v>5210.0</v>
      </c>
      <c r="H1732" s="22" t="b">
        <v>1</v>
      </c>
      <c r="I1732" s="19" t="s">
        <v>20</v>
      </c>
      <c r="J1732" s="18">
        <v>46128.0</v>
      </c>
      <c r="K1732" s="31">
        <v>0.0</v>
      </c>
      <c r="L1732" s="24"/>
      <c r="M1732" s="24"/>
    </row>
    <row r="1733" ht="22.5" customHeight="1">
      <c r="A1733" s="16" t="s">
        <v>632</v>
      </c>
      <c r="B1733" s="16" t="s">
        <v>121</v>
      </c>
      <c r="C1733" s="25">
        <v>1714.0</v>
      </c>
      <c r="D1733" s="18">
        <v>46126.0</v>
      </c>
      <c r="E1733" s="19" t="s">
        <v>21</v>
      </c>
      <c r="F1733" s="20" t="s">
        <v>836</v>
      </c>
      <c r="G1733" s="21">
        <v>3357.0</v>
      </c>
      <c r="H1733" s="22" t="b">
        <v>1</v>
      </c>
      <c r="I1733" s="19" t="s">
        <v>23</v>
      </c>
      <c r="J1733" s="18">
        <v>46136.0</v>
      </c>
      <c r="K1733" s="31">
        <v>0.0</v>
      </c>
      <c r="L1733" s="24"/>
      <c r="M1733" s="24"/>
    </row>
    <row r="1734" ht="22.5" customHeight="1">
      <c r="A1734" s="16" t="s">
        <v>632</v>
      </c>
      <c r="B1734" s="16" t="s">
        <v>121</v>
      </c>
      <c r="C1734" s="25">
        <v>1715.0</v>
      </c>
      <c r="D1734" s="18">
        <v>46126.0</v>
      </c>
      <c r="E1734" s="19" t="s">
        <v>21</v>
      </c>
      <c r="F1734" s="20" t="s">
        <v>837</v>
      </c>
      <c r="G1734" s="21">
        <v>2331.0</v>
      </c>
      <c r="H1734" s="22" t="b">
        <v>1</v>
      </c>
      <c r="I1734" s="19" t="s">
        <v>23</v>
      </c>
      <c r="J1734" s="18">
        <v>46136.0</v>
      </c>
      <c r="K1734" s="31">
        <v>0.0</v>
      </c>
      <c r="L1734" s="24"/>
      <c r="M1734" s="24"/>
    </row>
    <row r="1735" ht="22.5" customHeight="1">
      <c r="A1735" s="16" t="s">
        <v>632</v>
      </c>
      <c r="B1735" s="16" t="s">
        <v>121</v>
      </c>
      <c r="C1735" s="25">
        <v>1716.0</v>
      </c>
      <c r="D1735" s="18">
        <v>46126.0</v>
      </c>
      <c r="E1735" s="19" t="s">
        <v>159</v>
      </c>
      <c r="F1735" s="20" t="s">
        <v>838</v>
      </c>
      <c r="G1735" s="21">
        <v>5685.0</v>
      </c>
      <c r="H1735" s="22" t="b">
        <v>1</v>
      </c>
      <c r="I1735" s="19" t="s">
        <v>23</v>
      </c>
      <c r="J1735" s="18">
        <v>46128.0</v>
      </c>
      <c r="K1735" s="31">
        <v>0.0</v>
      </c>
      <c r="L1735" s="24"/>
      <c r="M1735" s="24"/>
    </row>
    <row r="1736" ht="22.5" customHeight="1">
      <c r="A1736" s="16" t="s">
        <v>632</v>
      </c>
      <c r="B1736" s="16" t="s">
        <v>121</v>
      </c>
      <c r="C1736" s="25">
        <v>1717.0</v>
      </c>
      <c r="D1736" s="18">
        <v>46126.0</v>
      </c>
      <c r="E1736" s="19" t="s">
        <v>395</v>
      </c>
      <c r="F1736" s="20" t="s">
        <v>839</v>
      </c>
      <c r="G1736" s="21">
        <v>3139.0</v>
      </c>
      <c r="H1736" s="22" t="b">
        <v>1</v>
      </c>
      <c r="I1736" s="19" t="s">
        <v>23</v>
      </c>
      <c r="J1736" s="18">
        <v>46126.0</v>
      </c>
      <c r="K1736" s="31">
        <v>0.0</v>
      </c>
      <c r="L1736" s="24"/>
      <c r="M1736" s="24"/>
    </row>
    <row r="1737" ht="22.5" customHeight="1">
      <c r="A1737" s="16" t="s">
        <v>632</v>
      </c>
      <c r="B1737" s="16" t="s">
        <v>121</v>
      </c>
      <c r="C1737" s="25">
        <v>1718.0</v>
      </c>
      <c r="D1737" s="18">
        <v>46126.0</v>
      </c>
      <c r="E1737" s="19" t="s">
        <v>395</v>
      </c>
      <c r="F1737" s="20" t="s">
        <v>399</v>
      </c>
      <c r="G1737" s="21">
        <v>404.0</v>
      </c>
      <c r="H1737" s="22" t="b">
        <v>1</v>
      </c>
      <c r="I1737" s="19" t="s">
        <v>23</v>
      </c>
      <c r="J1737" s="18">
        <v>46126.0</v>
      </c>
      <c r="K1737" s="31">
        <v>0.0</v>
      </c>
      <c r="L1737" s="24"/>
      <c r="M1737" s="24"/>
    </row>
    <row r="1738" ht="22.5" customHeight="1">
      <c r="A1738" s="16" t="s">
        <v>632</v>
      </c>
      <c r="B1738" s="16" t="s">
        <v>121</v>
      </c>
      <c r="C1738" s="25">
        <v>1719.0</v>
      </c>
      <c r="D1738" s="18">
        <v>46126.0</v>
      </c>
      <c r="E1738" s="19" t="s">
        <v>676</v>
      </c>
      <c r="F1738" s="20" t="s">
        <v>692</v>
      </c>
      <c r="G1738" s="21">
        <v>17340.0</v>
      </c>
      <c r="H1738" s="22" t="b">
        <v>1</v>
      </c>
      <c r="I1738" s="19" t="s">
        <v>23</v>
      </c>
      <c r="J1738" s="18">
        <v>46126.0</v>
      </c>
      <c r="K1738" s="31">
        <v>0.0</v>
      </c>
      <c r="L1738" s="24"/>
      <c r="M1738" s="24"/>
    </row>
    <row r="1739" ht="22.5" customHeight="1">
      <c r="A1739" s="16" t="s">
        <v>632</v>
      </c>
      <c r="B1739" s="16" t="s">
        <v>121</v>
      </c>
      <c r="C1739" s="25">
        <v>1722.0</v>
      </c>
      <c r="D1739" s="18">
        <v>46126.0</v>
      </c>
      <c r="E1739" s="19" t="s">
        <v>39</v>
      </c>
      <c r="F1739" s="20" t="s">
        <v>158</v>
      </c>
      <c r="G1739" s="21">
        <v>150.0</v>
      </c>
      <c r="H1739" s="22" t="b">
        <v>1</v>
      </c>
      <c r="I1739" s="19" t="s">
        <v>20</v>
      </c>
      <c r="J1739" s="18">
        <v>46128.0</v>
      </c>
      <c r="K1739" s="31">
        <v>0.0</v>
      </c>
      <c r="L1739" s="24"/>
      <c r="M1739" s="24"/>
    </row>
    <row r="1740" ht="22.5" customHeight="1">
      <c r="A1740" s="16" t="s">
        <v>632</v>
      </c>
      <c r="B1740" s="16" t="s">
        <v>121</v>
      </c>
      <c r="C1740" s="25">
        <v>1757.0</v>
      </c>
      <c r="D1740" s="18">
        <v>46126.0</v>
      </c>
      <c r="E1740" s="19" t="s">
        <v>136</v>
      </c>
      <c r="F1740" s="20" t="s">
        <v>416</v>
      </c>
      <c r="G1740" s="21">
        <v>2504.0</v>
      </c>
      <c r="H1740" s="22" t="b">
        <v>1</v>
      </c>
      <c r="I1740" s="19" t="s">
        <v>20</v>
      </c>
      <c r="J1740" s="18"/>
      <c r="K1740" s="31"/>
      <c r="L1740" s="24"/>
      <c r="M1740" s="24"/>
    </row>
    <row r="1741" ht="22.5" customHeight="1">
      <c r="A1741" s="16" t="s">
        <v>632</v>
      </c>
      <c r="B1741" s="16" t="s">
        <v>121</v>
      </c>
      <c r="C1741" s="25">
        <v>1709.0</v>
      </c>
      <c r="D1741" s="18">
        <v>46127.0</v>
      </c>
      <c r="E1741" s="19" t="s">
        <v>267</v>
      </c>
      <c r="F1741" s="50"/>
      <c r="G1741" s="21">
        <v>3010.0</v>
      </c>
      <c r="H1741" s="22" t="b">
        <v>1</v>
      </c>
      <c r="I1741" s="19" t="s">
        <v>20</v>
      </c>
      <c r="J1741" s="18">
        <v>46127.0</v>
      </c>
      <c r="K1741" s="31">
        <v>0.0</v>
      </c>
      <c r="L1741" s="24"/>
      <c r="M1741" s="24"/>
    </row>
    <row r="1742" ht="22.5" customHeight="1">
      <c r="A1742" s="16" t="s">
        <v>632</v>
      </c>
      <c r="B1742" s="16" t="s">
        <v>121</v>
      </c>
      <c r="C1742" s="25">
        <v>1710.0</v>
      </c>
      <c r="D1742" s="18">
        <v>46127.0</v>
      </c>
      <c r="E1742" s="19" t="s">
        <v>142</v>
      </c>
      <c r="F1742" s="20" t="s">
        <v>219</v>
      </c>
      <c r="G1742" s="21">
        <v>2590.0</v>
      </c>
      <c r="H1742" s="22" t="b">
        <v>1</v>
      </c>
      <c r="I1742" s="19" t="s">
        <v>20</v>
      </c>
      <c r="J1742" s="18">
        <v>46127.0</v>
      </c>
      <c r="K1742" s="31">
        <v>0.0</v>
      </c>
      <c r="L1742" s="24"/>
      <c r="M1742" s="24"/>
    </row>
    <row r="1743" ht="22.5" customHeight="1">
      <c r="A1743" s="16" t="s">
        <v>632</v>
      </c>
      <c r="B1743" s="16" t="s">
        <v>121</v>
      </c>
      <c r="C1743" s="25">
        <v>1720.0</v>
      </c>
      <c r="D1743" s="18">
        <v>46127.0</v>
      </c>
      <c r="E1743" s="19" t="s">
        <v>741</v>
      </c>
      <c r="F1743" s="20" t="s">
        <v>840</v>
      </c>
      <c r="G1743" s="21">
        <v>1952.0</v>
      </c>
      <c r="H1743" s="22" t="b">
        <v>0</v>
      </c>
      <c r="I1743" s="19"/>
      <c r="J1743" s="18"/>
      <c r="K1743" s="5">
        <v>1.0</v>
      </c>
      <c r="L1743" s="24"/>
      <c r="M1743" s="24"/>
    </row>
    <row r="1744" ht="22.5" customHeight="1">
      <c r="A1744" s="16" t="s">
        <v>632</v>
      </c>
      <c r="B1744" s="16" t="s">
        <v>121</v>
      </c>
      <c r="C1744" s="25">
        <v>1723.0</v>
      </c>
      <c r="D1744" s="18">
        <v>46127.0</v>
      </c>
      <c r="E1744" s="19" t="s">
        <v>39</v>
      </c>
      <c r="F1744" s="20" t="s">
        <v>158</v>
      </c>
      <c r="G1744" s="21">
        <v>150.0</v>
      </c>
      <c r="H1744" s="22" t="b">
        <v>1</v>
      </c>
      <c r="I1744" s="19" t="s">
        <v>20</v>
      </c>
      <c r="J1744" s="18">
        <v>46128.0</v>
      </c>
      <c r="K1744" s="31">
        <v>0.0</v>
      </c>
      <c r="L1744" s="24"/>
      <c r="M1744" s="24"/>
    </row>
    <row r="1745" ht="22.5" customHeight="1">
      <c r="A1745" s="16" t="s">
        <v>632</v>
      </c>
      <c r="B1745" s="16" t="s">
        <v>121</v>
      </c>
      <c r="C1745" s="25">
        <v>1724.0</v>
      </c>
      <c r="D1745" s="18">
        <v>46128.0</v>
      </c>
      <c r="E1745" s="19" t="s">
        <v>39</v>
      </c>
      <c r="F1745" s="20" t="s">
        <v>158</v>
      </c>
      <c r="G1745" s="21">
        <v>75.0</v>
      </c>
      <c r="H1745" s="22" t="b">
        <v>1</v>
      </c>
      <c r="I1745" s="19" t="s">
        <v>20</v>
      </c>
      <c r="J1745" s="18">
        <v>46128.0</v>
      </c>
      <c r="K1745" s="31">
        <v>0.0</v>
      </c>
      <c r="L1745" s="24"/>
      <c r="M1745" s="24"/>
    </row>
    <row r="1746" ht="22.5" customHeight="1">
      <c r="A1746" s="16" t="s">
        <v>632</v>
      </c>
      <c r="B1746" s="16" t="s">
        <v>121</v>
      </c>
      <c r="C1746" s="25">
        <v>1725.0</v>
      </c>
      <c r="D1746" s="18">
        <v>46128.0</v>
      </c>
      <c r="E1746" s="19" t="s">
        <v>26</v>
      </c>
      <c r="F1746" s="20" t="s">
        <v>841</v>
      </c>
      <c r="G1746" s="21">
        <v>7200.0</v>
      </c>
      <c r="H1746" s="22" t="b">
        <v>1</v>
      </c>
      <c r="I1746" s="19" t="s">
        <v>23</v>
      </c>
      <c r="J1746" s="18">
        <v>46136.0</v>
      </c>
      <c r="K1746" s="31">
        <v>0.0</v>
      </c>
      <c r="L1746" s="24"/>
      <c r="M1746" s="24"/>
    </row>
    <row r="1747" ht="22.5" customHeight="1">
      <c r="A1747" s="16" t="s">
        <v>632</v>
      </c>
      <c r="B1747" s="16" t="s">
        <v>121</v>
      </c>
      <c r="C1747" s="25">
        <v>1726.0</v>
      </c>
      <c r="D1747" s="18">
        <v>46128.0</v>
      </c>
      <c r="E1747" s="19" t="s">
        <v>21</v>
      </c>
      <c r="F1747" s="20" t="s">
        <v>842</v>
      </c>
      <c r="G1747" s="21">
        <v>7758.0</v>
      </c>
      <c r="H1747" s="22" t="b">
        <v>1</v>
      </c>
      <c r="I1747" s="19" t="s">
        <v>23</v>
      </c>
      <c r="J1747" s="18">
        <v>46136.0</v>
      </c>
      <c r="K1747" s="31">
        <v>0.0</v>
      </c>
      <c r="L1747" s="24"/>
      <c r="M1747" s="24"/>
    </row>
    <row r="1748" ht="22.5" customHeight="1">
      <c r="A1748" s="16" t="s">
        <v>632</v>
      </c>
      <c r="B1748" s="16" t="s">
        <v>121</v>
      </c>
      <c r="C1748" s="25">
        <v>1758.0</v>
      </c>
      <c r="D1748" s="18">
        <v>46128.0</v>
      </c>
      <c r="E1748" s="19" t="s">
        <v>136</v>
      </c>
      <c r="F1748" s="20" t="s">
        <v>416</v>
      </c>
      <c r="G1748" s="21">
        <v>2821.0</v>
      </c>
      <c r="H1748" s="22" t="b">
        <v>1</v>
      </c>
      <c r="I1748" s="19" t="s">
        <v>20</v>
      </c>
      <c r="J1748" s="18"/>
      <c r="K1748" s="31"/>
      <c r="L1748" s="24"/>
      <c r="M1748" s="24"/>
    </row>
    <row r="1749" ht="22.5" customHeight="1">
      <c r="A1749" s="16" t="s">
        <v>632</v>
      </c>
      <c r="B1749" s="16" t="s">
        <v>121</v>
      </c>
      <c r="C1749" s="25">
        <v>1727.0</v>
      </c>
      <c r="D1749" s="18">
        <v>46129.0</v>
      </c>
      <c r="E1749" s="19" t="s">
        <v>39</v>
      </c>
      <c r="F1749" s="20" t="s">
        <v>158</v>
      </c>
      <c r="G1749" s="21">
        <v>75.0</v>
      </c>
      <c r="H1749" s="22" t="b">
        <v>1</v>
      </c>
      <c r="I1749" s="19" t="s">
        <v>20</v>
      </c>
      <c r="J1749" s="18">
        <v>46136.0</v>
      </c>
      <c r="K1749" s="31">
        <v>0.0</v>
      </c>
      <c r="L1749" s="24"/>
      <c r="M1749" s="24"/>
    </row>
    <row r="1750" ht="22.5" customHeight="1">
      <c r="A1750" s="16" t="s">
        <v>632</v>
      </c>
      <c r="B1750" s="16" t="s">
        <v>121</v>
      </c>
      <c r="C1750" s="25">
        <v>1729.0</v>
      </c>
      <c r="D1750" s="18">
        <v>46129.0</v>
      </c>
      <c r="E1750" s="19" t="s">
        <v>53</v>
      </c>
      <c r="F1750" s="20" t="s">
        <v>843</v>
      </c>
      <c r="G1750" s="21">
        <v>1471.0</v>
      </c>
      <c r="H1750" s="22" t="b">
        <v>1</v>
      </c>
      <c r="I1750" s="19" t="s">
        <v>20</v>
      </c>
      <c r="J1750" s="18">
        <v>46129.0</v>
      </c>
      <c r="K1750" s="31">
        <v>0.0</v>
      </c>
      <c r="L1750" s="24"/>
      <c r="M1750" s="24"/>
    </row>
    <row r="1751" ht="22.5" customHeight="1">
      <c r="A1751" s="16" t="s">
        <v>632</v>
      </c>
      <c r="B1751" s="16" t="s">
        <v>121</v>
      </c>
      <c r="C1751" s="25">
        <v>1730.0</v>
      </c>
      <c r="D1751" s="18">
        <v>46130.0</v>
      </c>
      <c r="E1751" s="19" t="s">
        <v>395</v>
      </c>
      <c r="F1751" s="20" t="s">
        <v>227</v>
      </c>
      <c r="G1751" s="21">
        <v>7763.0</v>
      </c>
      <c r="H1751" s="22" t="b">
        <v>1</v>
      </c>
      <c r="I1751" s="19" t="s">
        <v>23</v>
      </c>
      <c r="J1751" s="18">
        <v>46136.0</v>
      </c>
      <c r="K1751" s="31">
        <v>0.0</v>
      </c>
      <c r="L1751" s="24"/>
      <c r="M1751" s="24"/>
    </row>
    <row r="1752" ht="22.5" customHeight="1">
      <c r="A1752" s="16" t="s">
        <v>632</v>
      </c>
      <c r="B1752" s="16" t="s">
        <v>121</v>
      </c>
      <c r="C1752" s="25">
        <v>1731.0</v>
      </c>
      <c r="D1752" s="18">
        <v>46130.0</v>
      </c>
      <c r="E1752" s="19" t="s">
        <v>21</v>
      </c>
      <c r="F1752" s="20" t="s">
        <v>844</v>
      </c>
      <c r="G1752" s="21">
        <v>921.0</v>
      </c>
      <c r="H1752" s="22" t="b">
        <v>1</v>
      </c>
      <c r="I1752" s="19" t="s">
        <v>23</v>
      </c>
      <c r="J1752" s="18">
        <v>46136.0</v>
      </c>
      <c r="K1752" s="31">
        <v>0.0</v>
      </c>
      <c r="L1752" s="24"/>
      <c r="M1752" s="24"/>
    </row>
    <row r="1753" ht="22.5" customHeight="1">
      <c r="A1753" s="16" t="s">
        <v>632</v>
      </c>
      <c r="B1753" s="16" t="s">
        <v>121</v>
      </c>
      <c r="C1753" s="25">
        <v>1733.0</v>
      </c>
      <c r="D1753" s="18">
        <v>46130.0</v>
      </c>
      <c r="E1753" s="19" t="s">
        <v>39</v>
      </c>
      <c r="F1753" s="20" t="s">
        <v>158</v>
      </c>
      <c r="G1753" s="21">
        <v>75.0</v>
      </c>
      <c r="H1753" s="22" t="b">
        <v>1</v>
      </c>
      <c r="I1753" s="19" t="s">
        <v>20</v>
      </c>
      <c r="J1753" s="18">
        <v>46136.0</v>
      </c>
      <c r="K1753" s="31">
        <v>0.0</v>
      </c>
      <c r="L1753" s="24"/>
      <c r="M1753" s="24"/>
    </row>
    <row r="1754" ht="22.5" customHeight="1">
      <c r="A1754" s="16" t="s">
        <v>632</v>
      </c>
      <c r="B1754" s="16" t="s">
        <v>121</v>
      </c>
      <c r="C1754" s="25">
        <v>1759.0</v>
      </c>
      <c r="D1754" s="18">
        <v>46130.0</v>
      </c>
      <c r="E1754" s="19" t="s">
        <v>136</v>
      </c>
      <c r="F1754" s="20" t="s">
        <v>416</v>
      </c>
      <c r="G1754" s="21">
        <v>2503.0</v>
      </c>
      <c r="H1754" s="22" t="b">
        <v>1</v>
      </c>
      <c r="I1754" s="19" t="s">
        <v>20</v>
      </c>
      <c r="J1754" s="18"/>
      <c r="K1754" s="31"/>
      <c r="L1754" s="24"/>
      <c r="M1754" s="24"/>
    </row>
    <row r="1755" ht="22.5" customHeight="1">
      <c r="A1755" s="16" t="s">
        <v>632</v>
      </c>
      <c r="B1755" s="16" t="s">
        <v>121</v>
      </c>
      <c r="C1755" s="25">
        <v>1734.0</v>
      </c>
      <c r="D1755" s="18">
        <v>46132.0</v>
      </c>
      <c r="E1755" s="19" t="s">
        <v>39</v>
      </c>
      <c r="F1755" s="20" t="s">
        <v>158</v>
      </c>
      <c r="G1755" s="21">
        <v>75.0</v>
      </c>
      <c r="H1755" s="22" t="b">
        <v>1</v>
      </c>
      <c r="I1755" s="19" t="s">
        <v>20</v>
      </c>
      <c r="J1755" s="18">
        <v>46136.0</v>
      </c>
      <c r="K1755" s="31">
        <v>0.0</v>
      </c>
      <c r="L1755" s="24"/>
      <c r="M1755" s="24"/>
    </row>
    <row r="1756" ht="22.5" customHeight="1">
      <c r="A1756" s="16" t="s">
        <v>632</v>
      </c>
      <c r="B1756" s="16" t="s">
        <v>121</v>
      </c>
      <c r="C1756" s="25">
        <v>1746.0</v>
      </c>
      <c r="D1756" s="18">
        <v>46132.0</v>
      </c>
      <c r="E1756" s="19" t="s">
        <v>21</v>
      </c>
      <c r="F1756" s="20" t="s">
        <v>508</v>
      </c>
      <c r="G1756" s="21">
        <v>4180.0</v>
      </c>
      <c r="H1756" s="22" t="b">
        <v>1</v>
      </c>
      <c r="I1756" s="19" t="s">
        <v>23</v>
      </c>
      <c r="J1756" s="18">
        <v>46136.0</v>
      </c>
      <c r="K1756" s="31">
        <v>0.0</v>
      </c>
      <c r="L1756" s="24"/>
      <c r="M1756" s="24"/>
    </row>
    <row r="1757" ht="22.5" customHeight="1">
      <c r="A1757" s="16" t="s">
        <v>632</v>
      </c>
      <c r="B1757" s="16" t="s">
        <v>121</v>
      </c>
      <c r="C1757" s="25">
        <v>1747.0</v>
      </c>
      <c r="D1757" s="18">
        <v>46132.0</v>
      </c>
      <c r="E1757" s="19" t="s">
        <v>72</v>
      </c>
      <c r="F1757" s="20" t="s">
        <v>534</v>
      </c>
      <c r="G1757" s="21">
        <v>1938.0</v>
      </c>
      <c r="H1757" s="22" t="b">
        <v>1</v>
      </c>
      <c r="I1757" s="19" t="s">
        <v>23</v>
      </c>
      <c r="J1757" s="18">
        <v>46136.0</v>
      </c>
      <c r="K1757" s="31">
        <v>0.0</v>
      </c>
      <c r="L1757" s="24"/>
      <c r="M1757" s="24"/>
    </row>
    <row r="1758" ht="22.5" customHeight="1">
      <c r="A1758" s="16" t="s">
        <v>632</v>
      </c>
      <c r="B1758" s="16" t="s">
        <v>121</v>
      </c>
      <c r="C1758" s="25">
        <v>1735.0</v>
      </c>
      <c r="D1758" s="18">
        <v>46133.0</v>
      </c>
      <c r="E1758" s="19" t="s">
        <v>39</v>
      </c>
      <c r="F1758" s="20" t="s">
        <v>158</v>
      </c>
      <c r="G1758" s="21">
        <v>75.0</v>
      </c>
      <c r="H1758" s="22" t="b">
        <v>1</v>
      </c>
      <c r="I1758" s="19" t="s">
        <v>20</v>
      </c>
      <c r="J1758" s="18">
        <v>46136.0</v>
      </c>
      <c r="K1758" s="31">
        <v>0.0</v>
      </c>
      <c r="L1758" s="24"/>
      <c r="M1758" s="24"/>
    </row>
    <row r="1759" ht="22.5" customHeight="1">
      <c r="A1759" s="16" t="s">
        <v>632</v>
      </c>
      <c r="B1759" s="16" t="s">
        <v>121</v>
      </c>
      <c r="C1759" s="25">
        <v>1743.0</v>
      </c>
      <c r="D1759" s="18">
        <v>46133.0</v>
      </c>
      <c r="E1759" s="19" t="s">
        <v>331</v>
      </c>
      <c r="F1759" s="20" t="s">
        <v>845</v>
      </c>
      <c r="G1759" s="21">
        <v>1255.0</v>
      </c>
      <c r="H1759" s="22" t="b">
        <v>0</v>
      </c>
      <c r="I1759" s="19"/>
      <c r="J1759" s="18"/>
      <c r="K1759" s="31">
        <v>0.0</v>
      </c>
      <c r="L1759" s="24"/>
      <c r="M1759" s="24"/>
    </row>
    <row r="1760" ht="22.5" customHeight="1">
      <c r="A1760" s="16" t="s">
        <v>632</v>
      </c>
      <c r="B1760" s="16" t="s">
        <v>121</v>
      </c>
      <c r="C1760" s="25">
        <v>1745.0</v>
      </c>
      <c r="D1760" s="18">
        <v>46133.0</v>
      </c>
      <c r="E1760" s="19" t="s">
        <v>21</v>
      </c>
      <c r="F1760" s="20" t="s">
        <v>846</v>
      </c>
      <c r="G1760" s="21">
        <v>5998.0</v>
      </c>
      <c r="H1760" s="22" t="b">
        <v>1</v>
      </c>
      <c r="I1760" s="19" t="s">
        <v>23</v>
      </c>
      <c r="J1760" s="18">
        <v>46136.0</v>
      </c>
      <c r="K1760" s="31">
        <v>0.0</v>
      </c>
      <c r="L1760" s="24"/>
      <c r="M1760" s="24"/>
    </row>
    <row r="1761" ht="22.5" customHeight="1">
      <c r="A1761" s="16" t="s">
        <v>632</v>
      </c>
      <c r="B1761" s="16" t="s">
        <v>121</v>
      </c>
      <c r="C1761" s="25">
        <v>1748.0</v>
      </c>
      <c r="D1761" s="18">
        <v>46133.0</v>
      </c>
      <c r="E1761" s="19" t="s">
        <v>21</v>
      </c>
      <c r="F1761" s="20" t="s">
        <v>286</v>
      </c>
      <c r="G1761" s="21">
        <v>2177.0</v>
      </c>
      <c r="H1761" s="22" t="b">
        <v>1</v>
      </c>
      <c r="I1761" s="19" t="s">
        <v>23</v>
      </c>
      <c r="J1761" s="18">
        <v>46136.0</v>
      </c>
      <c r="K1761" s="31">
        <v>0.0</v>
      </c>
      <c r="L1761" s="24"/>
      <c r="M1761" s="24"/>
    </row>
    <row r="1762" ht="22.5" customHeight="1">
      <c r="A1762" s="16" t="s">
        <v>632</v>
      </c>
      <c r="B1762" s="16" t="s">
        <v>121</v>
      </c>
      <c r="C1762" s="25">
        <v>1760.0</v>
      </c>
      <c r="D1762" s="18">
        <v>46133.0</v>
      </c>
      <c r="E1762" s="19" t="s">
        <v>136</v>
      </c>
      <c r="F1762" s="20" t="s">
        <v>416</v>
      </c>
      <c r="G1762" s="21">
        <v>2812.0</v>
      </c>
      <c r="H1762" s="22" t="b">
        <v>1</v>
      </c>
      <c r="I1762" s="19" t="s">
        <v>20</v>
      </c>
      <c r="J1762" s="18"/>
      <c r="K1762" s="31"/>
      <c r="L1762" s="24"/>
      <c r="M1762" s="24"/>
    </row>
    <row r="1763" ht="22.5" customHeight="1">
      <c r="A1763" s="16" t="s">
        <v>632</v>
      </c>
      <c r="B1763" s="16" t="s">
        <v>121</v>
      </c>
      <c r="C1763" s="25">
        <v>1777.0</v>
      </c>
      <c r="D1763" s="18">
        <v>46133.0</v>
      </c>
      <c r="E1763" s="19" t="s">
        <v>741</v>
      </c>
      <c r="F1763" s="20" t="s">
        <v>847</v>
      </c>
      <c r="G1763" s="21">
        <v>1656.0</v>
      </c>
      <c r="H1763" s="22" t="b">
        <v>1</v>
      </c>
      <c r="I1763" s="19" t="s">
        <v>23</v>
      </c>
      <c r="J1763" s="18">
        <v>46143.0</v>
      </c>
      <c r="K1763" s="31"/>
      <c r="L1763" s="24"/>
      <c r="M1763" s="24"/>
    </row>
    <row r="1764" ht="22.5" customHeight="1">
      <c r="A1764" s="16" t="s">
        <v>632</v>
      </c>
      <c r="B1764" s="16" t="s">
        <v>121</v>
      </c>
      <c r="C1764" s="25">
        <v>1737.0</v>
      </c>
      <c r="D1764" s="18">
        <v>46134.0</v>
      </c>
      <c r="E1764" s="19" t="s">
        <v>155</v>
      </c>
      <c r="F1764" s="20" t="s">
        <v>596</v>
      </c>
      <c r="G1764" s="21">
        <v>3786.0</v>
      </c>
      <c r="H1764" s="22" t="b">
        <v>1</v>
      </c>
      <c r="I1764" s="19" t="s">
        <v>20</v>
      </c>
      <c r="J1764" s="18">
        <v>46134.0</v>
      </c>
      <c r="K1764" s="31">
        <v>0.0</v>
      </c>
      <c r="L1764" s="24"/>
      <c r="M1764" s="24"/>
    </row>
    <row r="1765" ht="22.5" customHeight="1">
      <c r="A1765" s="16" t="s">
        <v>632</v>
      </c>
      <c r="B1765" s="16" t="s">
        <v>121</v>
      </c>
      <c r="C1765" s="25">
        <v>1738.0</v>
      </c>
      <c r="D1765" s="18">
        <v>46134.0</v>
      </c>
      <c r="E1765" s="19" t="s">
        <v>155</v>
      </c>
      <c r="F1765" s="20" t="s">
        <v>243</v>
      </c>
      <c r="G1765" s="21">
        <v>3089.0</v>
      </c>
      <c r="H1765" s="22" t="b">
        <v>1</v>
      </c>
      <c r="I1765" s="19" t="s">
        <v>20</v>
      </c>
      <c r="J1765" s="18">
        <v>46134.0</v>
      </c>
      <c r="K1765" s="31">
        <v>0.0</v>
      </c>
      <c r="L1765" s="24"/>
      <c r="M1765" s="24"/>
    </row>
    <row r="1766" ht="22.5" customHeight="1">
      <c r="A1766" s="16" t="s">
        <v>632</v>
      </c>
      <c r="B1766" s="16" t="s">
        <v>121</v>
      </c>
      <c r="C1766" s="25">
        <v>1742.0</v>
      </c>
      <c r="D1766" s="18">
        <v>46134.0</v>
      </c>
      <c r="E1766" s="19" t="s">
        <v>676</v>
      </c>
      <c r="F1766" s="20" t="s">
        <v>846</v>
      </c>
      <c r="G1766" s="21">
        <v>11560.0</v>
      </c>
      <c r="H1766" s="22" t="b">
        <v>1</v>
      </c>
      <c r="I1766" s="19" t="s">
        <v>23</v>
      </c>
      <c r="J1766" s="18">
        <v>46136.0</v>
      </c>
      <c r="K1766" s="31">
        <v>0.0</v>
      </c>
      <c r="L1766" s="24"/>
      <c r="M1766" s="24"/>
    </row>
    <row r="1767" ht="22.5" customHeight="1">
      <c r="A1767" s="16" t="s">
        <v>632</v>
      </c>
      <c r="B1767" s="16" t="s">
        <v>121</v>
      </c>
      <c r="C1767" s="25">
        <v>1744.0</v>
      </c>
      <c r="D1767" s="18">
        <v>46134.0</v>
      </c>
      <c r="E1767" s="19" t="s">
        <v>142</v>
      </c>
      <c r="F1767" s="20" t="s">
        <v>219</v>
      </c>
      <c r="G1767" s="21">
        <v>2085.0</v>
      </c>
      <c r="H1767" s="22" t="b">
        <v>1</v>
      </c>
      <c r="I1767" s="19" t="s">
        <v>20</v>
      </c>
      <c r="J1767" s="18">
        <v>46134.0</v>
      </c>
      <c r="K1767" s="31">
        <v>0.0</v>
      </c>
      <c r="L1767" s="24"/>
      <c r="M1767" s="24"/>
    </row>
    <row r="1768" ht="22.5" customHeight="1">
      <c r="A1768" s="16" t="s">
        <v>632</v>
      </c>
      <c r="B1768" s="16" t="s">
        <v>121</v>
      </c>
      <c r="C1768" s="25">
        <v>1732.0</v>
      </c>
      <c r="D1768" s="18">
        <v>46135.0</v>
      </c>
      <c r="E1768" s="19" t="s">
        <v>59</v>
      </c>
      <c r="F1768" s="20" t="s">
        <v>60</v>
      </c>
      <c r="G1768" s="21">
        <v>2090.0</v>
      </c>
      <c r="H1768" s="22" t="b">
        <v>1</v>
      </c>
      <c r="I1768" s="19" t="s">
        <v>23</v>
      </c>
      <c r="J1768" s="18">
        <v>46135.0</v>
      </c>
      <c r="K1768" s="31">
        <v>0.0</v>
      </c>
      <c r="L1768" s="24"/>
      <c r="M1768" s="24"/>
    </row>
    <row r="1769" ht="22.5" customHeight="1">
      <c r="A1769" s="16" t="s">
        <v>632</v>
      </c>
      <c r="B1769" s="16" t="s">
        <v>121</v>
      </c>
      <c r="C1769" s="25">
        <v>1736.0</v>
      </c>
      <c r="D1769" s="18">
        <v>46135.0</v>
      </c>
      <c r="E1769" s="19" t="s">
        <v>39</v>
      </c>
      <c r="F1769" s="20" t="s">
        <v>158</v>
      </c>
      <c r="G1769" s="21">
        <v>150.0</v>
      </c>
      <c r="H1769" s="22" t="b">
        <v>1</v>
      </c>
      <c r="I1769" s="19" t="s">
        <v>20</v>
      </c>
      <c r="J1769" s="18">
        <v>46136.0</v>
      </c>
      <c r="K1769" s="31">
        <v>0.0</v>
      </c>
      <c r="L1769" s="24"/>
      <c r="M1769" s="24"/>
    </row>
    <row r="1770" ht="22.5" customHeight="1">
      <c r="A1770" s="16" t="s">
        <v>632</v>
      </c>
      <c r="B1770" s="16" t="s">
        <v>121</v>
      </c>
      <c r="C1770" s="25">
        <v>1739.0</v>
      </c>
      <c r="D1770" s="18">
        <v>46135.0</v>
      </c>
      <c r="E1770" s="19" t="s">
        <v>59</v>
      </c>
      <c r="F1770" s="20" t="s">
        <v>60</v>
      </c>
      <c r="G1770" s="21">
        <v>2090.0</v>
      </c>
      <c r="H1770" s="22" t="b">
        <v>1</v>
      </c>
      <c r="I1770" s="19" t="s">
        <v>23</v>
      </c>
      <c r="J1770" s="18">
        <v>46135.0</v>
      </c>
      <c r="K1770" s="31">
        <v>0.0</v>
      </c>
      <c r="L1770" s="24"/>
      <c r="M1770" s="24"/>
    </row>
    <row r="1771" ht="22.5" customHeight="1">
      <c r="A1771" s="16" t="s">
        <v>632</v>
      </c>
      <c r="B1771" s="16" t="s">
        <v>121</v>
      </c>
      <c r="C1771" s="25">
        <v>1740.0</v>
      </c>
      <c r="D1771" s="18">
        <v>46135.0</v>
      </c>
      <c r="E1771" s="19" t="s">
        <v>26</v>
      </c>
      <c r="F1771" s="20" t="s">
        <v>149</v>
      </c>
      <c r="G1771" s="21">
        <v>4932.0</v>
      </c>
      <c r="H1771" s="22" t="b">
        <v>1</v>
      </c>
      <c r="I1771" s="19" t="s">
        <v>23</v>
      </c>
      <c r="J1771" s="18">
        <v>46136.0</v>
      </c>
      <c r="K1771" s="31">
        <v>0.0</v>
      </c>
      <c r="L1771" s="24"/>
      <c r="M1771" s="24"/>
    </row>
    <row r="1772" ht="22.5" customHeight="1">
      <c r="A1772" s="16" t="s">
        <v>632</v>
      </c>
      <c r="B1772" s="16" t="s">
        <v>121</v>
      </c>
      <c r="C1772" s="25">
        <v>1741.0</v>
      </c>
      <c r="D1772" s="18">
        <v>46135.0</v>
      </c>
      <c r="E1772" s="19" t="s">
        <v>21</v>
      </c>
      <c r="F1772" s="20" t="s">
        <v>848</v>
      </c>
      <c r="G1772" s="21">
        <v>1055.0</v>
      </c>
      <c r="H1772" s="22" t="b">
        <v>1</v>
      </c>
      <c r="I1772" s="19" t="s">
        <v>23</v>
      </c>
      <c r="J1772" s="18">
        <v>46136.0</v>
      </c>
      <c r="K1772" s="31">
        <v>0.0</v>
      </c>
      <c r="L1772" s="24"/>
      <c r="M1772" s="24"/>
    </row>
    <row r="1773" ht="22.5" customHeight="1">
      <c r="A1773" s="16" t="s">
        <v>632</v>
      </c>
      <c r="B1773" s="16" t="s">
        <v>121</v>
      </c>
      <c r="C1773" s="25">
        <v>1749.0</v>
      </c>
      <c r="D1773" s="18">
        <v>46135.0</v>
      </c>
      <c r="E1773" s="19" t="s">
        <v>106</v>
      </c>
      <c r="F1773" s="20" t="s">
        <v>849</v>
      </c>
      <c r="G1773" s="21">
        <v>22000.0</v>
      </c>
      <c r="H1773" s="22" t="b">
        <v>1</v>
      </c>
      <c r="I1773" s="19" t="s">
        <v>23</v>
      </c>
      <c r="J1773" s="18">
        <v>46135.0</v>
      </c>
      <c r="K1773" s="31">
        <v>0.0</v>
      </c>
      <c r="L1773" s="24"/>
      <c r="M1773" s="24"/>
    </row>
    <row r="1774" ht="22.5" customHeight="1">
      <c r="A1774" s="16" t="s">
        <v>632</v>
      </c>
      <c r="B1774" s="16" t="s">
        <v>121</v>
      </c>
      <c r="C1774" s="25">
        <v>1761.0</v>
      </c>
      <c r="D1774" s="18">
        <v>46135.0</v>
      </c>
      <c r="E1774" s="19" t="s">
        <v>136</v>
      </c>
      <c r="F1774" s="20" t="s">
        <v>416</v>
      </c>
      <c r="G1774" s="21">
        <v>2620.0</v>
      </c>
      <c r="H1774" s="22" t="b">
        <v>1</v>
      </c>
      <c r="I1774" s="19" t="s">
        <v>20</v>
      </c>
      <c r="J1774" s="18"/>
      <c r="K1774" s="31"/>
      <c r="L1774" s="24"/>
      <c r="M1774" s="24"/>
    </row>
    <row r="1775" ht="22.5" customHeight="1">
      <c r="A1775" s="16" t="s">
        <v>632</v>
      </c>
      <c r="B1775" s="16" t="s">
        <v>121</v>
      </c>
      <c r="C1775" s="25">
        <v>1764.0</v>
      </c>
      <c r="D1775" s="18">
        <v>46135.0</v>
      </c>
      <c r="E1775" s="19" t="s">
        <v>21</v>
      </c>
      <c r="F1775" s="20" t="s">
        <v>581</v>
      </c>
      <c r="G1775" s="21">
        <v>706.0</v>
      </c>
      <c r="H1775" s="22" t="b">
        <v>1</v>
      </c>
      <c r="I1775" s="19" t="s">
        <v>23</v>
      </c>
      <c r="J1775" s="18">
        <v>46136.0</v>
      </c>
      <c r="K1775" s="31"/>
      <c r="L1775" s="24"/>
      <c r="M1775" s="24"/>
    </row>
    <row r="1776" ht="22.5" customHeight="1">
      <c r="A1776" s="16" t="s">
        <v>632</v>
      </c>
      <c r="B1776" s="16" t="s">
        <v>121</v>
      </c>
      <c r="C1776" s="25">
        <v>1765.0</v>
      </c>
      <c r="D1776" s="18">
        <v>46136.0</v>
      </c>
      <c r="E1776" s="19" t="s">
        <v>39</v>
      </c>
      <c r="F1776" s="20" t="s">
        <v>158</v>
      </c>
      <c r="G1776" s="21">
        <v>75.0</v>
      </c>
      <c r="H1776" s="22" t="b">
        <v>1</v>
      </c>
      <c r="I1776" s="19" t="s">
        <v>20</v>
      </c>
      <c r="J1776" s="18">
        <v>46136.0</v>
      </c>
      <c r="K1776" s="31"/>
      <c r="L1776" s="24"/>
      <c r="M1776" s="24"/>
    </row>
    <row r="1777" ht="22.5" customHeight="1">
      <c r="A1777" s="16" t="s">
        <v>632</v>
      </c>
      <c r="B1777" s="16" t="s">
        <v>121</v>
      </c>
      <c r="C1777" s="25">
        <v>1767.0</v>
      </c>
      <c r="D1777" s="18">
        <v>46136.0</v>
      </c>
      <c r="E1777" s="19" t="s">
        <v>21</v>
      </c>
      <c r="F1777" s="20" t="s">
        <v>850</v>
      </c>
      <c r="G1777" s="21">
        <v>4607.0</v>
      </c>
      <c r="H1777" s="22" t="b">
        <v>1</v>
      </c>
      <c r="I1777" s="19" t="s">
        <v>23</v>
      </c>
      <c r="J1777" s="18">
        <v>46136.0</v>
      </c>
      <c r="K1777" s="31"/>
      <c r="L1777" s="24"/>
      <c r="M1777" s="24"/>
    </row>
    <row r="1778" ht="22.5" customHeight="1">
      <c r="A1778" s="16" t="s">
        <v>632</v>
      </c>
      <c r="B1778" s="16" t="s">
        <v>121</v>
      </c>
      <c r="C1778" s="25">
        <v>1836.0</v>
      </c>
      <c r="D1778" s="18">
        <v>46136.0</v>
      </c>
      <c r="E1778" s="19" t="s">
        <v>136</v>
      </c>
      <c r="F1778" s="20" t="s">
        <v>416</v>
      </c>
      <c r="G1778" s="21">
        <v>2677.0</v>
      </c>
      <c r="H1778" s="22" t="b">
        <v>1</v>
      </c>
      <c r="I1778" s="19" t="s">
        <v>20</v>
      </c>
      <c r="J1778" s="18">
        <v>46136.0</v>
      </c>
      <c r="K1778" s="31"/>
      <c r="L1778" s="24"/>
      <c r="M1778" s="24"/>
    </row>
    <row r="1779" ht="22.5" customHeight="1">
      <c r="A1779" s="16" t="s">
        <v>632</v>
      </c>
      <c r="B1779" s="16" t="s">
        <v>121</v>
      </c>
      <c r="C1779" s="25">
        <v>1768.0</v>
      </c>
      <c r="D1779" s="18">
        <v>46137.0</v>
      </c>
      <c r="E1779" s="19" t="s">
        <v>267</v>
      </c>
      <c r="F1779" s="20" t="s">
        <v>285</v>
      </c>
      <c r="G1779" s="21">
        <v>2026.0</v>
      </c>
      <c r="H1779" s="22" t="b">
        <v>1</v>
      </c>
      <c r="I1779" s="19" t="s">
        <v>20</v>
      </c>
      <c r="J1779" s="18">
        <v>46137.0</v>
      </c>
      <c r="K1779" s="31"/>
      <c r="L1779" s="24"/>
      <c r="M1779" s="24"/>
    </row>
    <row r="1780" ht="22.5" customHeight="1">
      <c r="A1780" s="16" t="s">
        <v>632</v>
      </c>
      <c r="B1780" s="16" t="s">
        <v>121</v>
      </c>
      <c r="C1780" s="25">
        <v>1769.0</v>
      </c>
      <c r="D1780" s="18">
        <v>46137.0</v>
      </c>
      <c r="E1780" s="19" t="s">
        <v>136</v>
      </c>
      <c r="F1780" s="20" t="s">
        <v>416</v>
      </c>
      <c r="G1780" s="21">
        <v>2425.0</v>
      </c>
      <c r="H1780" s="22" t="b">
        <v>1</v>
      </c>
      <c r="I1780" s="19" t="s">
        <v>20</v>
      </c>
      <c r="J1780" s="18">
        <v>46137.0</v>
      </c>
      <c r="K1780" s="31"/>
      <c r="L1780" s="24"/>
      <c r="M1780" s="24"/>
    </row>
    <row r="1781" ht="22.5" customHeight="1">
      <c r="A1781" s="16" t="s">
        <v>632</v>
      </c>
      <c r="B1781" s="16" t="s">
        <v>121</v>
      </c>
      <c r="C1781" s="25">
        <v>1770.0</v>
      </c>
      <c r="D1781" s="18">
        <v>46137.0</v>
      </c>
      <c r="E1781" s="19" t="s">
        <v>39</v>
      </c>
      <c r="F1781" s="20" t="s">
        <v>158</v>
      </c>
      <c r="G1781" s="21">
        <v>150.0</v>
      </c>
      <c r="H1781" s="22" t="b">
        <v>1</v>
      </c>
      <c r="I1781" s="19" t="s">
        <v>20</v>
      </c>
      <c r="J1781" s="18">
        <v>46137.0</v>
      </c>
      <c r="K1781" s="31"/>
      <c r="L1781" s="24"/>
      <c r="M1781" s="24"/>
    </row>
    <row r="1782" ht="22.5" customHeight="1">
      <c r="A1782" s="16" t="s">
        <v>632</v>
      </c>
      <c r="B1782" s="16" t="s">
        <v>121</v>
      </c>
      <c r="C1782" s="25">
        <v>1771.0</v>
      </c>
      <c r="D1782" s="18">
        <v>46137.0</v>
      </c>
      <c r="E1782" s="19" t="s">
        <v>53</v>
      </c>
      <c r="F1782" s="20" t="s">
        <v>523</v>
      </c>
      <c r="G1782" s="21">
        <v>1754.0</v>
      </c>
      <c r="H1782" s="22" t="b">
        <v>1</v>
      </c>
      <c r="I1782" s="19" t="s">
        <v>20</v>
      </c>
      <c r="J1782" s="18">
        <v>46137.0</v>
      </c>
      <c r="K1782" s="31"/>
      <c r="L1782" s="24"/>
      <c r="M1782" s="24"/>
    </row>
    <row r="1783" ht="22.5" customHeight="1">
      <c r="A1783" s="16" t="s">
        <v>632</v>
      </c>
      <c r="B1783" s="16" t="s">
        <v>121</v>
      </c>
      <c r="C1783" s="25">
        <v>1772.0</v>
      </c>
      <c r="D1783" s="18">
        <v>46137.0</v>
      </c>
      <c r="E1783" s="19" t="s">
        <v>393</v>
      </c>
      <c r="F1783" s="20" t="s">
        <v>851</v>
      </c>
      <c r="G1783" s="21">
        <v>1640.0</v>
      </c>
      <c r="H1783" s="22" t="b">
        <v>1</v>
      </c>
      <c r="I1783" s="19" t="s">
        <v>20</v>
      </c>
      <c r="J1783" s="18">
        <v>46137.0</v>
      </c>
      <c r="K1783" s="31"/>
      <c r="L1783" s="24"/>
      <c r="M1783" s="24"/>
    </row>
    <row r="1784" ht="22.5" customHeight="1">
      <c r="A1784" s="16" t="s">
        <v>632</v>
      </c>
      <c r="B1784" s="16" t="s">
        <v>121</v>
      </c>
      <c r="C1784" s="25">
        <v>1773.0</v>
      </c>
      <c r="D1784" s="18">
        <v>46137.0</v>
      </c>
      <c r="E1784" s="19" t="s">
        <v>425</v>
      </c>
      <c r="F1784" s="20" t="s">
        <v>852</v>
      </c>
      <c r="G1784" s="21">
        <v>2569.0</v>
      </c>
      <c r="H1784" s="22" t="b">
        <v>1</v>
      </c>
      <c r="I1784" s="19" t="s">
        <v>20</v>
      </c>
      <c r="J1784" s="18">
        <v>46137.0</v>
      </c>
      <c r="K1784" s="31"/>
      <c r="L1784" s="24"/>
      <c r="M1784" s="24"/>
    </row>
    <row r="1785" ht="22.5" customHeight="1">
      <c r="A1785" s="16" t="s">
        <v>632</v>
      </c>
      <c r="B1785" s="16" t="s">
        <v>121</v>
      </c>
      <c r="C1785" s="25">
        <v>1774.0</v>
      </c>
      <c r="D1785" s="18">
        <v>46137.0</v>
      </c>
      <c r="E1785" s="19" t="s">
        <v>21</v>
      </c>
      <c r="F1785" s="20" t="s">
        <v>853</v>
      </c>
      <c r="G1785" s="21">
        <v>1829.0</v>
      </c>
      <c r="H1785" s="22" t="b">
        <v>1</v>
      </c>
      <c r="I1785" s="19" t="s">
        <v>23</v>
      </c>
      <c r="J1785" s="18">
        <v>46137.0</v>
      </c>
      <c r="K1785" s="31"/>
      <c r="L1785" s="24"/>
      <c r="M1785" s="24"/>
    </row>
    <row r="1786" ht="22.5" customHeight="1">
      <c r="A1786" s="16" t="s">
        <v>632</v>
      </c>
      <c r="B1786" s="16" t="s">
        <v>121</v>
      </c>
      <c r="C1786" s="25">
        <v>1775.0</v>
      </c>
      <c r="D1786" s="18">
        <v>46137.0</v>
      </c>
      <c r="E1786" s="19" t="s">
        <v>509</v>
      </c>
      <c r="F1786" s="20" t="s">
        <v>441</v>
      </c>
      <c r="G1786" s="21">
        <v>670.0</v>
      </c>
      <c r="H1786" s="22" t="b">
        <v>1</v>
      </c>
      <c r="I1786" s="19" t="s">
        <v>20</v>
      </c>
      <c r="J1786" s="18">
        <v>46137.0</v>
      </c>
      <c r="K1786" s="31"/>
      <c r="L1786" s="24"/>
      <c r="M1786" s="24"/>
    </row>
    <row r="1787" ht="22.5" customHeight="1">
      <c r="A1787" s="16" t="s">
        <v>632</v>
      </c>
      <c r="B1787" s="16" t="s">
        <v>121</v>
      </c>
      <c r="C1787" s="25">
        <v>1776.0</v>
      </c>
      <c r="D1787" s="18">
        <v>46137.0</v>
      </c>
      <c r="E1787" s="19" t="s">
        <v>159</v>
      </c>
      <c r="F1787" s="20" t="s">
        <v>854</v>
      </c>
      <c r="G1787" s="21">
        <v>6390.0</v>
      </c>
      <c r="H1787" s="22" t="b">
        <v>1</v>
      </c>
      <c r="I1787" s="19" t="s">
        <v>23</v>
      </c>
      <c r="J1787" s="18">
        <v>46143.0</v>
      </c>
      <c r="K1787" s="31"/>
      <c r="L1787" s="24"/>
      <c r="M1787" s="24"/>
    </row>
    <row r="1788" ht="22.5" customHeight="1">
      <c r="A1788" s="16" t="s">
        <v>632</v>
      </c>
      <c r="B1788" s="16" t="s">
        <v>121</v>
      </c>
      <c r="C1788" s="25">
        <v>1800.0</v>
      </c>
      <c r="D1788" s="18">
        <v>46137.0</v>
      </c>
      <c r="E1788" s="19" t="s">
        <v>18</v>
      </c>
      <c r="F1788" s="20" t="s">
        <v>855</v>
      </c>
      <c r="G1788" s="21">
        <v>2437.0</v>
      </c>
      <c r="H1788" s="22" t="b">
        <v>1</v>
      </c>
      <c r="I1788" s="19" t="s">
        <v>20</v>
      </c>
      <c r="J1788" s="18">
        <v>46143.0</v>
      </c>
      <c r="K1788" s="31"/>
      <c r="L1788" s="24"/>
      <c r="M1788" s="24"/>
    </row>
    <row r="1789" ht="22.5" customHeight="1">
      <c r="A1789" s="16" t="s">
        <v>632</v>
      </c>
      <c r="B1789" s="16" t="s">
        <v>121</v>
      </c>
      <c r="C1789" s="25">
        <v>1793.0</v>
      </c>
      <c r="D1789" s="18">
        <v>46138.0</v>
      </c>
      <c r="E1789" s="19" t="s">
        <v>395</v>
      </c>
      <c r="F1789" s="20" t="s">
        <v>856</v>
      </c>
      <c r="G1789" s="21">
        <v>5553.0</v>
      </c>
      <c r="H1789" s="22" t="b">
        <v>1</v>
      </c>
      <c r="I1789" s="19" t="s">
        <v>23</v>
      </c>
      <c r="J1789" s="18">
        <v>46143.0</v>
      </c>
      <c r="K1789" s="31"/>
      <c r="L1789" s="24"/>
      <c r="M1789" s="24"/>
    </row>
    <row r="1790" ht="22.5" customHeight="1">
      <c r="A1790" s="16" t="s">
        <v>632</v>
      </c>
      <c r="B1790" s="16" t="s">
        <v>121</v>
      </c>
      <c r="C1790" s="25">
        <v>1778.0</v>
      </c>
      <c r="D1790" s="18">
        <v>46139.0</v>
      </c>
      <c r="E1790" s="19" t="s">
        <v>395</v>
      </c>
      <c r="F1790" s="20" t="s">
        <v>857</v>
      </c>
      <c r="G1790" s="21">
        <v>8935.0</v>
      </c>
      <c r="H1790" s="22" t="b">
        <v>1</v>
      </c>
      <c r="I1790" s="19" t="s">
        <v>23</v>
      </c>
      <c r="J1790" s="18">
        <v>46143.0</v>
      </c>
      <c r="K1790" s="31"/>
      <c r="L1790" s="24"/>
      <c r="M1790" s="24"/>
    </row>
    <row r="1791" ht="22.5" customHeight="1">
      <c r="A1791" s="16" t="s">
        <v>632</v>
      </c>
      <c r="B1791" s="16" t="s">
        <v>121</v>
      </c>
      <c r="C1791" s="25">
        <v>1779.0</v>
      </c>
      <c r="D1791" s="18">
        <v>46139.0</v>
      </c>
      <c r="E1791" s="19" t="s">
        <v>395</v>
      </c>
      <c r="F1791" s="20" t="s">
        <v>858</v>
      </c>
      <c r="G1791" s="21">
        <v>2095.0</v>
      </c>
      <c r="H1791" s="22" t="b">
        <v>1</v>
      </c>
      <c r="I1791" s="19" t="s">
        <v>23</v>
      </c>
      <c r="J1791" s="18">
        <v>46143.0</v>
      </c>
      <c r="K1791" s="31"/>
      <c r="L1791" s="24"/>
      <c r="M1791" s="24"/>
    </row>
    <row r="1792" ht="22.5" customHeight="1">
      <c r="A1792" s="16" t="s">
        <v>632</v>
      </c>
      <c r="B1792" s="16" t="s">
        <v>121</v>
      </c>
      <c r="C1792" s="25">
        <v>1781.0</v>
      </c>
      <c r="D1792" s="18">
        <v>46139.0</v>
      </c>
      <c r="E1792" s="19" t="s">
        <v>39</v>
      </c>
      <c r="F1792" s="20" t="s">
        <v>158</v>
      </c>
      <c r="G1792" s="21">
        <v>75.0</v>
      </c>
      <c r="H1792" s="22" t="b">
        <v>1</v>
      </c>
      <c r="I1792" s="19" t="s">
        <v>20</v>
      </c>
      <c r="J1792" s="18">
        <v>46142.0</v>
      </c>
      <c r="K1792" s="31"/>
      <c r="L1792" s="24"/>
      <c r="M1792" s="24"/>
    </row>
    <row r="1793" ht="22.5" customHeight="1">
      <c r="A1793" s="16" t="s">
        <v>632</v>
      </c>
      <c r="B1793" s="16" t="s">
        <v>121</v>
      </c>
      <c r="C1793" s="25">
        <v>1783.0</v>
      </c>
      <c r="D1793" s="18">
        <v>46139.0</v>
      </c>
      <c r="E1793" s="19" t="s">
        <v>859</v>
      </c>
      <c r="F1793" s="20" t="s">
        <v>860</v>
      </c>
      <c r="G1793" s="21">
        <v>32000.0</v>
      </c>
      <c r="H1793" s="22" t="b">
        <v>1</v>
      </c>
      <c r="I1793" s="19" t="s">
        <v>23</v>
      </c>
      <c r="J1793" s="18">
        <v>46140.0</v>
      </c>
      <c r="K1793" s="31"/>
      <c r="L1793" s="24"/>
      <c r="M1793" s="24"/>
    </row>
    <row r="1794" ht="22.5" customHeight="1">
      <c r="A1794" s="16" t="s">
        <v>632</v>
      </c>
      <c r="B1794" s="16" t="s">
        <v>121</v>
      </c>
      <c r="C1794" s="25">
        <v>1784.0</v>
      </c>
      <c r="D1794" s="18">
        <v>46139.0</v>
      </c>
      <c r="E1794" s="19" t="s">
        <v>676</v>
      </c>
      <c r="F1794" s="20" t="s">
        <v>692</v>
      </c>
      <c r="G1794" s="21">
        <v>17340.0</v>
      </c>
      <c r="H1794" s="22" t="b">
        <v>1</v>
      </c>
      <c r="I1794" s="19" t="s">
        <v>23</v>
      </c>
      <c r="J1794" s="18">
        <v>46143.0</v>
      </c>
      <c r="K1794" s="31"/>
      <c r="L1794" s="24"/>
      <c r="M1794" s="24"/>
    </row>
    <row r="1795" ht="22.5" customHeight="1">
      <c r="A1795" s="16" t="s">
        <v>632</v>
      </c>
      <c r="B1795" s="16" t="s">
        <v>121</v>
      </c>
      <c r="C1795" s="25">
        <v>1785.0</v>
      </c>
      <c r="D1795" s="18">
        <v>46139.0</v>
      </c>
      <c r="E1795" s="19" t="s">
        <v>741</v>
      </c>
      <c r="F1795" s="20" t="s">
        <v>147</v>
      </c>
      <c r="G1795" s="21">
        <v>803.0</v>
      </c>
      <c r="H1795" s="22" t="b">
        <v>1</v>
      </c>
      <c r="I1795" s="19" t="s">
        <v>23</v>
      </c>
      <c r="J1795" s="18">
        <v>46143.0</v>
      </c>
      <c r="K1795" s="31"/>
      <c r="L1795" s="24"/>
      <c r="M1795" s="24"/>
    </row>
    <row r="1796" ht="22.5" customHeight="1">
      <c r="A1796" s="16" t="s">
        <v>632</v>
      </c>
      <c r="B1796" s="16" t="s">
        <v>121</v>
      </c>
      <c r="C1796" s="25">
        <v>1791.0</v>
      </c>
      <c r="D1796" s="18">
        <v>46139.0</v>
      </c>
      <c r="E1796" s="19" t="s">
        <v>142</v>
      </c>
      <c r="F1796" s="20" t="s">
        <v>219</v>
      </c>
      <c r="G1796" s="21">
        <v>2148.0</v>
      </c>
      <c r="H1796" s="22" t="b">
        <v>1</v>
      </c>
      <c r="I1796" s="19" t="s">
        <v>20</v>
      </c>
      <c r="J1796" s="18">
        <v>46139.0</v>
      </c>
      <c r="K1796" s="31"/>
      <c r="L1796" s="24"/>
      <c r="M1796" s="24"/>
    </row>
    <row r="1797" ht="22.5" customHeight="1">
      <c r="A1797" s="16" t="s">
        <v>632</v>
      </c>
      <c r="B1797" s="16" t="s">
        <v>121</v>
      </c>
      <c r="C1797" s="25">
        <v>1782.0</v>
      </c>
      <c r="D1797" s="18">
        <v>46140.0</v>
      </c>
      <c r="E1797" s="19" t="s">
        <v>39</v>
      </c>
      <c r="F1797" s="20" t="s">
        <v>158</v>
      </c>
      <c r="G1797" s="21">
        <v>75.0</v>
      </c>
      <c r="H1797" s="22" t="b">
        <v>1</v>
      </c>
      <c r="I1797" s="19" t="s">
        <v>20</v>
      </c>
      <c r="J1797" s="18">
        <v>46142.0</v>
      </c>
      <c r="K1797" s="31"/>
      <c r="L1797" s="24"/>
      <c r="M1797" s="24"/>
    </row>
    <row r="1798" ht="22.5" customHeight="1">
      <c r="A1798" s="16" t="s">
        <v>632</v>
      </c>
      <c r="B1798" s="16" t="s">
        <v>121</v>
      </c>
      <c r="C1798" s="25">
        <v>1786.0</v>
      </c>
      <c r="D1798" s="18">
        <v>46140.0</v>
      </c>
      <c r="E1798" s="19" t="s">
        <v>159</v>
      </c>
      <c r="F1798" s="20" t="s">
        <v>861</v>
      </c>
      <c r="G1798" s="21">
        <v>8360.0</v>
      </c>
      <c r="H1798" s="22" t="b">
        <v>1</v>
      </c>
      <c r="I1798" s="19" t="s">
        <v>23</v>
      </c>
      <c r="J1798" s="18">
        <v>46143.0</v>
      </c>
      <c r="K1798" s="31"/>
      <c r="L1798" s="24"/>
      <c r="M1798" s="24"/>
    </row>
    <row r="1799" ht="22.5" customHeight="1">
      <c r="A1799" s="16" t="s">
        <v>632</v>
      </c>
      <c r="B1799" s="16" t="s">
        <v>121</v>
      </c>
      <c r="C1799" s="25">
        <v>1787.0</v>
      </c>
      <c r="D1799" s="18">
        <v>46140.0</v>
      </c>
      <c r="E1799" s="19" t="s">
        <v>21</v>
      </c>
      <c r="F1799" s="20" t="s">
        <v>862</v>
      </c>
      <c r="G1799" s="21"/>
      <c r="H1799" s="22" t="b">
        <v>0</v>
      </c>
      <c r="I1799" s="19"/>
      <c r="J1799" s="18"/>
      <c r="K1799" s="31"/>
      <c r="L1799" s="24"/>
      <c r="M1799" s="24"/>
    </row>
    <row r="1800" ht="22.5" customHeight="1">
      <c r="A1800" s="16" t="s">
        <v>632</v>
      </c>
      <c r="B1800" s="16" t="s">
        <v>121</v>
      </c>
      <c r="C1800" s="25">
        <v>1780.0</v>
      </c>
      <c r="D1800" s="18">
        <v>46141.0</v>
      </c>
      <c r="E1800" s="19" t="s">
        <v>39</v>
      </c>
      <c r="F1800" s="20" t="s">
        <v>158</v>
      </c>
      <c r="G1800" s="21">
        <v>75.0</v>
      </c>
      <c r="H1800" s="22" t="b">
        <v>1</v>
      </c>
      <c r="I1800" s="19" t="s">
        <v>20</v>
      </c>
      <c r="J1800" s="18">
        <v>46142.0</v>
      </c>
      <c r="K1800" s="31"/>
      <c r="L1800" s="24"/>
      <c r="M1800" s="24"/>
    </row>
    <row r="1801" ht="22.5" customHeight="1">
      <c r="A1801" s="16" t="s">
        <v>632</v>
      </c>
      <c r="B1801" s="16" t="s">
        <v>121</v>
      </c>
      <c r="C1801" s="25">
        <v>1788.0</v>
      </c>
      <c r="D1801" s="18">
        <v>46141.0</v>
      </c>
      <c r="E1801" s="19" t="s">
        <v>741</v>
      </c>
      <c r="F1801" s="20" t="s">
        <v>147</v>
      </c>
      <c r="G1801" s="21">
        <v>2466.0</v>
      </c>
      <c r="H1801" s="22" t="b">
        <v>1</v>
      </c>
      <c r="I1801" s="19" t="s">
        <v>23</v>
      </c>
      <c r="J1801" s="18">
        <v>46143.0</v>
      </c>
      <c r="K1801" s="31"/>
      <c r="L1801" s="24"/>
      <c r="M1801" s="24"/>
    </row>
    <row r="1802" ht="22.5" customHeight="1">
      <c r="A1802" s="16" t="s">
        <v>632</v>
      </c>
      <c r="B1802" s="16" t="s">
        <v>121</v>
      </c>
      <c r="C1802" s="25">
        <v>1789.0</v>
      </c>
      <c r="D1802" s="18">
        <v>46141.0</v>
      </c>
      <c r="E1802" s="19" t="s">
        <v>267</v>
      </c>
      <c r="F1802" s="20" t="s">
        <v>285</v>
      </c>
      <c r="G1802" s="21">
        <v>4120.0</v>
      </c>
      <c r="H1802" s="22" t="b">
        <v>1</v>
      </c>
      <c r="I1802" s="19" t="s">
        <v>20</v>
      </c>
      <c r="J1802" s="18">
        <v>46141.0</v>
      </c>
      <c r="K1802" s="31"/>
      <c r="L1802" s="24"/>
      <c r="M1802" s="24"/>
    </row>
    <row r="1803" ht="22.5" customHeight="1">
      <c r="A1803" s="16" t="s">
        <v>632</v>
      </c>
      <c r="B1803" s="16" t="s">
        <v>121</v>
      </c>
      <c r="C1803" s="25">
        <v>1790.0</v>
      </c>
      <c r="D1803" s="18">
        <v>46141.0</v>
      </c>
      <c r="E1803" s="19" t="s">
        <v>142</v>
      </c>
      <c r="F1803" s="20" t="s">
        <v>219</v>
      </c>
      <c r="G1803" s="21">
        <v>1884.0</v>
      </c>
      <c r="H1803" s="22" t="b">
        <v>1</v>
      </c>
      <c r="I1803" s="19" t="s">
        <v>20</v>
      </c>
      <c r="J1803" s="18">
        <v>46141.0</v>
      </c>
      <c r="K1803" s="31"/>
      <c r="L1803" s="24"/>
      <c r="M1803" s="24"/>
    </row>
    <row r="1804" ht="22.5" customHeight="1">
      <c r="A1804" s="16" t="s">
        <v>632</v>
      </c>
      <c r="B1804" s="16" t="s">
        <v>121</v>
      </c>
      <c r="C1804" s="25">
        <v>1792.0</v>
      </c>
      <c r="D1804" s="18">
        <v>46141.0</v>
      </c>
      <c r="E1804" s="19" t="s">
        <v>155</v>
      </c>
      <c r="F1804" s="20" t="s">
        <v>596</v>
      </c>
      <c r="G1804" s="21">
        <v>5271.0</v>
      </c>
      <c r="H1804" s="22" t="b">
        <v>1</v>
      </c>
      <c r="I1804" s="19" t="s">
        <v>20</v>
      </c>
      <c r="J1804" s="18">
        <v>46141.0</v>
      </c>
      <c r="K1804" s="31"/>
      <c r="L1804" s="24"/>
      <c r="M1804" s="24"/>
    </row>
    <row r="1805" ht="22.5" customHeight="1">
      <c r="A1805" s="16" t="s">
        <v>632</v>
      </c>
      <c r="B1805" s="16" t="s">
        <v>121</v>
      </c>
      <c r="C1805" s="25">
        <v>1794.0</v>
      </c>
      <c r="D1805" s="18">
        <v>46141.0</v>
      </c>
      <c r="E1805" s="19" t="s">
        <v>24</v>
      </c>
      <c r="F1805" s="20" t="s">
        <v>863</v>
      </c>
      <c r="G1805" s="21">
        <v>4457.0</v>
      </c>
      <c r="H1805" s="22" t="b">
        <v>1</v>
      </c>
      <c r="I1805" s="19" t="s">
        <v>23</v>
      </c>
      <c r="J1805" s="18">
        <v>46143.0</v>
      </c>
      <c r="K1805" s="31"/>
      <c r="L1805" s="24"/>
      <c r="M1805" s="24"/>
    </row>
    <row r="1806" ht="22.5" customHeight="1">
      <c r="A1806" s="16" t="s">
        <v>632</v>
      </c>
      <c r="B1806" s="16" t="s">
        <v>121</v>
      </c>
      <c r="C1806" s="25">
        <v>1795.0</v>
      </c>
      <c r="D1806" s="18">
        <v>46142.0</v>
      </c>
      <c r="E1806" s="19" t="s">
        <v>395</v>
      </c>
      <c r="F1806" s="20" t="s">
        <v>864</v>
      </c>
      <c r="G1806" s="21">
        <v>5863.0</v>
      </c>
      <c r="H1806" s="22" t="b">
        <v>1</v>
      </c>
      <c r="I1806" s="19" t="s">
        <v>23</v>
      </c>
      <c r="J1806" s="18">
        <v>46143.0</v>
      </c>
      <c r="K1806" s="31"/>
      <c r="L1806" s="24"/>
      <c r="M1806" s="24"/>
    </row>
    <row r="1807" ht="22.5" customHeight="1">
      <c r="A1807" s="16" t="s">
        <v>632</v>
      </c>
      <c r="B1807" s="16" t="s">
        <v>121</v>
      </c>
      <c r="C1807" s="25">
        <v>1796.0</v>
      </c>
      <c r="D1807" s="18">
        <v>46142.0</v>
      </c>
      <c r="E1807" s="19" t="s">
        <v>39</v>
      </c>
      <c r="F1807" s="20" t="s">
        <v>158</v>
      </c>
      <c r="G1807" s="21">
        <v>75.0</v>
      </c>
      <c r="H1807" s="22" t="b">
        <v>1</v>
      </c>
      <c r="I1807" s="19" t="s">
        <v>20</v>
      </c>
      <c r="J1807" s="18">
        <v>46142.0</v>
      </c>
      <c r="K1807" s="31"/>
      <c r="L1807" s="24"/>
      <c r="M1807" s="24"/>
    </row>
    <row r="1808" ht="22.5" customHeight="1">
      <c r="A1808" s="16" t="s">
        <v>632</v>
      </c>
      <c r="B1808" s="16" t="s">
        <v>121</v>
      </c>
      <c r="C1808" s="25">
        <v>1797.0</v>
      </c>
      <c r="D1808" s="18">
        <v>46142.0</v>
      </c>
      <c r="E1808" s="19" t="s">
        <v>72</v>
      </c>
      <c r="F1808" s="20" t="s">
        <v>865</v>
      </c>
      <c r="G1808" s="21">
        <v>3243.0</v>
      </c>
      <c r="H1808" s="22" t="b">
        <v>1</v>
      </c>
      <c r="I1808" s="19" t="s">
        <v>23</v>
      </c>
      <c r="J1808" s="18">
        <v>46143.0</v>
      </c>
      <c r="K1808" s="31"/>
      <c r="L1808" s="24"/>
      <c r="M1808" s="24"/>
    </row>
    <row r="1809" ht="22.5" customHeight="1">
      <c r="A1809" s="16" t="s">
        <v>632</v>
      </c>
      <c r="B1809" s="16" t="s">
        <v>121</v>
      </c>
      <c r="C1809" s="25">
        <v>1837.0</v>
      </c>
      <c r="D1809" s="18">
        <v>46142.0</v>
      </c>
      <c r="E1809" s="19" t="s">
        <v>136</v>
      </c>
      <c r="F1809" s="20" t="s">
        <v>416</v>
      </c>
      <c r="G1809" s="21">
        <v>2486.0</v>
      </c>
      <c r="H1809" s="22" t="b">
        <v>1</v>
      </c>
      <c r="I1809" s="19" t="s">
        <v>20</v>
      </c>
      <c r="J1809" s="18">
        <v>46142.0</v>
      </c>
      <c r="K1809" s="31"/>
      <c r="L1809" s="24"/>
      <c r="M1809" s="24"/>
    </row>
    <row r="1810" ht="22.5" customHeight="1">
      <c r="A1810" s="16" t="s">
        <v>632</v>
      </c>
      <c r="B1810" s="16" t="s">
        <v>132</v>
      </c>
      <c r="C1810" s="25">
        <v>1798.0</v>
      </c>
      <c r="D1810" s="18">
        <v>46143.0</v>
      </c>
      <c r="E1810" s="19" t="s">
        <v>26</v>
      </c>
      <c r="F1810" s="20" t="s">
        <v>149</v>
      </c>
      <c r="G1810" s="21">
        <v>3600.0</v>
      </c>
      <c r="H1810" s="22" t="b">
        <v>1</v>
      </c>
      <c r="I1810" s="19" t="s">
        <v>23</v>
      </c>
      <c r="J1810" s="18">
        <v>46143.0</v>
      </c>
      <c r="K1810" s="31"/>
      <c r="L1810" s="24"/>
      <c r="M1810" s="24"/>
    </row>
    <row r="1811" ht="22.5" customHeight="1">
      <c r="A1811" s="16" t="s">
        <v>632</v>
      </c>
      <c r="B1811" s="16" t="s">
        <v>132</v>
      </c>
      <c r="C1811" s="25">
        <v>1801.0</v>
      </c>
      <c r="D1811" s="18">
        <v>46143.0</v>
      </c>
      <c r="E1811" s="19" t="s">
        <v>39</v>
      </c>
      <c r="F1811" s="20" t="s">
        <v>158</v>
      </c>
      <c r="G1811" s="21">
        <v>150.0</v>
      </c>
      <c r="H1811" s="22" t="b">
        <v>1</v>
      </c>
      <c r="I1811" s="19" t="s">
        <v>20</v>
      </c>
      <c r="J1811" s="18">
        <v>46149.0</v>
      </c>
      <c r="K1811" s="31"/>
      <c r="L1811" s="24"/>
      <c r="M1811" s="24"/>
    </row>
    <row r="1812" ht="22.5" customHeight="1">
      <c r="A1812" s="16" t="s">
        <v>632</v>
      </c>
      <c r="B1812" s="16" t="s">
        <v>132</v>
      </c>
      <c r="C1812" s="25">
        <v>1803.0</v>
      </c>
      <c r="D1812" s="18">
        <v>46143.0</v>
      </c>
      <c r="E1812" s="19" t="s">
        <v>21</v>
      </c>
      <c r="F1812" s="20" t="s">
        <v>866</v>
      </c>
      <c r="G1812" s="21">
        <v>1483.0</v>
      </c>
      <c r="H1812" s="22" t="b">
        <v>1</v>
      </c>
      <c r="I1812" s="19" t="s">
        <v>23</v>
      </c>
      <c r="J1812" s="18">
        <v>46150.0</v>
      </c>
      <c r="K1812" s="31"/>
      <c r="L1812" s="24"/>
      <c r="M1812" s="24"/>
    </row>
    <row r="1813" ht="22.5" customHeight="1">
      <c r="A1813" s="16" t="s">
        <v>632</v>
      </c>
      <c r="B1813" s="16" t="s">
        <v>132</v>
      </c>
      <c r="C1813" s="25">
        <v>1804.0</v>
      </c>
      <c r="D1813" s="18">
        <v>46143.0</v>
      </c>
      <c r="E1813" s="19" t="s">
        <v>21</v>
      </c>
      <c r="F1813" s="20" t="s">
        <v>867</v>
      </c>
      <c r="G1813" s="21">
        <v>1740.0</v>
      </c>
      <c r="H1813" s="22" t="b">
        <v>1</v>
      </c>
      <c r="I1813" s="19" t="s">
        <v>23</v>
      </c>
      <c r="J1813" s="18">
        <v>46150.0</v>
      </c>
      <c r="K1813" s="31"/>
      <c r="L1813" s="24"/>
      <c r="M1813" s="24"/>
    </row>
    <row r="1814" ht="22.5" customHeight="1">
      <c r="A1814" s="16" t="s">
        <v>632</v>
      </c>
      <c r="B1814" s="16" t="s">
        <v>132</v>
      </c>
      <c r="C1814" s="25">
        <v>1805.0</v>
      </c>
      <c r="D1814" s="18">
        <v>46143.0</v>
      </c>
      <c r="E1814" s="19" t="s">
        <v>741</v>
      </c>
      <c r="F1814" s="20" t="s">
        <v>147</v>
      </c>
      <c r="G1814" s="21">
        <v>1143.0</v>
      </c>
      <c r="H1814" s="22" t="b">
        <v>1</v>
      </c>
      <c r="I1814" s="19" t="s">
        <v>23</v>
      </c>
      <c r="J1814" s="18">
        <v>46150.0</v>
      </c>
      <c r="K1814" s="31"/>
      <c r="L1814" s="24"/>
      <c r="M1814" s="24"/>
    </row>
    <row r="1815" ht="22.5" customHeight="1">
      <c r="A1815" s="16" t="s">
        <v>632</v>
      </c>
      <c r="B1815" s="16" t="s">
        <v>132</v>
      </c>
      <c r="C1815" s="25">
        <v>1802.0</v>
      </c>
      <c r="D1815" s="18">
        <v>46144.0</v>
      </c>
      <c r="E1815" s="19" t="s">
        <v>39</v>
      </c>
      <c r="F1815" s="20" t="s">
        <v>158</v>
      </c>
      <c r="G1815" s="21">
        <v>75.0</v>
      </c>
      <c r="H1815" s="22" t="b">
        <v>1</v>
      </c>
      <c r="I1815" s="19" t="s">
        <v>20</v>
      </c>
      <c r="J1815" s="18">
        <v>46149.0</v>
      </c>
      <c r="K1815" s="31"/>
      <c r="L1815" s="24"/>
      <c r="M1815" s="24"/>
    </row>
    <row r="1816" ht="22.5" customHeight="1">
      <c r="A1816" s="16" t="s">
        <v>632</v>
      </c>
      <c r="B1816" s="16" t="s">
        <v>132</v>
      </c>
      <c r="C1816" s="25">
        <v>1814.0</v>
      </c>
      <c r="D1816" s="18">
        <v>46144.0</v>
      </c>
      <c r="E1816" s="19" t="s">
        <v>150</v>
      </c>
      <c r="F1816" s="20" t="s">
        <v>868</v>
      </c>
      <c r="G1816" s="21">
        <v>8165.0</v>
      </c>
      <c r="H1816" s="22" t="b">
        <v>1</v>
      </c>
      <c r="I1816" s="19" t="s">
        <v>23</v>
      </c>
      <c r="J1816" s="18">
        <v>46150.0</v>
      </c>
      <c r="K1816" s="31"/>
      <c r="L1816" s="24"/>
      <c r="M1816" s="24"/>
    </row>
    <row r="1817" ht="22.5" customHeight="1">
      <c r="A1817" s="16" t="s">
        <v>632</v>
      </c>
      <c r="B1817" s="16" t="s">
        <v>132</v>
      </c>
      <c r="C1817" s="25">
        <v>1838.0</v>
      </c>
      <c r="D1817" s="18">
        <v>46144.0</v>
      </c>
      <c r="E1817" s="19" t="s">
        <v>136</v>
      </c>
      <c r="F1817" s="20" t="s">
        <v>416</v>
      </c>
      <c r="G1817" s="21">
        <v>2609.0</v>
      </c>
      <c r="H1817" s="22" t="b">
        <v>1</v>
      </c>
      <c r="I1817" s="19" t="s">
        <v>20</v>
      </c>
      <c r="J1817" s="18">
        <v>46144.0</v>
      </c>
      <c r="K1817" s="31"/>
      <c r="L1817" s="24"/>
      <c r="M1817" s="24"/>
    </row>
    <row r="1818" ht="22.5" customHeight="1">
      <c r="A1818" s="16" t="s">
        <v>632</v>
      </c>
      <c r="B1818" s="16" t="s">
        <v>132</v>
      </c>
      <c r="C1818" s="25">
        <v>1817.0</v>
      </c>
      <c r="D1818" s="18">
        <v>46146.0</v>
      </c>
      <c r="E1818" s="19" t="s">
        <v>21</v>
      </c>
      <c r="F1818" s="20" t="s">
        <v>869</v>
      </c>
      <c r="G1818" s="21">
        <v>1743.0</v>
      </c>
      <c r="H1818" s="22" t="b">
        <v>1</v>
      </c>
      <c r="I1818" s="19" t="s">
        <v>23</v>
      </c>
      <c r="J1818" s="18">
        <v>46150.0</v>
      </c>
      <c r="K1818" s="31"/>
      <c r="L1818" s="24"/>
      <c r="M1818" s="24"/>
    </row>
    <row r="1819" ht="22.5" customHeight="1">
      <c r="A1819" s="16" t="s">
        <v>632</v>
      </c>
      <c r="B1819" s="16" t="s">
        <v>132</v>
      </c>
      <c r="C1819" s="25">
        <v>1818.0</v>
      </c>
      <c r="D1819" s="18">
        <v>46146.0</v>
      </c>
      <c r="E1819" s="19" t="s">
        <v>39</v>
      </c>
      <c r="F1819" s="20" t="s">
        <v>158</v>
      </c>
      <c r="G1819" s="21">
        <v>150.0</v>
      </c>
      <c r="H1819" s="22" t="b">
        <v>1</v>
      </c>
      <c r="I1819" s="19" t="s">
        <v>20</v>
      </c>
      <c r="J1819" s="18">
        <v>46149.0</v>
      </c>
      <c r="K1819" s="31"/>
      <c r="L1819" s="24"/>
      <c r="M1819" s="24"/>
    </row>
    <row r="1820" ht="22.5" customHeight="1">
      <c r="A1820" s="16" t="s">
        <v>632</v>
      </c>
      <c r="B1820" s="16" t="s">
        <v>132</v>
      </c>
      <c r="C1820" s="25">
        <v>1822.0</v>
      </c>
      <c r="D1820" s="18">
        <v>46146.0</v>
      </c>
      <c r="E1820" s="19" t="s">
        <v>741</v>
      </c>
      <c r="F1820" s="20" t="s">
        <v>147</v>
      </c>
      <c r="G1820" s="21">
        <v>3221.0</v>
      </c>
      <c r="H1820" s="22" t="b">
        <v>1</v>
      </c>
      <c r="I1820" s="19" t="s">
        <v>20</v>
      </c>
      <c r="J1820" s="18">
        <v>46150.0</v>
      </c>
      <c r="K1820" s="31"/>
      <c r="L1820" s="24"/>
      <c r="M1820" s="24"/>
    </row>
    <row r="1821" ht="22.5" customHeight="1">
      <c r="A1821" s="16" t="s">
        <v>632</v>
      </c>
      <c r="B1821" s="16" t="s">
        <v>132</v>
      </c>
      <c r="C1821" s="25">
        <v>1930.0</v>
      </c>
      <c r="D1821" s="18">
        <v>46146.0</v>
      </c>
      <c r="E1821" s="19" t="s">
        <v>676</v>
      </c>
      <c r="F1821" s="20" t="s">
        <v>51</v>
      </c>
      <c r="G1821" s="21">
        <v>5780.0</v>
      </c>
      <c r="H1821" s="22" t="b">
        <v>1</v>
      </c>
      <c r="I1821" s="19" t="s">
        <v>23</v>
      </c>
      <c r="J1821" s="18">
        <v>46184.0</v>
      </c>
      <c r="K1821" s="31"/>
      <c r="L1821" s="24"/>
      <c r="M1821" s="24"/>
    </row>
    <row r="1822" ht="22.5" customHeight="1">
      <c r="A1822" s="16" t="s">
        <v>632</v>
      </c>
      <c r="B1822" s="16" t="s">
        <v>132</v>
      </c>
      <c r="C1822" s="25">
        <v>1807.0</v>
      </c>
      <c r="D1822" s="18">
        <v>46147.0</v>
      </c>
      <c r="E1822" s="19" t="s">
        <v>59</v>
      </c>
      <c r="F1822" s="20" t="s">
        <v>60</v>
      </c>
      <c r="G1822" s="21">
        <v>3085.0</v>
      </c>
      <c r="H1822" s="22" t="b">
        <v>1</v>
      </c>
      <c r="I1822" s="19" t="s">
        <v>23</v>
      </c>
      <c r="J1822" s="18">
        <v>46150.0</v>
      </c>
      <c r="K1822" s="31"/>
      <c r="L1822" s="24"/>
      <c r="M1822" s="24"/>
    </row>
    <row r="1823" ht="22.5" customHeight="1">
      <c r="A1823" s="16" t="s">
        <v>632</v>
      </c>
      <c r="B1823" s="16" t="s">
        <v>132</v>
      </c>
      <c r="C1823" s="25">
        <v>1811.0</v>
      </c>
      <c r="D1823" s="18">
        <v>46147.0</v>
      </c>
      <c r="E1823" s="19" t="s">
        <v>56</v>
      </c>
      <c r="F1823" s="20" t="s">
        <v>596</v>
      </c>
      <c r="G1823" s="21">
        <v>3144.0</v>
      </c>
      <c r="H1823" s="22" t="b">
        <v>1</v>
      </c>
      <c r="I1823" s="19" t="s">
        <v>20</v>
      </c>
      <c r="J1823" s="18">
        <v>46148.0</v>
      </c>
      <c r="K1823" s="31"/>
      <c r="L1823" s="24"/>
      <c r="M1823" s="24"/>
    </row>
    <row r="1824" ht="22.5" customHeight="1">
      <c r="A1824" s="16" t="s">
        <v>632</v>
      </c>
      <c r="B1824" s="16" t="s">
        <v>132</v>
      </c>
      <c r="C1824" s="25">
        <v>1815.0</v>
      </c>
      <c r="D1824" s="18">
        <v>46147.0</v>
      </c>
      <c r="E1824" s="19" t="s">
        <v>21</v>
      </c>
      <c r="F1824" s="20" t="s">
        <v>870</v>
      </c>
      <c r="G1824" s="21">
        <v>1507.0</v>
      </c>
      <c r="H1824" s="22" t="b">
        <v>1</v>
      </c>
      <c r="I1824" s="19" t="s">
        <v>23</v>
      </c>
      <c r="J1824" s="18">
        <v>46150.0</v>
      </c>
      <c r="K1824" s="31"/>
      <c r="L1824" s="24"/>
      <c r="M1824" s="24"/>
    </row>
    <row r="1825" ht="22.5" customHeight="1">
      <c r="A1825" s="16" t="s">
        <v>632</v>
      </c>
      <c r="B1825" s="16" t="s">
        <v>132</v>
      </c>
      <c r="C1825" s="25">
        <v>1816.0</v>
      </c>
      <c r="D1825" s="18">
        <v>46147.0</v>
      </c>
      <c r="E1825" s="19" t="s">
        <v>676</v>
      </c>
      <c r="F1825" s="20" t="s">
        <v>871</v>
      </c>
      <c r="G1825" s="21">
        <v>11988.0</v>
      </c>
      <c r="H1825" s="22" t="b">
        <v>1</v>
      </c>
      <c r="I1825" s="19" t="s">
        <v>23</v>
      </c>
      <c r="J1825" s="18">
        <v>46150.0</v>
      </c>
      <c r="K1825" s="31"/>
      <c r="L1825" s="24"/>
      <c r="M1825" s="24"/>
    </row>
    <row r="1826" ht="22.5" customHeight="1">
      <c r="A1826" s="16" t="s">
        <v>632</v>
      </c>
      <c r="B1826" s="16" t="s">
        <v>132</v>
      </c>
      <c r="C1826" s="25">
        <v>1848.0</v>
      </c>
      <c r="D1826" s="18">
        <v>46147.0</v>
      </c>
      <c r="E1826" s="19" t="s">
        <v>142</v>
      </c>
      <c r="F1826" s="20" t="s">
        <v>219</v>
      </c>
      <c r="G1826" s="21">
        <v>1884.0</v>
      </c>
      <c r="H1826" s="22" t="b">
        <v>1</v>
      </c>
      <c r="I1826" s="19" t="s">
        <v>20</v>
      </c>
      <c r="J1826" s="18">
        <v>46147.0</v>
      </c>
      <c r="K1826" s="31"/>
      <c r="L1826" s="24"/>
      <c r="M1826" s="24"/>
    </row>
    <row r="1827" ht="22.5" customHeight="1">
      <c r="A1827" s="16" t="s">
        <v>632</v>
      </c>
      <c r="B1827" s="16" t="s">
        <v>132</v>
      </c>
      <c r="C1827" s="25">
        <v>1850.0</v>
      </c>
      <c r="D1827" s="18">
        <v>46147.0</v>
      </c>
      <c r="E1827" s="19" t="s">
        <v>267</v>
      </c>
      <c r="F1827" s="20" t="s">
        <v>586</v>
      </c>
      <c r="G1827" s="21">
        <v>1359.0</v>
      </c>
      <c r="H1827" s="22" t="b">
        <v>1</v>
      </c>
      <c r="I1827" s="19" t="s">
        <v>20</v>
      </c>
      <c r="J1827" s="18">
        <v>46147.0</v>
      </c>
      <c r="K1827" s="31"/>
      <c r="L1827" s="24"/>
      <c r="M1827" s="24"/>
    </row>
    <row r="1828" ht="22.5" customHeight="1">
      <c r="A1828" s="16" t="s">
        <v>632</v>
      </c>
      <c r="B1828" s="16" t="s">
        <v>132</v>
      </c>
      <c r="C1828" s="25">
        <v>1809.0</v>
      </c>
      <c r="D1828" s="18">
        <v>46148.0</v>
      </c>
      <c r="E1828" s="19" t="s">
        <v>283</v>
      </c>
      <c r="F1828" s="20" t="s">
        <v>872</v>
      </c>
      <c r="G1828" s="21">
        <v>1260.0</v>
      </c>
      <c r="H1828" s="22" t="b">
        <v>1</v>
      </c>
      <c r="I1828" s="19" t="s">
        <v>20</v>
      </c>
      <c r="J1828" s="18">
        <v>46150.0</v>
      </c>
      <c r="K1828" s="31"/>
      <c r="L1828" s="24"/>
      <c r="M1828" s="24"/>
    </row>
    <row r="1829" ht="22.5" customHeight="1">
      <c r="A1829" s="16" t="s">
        <v>632</v>
      </c>
      <c r="B1829" s="16" t="s">
        <v>132</v>
      </c>
      <c r="C1829" s="25">
        <v>1810.0</v>
      </c>
      <c r="D1829" s="18">
        <v>46148.0</v>
      </c>
      <c r="E1829" s="19" t="s">
        <v>283</v>
      </c>
      <c r="F1829" s="20" t="s">
        <v>873</v>
      </c>
      <c r="G1829" s="21">
        <v>3700.0</v>
      </c>
      <c r="H1829" s="22" t="b">
        <v>1</v>
      </c>
      <c r="I1829" s="19" t="s">
        <v>20</v>
      </c>
      <c r="J1829" s="18">
        <v>46150.0</v>
      </c>
      <c r="K1829" s="31"/>
      <c r="L1829" s="24"/>
      <c r="M1829" s="24"/>
    </row>
    <row r="1830" ht="22.5" customHeight="1">
      <c r="A1830" s="16" t="s">
        <v>632</v>
      </c>
      <c r="B1830" s="16" t="s">
        <v>132</v>
      </c>
      <c r="C1830" s="25">
        <v>1812.0</v>
      </c>
      <c r="D1830" s="18">
        <v>46148.0</v>
      </c>
      <c r="E1830" s="19" t="s">
        <v>347</v>
      </c>
      <c r="F1830" s="20" t="s">
        <v>147</v>
      </c>
      <c r="G1830" s="21">
        <v>357.0</v>
      </c>
      <c r="H1830" s="22" t="b">
        <v>1</v>
      </c>
      <c r="I1830" s="19" t="s">
        <v>20</v>
      </c>
      <c r="J1830" s="18">
        <v>46148.0</v>
      </c>
      <c r="K1830" s="31"/>
      <c r="L1830" s="24"/>
      <c r="M1830" s="24"/>
    </row>
    <row r="1831" ht="22.5" customHeight="1">
      <c r="A1831" s="16" t="s">
        <v>632</v>
      </c>
      <c r="B1831" s="16" t="s">
        <v>132</v>
      </c>
      <c r="C1831" s="25">
        <v>1813.0</v>
      </c>
      <c r="D1831" s="18">
        <v>46148.0</v>
      </c>
      <c r="E1831" s="19" t="s">
        <v>24</v>
      </c>
      <c r="F1831" s="20" t="s">
        <v>874</v>
      </c>
      <c r="G1831" s="21">
        <v>6512.0</v>
      </c>
      <c r="H1831" s="22" t="b">
        <v>1</v>
      </c>
      <c r="I1831" s="19" t="s">
        <v>23</v>
      </c>
      <c r="J1831" s="18">
        <v>46150.0</v>
      </c>
      <c r="K1831" s="31"/>
      <c r="L1831" s="24"/>
      <c r="M1831" s="24"/>
    </row>
    <row r="1832" ht="22.5" customHeight="1">
      <c r="A1832" s="16" t="s">
        <v>632</v>
      </c>
      <c r="B1832" s="16" t="s">
        <v>132</v>
      </c>
      <c r="C1832" s="25">
        <v>1819.0</v>
      </c>
      <c r="D1832" s="18">
        <v>46148.0</v>
      </c>
      <c r="E1832" s="19" t="s">
        <v>267</v>
      </c>
      <c r="F1832" s="20" t="s">
        <v>285</v>
      </c>
      <c r="G1832" s="21">
        <v>2645.0</v>
      </c>
      <c r="H1832" s="22" t="b">
        <v>1</v>
      </c>
      <c r="I1832" s="19" t="s">
        <v>20</v>
      </c>
      <c r="J1832" s="18">
        <v>46148.0</v>
      </c>
      <c r="K1832" s="31"/>
      <c r="L1832" s="24"/>
      <c r="M1832" s="24"/>
    </row>
    <row r="1833" ht="22.5" customHeight="1">
      <c r="A1833" s="16" t="s">
        <v>632</v>
      </c>
      <c r="B1833" s="16" t="s">
        <v>132</v>
      </c>
      <c r="C1833" s="25">
        <v>1820.0</v>
      </c>
      <c r="D1833" s="18">
        <v>46148.0</v>
      </c>
      <c r="E1833" s="19" t="s">
        <v>267</v>
      </c>
      <c r="F1833" s="20" t="s">
        <v>285</v>
      </c>
      <c r="G1833" s="21">
        <v>100.0</v>
      </c>
      <c r="H1833" s="22" t="b">
        <v>1</v>
      </c>
      <c r="I1833" s="19" t="s">
        <v>20</v>
      </c>
      <c r="J1833" s="18">
        <v>46148.0</v>
      </c>
      <c r="K1833" s="31"/>
      <c r="L1833" s="24"/>
      <c r="M1833" s="24"/>
    </row>
    <row r="1834" ht="22.5" customHeight="1">
      <c r="A1834" s="16" t="s">
        <v>632</v>
      </c>
      <c r="B1834" s="16" t="s">
        <v>132</v>
      </c>
      <c r="C1834" s="25">
        <v>1821.0</v>
      </c>
      <c r="D1834" s="18">
        <v>46148.0</v>
      </c>
      <c r="E1834" s="19" t="s">
        <v>142</v>
      </c>
      <c r="F1834" s="20" t="s">
        <v>219</v>
      </c>
      <c r="G1834" s="21">
        <v>3997.0</v>
      </c>
      <c r="H1834" s="22" t="b">
        <v>1</v>
      </c>
      <c r="I1834" s="19" t="s">
        <v>20</v>
      </c>
      <c r="J1834" s="18">
        <v>46148.0</v>
      </c>
      <c r="K1834" s="31"/>
      <c r="L1834" s="24"/>
      <c r="M1834" s="24"/>
    </row>
    <row r="1835" ht="22.5" customHeight="1">
      <c r="A1835" s="16" t="s">
        <v>632</v>
      </c>
      <c r="B1835" s="16" t="s">
        <v>132</v>
      </c>
      <c r="C1835" s="25">
        <v>1839.0</v>
      </c>
      <c r="D1835" s="18">
        <v>46148.0</v>
      </c>
      <c r="E1835" s="19" t="s">
        <v>136</v>
      </c>
      <c r="F1835" s="20" t="s">
        <v>416</v>
      </c>
      <c r="G1835" s="21">
        <v>1559.0</v>
      </c>
      <c r="H1835" s="22" t="b">
        <v>1</v>
      </c>
      <c r="I1835" s="19" t="s">
        <v>20</v>
      </c>
      <c r="J1835" s="18">
        <v>46148.0</v>
      </c>
      <c r="K1835" s="31"/>
      <c r="L1835" s="24"/>
      <c r="M1835" s="24"/>
    </row>
    <row r="1836" ht="22.5" customHeight="1">
      <c r="A1836" s="16" t="s">
        <v>632</v>
      </c>
      <c r="B1836" s="16" t="s">
        <v>132</v>
      </c>
      <c r="C1836" s="25">
        <v>1806.0</v>
      </c>
      <c r="D1836" s="18">
        <v>46149.0</v>
      </c>
      <c r="E1836" s="19" t="s">
        <v>395</v>
      </c>
      <c r="F1836" s="20" t="s">
        <v>875</v>
      </c>
      <c r="G1836" s="21">
        <v>3659.0</v>
      </c>
      <c r="H1836" s="22" t="b">
        <v>1</v>
      </c>
      <c r="I1836" s="19" t="s">
        <v>23</v>
      </c>
      <c r="J1836" s="18">
        <v>46150.0</v>
      </c>
      <c r="K1836" s="31"/>
      <c r="L1836" s="24"/>
      <c r="M1836" s="24"/>
    </row>
    <row r="1837" ht="22.5" customHeight="1">
      <c r="A1837" s="16" t="s">
        <v>632</v>
      </c>
      <c r="B1837" s="16" t="s">
        <v>132</v>
      </c>
      <c r="C1837" s="25">
        <v>1808.0</v>
      </c>
      <c r="D1837" s="18">
        <v>46149.0</v>
      </c>
      <c r="E1837" s="19" t="s">
        <v>876</v>
      </c>
      <c r="F1837" s="20" t="s">
        <v>877</v>
      </c>
      <c r="G1837" s="21">
        <v>888.0</v>
      </c>
      <c r="H1837" s="22" t="b">
        <v>1</v>
      </c>
      <c r="I1837" s="19" t="s">
        <v>20</v>
      </c>
      <c r="J1837" s="18">
        <v>46149.0</v>
      </c>
      <c r="K1837" s="31"/>
      <c r="L1837" s="24"/>
      <c r="M1837" s="24"/>
    </row>
    <row r="1838" ht="22.5" customHeight="1">
      <c r="A1838" s="16" t="s">
        <v>632</v>
      </c>
      <c r="B1838" s="16" t="s">
        <v>132</v>
      </c>
      <c r="C1838" s="25">
        <v>1823.0</v>
      </c>
      <c r="D1838" s="18">
        <v>46149.0</v>
      </c>
      <c r="E1838" s="19" t="s">
        <v>159</v>
      </c>
      <c r="F1838" s="20" t="s">
        <v>318</v>
      </c>
      <c r="G1838" s="21">
        <v>6331.0</v>
      </c>
      <c r="H1838" s="22" t="b">
        <v>1</v>
      </c>
      <c r="I1838" s="19" t="s">
        <v>23</v>
      </c>
      <c r="J1838" s="18">
        <v>46150.0</v>
      </c>
      <c r="K1838" s="31"/>
      <c r="L1838" s="24"/>
      <c r="M1838" s="24"/>
    </row>
    <row r="1839" ht="22.5" customHeight="1">
      <c r="A1839" s="16" t="s">
        <v>632</v>
      </c>
      <c r="B1839" s="16" t="s">
        <v>132</v>
      </c>
      <c r="C1839" s="25">
        <v>1824.0</v>
      </c>
      <c r="D1839" s="18">
        <v>46149.0</v>
      </c>
      <c r="E1839" s="19" t="s">
        <v>39</v>
      </c>
      <c r="F1839" s="20" t="s">
        <v>158</v>
      </c>
      <c r="G1839" s="21">
        <v>75.0</v>
      </c>
      <c r="H1839" s="22" t="b">
        <v>1</v>
      </c>
      <c r="I1839" s="19" t="s">
        <v>20</v>
      </c>
      <c r="J1839" s="18">
        <v>46149.0</v>
      </c>
      <c r="K1839" s="31"/>
      <c r="L1839" s="24"/>
      <c r="M1839" s="24"/>
    </row>
    <row r="1840" ht="22.5" customHeight="1">
      <c r="A1840" s="16" t="s">
        <v>632</v>
      </c>
      <c r="B1840" s="16" t="s">
        <v>132</v>
      </c>
      <c r="C1840" s="25">
        <v>1825.0</v>
      </c>
      <c r="D1840" s="18">
        <v>46149.0</v>
      </c>
      <c r="E1840" s="19" t="s">
        <v>81</v>
      </c>
      <c r="F1840" s="20" t="s">
        <v>878</v>
      </c>
      <c r="G1840" s="21">
        <v>1708.0</v>
      </c>
      <c r="H1840" s="22" t="b">
        <v>1</v>
      </c>
      <c r="I1840" s="19" t="s">
        <v>20</v>
      </c>
      <c r="J1840" s="18">
        <v>46150.0</v>
      </c>
      <c r="K1840" s="31"/>
      <c r="L1840" s="24"/>
      <c r="M1840" s="24"/>
    </row>
    <row r="1841" ht="22.5" customHeight="1">
      <c r="A1841" s="16" t="s">
        <v>632</v>
      </c>
      <c r="B1841" s="16" t="s">
        <v>132</v>
      </c>
      <c r="C1841" s="25">
        <v>1826.0</v>
      </c>
      <c r="D1841" s="18">
        <v>46149.0</v>
      </c>
      <c r="E1841" s="19" t="s">
        <v>72</v>
      </c>
      <c r="F1841" s="20" t="s">
        <v>865</v>
      </c>
      <c r="G1841" s="21">
        <v>1812.0</v>
      </c>
      <c r="H1841" s="22" t="b">
        <v>1</v>
      </c>
      <c r="I1841" s="19" t="s">
        <v>23</v>
      </c>
      <c r="J1841" s="18">
        <v>46150.0</v>
      </c>
      <c r="K1841" s="31"/>
      <c r="L1841" s="24"/>
      <c r="M1841" s="24"/>
    </row>
    <row r="1842" ht="22.5" customHeight="1">
      <c r="A1842" s="16" t="s">
        <v>632</v>
      </c>
      <c r="B1842" s="16" t="s">
        <v>132</v>
      </c>
      <c r="C1842" s="25">
        <v>1827.0</v>
      </c>
      <c r="D1842" s="18">
        <v>46149.0</v>
      </c>
      <c r="E1842" s="19" t="s">
        <v>64</v>
      </c>
      <c r="F1842" s="20" t="s">
        <v>879</v>
      </c>
      <c r="G1842" s="21">
        <v>148072.0</v>
      </c>
      <c r="H1842" s="22" t="b">
        <v>1</v>
      </c>
      <c r="I1842" s="19" t="s">
        <v>23</v>
      </c>
      <c r="J1842" s="18">
        <v>46149.0</v>
      </c>
      <c r="K1842" s="31"/>
      <c r="L1842" s="24"/>
      <c r="M1842" s="24"/>
    </row>
    <row r="1843" ht="22.5" customHeight="1">
      <c r="A1843" s="16" t="s">
        <v>632</v>
      </c>
      <c r="B1843" s="16" t="s">
        <v>132</v>
      </c>
      <c r="C1843" s="25">
        <v>1828.0</v>
      </c>
      <c r="D1843" s="18">
        <v>46149.0</v>
      </c>
      <c r="E1843" s="19" t="s">
        <v>880</v>
      </c>
      <c r="F1843" s="20" t="s">
        <v>492</v>
      </c>
      <c r="G1843" s="21">
        <v>16610.0</v>
      </c>
      <c r="H1843" s="22" t="b">
        <v>1</v>
      </c>
      <c r="I1843" s="19" t="s">
        <v>23</v>
      </c>
      <c r="J1843" s="18">
        <v>46149.0</v>
      </c>
      <c r="K1843" s="31"/>
      <c r="L1843" s="24"/>
      <c r="M1843" s="24"/>
    </row>
    <row r="1844" ht="22.5" customHeight="1">
      <c r="A1844" s="16" t="s">
        <v>632</v>
      </c>
      <c r="B1844" s="16" t="s">
        <v>132</v>
      </c>
      <c r="C1844" s="25">
        <v>1832.0</v>
      </c>
      <c r="D1844" s="18">
        <v>46149.0</v>
      </c>
      <c r="E1844" s="19" t="s">
        <v>267</v>
      </c>
      <c r="F1844" s="20" t="s">
        <v>535</v>
      </c>
      <c r="G1844" s="21">
        <v>1160.0</v>
      </c>
      <c r="H1844" s="22" t="b">
        <v>1</v>
      </c>
      <c r="I1844" s="19" t="s">
        <v>20</v>
      </c>
      <c r="J1844" s="18">
        <v>46149.0</v>
      </c>
      <c r="K1844" s="31"/>
      <c r="L1844" s="24"/>
      <c r="M1844" s="24"/>
    </row>
    <row r="1845" ht="22.5" customHeight="1">
      <c r="A1845" s="16" t="s">
        <v>632</v>
      </c>
      <c r="B1845" s="16" t="s">
        <v>132</v>
      </c>
      <c r="C1845" s="25">
        <v>1840.0</v>
      </c>
      <c r="D1845" s="18">
        <v>46149.0</v>
      </c>
      <c r="E1845" s="19" t="s">
        <v>136</v>
      </c>
      <c r="F1845" s="20" t="s">
        <v>416</v>
      </c>
      <c r="G1845" s="21">
        <v>2684.0</v>
      </c>
      <c r="H1845" s="22" t="b">
        <v>1</v>
      </c>
      <c r="I1845" s="19" t="s">
        <v>20</v>
      </c>
      <c r="J1845" s="18">
        <v>46149.0</v>
      </c>
      <c r="K1845" s="31"/>
      <c r="L1845" s="24"/>
      <c r="M1845" s="24"/>
    </row>
    <row r="1846" ht="22.5" customHeight="1">
      <c r="A1846" s="16" t="s">
        <v>632</v>
      </c>
      <c r="B1846" s="16" t="s">
        <v>132</v>
      </c>
      <c r="C1846" s="25">
        <v>1856.0</v>
      </c>
      <c r="D1846" s="18">
        <v>46149.0</v>
      </c>
      <c r="E1846" s="19" t="s">
        <v>93</v>
      </c>
      <c r="F1846" s="20" t="s">
        <v>881</v>
      </c>
      <c r="G1846" s="21">
        <v>1145.0</v>
      </c>
      <c r="H1846" s="22" t="b">
        <v>1</v>
      </c>
      <c r="I1846" s="19" t="s">
        <v>20</v>
      </c>
      <c r="J1846" s="18">
        <v>46149.0</v>
      </c>
      <c r="K1846" s="31"/>
      <c r="L1846" s="24"/>
      <c r="M1846" s="24"/>
    </row>
    <row r="1847" ht="22.5" customHeight="1">
      <c r="A1847" s="16" t="s">
        <v>632</v>
      </c>
      <c r="B1847" s="16" t="s">
        <v>132</v>
      </c>
      <c r="C1847" s="25">
        <v>1857.0</v>
      </c>
      <c r="D1847" s="18">
        <v>46149.0</v>
      </c>
      <c r="E1847" s="19" t="s">
        <v>93</v>
      </c>
      <c r="F1847" s="20" t="s">
        <v>777</v>
      </c>
      <c r="G1847" s="21">
        <v>2634.0</v>
      </c>
      <c r="H1847" s="22" t="b">
        <v>1</v>
      </c>
      <c r="I1847" s="19" t="s">
        <v>20</v>
      </c>
      <c r="J1847" s="18">
        <v>46149.0</v>
      </c>
      <c r="K1847" s="31"/>
      <c r="L1847" s="24"/>
      <c r="M1847" s="24"/>
    </row>
    <row r="1848" ht="22.5" customHeight="1">
      <c r="A1848" s="16" t="s">
        <v>632</v>
      </c>
      <c r="B1848" s="16" t="s">
        <v>132</v>
      </c>
      <c r="C1848" s="25">
        <v>1833.0</v>
      </c>
      <c r="D1848" s="18">
        <v>46150.0</v>
      </c>
      <c r="E1848" s="19" t="s">
        <v>53</v>
      </c>
      <c r="F1848" s="20" t="s">
        <v>882</v>
      </c>
      <c r="G1848" s="21">
        <v>6419.0</v>
      </c>
      <c r="H1848" s="22" t="b">
        <v>1</v>
      </c>
      <c r="I1848" s="19" t="s">
        <v>20</v>
      </c>
      <c r="J1848" s="18">
        <v>46150.0</v>
      </c>
      <c r="K1848" s="31"/>
      <c r="L1848" s="24"/>
      <c r="M1848" s="24"/>
    </row>
    <row r="1849" ht="22.5" customHeight="1">
      <c r="A1849" s="16" t="s">
        <v>632</v>
      </c>
      <c r="B1849" s="16" t="s">
        <v>132</v>
      </c>
      <c r="C1849" s="25">
        <v>1834.0</v>
      </c>
      <c r="D1849" s="18">
        <v>46150.0</v>
      </c>
      <c r="E1849" s="19" t="s">
        <v>883</v>
      </c>
      <c r="F1849" s="20" t="s">
        <v>884</v>
      </c>
      <c r="G1849" s="21">
        <v>157.0</v>
      </c>
      <c r="H1849" s="22" t="b">
        <v>1</v>
      </c>
      <c r="I1849" s="19" t="s">
        <v>20</v>
      </c>
      <c r="J1849" s="18">
        <v>46150.0</v>
      </c>
      <c r="K1849" s="31"/>
      <c r="L1849" s="24"/>
      <c r="M1849" s="24"/>
    </row>
    <row r="1850" ht="22.5" customHeight="1">
      <c r="A1850" s="16" t="s">
        <v>632</v>
      </c>
      <c r="B1850" s="16" t="s">
        <v>132</v>
      </c>
      <c r="C1850" s="25">
        <v>1835.0</v>
      </c>
      <c r="D1850" s="18">
        <v>46150.0</v>
      </c>
      <c r="E1850" s="19" t="s">
        <v>33</v>
      </c>
      <c r="F1850" s="20" t="s">
        <v>885</v>
      </c>
      <c r="G1850" s="21">
        <v>5139.0</v>
      </c>
      <c r="H1850" s="22" t="b">
        <v>1</v>
      </c>
      <c r="I1850" s="19" t="s">
        <v>20</v>
      </c>
      <c r="J1850" s="18">
        <v>46150.0</v>
      </c>
      <c r="K1850" s="31"/>
      <c r="L1850" s="24"/>
      <c r="M1850" s="24"/>
    </row>
    <row r="1851" ht="22.5" customHeight="1">
      <c r="A1851" s="16" t="s">
        <v>632</v>
      </c>
      <c r="B1851" s="16" t="s">
        <v>132</v>
      </c>
      <c r="C1851" s="25">
        <v>1841.0</v>
      </c>
      <c r="D1851" s="18">
        <v>46150.0</v>
      </c>
      <c r="E1851" s="19" t="s">
        <v>39</v>
      </c>
      <c r="F1851" s="20" t="s">
        <v>158</v>
      </c>
      <c r="G1851" s="21">
        <v>75.0</v>
      </c>
      <c r="H1851" s="22" t="b">
        <v>1</v>
      </c>
      <c r="I1851" s="19" t="s">
        <v>20</v>
      </c>
      <c r="J1851" s="18">
        <v>46157.0</v>
      </c>
      <c r="K1851" s="31"/>
      <c r="L1851" s="24"/>
      <c r="M1851" s="24"/>
    </row>
    <row r="1852" ht="22.5" customHeight="1">
      <c r="A1852" s="16" t="s">
        <v>632</v>
      </c>
      <c r="B1852" s="16" t="s">
        <v>132</v>
      </c>
      <c r="C1852" s="25">
        <v>1842.0</v>
      </c>
      <c r="D1852" s="18">
        <v>46151.0</v>
      </c>
      <c r="E1852" s="19" t="s">
        <v>21</v>
      </c>
      <c r="F1852" s="20" t="s">
        <v>886</v>
      </c>
      <c r="G1852" s="21">
        <v>5950.0</v>
      </c>
      <c r="H1852" s="22" t="b">
        <v>1</v>
      </c>
      <c r="I1852" s="19" t="s">
        <v>23</v>
      </c>
      <c r="J1852" s="18">
        <v>46157.0</v>
      </c>
      <c r="K1852" s="31"/>
      <c r="L1852" s="24"/>
      <c r="M1852" s="24"/>
    </row>
    <row r="1853" ht="22.5" customHeight="1">
      <c r="A1853" s="16" t="s">
        <v>632</v>
      </c>
      <c r="B1853" s="16" t="s">
        <v>132</v>
      </c>
      <c r="C1853" s="25">
        <v>1843.0</v>
      </c>
      <c r="D1853" s="18">
        <v>46151.0</v>
      </c>
      <c r="E1853" s="19" t="s">
        <v>91</v>
      </c>
      <c r="F1853" s="20" t="s">
        <v>887</v>
      </c>
      <c r="G1853" s="21">
        <v>6090.0</v>
      </c>
      <c r="H1853" s="22" t="b">
        <v>1</v>
      </c>
      <c r="I1853" s="19" t="s">
        <v>23</v>
      </c>
      <c r="J1853" s="18">
        <v>46157.0</v>
      </c>
      <c r="K1853" s="31"/>
      <c r="L1853" s="24"/>
      <c r="M1853" s="24"/>
    </row>
    <row r="1854" ht="22.5" customHeight="1">
      <c r="A1854" s="16" t="s">
        <v>632</v>
      </c>
      <c r="B1854" s="16" t="s">
        <v>132</v>
      </c>
      <c r="C1854" s="25">
        <v>1844.0</v>
      </c>
      <c r="D1854" s="18">
        <v>46151.0</v>
      </c>
      <c r="E1854" s="19" t="s">
        <v>44</v>
      </c>
      <c r="F1854" s="20" t="s">
        <v>888</v>
      </c>
      <c r="G1854" s="21">
        <v>450.0</v>
      </c>
      <c r="H1854" s="22" t="b">
        <v>1</v>
      </c>
      <c r="I1854" s="19" t="s">
        <v>23</v>
      </c>
      <c r="J1854" s="18">
        <v>46157.0</v>
      </c>
      <c r="K1854" s="31"/>
      <c r="L1854" s="24"/>
      <c r="M1854" s="24"/>
    </row>
    <row r="1855" ht="22.5" customHeight="1">
      <c r="A1855" s="16" t="s">
        <v>632</v>
      </c>
      <c r="B1855" s="16" t="s">
        <v>132</v>
      </c>
      <c r="C1855" s="25">
        <v>1911.0</v>
      </c>
      <c r="D1855" s="18">
        <v>46151.0</v>
      </c>
      <c r="E1855" s="19" t="s">
        <v>136</v>
      </c>
      <c r="F1855" s="20" t="s">
        <v>416</v>
      </c>
      <c r="G1855" s="21">
        <v>2766.0</v>
      </c>
      <c r="H1855" s="22" t="b">
        <v>1</v>
      </c>
      <c r="I1855" s="19" t="s">
        <v>20</v>
      </c>
      <c r="J1855" s="18">
        <v>46151.0</v>
      </c>
      <c r="K1855" s="31"/>
      <c r="L1855" s="24"/>
      <c r="M1855" s="24"/>
    </row>
    <row r="1856" ht="22.5" customHeight="1">
      <c r="A1856" s="16" t="s">
        <v>632</v>
      </c>
      <c r="B1856" s="16" t="s">
        <v>132</v>
      </c>
      <c r="C1856" s="25">
        <v>1865.0</v>
      </c>
      <c r="D1856" s="18">
        <v>46153.0</v>
      </c>
      <c r="E1856" s="19" t="s">
        <v>39</v>
      </c>
      <c r="F1856" s="20" t="s">
        <v>158</v>
      </c>
      <c r="G1856" s="21">
        <v>75.0</v>
      </c>
      <c r="H1856" s="22" t="b">
        <v>1</v>
      </c>
      <c r="I1856" s="19" t="s">
        <v>20</v>
      </c>
      <c r="J1856" s="18">
        <v>46157.0</v>
      </c>
      <c r="K1856" s="31"/>
      <c r="L1856" s="24"/>
      <c r="M1856" s="24"/>
    </row>
    <row r="1857" ht="22.5" customHeight="1">
      <c r="A1857" s="16" t="s">
        <v>632</v>
      </c>
      <c r="B1857" s="16" t="s">
        <v>132</v>
      </c>
      <c r="C1857" s="25">
        <v>1869.0</v>
      </c>
      <c r="D1857" s="18">
        <v>46153.0</v>
      </c>
      <c r="E1857" s="19" t="s">
        <v>676</v>
      </c>
      <c r="F1857" s="20" t="s">
        <v>692</v>
      </c>
      <c r="G1857" s="21">
        <v>5780.0</v>
      </c>
      <c r="H1857" s="22" t="b">
        <v>1</v>
      </c>
      <c r="I1857" s="19" t="s">
        <v>23</v>
      </c>
      <c r="J1857" s="18">
        <v>46157.0</v>
      </c>
      <c r="K1857" s="31"/>
      <c r="L1857" s="24"/>
      <c r="M1857" s="24"/>
    </row>
    <row r="1858" ht="22.5" customHeight="1">
      <c r="A1858" s="16" t="s">
        <v>632</v>
      </c>
      <c r="B1858" s="16" t="s">
        <v>132</v>
      </c>
      <c r="C1858" s="25">
        <v>1912.0</v>
      </c>
      <c r="D1858" s="18">
        <v>46153.0</v>
      </c>
      <c r="E1858" s="19" t="s">
        <v>136</v>
      </c>
      <c r="F1858" s="20" t="s">
        <v>416</v>
      </c>
      <c r="G1858" s="21">
        <v>2483.0</v>
      </c>
      <c r="H1858" s="22" t="b">
        <v>1</v>
      </c>
      <c r="I1858" s="19" t="s">
        <v>20</v>
      </c>
      <c r="J1858" s="18">
        <v>46153.0</v>
      </c>
      <c r="K1858" s="31"/>
      <c r="L1858" s="24"/>
      <c r="M1858" s="24"/>
    </row>
    <row r="1859" ht="22.5" customHeight="1">
      <c r="A1859" s="16" t="s">
        <v>632</v>
      </c>
      <c r="B1859" s="16" t="s">
        <v>132</v>
      </c>
      <c r="C1859" s="25">
        <v>1866.0</v>
      </c>
      <c r="D1859" s="18">
        <v>46154.0</v>
      </c>
      <c r="E1859" s="19" t="s">
        <v>39</v>
      </c>
      <c r="F1859" s="20" t="s">
        <v>158</v>
      </c>
      <c r="G1859" s="21">
        <v>75.0</v>
      </c>
      <c r="H1859" s="22" t="b">
        <v>1</v>
      </c>
      <c r="I1859" s="19" t="s">
        <v>20</v>
      </c>
      <c r="J1859" s="18">
        <v>46157.0</v>
      </c>
      <c r="K1859" s="31"/>
      <c r="L1859" s="24"/>
      <c r="M1859" s="24"/>
    </row>
    <row r="1860" ht="22.5" customHeight="1">
      <c r="A1860" s="16" t="s">
        <v>632</v>
      </c>
      <c r="B1860" s="16" t="s">
        <v>132</v>
      </c>
      <c r="C1860" s="25">
        <v>1867.0</v>
      </c>
      <c r="D1860" s="18">
        <v>46154.0</v>
      </c>
      <c r="E1860" s="19" t="s">
        <v>676</v>
      </c>
      <c r="F1860" s="20" t="s">
        <v>692</v>
      </c>
      <c r="G1860" s="21">
        <v>11988.0</v>
      </c>
      <c r="H1860" s="22" t="b">
        <v>1</v>
      </c>
      <c r="I1860" s="19" t="s">
        <v>23</v>
      </c>
      <c r="J1860" s="18">
        <v>46157.0</v>
      </c>
      <c r="K1860" s="31"/>
      <c r="L1860" s="24"/>
      <c r="M1860" s="24"/>
    </row>
    <row r="1861" ht="22.5" customHeight="1">
      <c r="A1861" s="16" t="s">
        <v>632</v>
      </c>
      <c r="B1861" s="16" t="s">
        <v>132</v>
      </c>
      <c r="C1861" s="25">
        <v>1868.0</v>
      </c>
      <c r="D1861" s="18">
        <v>46154.0</v>
      </c>
      <c r="E1861" s="19" t="s">
        <v>159</v>
      </c>
      <c r="F1861" s="20" t="s">
        <v>889</v>
      </c>
      <c r="G1861" s="21">
        <v>6595.0</v>
      </c>
      <c r="H1861" s="22" t="b">
        <v>1</v>
      </c>
      <c r="I1861" s="19" t="s">
        <v>23</v>
      </c>
      <c r="J1861" s="18">
        <v>46157.0</v>
      </c>
      <c r="K1861" s="31"/>
      <c r="L1861" s="24"/>
      <c r="M1861" s="24"/>
    </row>
    <row r="1862" ht="22.5" customHeight="1">
      <c r="A1862" s="16" t="s">
        <v>632</v>
      </c>
      <c r="B1862" s="16" t="s">
        <v>132</v>
      </c>
      <c r="C1862" s="25">
        <v>1870.0</v>
      </c>
      <c r="D1862" s="18">
        <v>46154.0</v>
      </c>
      <c r="E1862" s="19" t="s">
        <v>21</v>
      </c>
      <c r="F1862" s="20" t="s">
        <v>890</v>
      </c>
      <c r="G1862" s="21">
        <v>5731.0</v>
      </c>
      <c r="H1862" s="22" t="b">
        <v>1</v>
      </c>
      <c r="I1862" s="19" t="s">
        <v>23</v>
      </c>
      <c r="J1862" s="18">
        <v>46157.0</v>
      </c>
      <c r="K1862" s="31"/>
      <c r="L1862" s="24"/>
      <c r="M1862" s="24"/>
    </row>
    <row r="1863" ht="22.5" customHeight="1">
      <c r="A1863" s="16" t="s">
        <v>632</v>
      </c>
      <c r="B1863" s="16" t="s">
        <v>132</v>
      </c>
      <c r="C1863" s="25">
        <v>1847.0</v>
      </c>
      <c r="D1863" s="18">
        <v>46155.0</v>
      </c>
      <c r="E1863" s="19" t="s">
        <v>39</v>
      </c>
      <c r="F1863" s="20" t="s">
        <v>158</v>
      </c>
      <c r="G1863" s="21">
        <v>75.0</v>
      </c>
      <c r="H1863" s="22" t="b">
        <v>1</v>
      </c>
      <c r="I1863" s="19" t="s">
        <v>20</v>
      </c>
      <c r="J1863" s="18">
        <v>46157.0</v>
      </c>
      <c r="K1863" s="31"/>
      <c r="L1863" s="24"/>
      <c r="M1863" s="24"/>
    </row>
    <row r="1864" ht="22.5" customHeight="1">
      <c r="A1864" s="16" t="s">
        <v>632</v>
      </c>
      <c r="B1864" s="16" t="s">
        <v>132</v>
      </c>
      <c r="C1864" s="25">
        <v>1849.0</v>
      </c>
      <c r="D1864" s="18">
        <v>46155.0</v>
      </c>
      <c r="E1864" s="19" t="s">
        <v>142</v>
      </c>
      <c r="F1864" s="20" t="s">
        <v>219</v>
      </c>
      <c r="G1864" s="21">
        <v>2302.0</v>
      </c>
      <c r="H1864" s="22" t="b">
        <v>1</v>
      </c>
      <c r="I1864" s="19" t="s">
        <v>20</v>
      </c>
      <c r="J1864" s="18">
        <v>46155.0</v>
      </c>
      <c r="K1864" s="31"/>
      <c r="L1864" s="24"/>
      <c r="M1864" s="24"/>
    </row>
    <row r="1865" ht="22.5" customHeight="1">
      <c r="A1865" s="16" t="s">
        <v>632</v>
      </c>
      <c r="B1865" s="16" t="s">
        <v>132</v>
      </c>
      <c r="C1865" s="25">
        <v>1851.0</v>
      </c>
      <c r="D1865" s="18">
        <v>46155.0</v>
      </c>
      <c r="E1865" s="19" t="s">
        <v>144</v>
      </c>
      <c r="F1865" s="20" t="s">
        <v>484</v>
      </c>
      <c r="G1865" s="21">
        <v>31200.0</v>
      </c>
      <c r="H1865" s="22" t="b">
        <v>1</v>
      </c>
      <c r="I1865" s="19" t="s">
        <v>23</v>
      </c>
      <c r="J1865" s="18">
        <v>46165.0</v>
      </c>
      <c r="K1865" s="31"/>
      <c r="L1865" s="24"/>
      <c r="M1865" s="24"/>
    </row>
    <row r="1866" ht="22.5" customHeight="1">
      <c r="A1866" s="16" t="s">
        <v>632</v>
      </c>
      <c r="B1866" s="16" t="s">
        <v>132</v>
      </c>
      <c r="C1866" s="25">
        <v>1853.0</v>
      </c>
      <c r="D1866" s="18">
        <v>46155.0</v>
      </c>
      <c r="E1866" s="19" t="s">
        <v>26</v>
      </c>
      <c r="F1866" s="20" t="s">
        <v>891</v>
      </c>
      <c r="G1866" s="21">
        <v>7200.0</v>
      </c>
      <c r="H1866" s="22" t="b">
        <v>1</v>
      </c>
      <c r="I1866" s="19" t="s">
        <v>23</v>
      </c>
      <c r="J1866" s="18">
        <v>46157.0</v>
      </c>
      <c r="K1866" s="31"/>
      <c r="L1866" s="24"/>
      <c r="M1866" s="24"/>
    </row>
    <row r="1867" ht="22.5" customHeight="1">
      <c r="A1867" s="16" t="s">
        <v>632</v>
      </c>
      <c r="B1867" s="16" t="s">
        <v>132</v>
      </c>
      <c r="C1867" s="25">
        <v>1859.0</v>
      </c>
      <c r="D1867" s="18">
        <v>46155.0</v>
      </c>
      <c r="E1867" s="19" t="s">
        <v>24</v>
      </c>
      <c r="F1867" s="20" t="s">
        <v>892</v>
      </c>
      <c r="G1867" s="21">
        <v>7986.0</v>
      </c>
      <c r="H1867" s="22" t="b">
        <v>1</v>
      </c>
      <c r="I1867" s="19" t="s">
        <v>23</v>
      </c>
      <c r="J1867" s="18">
        <v>46157.0</v>
      </c>
      <c r="K1867" s="31"/>
      <c r="L1867" s="24"/>
      <c r="M1867" s="24"/>
    </row>
    <row r="1868" ht="22.5" customHeight="1">
      <c r="A1868" s="16" t="s">
        <v>632</v>
      </c>
      <c r="B1868" s="16" t="s">
        <v>132</v>
      </c>
      <c r="C1868" s="25">
        <v>1863.0</v>
      </c>
      <c r="D1868" s="18">
        <v>46155.0</v>
      </c>
      <c r="E1868" s="19" t="s">
        <v>395</v>
      </c>
      <c r="F1868" s="20" t="s">
        <v>893</v>
      </c>
      <c r="G1868" s="21">
        <v>3343.0</v>
      </c>
      <c r="H1868" s="22" t="b">
        <v>1</v>
      </c>
      <c r="I1868" s="19" t="s">
        <v>23</v>
      </c>
      <c r="J1868" s="18">
        <v>46157.0</v>
      </c>
      <c r="K1868" s="31"/>
      <c r="L1868" s="24"/>
      <c r="M1868" s="24"/>
    </row>
    <row r="1869" ht="22.5" customHeight="1">
      <c r="A1869" s="16" t="s">
        <v>632</v>
      </c>
      <c r="B1869" s="16" t="s">
        <v>132</v>
      </c>
      <c r="C1869" s="25">
        <v>1864.0</v>
      </c>
      <c r="D1869" s="18">
        <v>46155.0</v>
      </c>
      <c r="E1869" s="19" t="s">
        <v>741</v>
      </c>
      <c r="F1869" s="20" t="s">
        <v>147</v>
      </c>
      <c r="G1869" s="21">
        <v>2528.0</v>
      </c>
      <c r="H1869" s="22" t="b">
        <v>1</v>
      </c>
      <c r="I1869" s="19" t="s">
        <v>23</v>
      </c>
      <c r="J1869" s="18">
        <v>46157.0</v>
      </c>
      <c r="K1869" s="31"/>
      <c r="L1869" s="24"/>
      <c r="M1869" s="24"/>
    </row>
    <row r="1870" ht="22.5" customHeight="1">
      <c r="A1870" s="16" t="s">
        <v>632</v>
      </c>
      <c r="B1870" s="16" t="s">
        <v>132</v>
      </c>
      <c r="C1870" s="25">
        <v>1913.0</v>
      </c>
      <c r="D1870" s="18">
        <v>46155.0</v>
      </c>
      <c r="E1870" s="19" t="s">
        <v>136</v>
      </c>
      <c r="F1870" s="20" t="s">
        <v>416</v>
      </c>
      <c r="G1870" s="21">
        <v>2736.0</v>
      </c>
      <c r="H1870" s="22" t="b">
        <v>1</v>
      </c>
      <c r="I1870" s="19" t="s">
        <v>20</v>
      </c>
      <c r="J1870" s="18">
        <v>46155.0</v>
      </c>
      <c r="K1870" s="31"/>
      <c r="L1870" s="24"/>
      <c r="M1870" s="24"/>
    </row>
    <row r="1871" ht="22.5" customHeight="1">
      <c r="A1871" s="16" t="s">
        <v>632</v>
      </c>
      <c r="B1871" s="16" t="s">
        <v>132</v>
      </c>
      <c r="C1871" s="25">
        <v>1845.0</v>
      </c>
      <c r="D1871" s="18">
        <v>46156.0</v>
      </c>
      <c r="E1871" s="19" t="s">
        <v>39</v>
      </c>
      <c r="F1871" s="20" t="s">
        <v>158</v>
      </c>
      <c r="G1871" s="21">
        <v>75.0</v>
      </c>
      <c r="H1871" s="22" t="b">
        <v>1</v>
      </c>
      <c r="I1871" s="19" t="s">
        <v>20</v>
      </c>
      <c r="J1871" s="18">
        <v>46157.0</v>
      </c>
      <c r="K1871" s="31"/>
      <c r="L1871" s="24"/>
      <c r="M1871" s="24"/>
    </row>
    <row r="1872" ht="22.5" customHeight="1">
      <c r="A1872" s="16" t="s">
        <v>632</v>
      </c>
      <c r="B1872" s="16" t="s">
        <v>132</v>
      </c>
      <c r="C1872" s="25">
        <v>1852.0</v>
      </c>
      <c r="D1872" s="18">
        <v>46156.0</v>
      </c>
      <c r="E1872" s="19" t="s">
        <v>26</v>
      </c>
      <c r="F1872" s="20" t="s">
        <v>894</v>
      </c>
      <c r="G1872" s="21">
        <v>3600.0</v>
      </c>
      <c r="H1872" s="22" t="b">
        <v>1</v>
      </c>
      <c r="I1872" s="19" t="s">
        <v>23</v>
      </c>
      <c r="J1872" s="18">
        <v>46157.0</v>
      </c>
      <c r="K1872" s="31"/>
      <c r="L1872" s="24"/>
      <c r="M1872" s="24"/>
    </row>
    <row r="1873" ht="22.5" customHeight="1">
      <c r="A1873" s="16" t="s">
        <v>632</v>
      </c>
      <c r="B1873" s="16" t="s">
        <v>132</v>
      </c>
      <c r="C1873" s="25">
        <v>1854.0</v>
      </c>
      <c r="D1873" s="18">
        <v>46156.0</v>
      </c>
      <c r="E1873" s="19" t="s">
        <v>142</v>
      </c>
      <c r="F1873" s="20" t="s">
        <v>219</v>
      </c>
      <c r="G1873" s="21">
        <v>4842.0</v>
      </c>
      <c r="H1873" s="22" t="b">
        <v>1</v>
      </c>
      <c r="I1873" s="19" t="s">
        <v>20</v>
      </c>
      <c r="J1873" s="18">
        <v>46147.0</v>
      </c>
      <c r="K1873" s="31"/>
      <c r="L1873" s="24"/>
      <c r="M1873" s="24"/>
    </row>
    <row r="1874" ht="22.5" customHeight="1">
      <c r="A1874" s="16" t="s">
        <v>632</v>
      </c>
      <c r="B1874" s="16" t="s">
        <v>132</v>
      </c>
      <c r="C1874" s="25">
        <v>1855.0</v>
      </c>
      <c r="D1874" s="18">
        <v>46156.0</v>
      </c>
      <c r="E1874" s="19" t="s">
        <v>155</v>
      </c>
      <c r="F1874" s="20" t="s">
        <v>596</v>
      </c>
      <c r="G1874" s="21">
        <v>3050.0</v>
      </c>
      <c r="H1874" s="22" t="b">
        <v>1</v>
      </c>
      <c r="I1874" s="19" t="s">
        <v>20</v>
      </c>
      <c r="J1874" s="18">
        <v>46156.0</v>
      </c>
      <c r="K1874" s="31"/>
      <c r="L1874" s="24"/>
      <c r="M1874" s="24"/>
    </row>
    <row r="1875" ht="22.5" customHeight="1">
      <c r="A1875" s="16" t="s">
        <v>632</v>
      </c>
      <c r="B1875" s="16" t="s">
        <v>132</v>
      </c>
      <c r="C1875" s="25">
        <v>1858.0</v>
      </c>
      <c r="D1875" s="18">
        <v>46156.0</v>
      </c>
      <c r="E1875" s="19" t="s">
        <v>46</v>
      </c>
      <c r="F1875" s="20" t="s">
        <v>895</v>
      </c>
      <c r="G1875" s="21">
        <v>236.0</v>
      </c>
      <c r="H1875" s="22" t="b">
        <v>1</v>
      </c>
      <c r="I1875" s="19" t="s">
        <v>20</v>
      </c>
      <c r="J1875" s="18">
        <v>46156.0</v>
      </c>
      <c r="K1875" s="31"/>
      <c r="L1875" s="24"/>
      <c r="M1875" s="24"/>
    </row>
    <row r="1876" ht="22.5" customHeight="1">
      <c r="A1876" s="16" t="s">
        <v>632</v>
      </c>
      <c r="B1876" s="16" t="s">
        <v>132</v>
      </c>
      <c r="C1876" s="25">
        <v>1860.0</v>
      </c>
      <c r="D1876" s="18">
        <v>46156.0</v>
      </c>
      <c r="E1876" s="19" t="s">
        <v>24</v>
      </c>
      <c r="F1876" s="20" t="s">
        <v>896</v>
      </c>
      <c r="G1876" s="21">
        <v>1344.0</v>
      </c>
      <c r="H1876" s="22" t="b">
        <v>1</v>
      </c>
      <c r="I1876" s="19" t="s">
        <v>23</v>
      </c>
      <c r="J1876" s="18">
        <v>46157.0</v>
      </c>
      <c r="K1876" s="31"/>
      <c r="L1876" s="24"/>
      <c r="M1876" s="24"/>
    </row>
    <row r="1877" ht="22.5" customHeight="1">
      <c r="A1877" s="16" t="s">
        <v>632</v>
      </c>
      <c r="B1877" s="16" t="s">
        <v>132</v>
      </c>
      <c r="C1877" s="25">
        <v>1861.0</v>
      </c>
      <c r="D1877" s="18">
        <v>46156.0</v>
      </c>
      <c r="E1877" s="19" t="s">
        <v>46</v>
      </c>
      <c r="F1877" s="20" t="s">
        <v>897</v>
      </c>
      <c r="G1877" s="21">
        <v>672.0</v>
      </c>
      <c r="H1877" s="22" t="b">
        <v>1</v>
      </c>
      <c r="I1877" s="19" t="s">
        <v>20</v>
      </c>
      <c r="J1877" s="18">
        <v>46156.0</v>
      </c>
      <c r="K1877" s="31"/>
      <c r="L1877" s="24"/>
      <c r="M1877" s="24"/>
    </row>
    <row r="1878" ht="22.5" customHeight="1">
      <c r="A1878" s="16" t="s">
        <v>632</v>
      </c>
      <c r="B1878" s="16" t="s">
        <v>132</v>
      </c>
      <c r="C1878" s="25">
        <v>1862.0</v>
      </c>
      <c r="D1878" s="18">
        <v>46156.0</v>
      </c>
      <c r="E1878" s="19" t="s">
        <v>46</v>
      </c>
      <c r="F1878" s="20" t="s">
        <v>898</v>
      </c>
      <c r="G1878" s="21">
        <v>4790.0</v>
      </c>
      <c r="H1878" s="22" t="b">
        <v>1</v>
      </c>
      <c r="I1878" s="19" t="s">
        <v>20</v>
      </c>
      <c r="J1878" s="18">
        <v>46156.0</v>
      </c>
      <c r="K1878" s="31"/>
      <c r="L1878" s="24"/>
      <c r="M1878" s="24"/>
    </row>
    <row r="1879" ht="22.5" customHeight="1">
      <c r="A1879" s="16" t="s">
        <v>632</v>
      </c>
      <c r="B1879" s="16" t="s">
        <v>132</v>
      </c>
      <c r="C1879" s="25">
        <v>1846.0</v>
      </c>
      <c r="D1879" s="18">
        <v>46157.0</v>
      </c>
      <c r="E1879" s="19" t="s">
        <v>39</v>
      </c>
      <c r="F1879" s="20" t="s">
        <v>158</v>
      </c>
      <c r="G1879" s="21">
        <v>75.0</v>
      </c>
      <c r="H1879" s="22" t="b">
        <v>1</v>
      </c>
      <c r="I1879" s="19" t="s">
        <v>20</v>
      </c>
      <c r="J1879" s="18">
        <v>46157.0</v>
      </c>
      <c r="K1879" s="31"/>
      <c r="L1879" s="24"/>
      <c r="M1879" s="24"/>
    </row>
    <row r="1880" ht="22.5" customHeight="1">
      <c r="A1880" s="16" t="s">
        <v>632</v>
      </c>
      <c r="B1880" s="16" t="s">
        <v>132</v>
      </c>
      <c r="C1880" s="25">
        <v>1871.0</v>
      </c>
      <c r="D1880" s="18">
        <v>46157.0</v>
      </c>
      <c r="E1880" s="19" t="s">
        <v>741</v>
      </c>
      <c r="F1880" s="20" t="s">
        <v>147</v>
      </c>
      <c r="G1880" s="21">
        <v>1658.0</v>
      </c>
      <c r="H1880" s="22" t="b">
        <v>1</v>
      </c>
      <c r="I1880" s="19" t="s">
        <v>23</v>
      </c>
      <c r="J1880" s="18">
        <v>46157.0</v>
      </c>
      <c r="K1880" s="31"/>
      <c r="L1880" s="24"/>
      <c r="M1880" s="24"/>
    </row>
    <row r="1881" ht="22.5" customHeight="1">
      <c r="A1881" s="16" t="s">
        <v>632</v>
      </c>
      <c r="B1881" s="16" t="s">
        <v>132</v>
      </c>
      <c r="C1881" s="25">
        <v>1873.0</v>
      </c>
      <c r="D1881" s="18">
        <v>46157.0</v>
      </c>
      <c r="E1881" s="19" t="s">
        <v>59</v>
      </c>
      <c r="F1881" s="20" t="s">
        <v>60</v>
      </c>
      <c r="G1881" s="21">
        <v>3085.0</v>
      </c>
      <c r="H1881" s="22" t="b">
        <v>1</v>
      </c>
      <c r="I1881" s="19" t="s">
        <v>23</v>
      </c>
      <c r="J1881" s="18">
        <v>46157.0</v>
      </c>
      <c r="K1881" s="31"/>
      <c r="L1881" s="24"/>
      <c r="M1881" s="24"/>
    </row>
    <row r="1882" ht="22.5" customHeight="1">
      <c r="A1882" s="16" t="s">
        <v>632</v>
      </c>
      <c r="B1882" s="16" t="s">
        <v>132</v>
      </c>
      <c r="C1882" s="25">
        <v>1874.0</v>
      </c>
      <c r="D1882" s="18">
        <v>46157.0</v>
      </c>
      <c r="E1882" s="19" t="s">
        <v>395</v>
      </c>
      <c r="F1882" s="20" t="s">
        <v>899</v>
      </c>
      <c r="G1882" s="21">
        <v>7111.0</v>
      </c>
      <c r="H1882" s="22" t="b">
        <v>1</v>
      </c>
      <c r="I1882" s="19" t="s">
        <v>23</v>
      </c>
      <c r="J1882" s="18">
        <v>46157.0</v>
      </c>
      <c r="K1882" s="31"/>
      <c r="L1882" s="24"/>
      <c r="M1882" s="24"/>
    </row>
    <row r="1883" ht="22.5" customHeight="1">
      <c r="A1883" s="16" t="s">
        <v>632</v>
      </c>
      <c r="B1883" s="16" t="s">
        <v>132</v>
      </c>
      <c r="C1883" s="25">
        <v>1875.0</v>
      </c>
      <c r="D1883" s="18">
        <v>46157.0</v>
      </c>
      <c r="E1883" s="19" t="s">
        <v>395</v>
      </c>
      <c r="F1883" s="20" t="s">
        <v>900</v>
      </c>
      <c r="G1883" s="21">
        <v>2030.0</v>
      </c>
      <c r="H1883" s="22" t="b">
        <v>1</v>
      </c>
      <c r="I1883" s="19" t="s">
        <v>23</v>
      </c>
      <c r="J1883" s="18">
        <v>46157.0</v>
      </c>
      <c r="K1883" s="31"/>
      <c r="L1883" s="24"/>
      <c r="M1883" s="24"/>
    </row>
    <row r="1884" ht="22.5" customHeight="1">
      <c r="A1884" s="16" t="s">
        <v>632</v>
      </c>
      <c r="B1884" s="16" t="s">
        <v>132</v>
      </c>
      <c r="C1884" s="25">
        <v>1914.0</v>
      </c>
      <c r="D1884" s="18">
        <v>46157.0</v>
      </c>
      <c r="E1884" s="19" t="s">
        <v>136</v>
      </c>
      <c r="F1884" s="20" t="s">
        <v>416</v>
      </c>
      <c r="G1884" s="21">
        <v>2932.0</v>
      </c>
      <c r="H1884" s="22" t="b">
        <v>1</v>
      </c>
      <c r="I1884" s="19" t="s">
        <v>20</v>
      </c>
      <c r="J1884" s="18">
        <v>46157.0</v>
      </c>
      <c r="K1884" s="31"/>
      <c r="L1884" s="24"/>
      <c r="M1884" s="24"/>
    </row>
    <row r="1885" ht="22.5" customHeight="1">
      <c r="A1885" s="16" t="s">
        <v>632</v>
      </c>
      <c r="B1885" s="16" t="s">
        <v>132</v>
      </c>
      <c r="C1885" s="25">
        <v>1876.0</v>
      </c>
      <c r="D1885" s="18">
        <v>46158.0</v>
      </c>
      <c r="E1885" s="19" t="s">
        <v>39</v>
      </c>
      <c r="F1885" s="20" t="s">
        <v>158</v>
      </c>
      <c r="G1885" s="21">
        <v>75.0</v>
      </c>
      <c r="H1885" s="22" t="b">
        <v>1</v>
      </c>
      <c r="I1885" s="19" t="s">
        <v>20</v>
      </c>
      <c r="J1885" s="18">
        <v>46158.0</v>
      </c>
      <c r="K1885" s="31"/>
      <c r="L1885" s="24"/>
      <c r="M1885" s="24"/>
    </row>
    <row r="1886" ht="22.5" customHeight="1">
      <c r="A1886" s="16" t="s">
        <v>632</v>
      </c>
      <c r="B1886" s="16" t="s">
        <v>132</v>
      </c>
      <c r="C1886" s="25">
        <v>1877.0</v>
      </c>
      <c r="D1886" s="18">
        <v>46158.0</v>
      </c>
      <c r="E1886" s="19" t="s">
        <v>21</v>
      </c>
      <c r="F1886" s="20" t="s">
        <v>901</v>
      </c>
      <c r="G1886" s="21">
        <v>6263.0</v>
      </c>
      <c r="H1886" s="22" t="b">
        <v>1</v>
      </c>
      <c r="I1886" s="19" t="s">
        <v>23</v>
      </c>
      <c r="J1886" s="18">
        <v>46165.0</v>
      </c>
      <c r="K1886" s="31"/>
      <c r="L1886" s="24"/>
      <c r="M1886" s="24"/>
    </row>
    <row r="1887" ht="22.5" customHeight="1">
      <c r="A1887" s="16" t="s">
        <v>632</v>
      </c>
      <c r="B1887" s="16" t="s">
        <v>132</v>
      </c>
      <c r="C1887" s="25">
        <v>1878.0</v>
      </c>
      <c r="D1887" s="18">
        <v>46158.0</v>
      </c>
      <c r="E1887" s="19" t="s">
        <v>676</v>
      </c>
      <c r="F1887" s="20" t="s">
        <v>692</v>
      </c>
      <c r="G1887" s="21">
        <v>11988.0</v>
      </c>
      <c r="H1887" s="22" t="b">
        <v>1</v>
      </c>
      <c r="I1887" s="19" t="s">
        <v>23</v>
      </c>
      <c r="J1887" s="18">
        <v>46176.0</v>
      </c>
      <c r="K1887" s="31"/>
      <c r="L1887" s="24"/>
      <c r="M1887" s="24"/>
    </row>
    <row r="1888" ht="22.5" customHeight="1">
      <c r="A1888" s="16" t="s">
        <v>632</v>
      </c>
      <c r="B1888" s="16" t="s">
        <v>132</v>
      </c>
      <c r="C1888" s="25">
        <v>1879.0</v>
      </c>
      <c r="D1888" s="18">
        <v>46158.0</v>
      </c>
      <c r="E1888" s="19" t="s">
        <v>72</v>
      </c>
      <c r="F1888" s="20" t="s">
        <v>902</v>
      </c>
      <c r="G1888" s="21">
        <v>3920.0</v>
      </c>
      <c r="H1888" s="22" t="b">
        <v>1</v>
      </c>
      <c r="I1888" s="19" t="s">
        <v>23</v>
      </c>
      <c r="J1888" s="18">
        <v>46165.0</v>
      </c>
      <c r="K1888" s="31"/>
      <c r="L1888" s="24"/>
      <c r="M1888" s="24"/>
    </row>
    <row r="1889" ht="22.5" customHeight="1">
      <c r="A1889" s="16" t="s">
        <v>632</v>
      </c>
      <c r="B1889" s="16" t="s">
        <v>132</v>
      </c>
      <c r="C1889" s="25">
        <v>1880.0</v>
      </c>
      <c r="D1889" s="18">
        <v>46158.0</v>
      </c>
      <c r="E1889" s="19" t="s">
        <v>44</v>
      </c>
      <c r="F1889" s="20" t="s">
        <v>903</v>
      </c>
      <c r="G1889" s="21">
        <v>300.0</v>
      </c>
      <c r="H1889" s="22" t="b">
        <v>1</v>
      </c>
      <c r="I1889" s="19" t="s">
        <v>23</v>
      </c>
      <c r="J1889" s="18">
        <v>46165.0</v>
      </c>
      <c r="K1889" s="31"/>
      <c r="L1889" s="24"/>
      <c r="M1889" s="24"/>
    </row>
    <row r="1890" ht="22.5" customHeight="1">
      <c r="A1890" s="16" t="s">
        <v>632</v>
      </c>
      <c r="B1890" s="16" t="s">
        <v>132</v>
      </c>
      <c r="C1890" s="25">
        <v>1881.0</v>
      </c>
      <c r="D1890" s="18">
        <v>46158.0</v>
      </c>
      <c r="E1890" s="19" t="s">
        <v>53</v>
      </c>
      <c r="F1890" s="20" t="s">
        <v>904</v>
      </c>
      <c r="G1890" s="21">
        <v>8730.0</v>
      </c>
      <c r="H1890" s="22" t="b">
        <v>1</v>
      </c>
      <c r="I1890" s="19" t="s">
        <v>20</v>
      </c>
      <c r="J1890" s="18">
        <v>46158.0</v>
      </c>
      <c r="K1890" s="31"/>
      <c r="L1890" s="24"/>
      <c r="M1890" s="24"/>
    </row>
    <row r="1891" ht="22.5" customHeight="1">
      <c r="A1891" s="16" t="s">
        <v>632</v>
      </c>
      <c r="B1891" s="16" t="s">
        <v>132</v>
      </c>
      <c r="C1891" s="25">
        <v>1882.0</v>
      </c>
      <c r="D1891" s="18">
        <v>46158.0</v>
      </c>
      <c r="E1891" s="19" t="s">
        <v>13</v>
      </c>
      <c r="F1891" s="20" t="s">
        <v>872</v>
      </c>
      <c r="G1891" s="21">
        <v>967.0</v>
      </c>
      <c r="H1891" s="22" t="b">
        <v>1</v>
      </c>
      <c r="I1891" s="19" t="s">
        <v>20</v>
      </c>
      <c r="J1891" s="18">
        <v>46158.0</v>
      </c>
      <c r="K1891" s="31"/>
      <c r="L1891" s="24"/>
      <c r="M1891" s="24"/>
    </row>
    <row r="1892" ht="22.5" customHeight="1">
      <c r="A1892" s="16" t="s">
        <v>632</v>
      </c>
      <c r="B1892" s="16" t="s">
        <v>132</v>
      </c>
      <c r="C1892" s="25">
        <v>1883.0</v>
      </c>
      <c r="D1892" s="18">
        <v>46158.0</v>
      </c>
      <c r="E1892" s="19" t="s">
        <v>13</v>
      </c>
      <c r="F1892" s="20" t="s">
        <v>227</v>
      </c>
      <c r="G1892" s="21">
        <v>114.0</v>
      </c>
      <c r="H1892" s="22" t="b">
        <v>1</v>
      </c>
      <c r="I1892" s="19" t="s">
        <v>20</v>
      </c>
      <c r="J1892" s="18">
        <v>46158.0</v>
      </c>
      <c r="K1892" s="31"/>
      <c r="L1892" s="24"/>
      <c r="M1892" s="24"/>
    </row>
    <row r="1893" ht="22.5" customHeight="1">
      <c r="A1893" s="16" t="s">
        <v>632</v>
      </c>
      <c r="B1893" s="16" t="s">
        <v>132</v>
      </c>
      <c r="C1893" s="25">
        <v>1915.0</v>
      </c>
      <c r="D1893" s="18">
        <v>46158.0</v>
      </c>
      <c r="E1893" s="19" t="s">
        <v>136</v>
      </c>
      <c r="F1893" s="20" t="s">
        <v>416</v>
      </c>
      <c r="G1893" s="21">
        <v>3043.0</v>
      </c>
      <c r="H1893" s="22" t="b">
        <v>1</v>
      </c>
      <c r="I1893" s="19" t="s">
        <v>20</v>
      </c>
      <c r="J1893" s="18">
        <v>46158.0</v>
      </c>
      <c r="K1893" s="31"/>
      <c r="L1893" s="24"/>
      <c r="M1893" s="24"/>
    </row>
    <row r="1894" ht="22.5" customHeight="1">
      <c r="A1894" s="16" t="s">
        <v>632</v>
      </c>
      <c r="B1894" s="16" t="s">
        <v>132</v>
      </c>
      <c r="C1894" s="25">
        <v>1889.0</v>
      </c>
      <c r="D1894" s="18">
        <v>46159.0</v>
      </c>
      <c r="E1894" s="19" t="s">
        <v>395</v>
      </c>
      <c r="F1894" s="20" t="s">
        <v>905</v>
      </c>
      <c r="G1894" s="21">
        <v>3517.0</v>
      </c>
      <c r="H1894" s="22" t="b">
        <v>1</v>
      </c>
      <c r="I1894" s="19" t="s">
        <v>23</v>
      </c>
      <c r="J1894" s="18">
        <v>46165.0</v>
      </c>
      <c r="K1894" s="31"/>
      <c r="L1894" s="24"/>
      <c r="M1894" s="24"/>
    </row>
    <row r="1895" ht="22.5" customHeight="1">
      <c r="A1895" s="16" t="s">
        <v>632</v>
      </c>
      <c r="B1895" s="16" t="s">
        <v>132</v>
      </c>
      <c r="C1895" s="25">
        <v>1886.0</v>
      </c>
      <c r="D1895" s="18">
        <v>46160.0</v>
      </c>
      <c r="E1895" s="19" t="s">
        <v>39</v>
      </c>
      <c r="F1895" s="20" t="s">
        <v>158</v>
      </c>
      <c r="G1895" s="21">
        <v>75.0</v>
      </c>
      <c r="H1895" s="22" t="b">
        <v>1</v>
      </c>
      <c r="I1895" s="19" t="s">
        <v>20</v>
      </c>
      <c r="J1895" s="18">
        <v>46165.0</v>
      </c>
      <c r="K1895" s="31"/>
      <c r="L1895" s="24"/>
      <c r="M1895" s="24"/>
    </row>
    <row r="1896" ht="22.5" customHeight="1">
      <c r="A1896" s="16" t="s">
        <v>632</v>
      </c>
      <c r="B1896" s="16" t="s">
        <v>132</v>
      </c>
      <c r="C1896" s="25">
        <v>1888.0</v>
      </c>
      <c r="D1896" s="18">
        <v>46160.0</v>
      </c>
      <c r="E1896" s="19" t="s">
        <v>76</v>
      </c>
      <c r="F1896" s="20" t="s">
        <v>738</v>
      </c>
      <c r="G1896" s="21">
        <v>2880.0</v>
      </c>
      <c r="H1896" s="22" t="b">
        <v>1</v>
      </c>
      <c r="I1896" s="19" t="s">
        <v>23</v>
      </c>
      <c r="J1896" s="18">
        <v>46165.0</v>
      </c>
      <c r="K1896" s="31"/>
      <c r="L1896" s="24"/>
      <c r="M1896" s="24"/>
    </row>
    <row r="1897" ht="22.5" customHeight="1">
      <c r="A1897" s="16" t="s">
        <v>632</v>
      </c>
      <c r="B1897" s="16" t="s">
        <v>132</v>
      </c>
      <c r="C1897" s="25">
        <v>1890.0</v>
      </c>
      <c r="D1897" s="18">
        <v>46160.0</v>
      </c>
      <c r="E1897" s="19" t="s">
        <v>21</v>
      </c>
      <c r="F1897" s="20" t="s">
        <v>906</v>
      </c>
      <c r="G1897" s="21">
        <v>3386.0</v>
      </c>
      <c r="H1897" s="22" t="b">
        <v>1</v>
      </c>
      <c r="I1897" s="19" t="s">
        <v>23</v>
      </c>
      <c r="J1897" s="18">
        <v>46165.0</v>
      </c>
      <c r="K1897" s="31"/>
      <c r="L1897" s="24"/>
      <c r="M1897" s="24"/>
    </row>
    <row r="1898" ht="22.5" customHeight="1">
      <c r="A1898" s="16" t="s">
        <v>632</v>
      </c>
      <c r="B1898" s="16" t="s">
        <v>132</v>
      </c>
      <c r="C1898" s="25">
        <v>1891.0</v>
      </c>
      <c r="D1898" s="18">
        <v>46160.0</v>
      </c>
      <c r="E1898" s="19" t="s">
        <v>159</v>
      </c>
      <c r="F1898" s="20" t="s">
        <v>907</v>
      </c>
      <c r="G1898" s="21">
        <v>2250.0</v>
      </c>
      <c r="H1898" s="22" t="b">
        <v>1</v>
      </c>
      <c r="I1898" s="19" t="s">
        <v>23</v>
      </c>
      <c r="J1898" s="18">
        <v>46165.0</v>
      </c>
      <c r="K1898" s="31"/>
      <c r="L1898" s="24"/>
      <c r="M1898" s="24"/>
    </row>
    <row r="1899" ht="22.5" customHeight="1">
      <c r="A1899" s="16" t="s">
        <v>632</v>
      </c>
      <c r="B1899" s="16" t="s">
        <v>132</v>
      </c>
      <c r="C1899" s="25">
        <v>1897.0</v>
      </c>
      <c r="D1899" s="18">
        <v>46160.0</v>
      </c>
      <c r="E1899" s="19" t="s">
        <v>267</v>
      </c>
      <c r="F1899" s="20" t="s">
        <v>450</v>
      </c>
      <c r="G1899" s="21">
        <v>3928.0</v>
      </c>
      <c r="H1899" s="22" t="b">
        <v>1</v>
      </c>
      <c r="I1899" s="19" t="s">
        <v>20</v>
      </c>
      <c r="J1899" s="18">
        <v>46160.0</v>
      </c>
      <c r="K1899" s="31"/>
      <c r="L1899" s="24"/>
      <c r="M1899" s="24"/>
    </row>
    <row r="1900" ht="22.5" customHeight="1">
      <c r="A1900" s="16" t="s">
        <v>632</v>
      </c>
      <c r="B1900" s="16" t="s">
        <v>132</v>
      </c>
      <c r="C1900" s="25">
        <v>1885.0</v>
      </c>
      <c r="D1900" s="18">
        <v>46161.0</v>
      </c>
      <c r="E1900" s="19" t="s">
        <v>39</v>
      </c>
      <c r="F1900" s="20" t="s">
        <v>158</v>
      </c>
      <c r="G1900" s="21">
        <v>150.0</v>
      </c>
      <c r="H1900" s="22" t="b">
        <v>1</v>
      </c>
      <c r="I1900" s="19" t="s">
        <v>20</v>
      </c>
      <c r="J1900" s="18">
        <v>46165.0</v>
      </c>
      <c r="K1900" s="31"/>
      <c r="L1900" s="24"/>
      <c r="M1900" s="24"/>
    </row>
    <row r="1901" ht="22.5" customHeight="1">
      <c r="A1901" s="16" t="s">
        <v>632</v>
      </c>
      <c r="B1901" s="16" t="s">
        <v>132</v>
      </c>
      <c r="C1901" s="25">
        <v>1893.0</v>
      </c>
      <c r="D1901" s="18">
        <v>46161.0</v>
      </c>
      <c r="E1901" s="19" t="s">
        <v>21</v>
      </c>
      <c r="F1901" s="20" t="s">
        <v>908</v>
      </c>
      <c r="G1901" s="21">
        <v>1670.0</v>
      </c>
      <c r="H1901" s="22" t="b">
        <v>1</v>
      </c>
      <c r="I1901" s="19" t="s">
        <v>23</v>
      </c>
      <c r="J1901" s="18">
        <v>46165.0</v>
      </c>
      <c r="K1901" s="31"/>
      <c r="L1901" s="24"/>
      <c r="M1901" s="24"/>
    </row>
    <row r="1902" ht="22.5" customHeight="1">
      <c r="A1902" s="16" t="s">
        <v>632</v>
      </c>
      <c r="B1902" s="16" t="s">
        <v>132</v>
      </c>
      <c r="C1902" s="25">
        <v>1916.0</v>
      </c>
      <c r="D1902" s="18">
        <v>46161.0</v>
      </c>
      <c r="E1902" s="19" t="s">
        <v>136</v>
      </c>
      <c r="F1902" s="20" t="s">
        <v>416</v>
      </c>
      <c r="G1902" s="21">
        <v>3491.0</v>
      </c>
      <c r="H1902" s="22" t="b">
        <v>1</v>
      </c>
      <c r="I1902" s="19" t="s">
        <v>20</v>
      </c>
      <c r="J1902" s="18">
        <v>46161.0</v>
      </c>
      <c r="K1902" s="31"/>
      <c r="L1902" s="24"/>
      <c r="M1902" s="24"/>
    </row>
    <row r="1903" ht="22.5" customHeight="1">
      <c r="A1903" s="16" t="s">
        <v>632</v>
      </c>
      <c r="B1903" s="16" t="s">
        <v>132</v>
      </c>
      <c r="C1903" s="25">
        <v>1884.0</v>
      </c>
      <c r="D1903" s="18">
        <v>46162.0</v>
      </c>
      <c r="E1903" s="19" t="s">
        <v>39</v>
      </c>
      <c r="F1903" s="20" t="s">
        <v>158</v>
      </c>
      <c r="G1903" s="21">
        <v>75.0</v>
      </c>
      <c r="H1903" s="22" t="b">
        <v>1</v>
      </c>
      <c r="I1903" s="19" t="s">
        <v>20</v>
      </c>
      <c r="J1903" s="18">
        <v>46165.0</v>
      </c>
      <c r="K1903" s="31"/>
      <c r="L1903" s="24"/>
      <c r="M1903" s="24"/>
    </row>
    <row r="1904" ht="22.5" customHeight="1">
      <c r="A1904" s="16" t="s">
        <v>632</v>
      </c>
      <c r="B1904" s="16" t="s">
        <v>132</v>
      </c>
      <c r="C1904" s="25">
        <v>1887.0</v>
      </c>
      <c r="D1904" s="18">
        <v>46162.0</v>
      </c>
      <c r="E1904" s="19" t="s">
        <v>26</v>
      </c>
      <c r="F1904" s="20" t="s">
        <v>149</v>
      </c>
      <c r="G1904" s="21">
        <v>3852.0</v>
      </c>
      <c r="H1904" s="22" t="b">
        <v>1</v>
      </c>
      <c r="I1904" s="19" t="s">
        <v>23</v>
      </c>
      <c r="J1904" s="18">
        <v>46165.0</v>
      </c>
      <c r="K1904" s="31"/>
      <c r="L1904" s="24"/>
      <c r="M1904" s="24"/>
    </row>
    <row r="1905" ht="22.5" customHeight="1">
      <c r="A1905" s="16" t="s">
        <v>632</v>
      </c>
      <c r="B1905" s="16" t="s">
        <v>132</v>
      </c>
      <c r="C1905" s="25">
        <v>1898.0</v>
      </c>
      <c r="D1905" s="18">
        <v>46162.0</v>
      </c>
      <c r="E1905" s="19" t="s">
        <v>267</v>
      </c>
      <c r="F1905" s="20" t="s">
        <v>450</v>
      </c>
      <c r="G1905" s="21">
        <v>2010.0</v>
      </c>
      <c r="H1905" s="22" t="b">
        <v>1</v>
      </c>
      <c r="I1905" s="19" t="s">
        <v>20</v>
      </c>
      <c r="J1905" s="18">
        <v>46162.0</v>
      </c>
      <c r="K1905" s="31"/>
      <c r="L1905" s="24"/>
      <c r="M1905" s="24"/>
    </row>
    <row r="1906" ht="22.5" customHeight="1">
      <c r="A1906" s="16" t="s">
        <v>632</v>
      </c>
      <c r="B1906" s="16" t="s">
        <v>132</v>
      </c>
      <c r="C1906" s="25">
        <v>1899.0</v>
      </c>
      <c r="D1906" s="18">
        <v>46162.0</v>
      </c>
      <c r="E1906" s="19" t="s">
        <v>26</v>
      </c>
      <c r="F1906" s="20" t="s">
        <v>113</v>
      </c>
      <c r="G1906" s="21">
        <v>4800.0</v>
      </c>
      <c r="H1906" s="22" t="b">
        <v>1</v>
      </c>
      <c r="I1906" s="19" t="s">
        <v>23</v>
      </c>
      <c r="J1906" s="18">
        <v>46165.0</v>
      </c>
      <c r="K1906" s="31"/>
      <c r="L1906" s="24"/>
      <c r="M1906" s="24"/>
    </row>
    <row r="1907" ht="22.5" customHeight="1">
      <c r="A1907" s="16" t="s">
        <v>632</v>
      </c>
      <c r="B1907" s="16" t="s">
        <v>132</v>
      </c>
      <c r="C1907" s="25">
        <v>1900.0</v>
      </c>
      <c r="D1907" s="18">
        <v>46162.0</v>
      </c>
      <c r="E1907" s="19" t="s">
        <v>21</v>
      </c>
      <c r="F1907" s="20" t="s">
        <v>909</v>
      </c>
      <c r="G1907" s="21">
        <v>4535.0</v>
      </c>
      <c r="H1907" s="22" t="b">
        <v>1</v>
      </c>
      <c r="I1907" s="19" t="s">
        <v>23</v>
      </c>
      <c r="J1907" s="18">
        <v>46165.0</v>
      </c>
      <c r="K1907" s="31"/>
      <c r="L1907" s="24"/>
      <c r="M1907" s="24"/>
    </row>
    <row r="1908" ht="22.5" customHeight="1">
      <c r="A1908" s="16" t="s">
        <v>632</v>
      </c>
      <c r="B1908" s="16" t="s">
        <v>132</v>
      </c>
      <c r="C1908" s="25">
        <v>1895.0</v>
      </c>
      <c r="D1908" s="18">
        <v>46163.0</v>
      </c>
      <c r="E1908" s="19" t="s">
        <v>155</v>
      </c>
      <c r="F1908" s="20" t="s">
        <v>596</v>
      </c>
      <c r="G1908" s="21">
        <v>4979.0</v>
      </c>
      <c r="H1908" s="22" t="b">
        <v>1</v>
      </c>
      <c r="I1908" s="19" t="s">
        <v>20</v>
      </c>
      <c r="J1908" s="18">
        <v>46163.0</v>
      </c>
      <c r="K1908" s="31"/>
      <c r="L1908" s="24"/>
      <c r="M1908" s="24"/>
    </row>
    <row r="1909" ht="22.5" customHeight="1">
      <c r="A1909" s="16" t="s">
        <v>632</v>
      </c>
      <c r="B1909" s="16" t="s">
        <v>132</v>
      </c>
      <c r="C1909" s="25">
        <v>1903.0</v>
      </c>
      <c r="D1909" s="18">
        <v>46163.0</v>
      </c>
      <c r="E1909" s="19" t="s">
        <v>39</v>
      </c>
      <c r="F1909" s="20" t="s">
        <v>158</v>
      </c>
      <c r="G1909" s="21">
        <v>75.0</v>
      </c>
      <c r="H1909" s="22" t="b">
        <v>1</v>
      </c>
      <c r="I1909" s="19" t="s">
        <v>20</v>
      </c>
      <c r="J1909" s="18">
        <v>46165.0</v>
      </c>
      <c r="K1909" s="31"/>
      <c r="L1909" s="24"/>
      <c r="M1909" s="24"/>
    </row>
    <row r="1910" ht="22.5" customHeight="1">
      <c r="A1910" s="16" t="s">
        <v>632</v>
      </c>
      <c r="B1910" s="16" t="s">
        <v>132</v>
      </c>
      <c r="C1910" s="25">
        <v>1904.0</v>
      </c>
      <c r="D1910" s="18">
        <v>46163.0</v>
      </c>
      <c r="E1910" s="19" t="s">
        <v>676</v>
      </c>
      <c r="F1910" s="20" t="s">
        <v>846</v>
      </c>
      <c r="G1910" s="21">
        <v>17983.0</v>
      </c>
      <c r="H1910" s="22" t="b">
        <v>1</v>
      </c>
      <c r="I1910" s="19" t="s">
        <v>23</v>
      </c>
      <c r="J1910" s="18">
        <v>46170.0</v>
      </c>
      <c r="K1910" s="31"/>
      <c r="L1910" s="24"/>
      <c r="M1910" s="24"/>
    </row>
    <row r="1911" ht="22.5" customHeight="1">
      <c r="A1911" s="16" t="s">
        <v>632</v>
      </c>
      <c r="B1911" s="16" t="s">
        <v>132</v>
      </c>
      <c r="C1911" s="25">
        <v>1905.0</v>
      </c>
      <c r="D1911" s="18">
        <v>46163.0</v>
      </c>
      <c r="E1911" s="19" t="s">
        <v>21</v>
      </c>
      <c r="F1911" s="20" t="s">
        <v>910</v>
      </c>
      <c r="G1911" s="21">
        <v>1712.0</v>
      </c>
      <c r="H1911" s="22" t="b">
        <v>1</v>
      </c>
      <c r="I1911" s="19" t="s">
        <v>23</v>
      </c>
      <c r="J1911" s="18">
        <v>46165.0</v>
      </c>
      <c r="K1911" s="31"/>
      <c r="L1911" s="24"/>
      <c r="M1911" s="24"/>
    </row>
    <row r="1912" ht="22.5" customHeight="1">
      <c r="A1912" s="16" t="s">
        <v>632</v>
      </c>
      <c r="B1912" s="16" t="s">
        <v>132</v>
      </c>
      <c r="C1912" s="25">
        <v>1906.0</v>
      </c>
      <c r="D1912" s="18">
        <v>46163.0</v>
      </c>
      <c r="E1912" s="19" t="s">
        <v>395</v>
      </c>
      <c r="F1912" s="20" t="s">
        <v>911</v>
      </c>
      <c r="G1912" s="21">
        <v>5843.0</v>
      </c>
      <c r="H1912" s="22" t="b">
        <v>1</v>
      </c>
      <c r="I1912" s="19" t="s">
        <v>23</v>
      </c>
      <c r="J1912" s="18">
        <v>46170.0</v>
      </c>
      <c r="K1912" s="31"/>
      <c r="L1912" s="24"/>
      <c r="M1912" s="24"/>
    </row>
    <row r="1913" ht="22.5" customHeight="1">
      <c r="A1913" s="16" t="s">
        <v>632</v>
      </c>
      <c r="B1913" s="16" t="s">
        <v>132</v>
      </c>
      <c r="C1913" s="25">
        <v>1907.0</v>
      </c>
      <c r="D1913" s="18">
        <v>46163.0</v>
      </c>
      <c r="E1913" s="19" t="s">
        <v>159</v>
      </c>
      <c r="F1913" s="20" t="s">
        <v>889</v>
      </c>
      <c r="G1913" s="21">
        <v>8715.0</v>
      </c>
      <c r="H1913" s="22" t="b">
        <v>1</v>
      </c>
      <c r="I1913" s="19" t="s">
        <v>23</v>
      </c>
      <c r="J1913" s="18">
        <v>46170.0</v>
      </c>
      <c r="K1913" s="31"/>
      <c r="L1913" s="24"/>
      <c r="M1913" s="24"/>
    </row>
    <row r="1914" ht="22.5" customHeight="1">
      <c r="A1914" s="16" t="s">
        <v>632</v>
      </c>
      <c r="B1914" s="16" t="s">
        <v>132</v>
      </c>
      <c r="C1914" s="25">
        <v>1908.0</v>
      </c>
      <c r="D1914" s="18">
        <v>46163.0</v>
      </c>
      <c r="E1914" s="19" t="s">
        <v>21</v>
      </c>
      <c r="F1914" s="20" t="s">
        <v>912</v>
      </c>
      <c r="G1914" s="21">
        <v>882.0</v>
      </c>
      <c r="H1914" s="22" t="b">
        <v>1</v>
      </c>
      <c r="I1914" s="19" t="s">
        <v>23</v>
      </c>
      <c r="J1914" s="18">
        <v>46165.0</v>
      </c>
      <c r="K1914" s="31"/>
      <c r="L1914" s="24"/>
      <c r="M1914" s="24"/>
    </row>
    <row r="1915" ht="22.5" customHeight="1">
      <c r="A1915" s="16" t="s">
        <v>632</v>
      </c>
      <c r="B1915" s="16" t="s">
        <v>132</v>
      </c>
      <c r="C1915" s="25">
        <v>1917.0</v>
      </c>
      <c r="D1915" s="18">
        <v>46163.0</v>
      </c>
      <c r="E1915" s="19" t="s">
        <v>136</v>
      </c>
      <c r="F1915" s="20" t="s">
        <v>416</v>
      </c>
      <c r="G1915" s="21">
        <v>3248.0</v>
      </c>
      <c r="H1915" s="22" t="b">
        <v>1</v>
      </c>
      <c r="I1915" s="19" t="s">
        <v>20</v>
      </c>
      <c r="J1915" s="18">
        <v>46163.0</v>
      </c>
      <c r="K1915" s="31"/>
      <c r="L1915" s="24"/>
      <c r="M1915" s="24"/>
    </row>
    <row r="1916" ht="22.5" customHeight="1">
      <c r="A1916" s="16" t="s">
        <v>632</v>
      </c>
      <c r="B1916" s="16" t="s">
        <v>132</v>
      </c>
      <c r="C1916" s="25">
        <v>1961.0</v>
      </c>
      <c r="D1916" s="18">
        <v>46163.0</v>
      </c>
      <c r="E1916" s="19" t="s">
        <v>93</v>
      </c>
      <c r="F1916" s="20" t="s">
        <v>913</v>
      </c>
      <c r="G1916" s="21">
        <v>3598.0</v>
      </c>
      <c r="H1916" s="22" t="b">
        <v>1</v>
      </c>
      <c r="I1916" s="19" t="s">
        <v>20</v>
      </c>
      <c r="J1916" s="18">
        <v>46171.0</v>
      </c>
      <c r="K1916" s="31"/>
      <c r="L1916" s="24"/>
      <c r="M1916" s="24"/>
    </row>
    <row r="1917" ht="22.5" customHeight="1">
      <c r="A1917" s="16" t="s">
        <v>632</v>
      </c>
      <c r="B1917" s="16" t="s">
        <v>132</v>
      </c>
      <c r="C1917" s="25">
        <v>1896.0</v>
      </c>
      <c r="D1917" s="18">
        <v>46164.0</v>
      </c>
      <c r="E1917" s="19" t="s">
        <v>24</v>
      </c>
      <c r="F1917" s="20" t="s">
        <v>914</v>
      </c>
      <c r="G1917" s="21">
        <v>3197.0</v>
      </c>
      <c r="H1917" s="22" t="b">
        <v>1</v>
      </c>
      <c r="I1917" s="19" t="s">
        <v>23</v>
      </c>
      <c r="J1917" s="18">
        <v>46165.0</v>
      </c>
      <c r="K1917" s="31"/>
      <c r="L1917" s="24"/>
      <c r="M1917" s="24"/>
    </row>
    <row r="1918" ht="22.5" customHeight="1">
      <c r="A1918" s="16" t="s">
        <v>632</v>
      </c>
      <c r="B1918" s="16" t="s">
        <v>132</v>
      </c>
      <c r="C1918" s="25">
        <v>1902.0</v>
      </c>
      <c r="D1918" s="18">
        <v>46164.0</v>
      </c>
      <c r="E1918" s="19" t="s">
        <v>21</v>
      </c>
      <c r="F1918" s="20" t="s">
        <v>308</v>
      </c>
      <c r="G1918" s="21">
        <v>2362.0</v>
      </c>
      <c r="H1918" s="22" t="b">
        <v>1</v>
      </c>
      <c r="I1918" s="19" t="s">
        <v>23</v>
      </c>
      <c r="J1918" s="18">
        <v>46165.0</v>
      </c>
      <c r="K1918" s="31"/>
      <c r="L1918" s="24"/>
      <c r="M1918" s="24"/>
    </row>
    <row r="1919" ht="22.5" customHeight="1">
      <c r="A1919" s="16" t="s">
        <v>632</v>
      </c>
      <c r="B1919" s="16" t="s">
        <v>132</v>
      </c>
      <c r="C1919" s="25">
        <v>1909.0</v>
      </c>
      <c r="D1919" s="18">
        <v>46165.0</v>
      </c>
      <c r="E1919" s="19" t="s">
        <v>39</v>
      </c>
      <c r="F1919" s="20" t="s">
        <v>158</v>
      </c>
      <c r="G1919" s="21">
        <v>75.0</v>
      </c>
      <c r="H1919" s="22" t="b">
        <v>1</v>
      </c>
      <c r="I1919" s="19" t="s">
        <v>20</v>
      </c>
      <c r="J1919" s="18">
        <v>46165.0</v>
      </c>
      <c r="K1919" s="31"/>
      <c r="L1919" s="24"/>
      <c r="M1919" s="24"/>
    </row>
    <row r="1920" ht="22.5" customHeight="1">
      <c r="A1920" s="16" t="s">
        <v>632</v>
      </c>
      <c r="B1920" s="16" t="s">
        <v>132</v>
      </c>
      <c r="C1920" s="25">
        <v>1910.0</v>
      </c>
      <c r="D1920" s="18">
        <v>46165.0</v>
      </c>
      <c r="E1920" s="19" t="s">
        <v>21</v>
      </c>
      <c r="F1920" s="20" t="s">
        <v>915</v>
      </c>
      <c r="G1920" s="21">
        <v>3312.0</v>
      </c>
      <c r="H1920" s="22" t="b">
        <v>1</v>
      </c>
      <c r="I1920" s="19" t="s">
        <v>23</v>
      </c>
      <c r="J1920" s="18">
        <v>46165.0</v>
      </c>
      <c r="K1920" s="31"/>
      <c r="L1920" s="24"/>
      <c r="M1920" s="24"/>
    </row>
    <row r="1921" ht="22.5" customHeight="1">
      <c r="A1921" s="16" t="s">
        <v>632</v>
      </c>
      <c r="B1921" s="16" t="s">
        <v>132</v>
      </c>
      <c r="C1921" s="25">
        <v>1918.0</v>
      </c>
      <c r="D1921" s="18">
        <v>46165.0</v>
      </c>
      <c r="E1921" s="19" t="s">
        <v>136</v>
      </c>
      <c r="F1921" s="20" t="s">
        <v>416</v>
      </c>
      <c r="G1921" s="21">
        <v>3520.0</v>
      </c>
      <c r="H1921" s="22" t="b">
        <v>1</v>
      </c>
      <c r="I1921" s="19" t="s">
        <v>20</v>
      </c>
      <c r="J1921" s="18">
        <v>46165.0</v>
      </c>
      <c r="K1921" s="31"/>
      <c r="L1921" s="24"/>
      <c r="M1921" s="24"/>
    </row>
    <row r="1922" ht="22.5" customHeight="1">
      <c r="A1922" s="16" t="s">
        <v>632</v>
      </c>
      <c r="B1922" s="16" t="s">
        <v>132</v>
      </c>
      <c r="C1922" s="25">
        <v>1926.0</v>
      </c>
      <c r="D1922" s="18">
        <v>46166.0</v>
      </c>
      <c r="E1922" s="19" t="s">
        <v>267</v>
      </c>
      <c r="F1922" s="20" t="s">
        <v>450</v>
      </c>
      <c r="G1922" s="21">
        <v>3010.0</v>
      </c>
      <c r="H1922" s="22" t="b">
        <v>1</v>
      </c>
      <c r="I1922" s="19" t="s">
        <v>20</v>
      </c>
      <c r="J1922" s="18">
        <v>46166.0</v>
      </c>
      <c r="K1922" s="31"/>
      <c r="L1922" s="24"/>
      <c r="M1922" s="24"/>
    </row>
    <row r="1923" ht="22.5" customHeight="1">
      <c r="A1923" s="16" t="s">
        <v>632</v>
      </c>
      <c r="B1923" s="16" t="s">
        <v>132</v>
      </c>
      <c r="C1923" s="25">
        <v>1892.0</v>
      </c>
      <c r="D1923" s="18">
        <v>46167.0</v>
      </c>
      <c r="E1923" s="19" t="s">
        <v>741</v>
      </c>
      <c r="F1923" s="20" t="s">
        <v>147</v>
      </c>
      <c r="G1923" s="21">
        <v>2149.0</v>
      </c>
      <c r="H1923" s="22" t="b">
        <v>1</v>
      </c>
      <c r="I1923" s="19" t="s">
        <v>23</v>
      </c>
      <c r="J1923" s="18">
        <v>46165.0</v>
      </c>
      <c r="K1923" s="31"/>
      <c r="L1923" s="24"/>
      <c r="M1923" s="24"/>
    </row>
    <row r="1924" ht="22.5" customHeight="1">
      <c r="A1924" s="16" t="s">
        <v>632</v>
      </c>
      <c r="B1924" s="16" t="s">
        <v>132</v>
      </c>
      <c r="C1924" s="25">
        <v>1922.0</v>
      </c>
      <c r="D1924" s="18">
        <v>46167.0</v>
      </c>
      <c r="E1924" s="19" t="s">
        <v>39</v>
      </c>
      <c r="F1924" s="20" t="s">
        <v>158</v>
      </c>
      <c r="G1924" s="21">
        <v>75.0</v>
      </c>
      <c r="H1924" s="22" t="b">
        <v>1</v>
      </c>
      <c r="I1924" s="19" t="s">
        <v>20</v>
      </c>
      <c r="J1924" s="18">
        <v>46175.0</v>
      </c>
      <c r="K1924" s="31"/>
      <c r="L1924" s="24"/>
      <c r="M1924" s="24"/>
    </row>
    <row r="1925" ht="22.5" customHeight="1">
      <c r="A1925" s="16" t="s">
        <v>632</v>
      </c>
      <c r="B1925" s="16" t="s">
        <v>132</v>
      </c>
      <c r="C1925" s="25">
        <v>1928.0</v>
      </c>
      <c r="D1925" s="18">
        <v>46167.0</v>
      </c>
      <c r="E1925" s="19" t="s">
        <v>72</v>
      </c>
      <c r="F1925" s="20" t="s">
        <v>865</v>
      </c>
      <c r="G1925" s="21">
        <v>4158.0</v>
      </c>
      <c r="H1925" s="22" t="b">
        <v>1</v>
      </c>
      <c r="I1925" s="19" t="s">
        <v>20</v>
      </c>
      <c r="J1925" s="18">
        <v>46145.0</v>
      </c>
      <c r="K1925" s="31"/>
      <c r="L1925" s="24"/>
      <c r="M1925" s="24"/>
    </row>
    <row r="1926" ht="22.5" customHeight="1">
      <c r="A1926" s="16" t="s">
        <v>632</v>
      </c>
      <c r="B1926" s="16" t="s">
        <v>132</v>
      </c>
      <c r="C1926" s="25">
        <v>1929.0</v>
      </c>
      <c r="D1926" s="18">
        <v>46167.0</v>
      </c>
      <c r="E1926" s="19" t="s">
        <v>91</v>
      </c>
      <c r="F1926" s="20" t="s">
        <v>916</v>
      </c>
      <c r="G1926" s="21">
        <v>26580.0</v>
      </c>
      <c r="H1926" s="22" t="b">
        <v>1</v>
      </c>
      <c r="I1926" s="19" t="s">
        <v>23</v>
      </c>
      <c r="J1926" s="18">
        <v>46145.0</v>
      </c>
      <c r="K1926" s="31"/>
      <c r="L1926" s="24"/>
      <c r="M1926" s="24"/>
    </row>
    <row r="1927" ht="22.5" customHeight="1">
      <c r="A1927" s="16" t="s">
        <v>632</v>
      </c>
      <c r="B1927" s="16" t="s">
        <v>132</v>
      </c>
      <c r="C1927" s="25">
        <v>1921.0</v>
      </c>
      <c r="D1927" s="18">
        <v>46168.0</v>
      </c>
      <c r="E1927" s="19" t="s">
        <v>39</v>
      </c>
      <c r="F1927" s="20" t="s">
        <v>158</v>
      </c>
      <c r="G1927" s="21">
        <v>75.0</v>
      </c>
      <c r="H1927" s="22" t="b">
        <v>1</v>
      </c>
      <c r="I1927" s="19" t="s">
        <v>20</v>
      </c>
      <c r="J1927" s="18">
        <v>46175.0</v>
      </c>
      <c r="K1927" s="31"/>
      <c r="L1927" s="24"/>
      <c r="M1927" s="24"/>
    </row>
    <row r="1928" ht="22.5" customHeight="1">
      <c r="A1928" s="16" t="s">
        <v>632</v>
      </c>
      <c r="B1928" s="16" t="s">
        <v>132</v>
      </c>
      <c r="C1928" s="25">
        <v>1932.0</v>
      </c>
      <c r="D1928" s="18">
        <v>46168.0</v>
      </c>
      <c r="E1928" s="19" t="s">
        <v>741</v>
      </c>
      <c r="F1928" s="20" t="s">
        <v>147</v>
      </c>
      <c r="G1928" s="21">
        <v>2610.0</v>
      </c>
      <c r="H1928" s="22" t="b">
        <v>1</v>
      </c>
      <c r="I1928" s="19" t="s">
        <v>23</v>
      </c>
      <c r="J1928" s="18">
        <v>46145.0</v>
      </c>
      <c r="K1928" s="31"/>
      <c r="L1928" s="24"/>
      <c r="M1928" s="24"/>
    </row>
    <row r="1929" ht="22.5" customHeight="1">
      <c r="A1929" s="16" t="s">
        <v>632</v>
      </c>
      <c r="B1929" s="16" t="s">
        <v>132</v>
      </c>
      <c r="C1929" s="25">
        <v>1920.0</v>
      </c>
      <c r="D1929" s="18">
        <v>46169.0</v>
      </c>
      <c r="E1929" s="19" t="s">
        <v>39</v>
      </c>
      <c r="F1929" s="20" t="s">
        <v>158</v>
      </c>
      <c r="G1929" s="21">
        <v>75.0</v>
      </c>
      <c r="H1929" s="22" t="b">
        <v>1</v>
      </c>
      <c r="I1929" s="19" t="s">
        <v>20</v>
      </c>
      <c r="J1929" s="18">
        <v>46175.0</v>
      </c>
      <c r="K1929" s="31"/>
      <c r="L1929" s="24"/>
      <c r="M1929" s="24"/>
    </row>
    <row r="1930" ht="22.5" customHeight="1">
      <c r="A1930" s="16" t="s">
        <v>632</v>
      </c>
      <c r="B1930" s="16" t="s">
        <v>132</v>
      </c>
      <c r="C1930" s="25">
        <v>1923.0</v>
      </c>
      <c r="D1930" s="18">
        <v>46169.0</v>
      </c>
      <c r="E1930" s="19" t="s">
        <v>59</v>
      </c>
      <c r="F1930" s="20" t="s">
        <v>60</v>
      </c>
      <c r="G1930" s="21">
        <v>3085.0</v>
      </c>
      <c r="H1930" s="22" t="b">
        <v>1</v>
      </c>
      <c r="I1930" s="19" t="s">
        <v>23</v>
      </c>
      <c r="J1930" s="18">
        <v>46175.0</v>
      </c>
      <c r="K1930" s="31"/>
      <c r="L1930" s="24"/>
      <c r="M1930" s="24"/>
    </row>
    <row r="1931" ht="22.5" customHeight="1">
      <c r="A1931" s="16" t="s">
        <v>632</v>
      </c>
      <c r="B1931" s="16" t="s">
        <v>132</v>
      </c>
      <c r="C1931" s="25">
        <v>1924.0</v>
      </c>
      <c r="D1931" s="18">
        <v>46169.0</v>
      </c>
      <c r="E1931" s="19" t="s">
        <v>155</v>
      </c>
      <c r="F1931" s="20" t="s">
        <v>596</v>
      </c>
      <c r="G1931" s="21">
        <v>6093.0</v>
      </c>
      <c r="H1931" s="22" t="b">
        <v>1</v>
      </c>
      <c r="I1931" s="19" t="s">
        <v>20</v>
      </c>
      <c r="J1931" s="18">
        <v>46169.0</v>
      </c>
      <c r="K1931" s="31"/>
      <c r="L1931" s="24"/>
      <c r="M1931" s="24"/>
    </row>
    <row r="1932" ht="22.5" customHeight="1">
      <c r="A1932" s="16" t="s">
        <v>632</v>
      </c>
      <c r="B1932" s="16" t="s">
        <v>132</v>
      </c>
      <c r="C1932" s="25">
        <v>1925.0</v>
      </c>
      <c r="D1932" s="18">
        <v>46169.0</v>
      </c>
      <c r="E1932" s="19" t="s">
        <v>26</v>
      </c>
      <c r="F1932" s="20" t="s">
        <v>149</v>
      </c>
      <c r="G1932" s="21">
        <v>3600.0</v>
      </c>
      <c r="H1932" s="22" t="b">
        <v>1</v>
      </c>
      <c r="I1932" s="19" t="s">
        <v>23</v>
      </c>
      <c r="J1932" s="18">
        <v>46175.0</v>
      </c>
      <c r="K1932" s="31"/>
      <c r="L1932" s="24"/>
      <c r="M1932" s="24"/>
    </row>
    <row r="1933" ht="22.5" customHeight="1">
      <c r="A1933" s="16" t="s">
        <v>632</v>
      </c>
      <c r="B1933" s="16" t="s">
        <v>132</v>
      </c>
      <c r="C1933" s="25">
        <v>1927.0</v>
      </c>
      <c r="D1933" s="18">
        <v>46169.0</v>
      </c>
      <c r="E1933" s="19" t="s">
        <v>267</v>
      </c>
      <c r="F1933" s="20" t="s">
        <v>450</v>
      </c>
      <c r="G1933" s="21">
        <v>3010.0</v>
      </c>
      <c r="H1933" s="22" t="b">
        <v>1</v>
      </c>
      <c r="I1933" s="19" t="s">
        <v>20</v>
      </c>
      <c r="J1933" s="18">
        <v>46169.0</v>
      </c>
      <c r="K1933" s="31"/>
      <c r="L1933" s="24"/>
      <c r="M1933" s="24"/>
    </row>
    <row r="1934" ht="22.5" customHeight="1">
      <c r="A1934" s="16" t="s">
        <v>632</v>
      </c>
      <c r="B1934" s="16" t="s">
        <v>132</v>
      </c>
      <c r="C1934" s="25">
        <v>1931.0</v>
      </c>
      <c r="D1934" s="18">
        <v>46169.0</v>
      </c>
      <c r="E1934" s="19" t="s">
        <v>21</v>
      </c>
      <c r="F1934" s="20" t="s">
        <v>917</v>
      </c>
      <c r="G1934" s="21">
        <v>2182.0</v>
      </c>
      <c r="H1934" s="22" t="b">
        <v>1</v>
      </c>
      <c r="I1934" s="19" t="s">
        <v>23</v>
      </c>
      <c r="J1934" s="18">
        <v>46145.0</v>
      </c>
      <c r="K1934" s="31"/>
      <c r="L1934" s="24"/>
      <c r="M1934" s="24"/>
    </row>
    <row r="1935" ht="22.5" customHeight="1">
      <c r="A1935" s="16" t="s">
        <v>632</v>
      </c>
      <c r="B1935" s="16" t="s">
        <v>132</v>
      </c>
      <c r="C1935" s="25">
        <v>1933.0</v>
      </c>
      <c r="D1935" s="18">
        <v>46169.0</v>
      </c>
      <c r="E1935" s="19" t="s">
        <v>159</v>
      </c>
      <c r="F1935" s="20" t="s">
        <v>889</v>
      </c>
      <c r="G1935" s="21">
        <v>8270.0</v>
      </c>
      <c r="H1935" s="22" t="b">
        <v>1</v>
      </c>
      <c r="I1935" s="19" t="s">
        <v>23</v>
      </c>
      <c r="J1935" s="18">
        <v>46145.0</v>
      </c>
      <c r="K1935" s="31"/>
      <c r="L1935" s="24"/>
      <c r="M1935" s="24"/>
    </row>
    <row r="1936" ht="22.5" customHeight="1">
      <c r="A1936" s="16" t="s">
        <v>632</v>
      </c>
      <c r="B1936" s="16" t="s">
        <v>132</v>
      </c>
      <c r="C1936" s="25">
        <v>1934.0</v>
      </c>
      <c r="D1936" s="18">
        <v>46169.0</v>
      </c>
      <c r="E1936" s="19" t="s">
        <v>741</v>
      </c>
      <c r="F1936" s="20" t="s">
        <v>147</v>
      </c>
      <c r="G1936" s="21">
        <v>867.0</v>
      </c>
      <c r="H1936" s="22" t="b">
        <v>1</v>
      </c>
      <c r="I1936" s="19" t="s">
        <v>23</v>
      </c>
      <c r="J1936" s="18">
        <v>46145.0</v>
      </c>
      <c r="K1936" s="31"/>
      <c r="L1936" s="24"/>
      <c r="M1936" s="24"/>
    </row>
    <row r="1937" ht="22.5" customHeight="1">
      <c r="A1937" s="16" t="s">
        <v>632</v>
      </c>
      <c r="B1937" s="16" t="s">
        <v>132</v>
      </c>
      <c r="C1937" s="25">
        <v>1935.0</v>
      </c>
      <c r="D1937" s="18">
        <v>46169.0</v>
      </c>
      <c r="E1937" s="19" t="s">
        <v>24</v>
      </c>
      <c r="F1937" s="20" t="s">
        <v>918</v>
      </c>
      <c r="G1937" s="21">
        <v>2224.0</v>
      </c>
      <c r="H1937" s="22" t="b">
        <v>1</v>
      </c>
      <c r="I1937" s="19" t="s">
        <v>23</v>
      </c>
      <c r="J1937" s="18">
        <v>46145.0</v>
      </c>
      <c r="K1937" s="31"/>
      <c r="L1937" s="24"/>
      <c r="M1937" s="24"/>
    </row>
    <row r="1938" ht="22.5" customHeight="1">
      <c r="A1938" s="16" t="s">
        <v>632</v>
      </c>
      <c r="B1938" s="16" t="s">
        <v>132</v>
      </c>
      <c r="C1938" s="25">
        <v>1936.0</v>
      </c>
      <c r="D1938" s="18">
        <v>46169.0</v>
      </c>
      <c r="E1938" s="19" t="s">
        <v>142</v>
      </c>
      <c r="F1938" s="20" t="s">
        <v>219</v>
      </c>
      <c r="G1938" s="21">
        <v>4182.0</v>
      </c>
      <c r="H1938" s="22" t="b">
        <v>1</v>
      </c>
      <c r="I1938" s="19" t="s">
        <v>20</v>
      </c>
      <c r="J1938" s="18">
        <v>46169.0</v>
      </c>
      <c r="K1938" s="31"/>
      <c r="L1938" s="24"/>
      <c r="M1938" s="24"/>
    </row>
    <row r="1939" ht="22.5" customHeight="1">
      <c r="A1939" s="16" t="s">
        <v>632</v>
      </c>
      <c r="B1939" s="16" t="s">
        <v>132</v>
      </c>
      <c r="C1939" s="25">
        <v>1957.0</v>
      </c>
      <c r="D1939" s="18">
        <v>46169.0</v>
      </c>
      <c r="E1939" s="19" t="s">
        <v>111</v>
      </c>
      <c r="F1939" s="20" t="s">
        <v>205</v>
      </c>
      <c r="G1939" s="21">
        <v>710.0</v>
      </c>
      <c r="H1939" s="22" t="b">
        <v>1</v>
      </c>
      <c r="I1939" s="19" t="s">
        <v>23</v>
      </c>
      <c r="J1939" s="18">
        <v>46177.0</v>
      </c>
      <c r="K1939" s="31"/>
      <c r="L1939" s="24"/>
      <c r="M1939" s="24"/>
    </row>
    <row r="1940" ht="22.5" customHeight="1">
      <c r="A1940" s="16" t="s">
        <v>632</v>
      </c>
      <c r="B1940" s="16" t="s">
        <v>132</v>
      </c>
      <c r="C1940" s="25">
        <v>2028.0</v>
      </c>
      <c r="D1940" s="18">
        <v>46169.0</v>
      </c>
      <c r="E1940" s="19" t="s">
        <v>136</v>
      </c>
      <c r="F1940" s="20" t="s">
        <v>416</v>
      </c>
      <c r="G1940" s="21">
        <v>3312.0</v>
      </c>
      <c r="H1940" s="22" t="b">
        <v>1</v>
      </c>
      <c r="I1940" s="19" t="s">
        <v>20</v>
      </c>
      <c r="J1940" s="18">
        <v>46169.0</v>
      </c>
      <c r="K1940" s="31"/>
      <c r="L1940" s="24"/>
      <c r="M1940" s="24"/>
    </row>
    <row r="1941" ht="22.5" customHeight="1">
      <c r="A1941" s="16" t="s">
        <v>632</v>
      </c>
      <c r="B1941" s="16" t="s">
        <v>132</v>
      </c>
      <c r="C1941" s="25">
        <v>1894.0</v>
      </c>
      <c r="D1941" s="18">
        <v>46170.0</v>
      </c>
      <c r="E1941" s="19" t="s">
        <v>39</v>
      </c>
      <c r="F1941" s="20" t="s">
        <v>158</v>
      </c>
      <c r="G1941" s="21">
        <v>75.0</v>
      </c>
      <c r="H1941" s="22" t="b">
        <v>1</v>
      </c>
      <c r="I1941" s="19" t="s">
        <v>20</v>
      </c>
      <c r="J1941" s="18"/>
      <c r="K1941" s="31"/>
      <c r="L1941" s="24"/>
      <c r="M1941" s="24"/>
    </row>
    <row r="1942" ht="22.5" customHeight="1">
      <c r="A1942" s="16" t="s">
        <v>632</v>
      </c>
      <c r="B1942" s="16" t="s">
        <v>132</v>
      </c>
      <c r="C1942" s="25">
        <v>1919.0</v>
      </c>
      <c r="D1942" s="18">
        <v>46170.0</v>
      </c>
      <c r="E1942" s="19" t="s">
        <v>39</v>
      </c>
      <c r="F1942" s="20" t="s">
        <v>158</v>
      </c>
      <c r="G1942" s="21">
        <v>75.0</v>
      </c>
      <c r="H1942" s="22" t="b">
        <v>1</v>
      </c>
      <c r="I1942" s="19" t="s">
        <v>20</v>
      </c>
      <c r="J1942" s="18">
        <v>46175.0</v>
      </c>
      <c r="K1942" s="31"/>
      <c r="L1942" s="24"/>
      <c r="M1942" s="24"/>
    </row>
    <row r="1943" ht="22.5" customHeight="1">
      <c r="A1943" s="16" t="s">
        <v>632</v>
      </c>
      <c r="B1943" s="16" t="s">
        <v>132</v>
      </c>
      <c r="C1943" s="25">
        <v>1960.0</v>
      </c>
      <c r="D1943" s="18">
        <v>46170.0</v>
      </c>
      <c r="E1943" s="19" t="s">
        <v>676</v>
      </c>
      <c r="F1943" s="20" t="s">
        <v>51</v>
      </c>
      <c r="G1943" s="21">
        <v>5994.0</v>
      </c>
      <c r="H1943" s="22" t="b">
        <v>1</v>
      </c>
      <c r="I1943" s="19" t="s">
        <v>23</v>
      </c>
      <c r="J1943" s="18">
        <v>46146.0</v>
      </c>
      <c r="K1943" s="31"/>
      <c r="L1943" s="24"/>
      <c r="M1943" s="24"/>
    </row>
    <row r="1944" ht="22.5" customHeight="1">
      <c r="A1944" s="16" t="s">
        <v>632</v>
      </c>
      <c r="B1944" s="16" t="s">
        <v>132</v>
      </c>
      <c r="C1944" s="25">
        <v>1958.0</v>
      </c>
      <c r="D1944" s="18">
        <v>46171.0</v>
      </c>
      <c r="E1944" s="19" t="s">
        <v>21</v>
      </c>
      <c r="F1944" s="20" t="s">
        <v>919</v>
      </c>
      <c r="G1944" s="21">
        <v>5050.0</v>
      </c>
      <c r="H1944" s="22" t="b">
        <v>1</v>
      </c>
      <c r="I1944" s="19" t="s">
        <v>23</v>
      </c>
      <c r="J1944" s="18">
        <v>46177.0</v>
      </c>
      <c r="K1944" s="31"/>
      <c r="L1944" s="24"/>
      <c r="M1944" s="24"/>
    </row>
    <row r="1945" ht="22.5" customHeight="1">
      <c r="A1945" s="16" t="s">
        <v>632</v>
      </c>
      <c r="B1945" s="16" t="s">
        <v>132</v>
      </c>
      <c r="C1945" s="25">
        <v>1959.0</v>
      </c>
      <c r="D1945" s="18">
        <v>46171.0</v>
      </c>
      <c r="E1945" s="19" t="s">
        <v>676</v>
      </c>
      <c r="F1945" s="20" t="s">
        <v>51</v>
      </c>
      <c r="G1945" s="21">
        <v>11988.0</v>
      </c>
      <c r="H1945" s="22" t="b">
        <v>1</v>
      </c>
      <c r="I1945" s="19" t="s">
        <v>23</v>
      </c>
      <c r="J1945" s="18">
        <v>46177.0</v>
      </c>
      <c r="K1945" s="31"/>
      <c r="L1945" s="24"/>
      <c r="M1945" s="24"/>
    </row>
    <row r="1946" ht="22.5" customHeight="1">
      <c r="A1946" s="16" t="s">
        <v>632</v>
      </c>
      <c r="B1946" s="16" t="s">
        <v>132</v>
      </c>
      <c r="C1946" s="25">
        <v>2029.0</v>
      </c>
      <c r="D1946" s="18">
        <v>46171.0</v>
      </c>
      <c r="E1946" s="19" t="s">
        <v>136</v>
      </c>
      <c r="F1946" s="20" t="s">
        <v>416</v>
      </c>
      <c r="G1946" s="21">
        <v>3033.0</v>
      </c>
      <c r="H1946" s="22" t="b">
        <v>1</v>
      </c>
      <c r="I1946" s="19" t="s">
        <v>20</v>
      </c>
      <c r="J1946" s="18">
        <v>46171.0</v>
      </c>
      <c r="K1946" s="31"/>
      <c r="L1946" s="24"/>
      <c r="M1946" s="24"/>
    </row>
    <row r="1947" ht="22.5" customHeight="1">
      <c r="A1947" s="16" t="s">
        <v>632</v>
      </c>
      <c r="B1947" s="16" t="s">
        <v>132</v>
      </c>
      <c r="C1947" s="25">
        <v>1872.0</v>
      </c>
      <c r="D1947" s="18">
        <v>46172.0</v>
      </c>
      <c r="E1947" s="19" t="s">
        <v>130</v>
      </c>
      <c r="F1947" s="20" t="s">
        <v>920</v>
      </c>
      <c r="G1947" s="21">
        <v>3320.0</v>
      </c>
      <c r="H1947" s="22" t="b">
        <v>1</v>
      </c>
      <c r="I1947" s="19" t="s">
        <v>23</v>
      </c>
      <c r="J1947" s="18">
        <v>46157.0</v>
      </c>
      <c r="K1947" s="31"/>
      <c r="L1947" s="24"/>
      <c r="M1947" s="24"/>
    </row>
    <row r="1948" ht="22.5" customHeight="1">
      <c r="A1948" s="16" t="s">
        <v>632</v>
      </c>
      <c r="B1948" s="16" t="s">
        <v>132</v>
      </c>
      <c r="C1948" s="25">
        <v>1938.0</v>
      </c>
      <c r="D1948" s="18">
        <v>46172.0</v>
      </c>
      <c r="E1948" s="19" t="s">
        <v>39</v>
      </c>
      <c r="F1948" s="20" t="s">
        <v>158</v>
      </c>
      <c r="G1948" s="21">
        <v>75.0</v>
      </c>
      <c r="H1948" s="22" t="b">
        <v>1</v>
      </c>
      <c r="I1948" s="19" t="s">
        <v>20</v>
      </c>
      <c r="J1948" s="18">
        <v>46177.0</v>
      </c>
      <c r="K1948" s="31"/>
      <c r="L1948" s="24"/>
      <c r="M1948" s="24"/>
    </row>
    <row r="1949" ht="22.5" customHeight="1">
      <c r="A1949" s="16" t="s">
        <v>632</v>
      </c>
      <c r="B1949" s="16" t="s">
        <v>132</v>
      </c>
      <c r="C1949" s="25">
        <v>1948.0</v>
      </c>
      <c r="D1949" s="18">
        <v>46172.0</v>
      </c>
      <c r="E1949" s="19" t="s">
        <v>741</v>
      </c>
      <c r="F1949" s="20" t="s">
        <v>147</v>
      </c>
      <c r="G1949" s="21">
        <v>2656.0</v>
      </c>
      <c r="H1949" s="22" t="b">
        <v>1</v>
      </c>
      <c r="I1949" s="19" t="s">
        <v>23</v>
      </c>
      <c r="J1949" s="18">
        <v>46177.0</v>
      </c>
      <c r="K1949" s="31"/>
      <c r="L1949" s="24"/>
      <c r="M1949" s="24"/>
    </row>
    <row r="1950" ht="22.5" customHeight="1">
      <c r="A1950" s="16" t="s">
        <v>632</v>
      </c>
      <c r="B1950" s="16" t="s">
        <v>132</v>
      </c>
      <c r="C1950" s="25">
        <v>1954.0</v>
      </c>
      <c r="D1950" s="18">
        <v>46172.0</v>
      </c>
      <c r="E1950" s="19" t="s">
        <v>21</v>
      </c>
      <c r="F1950" s="20" t="s">
        <v>921</v>
      </c>
      <c r="G1950" s="21">
        <v>2114.0</v>
      </c>
      <c r="H1950" s="22" t="b">
        <v>1</v>
      </c>
      <c r="I1950" s="19" t="s">
        <v>23</v>
      </c>
      <c r="J1950" s="18">
        <v>46177.0</v>
      </c>
      <c r="K1950" s="31"/>
      <c r="L1950" s="24"/>
      <c r="M1950" s="24"/>
    </row>
    <row r="1951" ht="22.5" customHeight="1">
      <c r="A1951" s="16" t="s">
        <v>632</v>
      </c>
      <c r="B1951" s="16" t="s">
        <v>132</v>
      </c>
      <c r="C1951" s="25">
        <v>1955.0</v>
      </c>
      <c r="D1951" s="18">
        <v>46172.0</v>
      </c>
      <c r="E1951" s="19" t="s">
        <v>395</v>
      </c>
      <c r="F1951" s="20" t="s">
        <v>922</v>
      </c>
      <c r="G1951" s="21">
        <v>3851.0</v>
      </c>
      <c r="H1951" s="22" t="b">
        <v>1</v>
      </c>
      <c r="I1951" s="19" t="s">
        <v>23</v>
      </c>
      <c r="J1951" s="18">
        <v>46177.0</v>
      </c>
      <c r="K1951" s="31"/>
      <c r="L1951" s="24"/>
      <c r="M1951" s="24"/>
    </row>
    <row r="1952" ht="22.5" customHeight="1">
      <c r="A1952" s="16" t="s">
        <v>632</v>
      </c>
      <c r="B1952" s="16" t="s">
        <v>132</v>
      </c>
      <c r="C1952" s="25">
        <v>1956.0</v>
      </c>
      <c r="D1952" s="18">
        <v>46172.0</v>
      </c>
      <c r="E1952" s="19" t="s">
        <v>395</v>
      </c>
      <c r="F1952" s="20" t="s">
        <v>923</v>
      </c>
      <c r="G1952" s="21">
        <v>4452.0</v>
      </c>
      <c r="H1952" s="22" t="b">
        <v>1</v>
      </c>
      <c r="I1952" s="19" t="s">
        <v>23</v>
      </c>
      <c r="J1952" s="18">
        <v>46177.0</v>
      </c>
      <c r="K1952" s="31"/>
      <c r="L1952" s="24"/>
      <c r="M1952" s="24"/>
    </row>
    <row r="1953" ht="22.5" customHeight="1">
      <c r="A1953" s="16" t="s">
        <v>632</v>
      </c>
      <c r="B1953" s="16" t="s">
        <v>132</v>
      </c>
      <c r="C1953" s="25">
        <v>1999.0</v>
      </c>
      <c r="D1953" s="18">
        <v>46173.0</v>
      </c>
      <c r="E1953" s="19" t="s">
        <v>130</v>
      </c>
      <c r="F1953" s="20" t="s">
        <v>595</v>
      </c>
      <c r="G1953" s="21">
        <v>3120.0</v>
      </c>
      <c r="H1953" s="22" t="b">
        <v>1</v>
      </c>
      <c r="I1953" s="19" t="s">
        <v>23</v>
      </c>
      <c r="J1953" s="18">
        <v>46186.0</v>
      </c>
      <c r="K1953" s="31"/>
      <c r="L1953" s="24"/>
      <c r="M1953" s="24"/>
    </row>
    <row r="1954" ht="22.5" customHeight="1">
      <c r="A1954" s="16" t="s">
        <v>632</v>
      </c>
      <c r="B1954" s="16" t="s">
        <v>185</v>
      </c>
      <c r="C1954" s="25">
        <v>1939.0</v>
      </c>
      <c r="D1954" s="18">
        <v>46174.0</v>
      </c>
      <c r="E1954" s="19" t="s">
        <v>39</v>
      </c>
      <c r="F1954" s="20" t="s">
        <v>158</v>
      </c>
      <c r="G1954" s="21">
        <v>75.0</v>
      </c>
      <c r="H1954" s="22" t="b">
        <v>1</v>
      </c>
      <c r="I1954" s="19" t="s">
        <v>20</v>
      </c>
      <c r="J1954" s="18">
        <v>46177.0</v>
      </c>
      <c r="K1954" s="31"/>
      <c r="L1954" s="24"/>
      <c r="M1954" s="24"/>
    </row>
    <row r="1955" ht="22.5" customHeight="1">
      <c r="A1955" s="16" t="s">
        <v>632</v>
      </c>
      <c r="B1955" s="16" t="s">
        <v>185</v>
      </c>
      <c r="C1955" s="25">
        <v>1950.0</v>
      </c>
      <c r="D1955" s="18">
        <v>46174.0</v>
      </c>
      <c r="E1955" s="19" t="s">
        <v>21</v>
      </c>
      <c r="F1955" s="20" t="s">
        <v>924</v>
      </c>
      <c r="G1955" s="21">
        <v>2661.0</v>
      </c>
      <c r="H1955" s="22" t="b">
        <v>1</v>
      </c>
      <c r="I1955" s="19" t="s">
        <v>23</v>
      </c>
      <c r="J1955" s="18">
        <v>46177.0</v>
      </c>
      <c r="K1955" s="31"/>
      <c r="L1955" s="24"/>
      <c r="M1955" s="24"/>
    </row>
    <row r="1956" ht="22.5" customHeight="1">
      <c r="A1956" s="16" t="s">
        <v>632</v>
      </c>
      <c r="B1956" s="16" t="s">
        <v>185</v>
      </c>
      <c r="C1956" s="25">
        <v>1940.0</v>
      </c>
      <c r="D1956" s="18">
        <v>46175.0</v>
      </c>
      <c r="E1956" s="19" t="s">
        <v>39</v>
      </c>
      <c r="F1956" s="20" t="s">
        <v>158</v>
      </c>
      <c r="G1956" s="21">
        <v>75.0</v>
      </c>
      <c r="H1956" s="22" t="b">
        <v>1</v>
      </c>
      <c r="I1956" s="19" t="s">
        <v>20</v>
      </c>
      <c r="J1956" s="18">
        <v>46177.0</v>
      </c>
      <c r="K1956" s="31"/>
      <c r="L1956" s="24"/>
      <c r="M1956" s="24"/>
    </row>
    <row r="1957" ht="22.5" customHeight="1">
      <c r="A1957" s="16" t="s">
        <v>632</v>
      </c>
      <c r="B1957" s="16" t="s">
        <v>185</v>
      </c>
      <c r="C1957" s="25">
        <v>1942.0</v>
      </c>
      <c r="D1957" s="18">
        <v>46175.0</v>
      </c>
      <c r="E1957" s="19" t="s">
        <v>59</v>
      </c>
      <c r="F1957" s="20" t="s">
        <v>60</v>
      </c>
      <c r="G1957" s="21">
        <v>3145.0</v>
      </c>
      <c r="H1957" s="22" t="b">
        <v>1</v>
      </c>
      <c r="I1957" s="19" t="s">
        <v>23</v>
      </c>
      <c r="J1957" s="18">
        <v>46146.0</v>
      </c>
      <c r="K1957" s="31"/>
      <c r="L1957" s="24"/>
      <c r="M1957" s="24"/>
    </row>
    <row r="1958" ht="22.5" customHeight="1">
      <c r="A1958" s="16" t="s">
        <v>632</v>
      </c>
      <c r="B1958" s="16" t="s">
        <v>185</v>
      </c>
      <c r="C1958" s="25">
        <v>1949.0</v>
      </c>
      <c r="D1958" s="18">
        <v>46175.0</v>
      </c>
      <c r="E1958" s="19" t="s">
        <v>741</v>
      </c>
      <c r="F1958" s="20" t="s">
        <v>147</v>
      </c>
      <c r="G1958" s="21">
        <v>1653.0</v>
      </c>
      <c r="H1958" s="22" t="b">
        <v>1</v>
      </c>
      <c r="I1958" s="19" t="s">
        <v>23</v>
      </c>
      <c r="J1958" s="18">
        <v>46177.0</v>
      </c>
      <c r="K1958" s="31"/>
      <c r="L1958" s="24"/>
      <c r="M1958" s="24"/>
    </row>
    <row r="1959" ht="22.5" customHeight="1">
      <c r="A1959" s="16" t="s">
        <v>632</v>
      </c>
      <c r="B1959" s="16" t="s">
        <v>185</v>
      </c>
      <c r="C1959" s="25">
        <v>1951.0</v>
      </c>
      <c r="D1959" s="18">
        <v>46175.0</v>
      </c>
      <c r="E1959" s="19" t="s">
        <v>21</v>
      </c>
      <c r="F1959" s="20" t="s">
        <v>925</v>
      </c>
      <c r="G1959" s="21">
        <v>549.0</v>
      </c>
      <c r="H1959" s="22" t="b">
        <v>1</v>
      </c>
      <c r="I1959" s="19" t="s">
        <v>23</v>
      </c>
      <c r="J1959" s="18">
        <v>46177.0</v>
      </c>
      <c r="K1959" s="31"/>
      <c r="L1959" s="24"/>
      <c r="M1959" s="24"/>
    </row>
    <row r="1960" ht="22.5" customHeight="1">
      <c r="A1960" s="16" t="s">
        <v>632</v>
      </c>
      <c r="B1960" s="16" t="s">
        <v>185</v>
      </c>
      <c r="C1960" s="25">
        <v>2030.0</v>
      </c>
      <c r="D1960" s="18">
        <v>46175.0</v>
      </c>
      <c r="E1960" s="19" t="s">
        <v>136</v>
      </c>
      <c r="F1960" s="20" t="s">
        <v>416</v>
      </c>
      <c r="G1960" s="21">
        <v>2956.0</v>
      </c>
      <c r="H1960" s="22" t="b">
        <v>1</v>
      </c>
      <c r="I1960" s="19" t="s">
        <v>20</v>
      </c>
      <c r="J1960" s="18">
        <v>46175.0</v>
      </c>
      <c r="K1960" s="31"/>
      <c r="L1960" s="24"/>
      <c r="M1960" s="24"/>
    </row>
    <row r="1961" ht="22.5" customHeight="1">
      <c r="A1961" s="16" t="s">
        <v>632</v>
      </c>
      <c r="B1961" s="16" t="s">
        <v>185</v>
      </c>
      <c r="C1961" s="25">
        <v>1937.0</v>
      </c>
      <c r="D1961" s="18">
        <v>46176.0</v>
      </c>
      <c r="E1961" s="19" t="s">
        <v>39</v>
      </c>
      <c r="F1961" s="20" t="s">
        <v>158</v>
      </c>
      <c r="G1961" s="21">
        <v>75.0</v>
      </c>
      <c r="H1961" s="22" t="b">
        <v>1</v>
      </c>
      <c r="I1961" s="19" t="s">
        <v>20</v>
      </c>
      <c r="J1961" s="18">
        <v>46177.0</v>
      </c>
      <c r="K1961" s="31"/>
      <c r="L1961" s="24"/>
      <c r="M1961" s="24"/>
    </row>
    <row r="1962" ht="22.5" customHeight="1">
      <c r="A1962" s="16" t="s">
        <v>632</v>
      </c>
      <c r="B1962" s="16" t="s">
        <v>185</v>
      </c>
      <c r="C1962" s="25">
        <v>1941.0</v>
      </c>
      <c r="D1962" s="18">
        <v>46176.0</v>
      </c>
      <c r="E1962" s="19" t="s">
        <v>26</v>
      </c>
      <c r="F1962" s="20" t="s">
        <v>149</v>
      </c>
      <c r="G1962" s="21">
        <v>3816.0</v>
      </c>
      <c r="H1962" s="22" t="b">
        <v>1</v>
      </c>
      <c r="I1962" s="19" t="s">
        <v>23</v>
      </c>
      <c r="J1962" s="18">
        <v>46146.0</v>
      </c>
      <c r="K1962" s="31"/>
      <c r="L1962" s="24"/>
      <c r="M1962" s="24"/>
    </row>
    <row r="1963" ht="22.5" customHeight="1">
      <c r="A1963" s="16" t="s">
        <v>632</v>
      </c>
      <c r="B1963" s="16" t="s">
        <v>185</v>
      </c>
      <c r="C1963" s="25">
        <v>1943.0</v>
      </c>
      <c r="D1963" s="18">
        <v>46176.0</v>
      </c>
      <c r="E1963" s="19" t="s">
        <v>267</v>
      </c>
      <c r="F1963" s="20" t="s">
        <v>450</v>
      </c>
      <c r="G1963" s="21">
        <v>3010.0</v>
      </c>
      <c r="H1963" s="22" t="b">
        <v>1</v>
      </c>
      <c r="I1963" s="19" t="s">
        <v>20</v>
      </c>
      <c r="J1963" s="18">
        <v>46176.0</v>
      </c>
      <c r="K1963" s="31"/>
      <c r="L1963" s="24"/>
      <c r="M1963" s="24"/>
    </row>
    <row r="1964" ht="22.5" customHeight="1">
      <c r="A1964" s="16" t="s">
        <v>632</v>
      </c>
      <c r="B1964" s="16" t="s">
        <v>185</v>
      </c>
      <c r="C1964" s="25">
        <v>1944.0</v>
      </c>
      <c r="D1964" s="18">
        <v>46176.0</v>
      </c>
      <c r="E1964" s="19" t="s">
        <v>142</v>
      </c>
      <c r="F1964" s="20" t="s">
        <v>219</v>
      </c>
      <c r="G1964" s="21">
        <v>5083.0</v>
      </c>
      <c r="H1964" s="22" t="b">
        <v>1</v>
      </c>
      <c r="I1964" s="19" t="s">
        <v>20</v>
      </c>
      <c r="J1964" s="18">
        <v>46176.0</v>
      </c>
      <c r="K1964" s="31"/>
      <c r="L1964" s="24"/>
      <c r="M1964" s="24"/>
    </row>
    <row r="1965" ht="22.5" customHeight="1">
      <c r="A1965" s="16" t="s">
        <v>632</v>
      </c>
      <c r="B1965" s="16" t="s">
        <v>185</v>
      </c>
      <c r="C1965" s="25">
        <v>1945.0</v>
      </c>
      <c r="D1965" s="18">
        <v>46176.0</v>
      </c>
      <c r="E1965" s="19" t="s">
        <v>155</v>
      </c>
      <c r="F1965" s="20" t="s">
        <v>596</v>
      </c>
      <c r="G1965" s="21">
        <v>3833.0</v>
      </c>
      <c r="H1965" s="22" t="b">
        <v>1</v>
      </c>
      <c r="I1965" s="19" t="s">
        <v>20</v>
      </c>
      <c r="J1965" s="18">
        <v>46176.0</v>
      </c>
      <c r="K1965" s="31"/>
      <c r="L1965" s="24"/>
      <c r="M1965" s="24"/>
    </row>
    <row r="1966" ht="22.5" customHeight="1">
      <c r="A1966" s="16" t="s">
        <v>632</v>
      </c>
      <c r="B1966" s="16" t="s">
        <v>185</v>
      </c>
      <c r="C1966" s="25">
        <v>1946.0</v>
      </c>
      <c r="D1966" s="18">
        <v>46176.0</v>
      </c>
      <c r="E1966" s="19" t="s">
        <v>13</v>
      </c>
      <c r="F1966" s="20" t="s">
        <v>801</v>
      </c>
      <c r="G1966" s="21">
        <v>320.0</v>
      </c>
      <c r="H1966" s="22" t="b">
        <v>1</v>
      </c>
      <c r="I1966" s="19" t="s">
        <v>20</v>
      </c>
      <c r="J1966" s="18">
        <v>46176.0</v>
      </c>
      <c r="K1966" s="31"/>
      <c r="L1966" s="24"/>
      <c r="M1966" s="24"/>
    </row>
    <row r="1967" ht="22.5" customHeight="1">
      <c r="A1967" s="16" t="s">
        <v>632</v>
      </c>
      <c r="B1967" s="16" t="s">
        <v>185</v>
      </c>
      <c r="C1967" s="25">
        <v>1947.0</v>
      </c>
      <c r="D1967" s="18">
        <v>46176.0</v>
      </c>
      <c r="E1967" s="19" t="s">
        <v>24</v>
      </c>
      <c r="F1967" s="20" t="s">
        <v>926</v>
      </c>
      <c r="G1967" s="21">
        <v>5516.0</v>
      </c>
      <c r="H1967" s="22" t="b">
        <v>1</v>
      </c>
      <c r="I1967" s="19" t="s">
        <v>23</v>
      </c>
      <c r="J1967" s="18">
        <v>46177.0</v>
      </c>
      <c r="K1967" s="31"/>
      <c r="L1967" s="24"/>
      <c r="M1967" s="24"/>
    </row>
    <row r="1968" ht="22.5" customHeight="1">
      <c r="A1968" s="16" t="s">
        <v>632</v>
      </c>
      <c r="B1968" s="16" t="s">
        <v>185</v>
      </c>
      <c r="C1968" s="25">
        <v>1952.0</v>
      </c>
      <c r="D1968" s="18">
        <v>46176.0</v>
      </c>
      <c r="E1968" s="19" t="s">
        <v>676</v>
      </c>
      <c r="F1968" s="20" t="s">
        <v>51</v>
      </c>
      <c r="G1968" s="21">
        <v>17126.0</v>
      </c>
      <c r="H1968" s="22" t="b">
        <v>1</v>
      </c>
      <c r="I1968" s="19" t="s">
        <v>23</v>
      </c>
      <c r="J1968" s="18">
        <v>46177.0</v>
      </c>
      <c r="K1968" s="31"/>
      <c r="L1968" s="24"/>
      <c r="M1968" s="24"/>
    </row>
    <row r="1969" ht="22.5" customHeight="1">
      <c r="A1969" s="16" t="s">
        <v>632</v>
      </c>
      <c r="B1969" s="16" t="s">
        <v>185</v>
      </c>
      <c r="C1969" s="25">
        <v>1953.0</v>
      </c>
      <c r="D1969" s="18">
        <v>46176.0</v>
      </c>
      <c r="E1969" s="19" t="s">
        <v>433</v>
      </c>
      <c r="F1969" s="20" t="s">
        <v>711</v>
      </c>
      <c r="G1969" s="21">
        <v>5000.0</v>
      </c>
      <c r="H1969" s="22" t="b">
        <v>1</v>
      </c>
      <c r="I1969" s="19" t="s">
        <v>20</v>
      </c>
      <c r="J1969" s="18">
        <v>46177.0</v>
      </c>
      <c r="K1969" s="31"/>
      <c r="L1969" s="24"/>
      <c r="M1969" s="24"/>
    </row>
    <row r="1970" ht="22.5" customHeight="1">
      <c r="A1970" s="16" t="s">
        <v>632</v>
      </c>
      <c r="B1970" s="16" t="s">
        <v>185</v>
      </c>
      <c r="C1970" s="25">
        <v>1962.0</v>
      </c>
      <c r="D1970" s="18">
        <v>46177.0</v>
      </c>
      <c r="E1970" s="19" t="s">
        <v>150</v>
      </c>
      <c r="F1970" s="20" t="s">
        <v>868</v>
      </c>
      <c r="G1970" s="21">
        <v>16669.0</v>
      </c>
      <c r="H1970" s="22" t="b">
        <v>1</v>
      </c>
      <c r="I1970" s="19" t="s">
        <v>23</v>
      </c>
      <c r="J1970" s="18">
        <v>46186.0</v>
      </c>
      <c r="K1970" s="31"/>
      <c r="L1970" s="24"/>
      <c r="M1970" s="24"/>
    </row>
    <row r="1971" ht="22.5" customHeight="1">
      <c r="A1971" s="16" t="s">
        <v>632</v>
      </c>
      <c r="B1971" s="16" t="s">
        <v>185</v>
      </c>
      <c r="C1971" s="25">
        <v>2031.0</v>
      </c>
      <c r="D1971" s="18">
        <v>46177.0</v>
      </c>
      <c r="E1971" s="19" t="s">
        <v>136</v>
      </c>
      <c r="F1971" s="20" t="s">
        <v>416</v>
      </c>
      <c r="G1971" s="21">
        <v>2901.0</v>
      </c>
      <c r="H1971" s="22" t="b">
        <v>1</v>
      </c>
      <c r="I1971" s="19" t="s">
        <v>20</v>
      </c>
      <c r="J1971" s="18">
        <v>46177.0</v>
      </c>
      <c r="K1971" s="31"/>
      <c r="L1971" s="24"/>
      <c r="M1971" s="24"/>
    </row>
    <row r="1972" ht="22.5" customHeight="1">
      <c r="A1972" s="16" t="s">
        <v>632</v>
      </c>
      <c r="B1972" s="16" t="s">
        <v>185</v>
      </c>
      <c r="C1972" s="25">
        <v>1963.0</v>
      </c>
      <c r="D1972" s="18">
        <v>46178.0</v>
      </c>
      <c r="E1972" s="19" t="s">
        <v>21</v>
      </c>
      <c r="F1972" s="20" t="s">
        <v>927</v>
      </c>
      <c r="G1972" s="21">
        <v>4700.0</v>
      </c>
      <c r="H1972" s="22" t="b">
        <v>1</v>
      </c>
      <c r="I1972" s="19" t="s">
        <v>23</v>
      </c>
      <c r="J1972" s="18">
        <v>46186.0</v>
      </c>
      <c r="K1972" s="31"/>
      <c r="L1972" s="24"/>
      <c r="M1972" s="24"/>
    </row>
    <row r="1973" ht="22.5" customHeight="1">
      <c r="A1973" s="16" t="s">
        <v>632</v>
      </c>
      <c r="B1973" s="16" t="s">
        <v>185</v>
      </c>
      <c r="C1973" s="25">
        <v>1964.0</v>
      </c>
      <c r="D1973" s="18">
        <v>46178.0</v>
      </c>
      <c r="E1973" s="19" t="s">
        <v>21</v>
      </c>
      <c r="F1973" s="20" t="s">
        <v>928</v>
      </c>
      <c r="G1973" s="21">
        <v>0.0</v>
      </c>
      <c r="H1973" s="22" t="b">
        <v>1</v>
      </c>
      <c r="I1973" s="19"/>
      <c r="J1973" s="18"/>
      <c r="K1973" s="31"/>
      <c r="L1973" s="24"/>
      <c r="M1973" s="24"/>
    </row>
    <row r="1974" ht="22.5" customHeight="1">
      <c r="A1974" s="16" t="s">
        <v>632</v>
      </c>
      <c r="B1974" s="16" t="s">
        <v>185</v>
      </c>
      <c r="C1974" s="25">
        <v>1965.0</v>
      </c>
      <c r="D1974" s="18">
        <v>46178.0</v>
      </c>
      <c r="E1974" s="19" t="s">
        <v>39</v>
      </c>
      <c r="F1974" s="20" t="s">
        <v>158</v>
      </c>
      <c r="G1974" s="21">
        <v>75.0</v>
      </c>
      <c r="H1974" s="22" t="b">
        <v>1</v>
      </c>
      <c r="I1974" s="19" t="s">
        <v>20</v>
      </c>
      <c r="J1974" s="18">
        <v>46186.0</v>
      </c>
      <c r="K1974" s="31"/>
      <c r="L1974" s="24"/>
      <c r="M1974" s="24"/>
    </row>
    <row r="1975" ht="22.5" customHeight="1">
      <c r="A1975" s="16" t="s">
        <v>632</v>
      </c>
      <c r="B1975" s="16" t="s">
        <v>185</v>
      </c>
      <c r="C1975" s="25">
        <v>1966.0</v>
      </c>
      <c r="D1975" s="18">
        <v>46178.0</v>
      </c>
      <c r="E1975" s="19" t="s">
        <v>741</v>
      </c>
      <c r="F1975" s="20" t="s">
        <v>147</v>
      </c>
      <c r="G1975" s="21">
        <v>2883.0</v>
      </c>
      <c r="H1975" s="22" t="b">
        <v>1</v>
      </c>
      <c r="I1975" s="19" t="s">
        <v>23</v>
      </c>
      <c r="J1975" s="18">
        <v>46186.0</v>
      </c>
      <c r="K1975" s="31"/>
      <c r="L1975" s="24"/>
      <c r="M1975" s="24"/>
    </row>
    <row r="1976" ht="22.5" customHeight="1">
      <c r="A1976" s="16" t="s">
        <v>632</v>
      </c>
      <c r="B1976" s="16" t="s">
        <v>185</v>
      </c>
      <c r="C1976" s="25">
        <v>1967.0</v>
      </c>
      <c r="D1976" s="18">
        <v>46178.0</v>
      </c>
      <c r="E1976" s="19" t="s">
        <v>159</v>
      </c>
      <c r="F1976" s="20" t="s">
        <v>929</v>
      </c>
      <c r="G1976" s="21">
        <v>3203.0</v>
      </c>
      <c r="H1976" s="22" t="b">
        <v>1</v>
      </c>
      <c r="I1976" s="19" t="s">
        <v>23</v>
      </c>
      <c r="J1976" s="18">
        <v>46186.0</v>
      </c>
      <c r="K1976" s="31"/>
      <c r="L1976" s="24"/>
      <c r="M1976" s="24"/>
    </row>
    <row r="1977" ht="22.5" customHeight="1">
      <c r="A1977" s="16" t="s">
        <v>632</v>
      </c>
      <c r="B1977" s="16" t="s">
        <v>185</v>
      </c>
      <c r="C1977" s="25">
        <v>1969.0</v>
      </c>
      <c r="D1977" s="18">
        <v>46179.0</v>
      </c>
      <c r="E1977" s="19" t="s">
        <v>26</v>
      </c>
      <c r="F1977" s="20" t="s">
        <v>930</v>
      </c>
      <c r="G1977" s="21">
        <v>4480.0</v>
      </c>
      <c r="H1977" s="22" t="b">
        <v>1</v>
      </c>
      <c r="I1977" s="19" t="s">
        <v>23</v>
      </c>
      <c r="J1977" s="18">
        <v>46186.0</v>
      </c>
      <c r="K1977" s="31"/>
      <c r="L1977" s="24"/>
      <c r="M1977" s="24"/>
    </row>
    <row r="1978" ht="22.5" customHeight="1">
      <c r="A1978" s="16" t="s">
        <v>632</v>
      </c>
      <c r="B1978" s="16" t="s">
        <v>185</v>
      </c>
      <c r="C1978" s="25">
        <v>1971.0</v>
      </c>
      <c r="D1978" s="18">
        <v>46179.0</v>
      </c>
      <c r="E1978" s="19" t="s">
        <v>395</v>
      </c>
      <c r="F1978" s="20" t="s">
        <v>931</v>
      </c>
      <c r="G1978" s="21">
        <v>1488.0</v>
      </c>
      <c r="H1978" s="22" t="b">
        <v>1</v>
      </c>
      <c r="I1978" s="19" t="s">
        <v>23</v>
      </c>
      <c r="J1978" s="18">
        <v>46186.0</v>
      </c>
      <c r="K1978" s="31"/>
      <c r="L1978" s="24"/>
      <c r="M1978" s="24"/>
    </row>
    <row r="1979" ht="22.5" customHeight="1">
      <c r="A1979" s="16" t="s">
        <v>632</v>
      </c>
      <c r="B1979" s="16" t="s">
        <v>185</v>
      </c>
      <c r="C1979" s="25">
        <v>1972.0</v>
      </c>
      <c r="D1979" s="18">
        <v>46179.0</v>
      </c>
      <c r="E1979" s="19" t="s">
        <v>395</v>
      </c>
      <c r="F1979" s="20" t="s">
        <v>932</v>
      </c>
      <c r="G1979" s="21">
        <v>5744.0</v>
      </c>
      <c r="H1979" s="22" t="b">
        <v>1</v>
      </c>
      <c r="I1979" s="19" t="s">
        <v>23</v>
      </c>
      <c r="J1979" s="18">
        <v>46186.0</v>
      </c>
      <c r="K1979" s="31"/>
      <c r="L1979" s="24"/>
      <c r="M1979" s="24"/>
    </row>
    <row r="1980" ht="22.5" customHeight="1">
      <c r="A1980" s="16" t="s">
        <v>632</v>
      </c>
      <c r="B1980" s="16" t="s">
        <v>185</v>
      </c>
      <c r="C1980" s="25">
        <v>1973.0</v>
      </c>
      <c r="D1980" s="18">
        <v>46179.0</v>
      </c>
      <c r="E1980" s="19" t="s">
        <v>933</v>
      </c>
      <c r="F1980" s="20" t="s">
        <v>934</v>
      </c>
      <c r="G1980" s="21">
        <v>3300.0</v>
      </c>
      <c r="H1980" s="22" t="b">
        <v>1</v>
      </c>
      <c r="I1980" s="19" t="s">
        <v>20</v>
      </c>
      <c r="J1980" s="18">
        <v>46179.0</v>
      </c>
      <c r="K1980" s="31"/>
      <c r="L1980" s="24"/>
      <c r="M1980" s="24"/>
    </row>
    <row r="1981" ht="22.5" customHeight="1">
      <c r="A1981" s="16" t="s">
        <v>632</v>
      </c>
      <c r="B1981" s="16" t="s">
        <v>185</v>
      </c>
      <c r="C1981" s="25">
        <v>1974.0</v>
      </c>
      <c r="D1981" s="18">
        <v>46179.0</v>
      </c>
      <c r="E1981" s="19" t="s">
        <v>21</v>
      </c>
      <c r="F1981" s="20" t="s">
        <v>935</v>
      </c>
      <c r="G1981" s="21">
        <v>9364.0</v>
      </c>
      <c r="H1981" s="22" t="b">
        <v>1</v>
      </c>
      <c r="I1981" s="19" t="s">
        <v>23</v>
      </c>
      <c r="J1981" s="18">
        <v>46186.0</v>
      </c>
      <c r="K1981" s="31"/>
      <c r="L1981" s="24"/>
      <c r="M1981" s="24"/>
    </row>
    <row r="1982" ht="22.5" customHeight="1">
      <c r="A1982" s="16" t="s">
        <v>632</v>
      </c>
      <c r="B1982" s="16" t="s">
        <v>185</v>
      </c>
      <c r="C1982" s="25">
        <v>1982.0</v>
      </c>
      <c r="D1982" s="18">
        <v>46179.0</v>
      </c>
      <c r="E1982" s="19" t="s">
        <v>159</v>
      </c>
      <c r="F1982" s="20" t="s">
        <v>318</v>
      </c>
      <c r="G1982" s="21">
        <v>4680.0</v>
      </c>
      <c r="H1982" s="22" t="b">
        <v>1</v>
      </c>
      <c r="I1982" s="19" t="s">
        <v>23</v>
      </c>
      <c r="J1982" s="18">
        <v>46186.0</v>
      </c>
      <c r="K1982" s="31"/>
      <c r="L1982" s="24"/>
      <c r="M1982" s="24"/>
    </row>
    <row r="1983" ht="22.5" customHeight="1">
      <c r="A1983" s="16" t="s">
        <v>632</v>
      </c>
      <c r="B1983" s="16" t="s">
        <v>185</v>
      </c>
      <c r="C1983" s="25">
        <v>2032.0</v>
      </c>
      <c r="D1983" s="18">
        <v>46179.0</v>
      </c>
      <c r="E1983" s="19" t="s">
        <v>136</v>
      </c>
      <c r="F1983" s="20" t="s">
        <v>416</v>
      </c>
      <c r="G1983" s="21">
        <v>3417.0</v>
      </c>
      <c r="H1983" s="22" t="b">
        <v>1</v>
      </c>
      <c r="I1983" s="19" t="s">
        <v>20</v>
      </c>
      <c r="J1983" s="18">
        <v>46179.0</v>
      </c>
      <c r="K1983" s="31"/>
      <c r="L1983" s="24"/>
      <c r="M1983" s="24"/>
    </row>
    <row r="1984" ht="22.5" customHeight="1">
      <c r="A1984" s="16" t="s">
        <v>632</v>
      </c>
      <c r="B1984" s="16" t="s">
        <v>185</v>
      </c>
      <c r="C1984" s="25">
        <v>1970.0</v>
      </c>
      <c r="D1984" s="18">
        <v>46181.0</v>
      </c>
      <c r="E1984" s="19" t="s">
        <v>144</v>
      </c>
      <c r="F1984" s="20" t="s">
        <v>936</v>
      </c>
      <c r="G1984" s="21">
        <v>31987.0</v>
      </c>
      <c r="H1984" s="22" t="b">
        <v>1</v>
      </c>
      <c r="I1984" s="19" t="s">
        <v>23</v>
      </c>
      <c r="J1984" s="18">
        <v>46186.0</v>
      </c>
      <c r="K1984" s="31"/>
      <c r="L1984" s="24"/>
      <c r="M1984" s="24"/>
    </row>
    <row r="1985" ht="22.5" customHeight="1">
      <c r="A1985" s="16" t="s">
        <v>632</v>
      </c>
      <c r="B1985" s="16" t="s">
        <v>185</v>
      </c>
      <c r="C1985" s="25">
        <v>1975.0</v>
      </c>
      <c r="D1985" s="18">
        <v>46181.0</v>
      </c>
      <c r="E1985" s="19" t="s">
        <v>676</v>
      </c>
      <c r="F1985" s="20" t="s">
        <v>51</v>
      </c>
      <c r="G1985" s="21">
        <v>11988.0</v>
      </c>
      <c r="H1985" s="22" t="b">
        <v>1</v>
      </c>
      <c r="I1985" s="19" t="s">
        <v>23</v>
      </c>
      <c r="J1985" s="18">
        <v>46184.0</v>
      </c>
      <c r="K1985" s="31"/>
      <c r="L1985" s="24"/>
      <c r="M1985" s="24"/>
    </row>
    <row r="1986" ht="22.5" customHeight="1">
      <c r="A1986" s="16" t="s">
        <v>632</v>
      </c>
      <c r="B1986" s="16" t="s">
        <v>185</v>
      </c>
      <c r="C1986" s="25">
        <v>1977.0</v>
      </c>
      <c r="D1986" s="18">
        <v>46181.0</v>
      </c>
      <c r="E1986" s="19" t="s">
        <v>39</v>
      </c>
      <c r="F1986" s="20" t="s">
        <v>158</v>
      </c>
      <c r="G1986" s="21">
        <v>75.0</v>
      </c>
      <c r="H1986" s="22" t="b">
        <v>1</v>
      </c>
      <c r="I1986" s="19" t="s">
        <v>20</v>
      </c>
      <c r="J1986" s="18">
        <v>46186.0</v>
      </c>
      <c r="K1986" s="31"/>
      <c r="L1986" s="24"/>
      <c r="M1986" s="24"/>
    </row>
    <row r="1987" ht="22.5" customHeight="1">
      <c r="A1987" s="16" t="s">
        <v>632</v>
      </c>
      <c r="B1987" s="16" t="s">
        <v>185</v>
      </c>
      <c r="C1987" s="25">
        <v>1981.0</v>
      </c>
      <c r="D1987" s="18">
        <v>46181.0</v>
      </c>
      <c r="E1987" s="19" t="s">
        <v>741</v>
      </c>
      <c r="F1987" s="20" t="s">
        <v>147</v>
      </c>
      <c r="G1987" s="21">
        <v>1483.0</v>
      </c>
      <c r="H1987" s="22" t="b">
        <v>1</v>
      </c>
      <c r="I1987" s="19" t="s">
        <v>23</v>
      </c>
      <c r="J1987" s="18">
        <v>46186.0</v>
      </c>
      <c r="K1987" s="31"/>
      <c r="L1987" s="24"/>
      <c r="M1987" s="24"/>
    </row>
    <row r="1988" ht="22.5" customHeight="1">
      <c r="A1988" s="16" t="s">
        <v>632</v>
      </c>
      <c r="B1988" s="16" t="s">
        <v>185</v>
      </c>
      <c r="C1988" s="25">
        <v>1984.0</v>
      </c>
      <c r="D1988" s="18">
        <v>46181.0</v>
      </c>
      <c r="E1988" s="19" t="s">
        <v>267</v>
      </c>
      <c r="F1988" s="20" t="s">
        <v>527</v>
      </c>
      <c r="G1988" s="21">
        <v>1210.0</v>
      </c>
      <c r="H1988" s="22" t="b">
        <v>1</v>
      </c>
      <c r="I1988" s="19" t="s">
        <v>20</v>
      </c>
      <c r="J1988" s="18">
        <v>46181.0</v>
      </c>
      <c r="K1988" s="31"/>
      <c r="L1988" s="24"/>
      <c r="M1988" s="24"/>
    </row>
    <row r="1989" ht="22.5" customHeight="1">
      <c r="A1989" s="16" t="s">
        <v>632</v>
      </c>
      <c r="B1989" s="16" t="s">
        <v>185</v>
      </c>
      <c r="C1989" s="25">
        <v>1976.0</v>
      </c>
      <c r="D1989" s="18">
        <v>46182.0</v>
      </c>
      <c r="E1989" s="19" t="s">
        <v>21</v>
      </c>
      <c r="F1989" s="20" t="s">
        <v>937</v>
      </c>
      <c r="G1989" s="12">
        <v>0.0</v>
      </c>
      <c r="H1989" s="22" t="b">
        <v>1</v>
      </c>
      <c r="I1989" s="19"/>
      <c r="J1989" s="18"/>
      <c r="K1989" s="31"/>
      <c r="L1989" s="24"/>
      <c r="M1989" s="24"/>
    </row>
    <row r="1990" ht="22.5" customHeight="1">
      <c r="A1990" s="16" t="s">
        <v>632</v>
      </c>
      <c r="B1990" s="16" t="s">
        <v>185</v>
      </c>
      <c r="C1990" s="25">
        <v>1978.0</v>
      </c>
      <c r="D1990" s="18">
        <v>46182.0</v>
      </c>
      <c r="E1990" s="19" t="s">
        <v>39</v>
      </c>
      <c r="F1990" s="20" t="s">
        <v>158</v>
      </c>
      <c r="G1990" s="21">
        <v>75.0</v>
      </c>
      <c r="H1990" s="22" t="b">
        <v>1</v>
      </c>
      <c r="I1990" s="19" t="s">
        <v>20</v>
      </c>
      <c r="J1990" s="18">
        <v>46186.0</v>
      </c>
      <c r="K1990" s="31"/>
      <c r="L1990" s="24"/>
      <c r="M1990" s="24"/>
    </row>
    <row r="1991" ht="22.5" customHeight="1">
      <c r="A1991" s="16" t="s">
        <v>632</v>
      </c>
      <c r="B1991" s="16" t="s">
        <v>185</v>
      </c>
      <c r="C1991" s="25">
        <v>2033.0</v>
      </c>
      <c r="D1991" s="18">
        <v>46182.0</v>
      </c>
      <c r="E1991" s="19" t="s">
        <v>136</v>
      </c>
      <c r="F1991" s="20" t="s">
        <v>416</v>
      </c>
      <c r="G1991" s="21">
        <v>3162.0</v>
      </c>
      <c r="H1991" s="22" t="b">
        <v>1</v>
      </c>
      <c r="I1991" s="19" t="s">
        <v>20</v>
      </c>
      <c r="J1991" s="18">
        <v>46182.0</v>
      </c>
      <c r="K1991" s="31"/>
      <c r="L1991" s="24"/>
      <c r="M1991" s="24"/>
    </row>
    <row r="1992" ht="22.5" customHeight="1">
      <c r="A1992" s="16" t="s">
        <v>632</v>
      </c>
      <c r="B1992" s="16" t="s">
        <v>185</v>
      </c>
      <c r="C1992" s="25">
        <v>1968.0</v>
      </c>
      <c r="D1992" s="18">
        <v>46183.0</v>
      </c>
      <c r="E1992" s="19" t="s">
        <v>159</v>
      </c>
      <c r="F1992" s="20" t="s">
        <v>160</v>
      </c>
      <c r="G1992" s="21">
        <v>3458.0</v>
      </c>
      <c r="H1992" s="22" t="b">
        <v>1</v>
      </c>
      <c r="I1992" s="19" t="s">
        <v>23</v>
      </c>
      <c r="J1992" s="18">
        <v>46186.0</v>
      </c>
      <c r="K1992" s="31"/>
      <c r="L1992" s="24"/>
      <c r="M1992" s="24"/>
    </row>
    <row r="1993" ht="22.5" customHeight="1">
      <c r="A1993" s="16" t="s">
        <v>632</v>
      </c>
      <c r="B1993" s="16" t="s">
        <v>185</v>
      </c>
      <c r="C1993" s="25">
        <v>1979.0</v>
      </c>
      <c r="D1993" s="18">
        <v>46183.0</v>
      </c>
      <c r="E1993" s="19" t="s">
        <v>26</v>
      </c>
      <c r="F1993" s="20" t="s">
        <v>113</v>
      </c>
      <c r="G1993" s="21">
        <v>4800.0</v>
      </c>
      <c r="H1993" s="22" t="b">
        <v>1</v>
      </c>
      <c r="I1993" s="19" t="s">
        <v>23</v>
      </c>
      <c r="J1993" s="18">
        <v>46186.0</v>
      </c>
      <c r="K1993" s="31"/>
      <c r="L1993" s="24"/>
      <c r="M1993" s="24"/>
    </row>
    <row r="1994" ht="22.5" customHeight="1">
      <c r="A1994" s="16" t="s">
        <v>632</v>
      </c>
      <c r="B1994" s="16" t="s">
        <v>185</v>
      </c>
      <c r="C1994" s="25">
        <v>1980.0</v>
      </c>
      <c r="D1994" s="18">
        <v>46183.0</v>
      </c>
      <c r="E1994" s="19" t="s">
        <v>741</v>
      </c>
      <c r="F1994" s="20" t="s">
        <v>147</v>
      </c>
      <c r="G1994" s="21">
        <v>3020.0</v>
      </c>
      <c r="H1994" s="22" t="b">
        <v>1</v>
      </c>
      <c r="I1994" s="19" t="s">
        <v>23</v>
      </c>
      <c r="J1994" s="18">
        <v>46186.0</v>
      </c>
      <c r="K1994" s="31"/>
      <c r="L1994" s="24"/>
      <c r="M1994" s="24"/>
    </row>
    <row r="1995" ht="22.5" customHeight="1">
      <c r="A1995" s="16" t="s">
        <v>632</v>
      </c>
      <c r="B1995" s="16" t="s">
        <v>185</v>
      </c>
      <c r="C1995" s="25">
        <v>1983.0</v>
      </c>
      <c r="D1995" s="18">
        <v>46183.0</v>
      </c>
      <c r="E1995" s="19" t="s">
        <v>142</v>
      </c>
      <c r="F1995" s="20" t="s">
        <v>219</v>
      </c>
      <c r="G1995" s="21">
        <v>3684.0</v>
      </c>
      <c r="H1995" s="22" t="b">
        <v>1</v>
      </c>
      <c r="I1995" s="19" t="s">
        <v>20</v>
      </c>
      <c r="J1995" s="18">
        <v>46183.0</v>
      </c>
      <c r="K1995" s="31"/>
      <c r="L1995" s="24"/>
      <c r="M1995" s="24"/>
    </row>
    <row r="1996" ht="22.5" customHeight="1">
      <c r="A1996" s="16" t="s">
        <v>632</v>
      </c>
      <c r="B1996" s="16" t="s">
        <v>185</v>
      </c>
      <c r="C1996" s="25">
        <v>1985.0</v>
      </c>
      <c r="D1996" s="18">
        <v>46183.0</v>
      </c>
      <c r="E1996" s="19" t="s">
        <v>155</v>
      </c>
      <c r="F1996" s="20" t="s">
        <v>596</v>
      </c>
      <c r="G1996" s="21">
        <v>3737.0</v>
      </c>
      <c r="H1996" s="22" t="b">
        <v>1</v>
      </c>
      <c r="I1996" s="19" t="s">
        <v>20</v>
      </c>
      <c r="J1996" s="18">
        <v>46183.0</v>
      </c>
      <c r="K1996" s="31"/>
      <c r="L1996" s="24"/>
      <c r="M1996" s="24"/>
    </row>
    <row r="1997" ht="22.5" customHeight="1">
      <c r="A1997" s="16" t="s">
        <v>632</v>
      </c>
      <c r="B1997" s="16" t="s">
        <v>185</v>
      </c>
      <c r="C1997" s="25">
        <v>1986.0</v>
      </c>
      <c r="D1997" s="18">
        <v>46183.0</v>
      </c>
      <c r="E1997" s="19" t="s">
        <v>24</v>
      </c>
      <c r="F1997" s="20" t="s">
        <v>938</v>
      </c>
      <c r="G1997" s="21">
        <v>3860.0</v>
      </c>
      <c r="H1997" s="22" t="b">
        <v>1</v>
      </c>
      <c r="I1997" s="19" t="s">
        <v>23</v>
      </c>
      <c r="J1997" s="18">
        <v>46186.0</v>
      </c>
      <c r="K1997" s="31"/>
      <c r="L1997" s="24"/>
      <c r="M1997" s="24"/>
    </row>
    <row r="1998" ht="22.5" customHeight="1">
      <c r="A1998" s="16" t="s">
        <v>632</v>
      </c>
      <c r="B1998" s="16" t="s">
        <v>185</v>
      </c>
      <c r="C1998" s="25">
        <v>1987.0</v>
      </c>
      <c r="D1998" s="18">
        <v>46184.0</v>
      </c>
      <c r="E1998" s="19" t="s">
        <v>68</v>
      </c>
      <c r="F1998" s="20" t="s">
        <v>939</v>
      </c>
      <c r="G1998" s="21">
        <v>43176.0</v>
      </c>
      <c r="H1998" s="22" t="b">
        <v>1</v>
      </c>
      <c r="I1998" s="19" t="s">
        <v>20</v>
      </c>
      <c r="J1998" s="18">
        <v>46186.0</v>
      </c>
      <c r="K1998" s="31"/>
      <c r="L1998" s="24"/>
      <c r="M1998" s="24"/>
    </row>
    <row r="1999" ht="22.5" customHeight="1">
      <c r="A1999" s="16" t="s">
        <v>632</v>
      </c>
      <c r="B1999" s="16" t="s">
        <v>185</v>
      </c>
      <c r="C1999" s="25">
        <v>1988.0</v>
      </c>
      <c r="D1999" s="18">
        <v>46184.0</v>
      </c>
      <c r="E1999" s="19" t="s">
        <v>39</v>
      </c>
      <c r="F1999" s="20" t="s">
        <v>158</v>
      </c>
      <c r="G1999" s="21">
        <v>75.0</v>
      </c>
      <c r="H1999" s="22" t="b">
        <v>1</v>
      </c>
      <c r="I1999" s="19" t="s">
        <v>20</v>
      </c>
      <c r="J1999" s="18">
        <v>46186.0</v>
      </c>
      <c r="K1999" s="31"/>
      <c r="L1999" s="24"/>
      <c r="M1999" s="24"/>
    </row>
    <row r="2000" ht="22.5" customHeight="1">
      <c r="A2000" s="16" t="s">
        <v>632</v>
      </c>
      <c r="B2000" s="16" t="s">
        <v>185</v>
      </c>
      <c r="C2000" s="25">
        <v>2034.0</v>
      </c>
      <c r="D2000" s="18">
        <v>46184.0</v>
      </c>
      <c r="E2000" s="19" t="s">
        <v>136</v>
      </c>
      <c r="F2000" s="20" t="s">
        <v>416</v>
      </c>
      <c r="G2000" s="21">
        <v>2142.0</v>
      </c>
      <c r="H2000" s="22" t="b">
        <v>1</v>
      </c>
      <c r="I2000" s="19" t="s">
        <v>20</v>
      </c>
      <c r="J2000" s="18">
        <v>46184.0</v>
      </c>
      <c r="K2000" s="31"/>
      <c r="L2000" s="24"/>
      <c r="M2000" s="24"/>
    </row>
    <row r="2001" ht="22.5" customHeight="1">
      <c r="A2001" s="16" t="s">
        <v>632</v>
      </c>
      <c r="B2001" s="16" t="s">
        <v>185</v>
      </c>
      <c r="C2001" s="25">
        <v>1989.0</v>
      </c>
      <c r="D2001" s="18">
        <v>46185.0</v>
      </c>
      <c r="E2001" s="19" t="s">
        <v>39</v>
      </c>
      <c r="F2001" s="20" t="s">
        <v>158</v>
      </c>
      <c r="G2001" s="21">
        <v>75.0</v>
      </c>
      <c r="H2001" s="22" t="b">
        <v>1</v>
      </c>
      <c r="I2001" s="19" t="s">
        <v>20</v>
      </c>
      <c r="J2001" s="18">
        <v>46186.0</v>
      </c>
      <c r="K2001" s="31"/>
      <c r="L2001" s="24"/>
      <c r="M2001" s="24"/>
    </row>
    <row r="2002" ht="22.5" customHeight="1">
      <c r="A2002" s="16" t="s">
        <v>632</v>
      </c>
      <c r="B2002" s="16" t="s">
        <v>185</v>
      </c>
      <c r="C2002" s="25">
        <v>1990.0</v>
      </c>
      <c r="D2002" s="18">
        <v>46185.0</v>
      </c>
      <c r="E2002" s="19" t="s">
        <v>59</v>
      </c>
      <c r="F2002" s="20" t="s">
        <v>60</v>
      </c>
      <c r="G2002" s="21">
        <v>3145.0</v>
      </c>
      <c r="H2002" s="22" t="b">
        <v>1</v>
      </c>
      <c r="I2002" s="19" t="s">
        <v>23</v>
      </c>
      <c r="J2002" s="18">
        <v>46186.0</v>
      </c>
      <c r="K2002" s="31"/>
      <c r="L2002" s="24"/>
      <c r="M2002" s="24"/>
    </row>
    <row r="2003" ht="22.5" customHeight="1">
      <c r="A2003" s="16" t="s">
        <v>632</v>
      </c>
      <c r="B2003" s="16" t="s">
        <v>185</v>
      </c>
      <c r="C2003" s="25">
        <v>1991.0</v>
      </c>
      <c r="D2003" s="18">
        <v>46185.0</v>
      </c>
      <c r="E2003" s="19" t="s">
        <v>159</v>
      </c>
      <c r="F2003" s="20" t="s">
        <v>940</v>
      </c>
      <c r="G2003" s="21">
        <v>3500.0</v>
      </c>
      <c r="H2003" s="22" t="b">
        <v>1</v>
      </c>
      <c r="I2003" s="19" t="s">
        <v>23</v>
      </c>
      <c r="J2003" s="18">
        <v>46186.0</v>
      </c>
      <c r="K2003" s="31"/>
      <c r="L2003" s="24"/>
      <c r="M2003" s="24"/>
    </row>
    <row r="2004" ht="22.5" customHeight="1">
      <c r="A2004" s="16" t="s">
        <v>632</v>
      </c>
      <c r="B2004" s="16" t="s">
        <v>185</v>
      </c>
      <c r="C2004" s="25">
        <v>1992.0</v>
      </c>
      <c r="D2004" s="18">
        <v>46185.0</v>
      </c>
      <c r="E2004" s="19" t="s">
        <v>21</v>
      </c>
      <c r="F2004" s="20" t="s">
        <v>941</v>
      </c>
      <c r="G2004" s="21">
        <v>2225.0</v>
      </c>
      <c r="H2004" s="22" t="b">
        <v>1</v>
      </c>
      <c r="I2004" s="19" t="s">
        <v>23</v>
      </c>
      <c r="J2004" s="18">
        <v>46186.0</v>
      </c>
      <c r="K2004" s="31"/>
      <c r="L2004" s="24"/>
      <c r="M2004" s="24"/>
    </row>
    <row r="2005" ht="22.5" customHeight="1">
      <c r="A2005" s="16" t="s">
        <v>632</v>
      </c>
      <c r="B2005" s="16" t="s">
        <v>185</v>
      </c>
      <c r="C2005" s="25">
        <v>1993.0</v>
      </c>
      <c r="D2005" s="18">
        <v>46185.0</v>
      </c>
      <c r="E2005" s="19" t="s">
        <v>676</v>
      </c>
      <c r="F2005" s="20" t="s">
        <v>51</v>
      </c>
      <c r="G2005" s="21">
        <v>11988.0</v>
      </c>
      <c r="H2005" s="22" t="b">
        <v>1</v>
      </c>
      <c r="I2005" s="19" t="s">
        <v>23</v>
      </c>
      <c r="J2005" s="18">
        <v>46186.0</v>
      </c>
      <c r="K2005" s="31"/>
      <c r="L2005" s="24"/>
      <c r="M2005" s="24"/>
    </row>
    <row r="2006" ht="22.5" customHeight="1">
      <c r="A2006" s="16" t="s">
        <v>632</v>
      </c>
      <c r="B2006" s="16" t="s">
        <v>185</v>
      </c>
      <c r="C2006" s="25">
        <v>1994.0</v>
      </c>
      <c r="D2006" s="18">
        <v>46186.0</v>
      </c>
      <c r="E2006" s="19" t="s">
        <v>395</v>
      </c>
      <c r="F2006" s="20" t="s">
        <v>942</v>
      </c>
      <c r="G2006" s="21">
        <v>7069.0</v>
      </c>
      <c r="H2006" s="22" t="b">
        <v>1</v>
      </c>
      <c r="I2006" s="19" t="s">
        <v>23</v>
      </c>
      <c r="J2006" s="18">
        <v>46186.0</v>
      </c>
      <c r="K2006" s="31"/>
      <c r="L2006" s="24"/>
      <c r="M2006" s="24"/>
    </row>
    <row r="2007" ht="22.5" customHeight="1">
      <c r="A2007" s="16" t="s">
        <v>632</v>
      </c>
      <c r="B2007" s="16" t="s">
        <v>185</v>
      </c>
      <c r="C2007" s="25">
        <v>1995.0</v>
      </c>
      <c r="D2007" s="18">
        <v>46186.0</v>
      </c>
      <c r="E2007" s="19" t="s">
        <v>39</v>
      </c>
      <c r="F2007" s="20" t="s">
        <v>158</v>
      </c>
      <c r="G2007" s="21">
        <v>75.0</v>
      </c>
      <c r="H2007" s="22" t="b">
        <v>1</v>
      </c>
      <c r="I2007" s="19" t="s">
        <v>20</v>
      </c>
      <c r="J2007" s="18">
        <v>46186.0</v>
      </c>
      <c r="K2007" s="31"/>
      <c r="L2007" s="24"/>
      <c r="M2007" s="24"/>
    </row>
    <row r="2008" ht="22.5" customHeight="1">
      <c r="A2008" s="16" t="s">
        <v>632</v>
      </c>
      <c r="B2008" s="16" t="s">
        <v>185</v>
      </c>
      <c r="C2008" s="25">
        <v>1996.0</v>
      </c>
      <c r="D2008" s="18">
        <v>46186.0</v>
      </c>
      <c r="E2008" s="19" t="s">
        <v>21</v>
      </c>
      <c r="F2008" s="20" t="s">
        <v>943</v>
      </c>
      <c r="G2008" s="21">
        <v>3809.0</v>
      </c>
      <c r="H2008" s="22" t="b">
        <v>1</v>
      </c>
      <c r="I2008" s="19" t="s">
        <v>23</v>
      </c>
      <c r="J2008" s="18">
        <v>46186.0</v>
      </c>
      <c r="K2008" s="31"/>
      <c r="L2008" s="24"/>
      <c r="M2008" s="24"/>
    </row>
    <row r="2009" ht="22.5" customHeight="1">
      <c r="A2009" s="16" t="s">
        <v>632</v>
      </c>
      <c r="B2009" s="16" t="s">
        <v>185</v>
      </c>
      <c r="C2009" s="25">
        <v>1997.0</v>
      </c>
      <c r="D2009" s="18">
        <v>46186.0</v>
      </c>
      <c r="E2009" s="19" t="s">
        <v>72</v>
      </c>
      <c r="F2009" s="20" t="s">
        <v>775</v>
      </c>
      <c r="G2009" s="21">
        <v>2428.0</v>
      </c>
      <c r="H2009" s="22" t="b">
        <v>1</v>
      </c>
      <c r="I2009" s="19" t="s">
        <v>23</v>
      </c>
      <c r="J2009" s="18">
        <v>46186.0</v>
      </c>
      <c r="K2009" s="31"/>
      <c r="L2009" s="24"/>
      <c r="M2009" s="24"/>
    </row>
    <row r="2010" ht="22.5" customHeight="1">
      <c r="A2010" s="16" t="s">
        <v>632</v>
      </c>
      <c r="B2010" s="16" t="s">
        <v>185</v>
      </c>
      <c r="C2010" s="25">
        <v>1998.0</v>
      </c>
      <c r="D2010" s="18">
        <v>46186.0</v>
      </c>
      <c r="E2010" s="19" t="s">
        <v>26</v>
      </c>
      <c r="F2010" s="20" t="s">
        <v>944</v>
      </c>
      <c r="G2010" s="21">
        <v>7200.0</v>
      </c>
      <c r="H2010" s="22" t="b">
        <v>1</v>
      </c>
      <c r="I2010" s="19" t="s">
        <v>23</v>
      </c>
      <c r="J2010" s="18">
        <v>46186.0</v>
      </c>
      <c r="K2010" s="31"/>
      <c r="L2010" s="24"/>
      <c r="M2010" s="24"/>
    </row>
    <row r="2011" ht="22.5" customHeight="1">
      <c r="A2011" s="16" t="s">
        <v>632</v>
      </c>
      <c r="B2011" s="16" t="s">
        <v>185</v>
      </c>
      <c r="C2011" s="25">
        <v>2021.0</v>
      </c>
      <c r="D2011" s="18">
        <v>46186.0</v>
      </c>
      <c r="E2011" s="19" t="s">
        <v>741</v>
      </c>
      <c r="F2011" s="20" t="s">
        <v>147</v>
      </c>
      <c r="G2011" s="21">
        <v>1968.0</v>
      </c>
      <c r="H2011" s="22" t="b">
        <v>1</v>
      </c>
      <c r="I2011" s="19" t="s">
        <v>23</v>
      </c>
      <c r="J2011" s="18">
        <v>46192.0</v>
      </c>
      <c r="K2011" s="31"/>
      <c r="L2011" s="24"/>
      <c r="M2011" s="24"/>
    </row>
    <row r="2012" ht="22.5" customHeight="1">
      <c r="A2012" s="16" t="s">
        <v>632</v>
      </c>
      <c r="B2012" s="16" t="s">
        <v>185</v>
      </c>
      <c r="C2012" s="25">
        <v>2035.0</v>
      </c>
      <c r="D2012" s="18">
        <v>46186.0</v>
      </c>
      <c r="E2012" s="19" t="s">
        <v>136</v>
      </c>
      <c r="F2012" s="20" t="s">
        <v>416</v>
      </c>
      <c r="G2012" s="21">
        <v>3390.0</v>
      </c>
      <c r="H2012" s="22" t="b">
        <v>1</v>
      </c>
      <c r="I2012" s="19" t="s">
        <v>20</v>
      </c>
      <c r="J2012" s="18">
        <v>46186.0</v>
      </c>
      <c r="K2012" s="31"/>
      <c r="L2012" s="24"/>
      <c r="M2012" s="24"/>
    </row>
    <row r="2013" ht="22.5" customHeight="1">
      <c r="A2013" s="16" t="s">
        <v>632</v>
      </c>
      <c r="B2013" s="16" t="s">
        <v>185</v>
      </c>
      <c r="C2013" s="25">
        <v>2025.0</v>
      </c>
      <c r="D2013" s="18">
        <v>46187.0</v>
      </c>
      <c r="E2013" s="19" t="s">
        <v>267</v>
      </c>
      <c r="F2013" s="20" t="s">
        <v>527</v>
      </c>
      <c r="G2013" s="21">
        <v>1210.0</v>
      </c>
      <c r="H2013" s="22" t="b">
        <v>1</v>
      </c>
      <c r="I2013" s="19" t="s">
        <v>20</v>
      </c>
      <c r="J2013" s="18">
        <v>46187.0</v>
      </c>
      <c r="K2013" s="31"/>
      <c r="L2013" s="24"/>
      <c r="M2013" s="24"/>
    </row>
    <row r="2014" ht="22.5" customHeight="1">
      <c r="A2014" s="16" t="s">
        <v>632</v>
      </c>
      <c r="B2014" s="16" t="s">
        <v>185</v>
      </c>
      <c r="C2014" s="25">
        <v>2001.0</v>
      </c>
      <c r="D2014" s="18">
        <v>46188.0</v>
      </c>
      <c r="E2014" s="19" t="s">
        <v>39</v>
      </c>
      <c r="F2014" s="20" t="s">
        <v>158</v>
      </c>
      <c r="G2014" s="21">
        <v>75.0</v>
      </c>
      <c r="H2014" s="22" t="b">
        <v>1</v>
      </c>
      <c r="I2014" s="19" t="s">
        <v>20</v>
      </c>
      <c r="J2014" s="18">
        <v>46192.0</v>
      </c>
      <c r="K2014" s="31"/>
      <c r="L2014" s="24"/>
      <c r="M2014" s="24"/>
    </row>
    <row r="2015" ht="22.5" customHeight="1">
      <c r="A2015" s="16" t="s">
        <v>632</v>
      </c>
      <c r="B2015" s="16" t="s">
        <v>185</v>
      </c>
      <c r="C2015" s="25">
        <v>2007.0</v>
      </c>
      <c r="D2015" s="18">
        <v>46188.0</v>
      </c>
      <c r="E2015" s="19" t="s">
        <v>395</v>
      </c>
      <c r="F2015" s="20" t="s">
        <v>945</v>
      </c>
      <c r="G2015" s="21">
        <v>5400.0</v>
      </c>
      <c r="H2015" s="22" t="b">
        <v>1</v>
      </c>
      <c r="I2015" s="19" t="s">
        <v>23</v>
      </c>
      <c r="J2015" s="18">
        <v>46192.0</v>
      </c>
      <c r="K2015" s="31"/>
      <c r="L2015" s="24"/>
      <c r="M2015" s="24"/>
    </row>
    <row r="2016" ht="22.5" customHeight="1">
      <c r="A2016" s="16" t="s">
        <v>632</v>
      </c>
      <c r="B2016" s="16" t="s">
        <v>185</v>
      </c>
      <c r="C2016" s="25">
        <v>2008.0</v>
      </c>
      <c r="D2016" s="18">
        <v>46188.0</v>
      </c>
      <c r="E2016" s="19" t="s">
        <v>676</v>
      </c>
      <c r="F2016" s="20" t="s">
        <v>51</v>
      </c>
      <c r="G2016" s="21">
        <v>17126.0</v>
      </c>
      <c r="H2016" s="22" t="b">
        <v>1</v>
      </c>
      <c r="I2016" s="19" t="s">
        <v>23</v>
      </c>
      <c r="J2016" s="18">
        <v>46192.0</v>
      </c>
      <c r="K2016" s="31"/>
      <c r="L2016" s="24"/>
      <c r="M2016" s="24"/>
    </row>
    <row r="2017" ht="22.5" customHeight="1">
      <c r="A2017" s="16" t="s">
        <v>632</v>
      </c>
      <c r="B2017" s="16" t="s">
        <v>185</v>
      </c>
      <c r="C2017" s="25">
        <v>2009.0</v>
      </c>
      <c r="D2017" s="18">
        <v>46188.0</v>
      </c>
      <c r="E2017" s="19" t="s">
        <v>91</v>
      </c>
      <c r="F2017" s="20" t="s">
        <v>946</v>
      </c>
      <c r="G2017" s="21">
        <v>15002.0</v>
      </c>
      <c r="H2017" s="22" t="b">
        <v>1</v>
      </c>
      <c r="I2017" s="19" t="s">
        <v>23</v>
      </c>
      <c r="J2017" s="18">
        <v>46192.0</v>
      </c>
      <c r="K2017" s="31"/>
      <c r="L2017" s="24"/>
      <c r="M2017" s="24"/>
    </row>
    <row r="2018" ht="22.5" customHeight="1">
      <c r="A2018" s="16" t="s">
        <v>632</v>
      </c>
      <c r="B2018" s="16" t="s">
        <v>185</v>
      </c>
      <c r="C2018" s="25">
        <v>2015.0</v>
      </c>
      <c r="D2018" s="18">
        <v>46188.0</v>
      </c>
      <c r="E2018" s="19" t="s">
        <v>155</v>
      </c>
      <c r="F2018" s="20" t="s">
        <v>596</v>
      </c>
      <c r="G2018" s="21">
        <v>2105.0</v>
      </c>
      <c r="H2018" s="22" t="b">
        <v>1</v>
      </c>
      <c r="I2018" s="19" t="s">
        <v>20</v>
      </c>
      <c r="J2018" s="18">
        <v>46190.0</v>
      </c>
      <c r="K2018" s="31"/>
      <c r="L2018" s="24"/>
      <c r="M2018" s="24"/>
    </row>
    <row r="2019" ht="22.5" customHeight="1">
      <c r="A2019" s="16" t="s">
        <v>632</v>
      </c>
      <c r="B2019" s="16" t="s">
        <v>185</v>
      </c>
      <c r="C2019" s="25">
        <v>2036.0</v>
      </c>
      <c r="D2019" s="18">
        <v>46188.0</v>
      </c>
      <c r="E2019" s="19" t="s">
        <v>136</v>
      </c>
      <c r="F2019" s="20" t="s">
        <v>416</v>
      </c>
      <c r="G2019" s="21">
        <v>3126.0</v>
      </c>
      <c r="H2019" s="22" t="b">
        <v>1</v>
      </c>
      <c r="I2019" s="19" t="s">
        <v>20</v>
      </c>
      <c r="J2019" s="18">
        <v>46188.0</v>
      </c>
      <c r="K2019" s="31"/>
      <c r="L2019" s="24"/>
      <c r="M2019" s="24"/>
    </row>
    <row r="2020" ht="22.5" customHeight="1">
      <c r="A2020" s="16" t="s">
        <v>632</v>
      </c>
      <c r="B2020" s="16" t="s">
        <v>185</v>
      </c>
      <c r="C2020" s="25">
        <v>2002.0</v>
      </c>
      <c r="D2020" s="18">
        <v>46189.0</v>
      </c>
      <c r="E2020" s="19" t="s">
        <v>39</v>
      </c>
      <c r="F2020" s="20" t="s">
        <v>158</v>
      </c>
      <c r="G2020" s="21">
        <v>75.0</v>
      </c>
      <c r="H2020" s="22" t="b">
        <v>1</v>
      </c>
      <c r="I2020" s="19" t="s">
        <v>20</v>
      </c>
      <c r="J2020" s="18">
        <v>46192.0</v>
      </c>
      <c r="K2020" s="31"/>
      <c r="L2020" s="24"/>
      <c r="M2020" s="24"/>
    </row>
    <row r="2021" ht="22.5" customHeight="1">
      <c r="A2021" s="16" t="s">
        <v>632</v>
      </c>
      <c r="B2021" s="16" t="s">
        <v>185</v>
      </c>
      <c r="C2021" s="25">
        <v>2005.0</v>
      </c>
      <c r="D2021" s="18">
        <v>46189.0</v>
      </c>
      <c r="E2021" s="19" t="s">
        <v>159</v>
      </c>
      <c r="F2021" s="20" t="s">
        <v>817</v>
      </c>
      <c r="G2021" s="21">
        <v>6550.0</v>
      </c>
      <c r="H2021" s="22" t="b">
        <v>1</v>
      </c>
      <c r="I2021" s="19" t="s">
        <v>23</v>
      </c>
      <c r="J2021" s="18">
        <v>46192.0</v>
      </c>
      <c r="K2021" s="31"/>
      <c r="L2021" s="24"/>
      <c r="M2021" s="24"/>
    </row>
    <row r="2022" ht="22.5" customHeight="1">
      <c r="A2022" s="16" t="s">
        <v>632</v>
      </c>
      <c r="B2022" s="16" t="s">
        <v>185</v>
      </c>
      <c r="C2022" s="25">
        <v>2000.0</v>
      </c>
      <c r="D2022" s="18">
        <v>46190.0</v>
      </c>
      <c r="E2022" s="19" t="s">
        <v>331</v>
      </c>
      <c r="F2022" s="20" t="s">
        <v>947</v>
      </c>
      <c r="G2022" s="21">
        <v>1354.0</v>
      </c>
      <c r="H2022" s="22" t="b">
        <v>1</v>
      </c>
      <c r="I2022" s="19" t="s">
        <v>20</v>
      </c>
      <c r="J2022" s="18">
        <v>46191.0</v>
      </c>
      <c r="K2022" s="31"/>
      <c r="L2022" s="24"/>
      <c r="M2022" s="24"/>
    </row>
    <row r="2023" ht="22.5" customHeight="1">
      <c r="A2023" s="16" t="s">
        <v>632</v>
      </c>
      <c r="B2023" s="16" t="s">
        <v>185</v>
      </c>
      <c r="C2023" s="25">
        <v>2003.0</v>
      </c>
      <c r="D2023" s="18">
        <v>46190.0</v>
      </c>
      <c r="E2023" s="19" t="s">
        <v>39</v>
      </c>
      <c r="F2023" s="20" t="s">
        <v>158</v>
      </c>
      <c r="G2023" s="21">
        <v>75.0</v>
      </c>
      <c r="H2023" s="22" t="b">
        <v>1</v>
      </c>
      <c r="I2023" s="19" t="s">
        <v>20</v>
      </c>
      <c r="J2023" s="18">
        <v>46192.0</v>
      </c>
      <c r="K2023" s="31"/>
      <c r="L2023" s="24"/>
      <c r="M2023" s="24"/>
    </row>
    <row r="2024" ht="22.5" customHeight="1">
      <c r="A2024" s="16" t="s">
        <v>632</v>
      </c>
      <c r="B2024" s="16" t="s">
        <v>185</v>
      </c>
      <c r="C2024" s="25">
        <v>2006.0</v>
      </c>
      <c r="D2024" s="18">
        <v>46190.0</v>
      </c>
      <c r="E2024" s="19" t="s">
        <v>21</v>
      </c>
      <c r="F2024" s="20" t="s">
        <v>948</v>
      </c>
      <c r="G2024" s="21">
        <v>3957.0</v>
      </c>
      <c r="H2024" s="22" t="b">
        <v>1</v>
      </c>
      <c r="I2024" s="19" t="s">
        <v>23</v>
      </c>
      <c r="J2024" s="18">
        <v>46192.0</v>
      </c>
      <c r="K2024" s="31"/>
      <c r="L2024" s="24"/>
      <c r="M2024" s="24"/>
    </row>
    <row r="2025" ht="22.5" customHeight="1">
      <c r="A2025" s="16" t="s">
        <v>632</v>
      </c>
      <c r="B2025" s="16" t="s">
        <v>185</v>
      </c>
      <c r="C2025" s="25">
        <v>2014.0</v>
      </c>
      <c r="D2025" s="18">
        <v>46190.0</v>
      </c>
      <c r="E2025" s="19" t="s">
        <v>400</v>
      </c>
      <c r="F2025" s="20" t="s">
        <v>680</v>
      </c>
      <c r="G2025" s="21">
        <v>424.0</v>
      </c>
      <c r="H2025" s="22" t="b">
        <v>1</v>
      </c>
      <c r="I2025" s="19" t="s">
        <v>20</v>
      </c>
      <c r="J2025" s="18">
        <v>46190.0</v>
      </c>
      <c r="K2025" s="31"/>
      <c r="L2025" s="24"/>
      <c r="M2025" s="24"/>
    </row>
    <row r="2026" ht="22.5" customHeight="1">
      <c r="A2026" s="16" t="s">
        <v>632</v>
      </c>
      <c r="B2026" s="16" t="s">
        <v>185</v>
      </c>
      <c r="C2026" s="25">
        <v>2020.0</v>
      </c>
      <c r="D2026" s="18">
        <v>46190.0</v>
      </c>
      <c r="E2026" s="19" t="s">
        <v>741</v>
      </c>
      <c r="F2026" s="20" t="s">
        <v>147</v>
      </c>
      <c r="G2026" s="21">
        <v>3386.0</v>
      </c>
      <c r="H2026" s="22" t="b">
        <v>1</v>
      </c>
      <c r="I2026" s="19" t="s">
        <v>23</v>
      </c>
      <c r="J2026" s="18">
        <v>46192.0</v>
      </c>
      <c r="K2026" s="31"/>
      <c r="L2026" s="24"/>
      <c r="M2026" s="24"/>
    </row>
    <row r="2027" ht="22.5" customHeight="1">
      <c r="A2027" s="16" t="s">
        <v>632</v>
      </c>
      <c r="B2027" s="16" t="s">
        <v>185</v>
      </c>
      <c r="C2027" s="25">
        <v>2004.0</v>
      </c>
      <c r="D2027" s="18">
        <v>46191.0</v>
      </c>
      <c r="E2027" s="19" t="s">
        <v>39</v>
      </c>
      <c r="F2027" s="20" t="s">
        <v>158</v>
      </c>
      <c r="G2027" s="21">
        <v>75.0</v>
      </c>
      <c r="H2027" s="22" t="b">
        <v>1</v>
      </c>
      <c r="I2027" s="19" t="s">
        <v>20</v>
      </c>
      <c r="J2027" s="18">
        <v>46192.0</v>
      </c>
      <c r="K2027" s="31"/>
      <c r="L2027" s="24"/>
      <c r="M2027" s="24"/>
    </row>
    <row r="2028" ht="22.5" customHeight="1">
      <c r="A2028" s="16" t="s">
        <v>632</v>
      </c>
      <c r="B2028" s="16" t="s">
        <v>185</v>
      </c>
      <c r="C2028" s="25">
        <v>2010.0</v>
      </c>
      <c r="D2028" s="18">
        <v>46191.0</v>
      </c>
      <c r="E2028" s="19" t="s">
        <v>395</v>
      </c>
      <c r="F2028" s="20" t="s">
        <v>949</v>
      </c>
      <c r="G2028" s="21">
        <v>9297.0</v>
      </c>
      <c r="H2028" s="22" t="b">
        <v>1</v>
      </c>
      <c r="I2028" s="19" t="s">
        <v>23</v>
      </c>
      <c r="J2028" s="18">
        <v>46192.0</v>
      </c>
      <c r="K2028" s="31"/>
      <c r="L2028" s="24"/>
      <c r="M2028" s="24"/>
    </row>
    <row r="2029" ht="22.5" customHeight="1">
      <c r="A2029" s="16" t="s">
        <v>632</v>
      </c>
      <c r="B2029" s="16" t="s">
        <v>185</v>
      </c>
      <c r="C2029" s="25">
        <v>2011.0</v>
      </c>
      <c r="D2029" s="18">
        <v>46191.0</v>
      </c>
      <c r="E2029" s="19" t="s">
        <v>21</v>
      </c>
      <c r="F2029" s="20" t="s">
        <v>950</v>
      </c>
      <c r="G2029" s="21">
        <v>4797.0</v>
      </c>
      <c r="H2029" s="22" t="b">
        <v>1</v>
      </c>
      <c r="I2029" s="19" t="s">
        <v>23</v>
      </c>
      <c r="J2029" s="18">
        <v>46192.0</v>
      </c>
      <c r="K2029" s="31"/>
      <c r="L2029" s="24"/>
      <c r="M2029" s="24"/>
    </row>
    <row r="2030" ht="22.5" customHeight="1">
      <c r="A2030" s="16" t="s">
        <v>632</v>
      </c>
      <c r="B2030" s="16" t="s">
        <v>185</v>
      </c>
      <c r="C2030" s="25">
        <v>2012.0</v>
      </c>
      <c r="D2030" s="18">
        <v>46191.0</v>
      </c>
      <c r="E2030" s="19" t="s">
        <v>676</v>
      </c>
      <c r="F2030" s="20" t="s">
        <v>51</v>
      </c>
      <c r="G2030" s="21">
        <v>5495.0</v>
      </c>
      <c r="H2030" s="22" t="b">
        <v>1</v>
      </c>
      <c r="I2030" s="19" t="s">
        <v>23</v>
      </c>
      <c r="J2030" s="18">
        <v>46192.0</v>
      </c>
      <c r="K2030" s="31"/>
      <c r="L2030" s="24"/>
      <c r="M2030" s="24"/>
    </row>
    <row r="2031" ht="22.5" customHeight="1">
      <c r="A2031" s="16" t="s">
        <v>632</v>
      </c>
      <c r="B2031" s="16" t="s">
        <v>185</v>
      </c>
      <c r="C2031" s="25">
        <v>2013.0</v>
      </c>
      <c r="D2031" s="18">
        <v>46191.0</v>
      </c>
      <c r="E2031" s="19" t="s">
        <v>72</v>
      </c>
      <c r="F2031" s="20" t="s">
        <v>865</v>
      </c>
      <c r="G2031" s="21">
        <v>913.0</v>
      </c>
      <c r="H2031" s="22" t="b">
        <v>1</v>
      </c>
      <c r="I2031" s="19" t="s">
        <v>23</v>
      </c>
      <c r="J2031" s="18">
        <v>46192.0</v>
      </c>
      <c r="K2031" s="31"/>
      <c r="L2031" s="24"/>
      <c r="M2031" s="24"/>
    </row>
    <row r="2032" ht="22.5" customHeight="1">
      <c r="A2032" s="16" t="s">
        <v>632</v>
      </c>
      <c r="B2032" s="16" t="s">
        <v>185</v>
      </c>
      <c r="C2032" s="25">
        <v>2037.0</v>
      </c>
      <c r="D2032" s="18">
        <v>46191.0</v>
      </c>
      <c r="E2032" s="19" t="s">
        <v>136</v>
      </c>
      <c r="F2032" s="20" t="s">
        <v>416</v>
      </c>
      <c r="G2032" s="21">
        <v>2754.0</v>
      </c>
      <c r="H2032" s="22" t="b">
        <v>1</v>
      </c>
      <c r="I2032" s="19" t="s">
        <v>20</v>
      </c>
      <c r="J2032" s="18">
        <v>46191.0</v>
      </c>
      <c r="K2032" s="31"/>
      <c r="L2032" s="24"/>
      <c r="M2032" s="24"/>
    </row>
    <row r="2033" ht="22.5" customHeight="1">
      <c r="A2033" s="16" t="s">
        <v>632</v>
      </c>
      <c r="B2033" s="16" t="s">
        <v>185</v>
      </c>
      <c r="C2033" s="25">
        <v>2016.0</v>
      </c>
      <c r="D2033" s="18">
        <v>46192.0</v>
      </c>
      <c r="E2033" s="19" t="s">
        <v>26</v>
      </c>
      <c r="F2033" s="20" t="s">
        <v>149</v>
      </c>
      <c r="G2033" s="21">
        <v>4032.0</v>
      </c>
      <c r="H2033" s="22" t="b">
        <v>0</v>
      </c>
      <c r="I2033" s="19"/>
      <c r="J2033" s="18"/>
      <c r="K2033" s="31"/>
      <c r="L2033" s="24"/>
      <c r="M2033" s="24"/>
    </row>
    <row r="2034" ht="22.5" customHeight="1">
      <c r="A2034" s="16" t="s">
        <v>632</v>
      </c>
      <c r="B2034" s="16" t="s">
        <v>185</v>
      </c>
      <c r="C2034" s="25">
        <v>2017.0</v>
      </c>
      <c r="D2034" s="18">
        <v>46192.0</v>
      </c>
      <c r="E2034" s="19" t="s">
        <v>39</v>
      </c>
      <c r="F2034" s="20" t="s">
        <v>158</v>
      </c>
      <c r="G2034" s="21">
        <v>75.0</v>
      </c>
      <c r="H2034" s="22" t="b">
        <v>1</v>
      </c>
      <c r="I2034" s="19" t="s">
        <v>20</v>
      </c>
      <c r="J2034" s="18">
        <v>46192.0</v>
      </c>
      <c r="K2034" s="31"/>
      <c r="L2034" s="24"/>
      <c r="M2034" s="24"/>
    </row>
    <row r="2035" ht="22.5" customHeight="1">
      <c r="A2035" s="16" t="s">
        <v>632</v>
      </c>
      <c r="B2035" s="16" t="s">
        <v>185</v>
      </c>
      <c r="C2035" s="25">
        <v>2018.0</v>
      </c>
      <c r="D2035" s="18">
        <v>46192.0</v>
      </c>
      <c r="E2035" s="19" t="s">
        <v>425</v>
      </c>
      <c r="F2035" s="20" t="s">
        <v>951</v>
      </c>
      <c r="G2035" s="21">
        <v>4100.0</v>
      </c>
      <c r="H2035" s="22" t="b">
        <v>1</v>
      </c>
      <c r="I2035" s="19" t="s">
        <v>20</v>
      </c>
      <c r="J2035" s="18">
        <v>46192.0</v>
      </c>
      <c r="K2035" s="31"/>
      <c r="L2035" s="24"/>
      <c r="M2035" s="24"/>
    </row>
    <row r="2036" ht="22.5" customHeight="1">
      <c r="A2036" s="16" t="s">
        <v>632</v>
      </c>
      <c r="B2036" s="16" t="s">
        <v>185</v>
      </c>
      <c r="C2036" s="25">
        <v>2019.0</v>
      </c>
      <c r="D2036" s="18">
        <v>46192.0</v>
      </c>
      <c r="E2036" s="19" t="s">
        <v>21</v>
      </c>
      <c r="F2036" s="20" t="s">
        <v>581</v>
      </c>
      <c r="G2036" s="21">
        <v>991.0</v>
      </c>
      <c r="H2036" s="22" t="b">
        <v>0</v>
      </c>
      <c r="I2036" s="19"/>
      <c r="J2036" s="18"/>
      <c r="K2036" s="31"/>
      <c r="L2036" s="24"/>
      <c r="M2036" s="24"/>
    </row>
    <row r="2037" ht="22.5" customHeight="1">
      <c r="A2037" s="16" t="s">
        <v>632</v>
      </c>
      <c r="B2037" s="16" t="s">
        <v>185</v>
      </c>
      <c r="C2037" s="25">
        <v>2023.0</v>
      </c>
      <c r="D2037" s="18">
        <v>46192.0</v>
      </c>
      <c r="E2037" s="19" t="s">
        <v>33</v>
      </c>
      <c r="F2037" s="20" t="s">
        <v>952</v>
      </c>
      <c r="G2037" s="21">
        <v>4861.0</v>
      </c>
      <c r="H2037" s="22" t="b">
        <v>1</v>
      </c>
      <c r="I2037" s="19" t="s">
        <v>20</v>
      </c>
      <c r="J2037" s="18">
        <v>46192.0</v>
      </c>
      <c r="K2037" s="31"/>
      <c r="L2037" s="24"/>
      <c r="M2037" s="24"/>
    </row>
    <row r="2038" ht="22.5" customHeight="1">
      <c r="A2038" s="16" t="s">
        <v>632</v>
      </c>
      <c r="B2038" s="16" t="s">
        <v>185</v>
      </c>
      <c r="C2038" s="25">
        <v>2024.0</v>
      </c>
      <c r="D2038" s="18">
        <v>46192.0</v>
      </c>
      <c r="E2038" s="19" t="s">
        <v>267</v>
      </c>
      <c r="F2038" s="20" t="s">
        <v>527</v>
      </c>
      <c r="G2038" s="21">
        <v>610.0</v>
      </c>
      <c r="H2038" s="22" t="b">
        <v>1</v>
      </c>
      <c r="I2038" s="19" t="s">
        <v>20</v>
      </c>
      <c r="J2038" s="18">
        <v>46192.0</v>
      </c>
      <c r="K2038" s="31"/>
      <c r="L2038" s="48" t="s">
        <v>648</v>
      </c>
      <c r="M2038" s="24"/>
    </row>
    <row r="2039" ht="22.5" customHeight="1">
      <c r="A2039" s="16" t="s">
        <v>632</v>
      </c>
      <c r="B2039" s="16" t="s">
        <v>185</v>
      </c>
      <c r="C2039" s="25">
        <v>2026.0</v>
      </c>
      <c r="D2039" s="18">
        <v>46192.0</v>
      </c>
      <c r="E2039" s="19" t="s">
        <v>59</v>
      </c>
      <c r="F2039" s="20" t="s">
        <v>60</v>
      </c>
      <c r="G2039" s="21">
        <v>3145.0</v>
      </c>
      <c r="H2039" s="22" t="b">
        <v>1</v>
      </c>
      <c r="I2039" s="19" t="s">
        <v>23</v>
      </c>
      <c r="J2039" s="18">
        <v>46192.0</v>
      </c>
      <c r="K2039" s="31"/>
      <c r="L2039" s="24"/>
      <c r="M2039" s="24"/>
    </row>
    <row r="2040" ht="22.5" customHeight="1">
      <c r="A2040" s="16" t="s">
        <v>632</v>
      </c>
      <c r="B2040" s="16" t="s">
        <v>185</v>
      </c>
      <c r="C2040" s="25">
        <v>2022.0</v>
      </c>
      <c r="D2040" s="18">
        <v>46193.0</v>
      </c>
      <c r="E2040" s="19" t="s">
        <v>39</v>
      </c>
      <c r="F2040" s="20" t="s">
        <v>158</v>
      </c>
      <c r="G2040" s="21">
        <v>75.0</v>
      </c>
      <c r="H2040" s="22" t="b">
        <v>0</v>
      </c>
      <c r="I2040" s="19"/>
      <c r="J2040" s="18"/>
      <c r="K2040" s="31"/>
      <c r="L2040" s="24"/>
      <c r="M2040" s="24"/>
    </row>
    <row r="2041" ht="22.5" customHeight="1">
      <c r="A2041" s="16" t="s">
        <v>632</v>
      </c>
      <c r="B2041" s="16" t="s">
        <v>185</v>
      </c>
      <c r="C2041" s="25">
        <v>2027.0</v>
      </c>
      <c r="D2041" s="18">
        <v>46193.0</v>
      </c>
      <c r="E2041" s="19" t="s">
        <v>59</v>
      </c>
      <c r="F2041" s="20" t="s">
        <v>60</v>
      </c>
      <c r="G2041" s="21">
        <v>3145.0</v>
      </c>
      <c r="H2041" s="22" t="b">
        <v>0</v>
      </c>
      <c r="I2041" s="19"/>
      <c r="J2041" s="18"/>
      <c r="K2041" s="31"/>
      <c r="L2041" s="24"/>
      <c r="M2041" s="24"/>
    </row>
    <row r="2042" ht="22.5" customHeight="1">
      <c r="A2042" s="16" t="s">
        <v>632</v>
      </c>
      <c r="B2042" s="16" t="s">
        <v>185</v>
      </c>
      <c r="C2042" s="25">
        <v>2038.0</v>
      </c>
      <c r="D2042" s="18">
        <v>46193.0</v>
      </c>
      <c r="E2042" s="19" t="s">
        <v>136</v>
      </c>
      <c r="F2042" s="20" t="s">
        <v>416</v>
      </c>
      <c r="G2042" s="21">
        <v>1872.0</v>
      </c>
      <c r="H2042" s="22" t="b">
        <v>1</v>
      </c>
      <c r="I2042" s="19" t="s">
        <v>20</v>
      </c>
      <c r="J2042" s="18">
        <v>46193.0</v>
      </c>
      <c r="K2042" s="31"/>
      <c r="L2042" s="24"/>
      <c r="M2042" s="24"/>
    </row>
    <row r="2043" ht="22.5" customHeight="1">
      <c r="A2043" s="16" t="s">
        <v>632</v>
      </c>
      <c r="B2043" s="16" t="s">
        <v>185</v>
      </c>
      <c r="C2043" s="25">
        <v>2039.0</v>
      </c>
      <c r="D2043" s="18">
        <v>46193.0</v>
      </c>
      <c r="E2043" s="19" t="s">
        <v>136</v>
      </c>
      <c r="F2043" s="20" t="s">
        <v>416</v>
      </c>
      <c r="G2043" s="21">
        <v>1834.0</v>
      </c>
      <c r="H2043" s="22" t="b">
        <v>1</v>
      </c>
      <c r="I2043" s="19" t="s">
        <v>20</v>
      </c>
      <c r="J2043" s="18">
        <v>46193.0</v>
      </c>
      <c r="K2043" s="31"/>
      <c r="L2043" s="24"/>
      <c r="M2043" s="24"/>
    </row>
    <row r="2044" ht="22.5" customHeight="1">
      <c r="A2044" s="16" t="s">
        <v>632</v>
      </c>
      <c r="B2044" s="16" t="s">
        <v>185</v>
      </c>
      <c r="C2044" s="25">
        <v>2040.0</v>
      </c>
      <c r="D2044" s="18">
        <v>46195.0</v>
      </c>
      <c r="E2044" s="19" t="s">
        <v>953</v>
      </c>
      <c r="F2044" s="20" t="s">
        <v>954</v>
      </c>
      <c r="G2044" s="21">
        <v>256.0</v>
      </c>
      <c r="H2044" s="22" t="b">
        <v>1</v>
      </c>
      <c r="I2044" s="19" t="s">
        <v>20</v>
      </c>
      <c r="J2044" s="18">
        <v>46195.0</v>
      </c>
      <c r="K2044" s="31"/>
      <c r="L2044" s="24"/>
      <c r="M2044" s="24"/>
    </row>
    <row r="2045" ht="22.5" customHeight="1">
      <c r="A2045" s="16" t="s">
        <v>955</v>
      </c>
      <c r="B2045" s="16" t="s">
        <v>955</v>
      </c>
      <c r="C2045" s="25">
        <v>691.0</v>
      </c>
      <c r="D2045" s="48"/>
      <c r="E2045" s="19" t="s">
        <v>283</v>
      </c>
      <c r="F2045" s="20" t="s">
        <v>956</v>
      </c>
      <c r="G2045" s="21">
        <v>2600.0</v>
      </c>
      <c r="H2045" s="22" t="b">
        <v>1</v>
      </c>
      <c r="I2045" s="19" t="s">
        <v>20</v>
      </c>
      <c r="J2045" s="18"/>
      <c r="K2045" s="23">
        <v>0.0</v>
      </c>
      <c r="L2045" s="24"/>
      <c r="M2045" s="24"/>
    </row>
    <row r="2046" ht="22.5" customHeight="1">
      <c r="A2046" s="16" t="s">
        <v>955</v>
      </c>
      <c r="B2046" s="16" t="s">
        <v>955</v>
      </c>
      <c r="C2046" s="25">
        <v>1901.0</v>
      </c>
      <c r="D2046" s="18"/>
      <c r="E2046" s="19"/>
      <c r="F2046" s="20"/>
      <c r="G2046" s="21"/>
      <c r="H2046" s="22" t="b">
        <v>1</v>
      </c>
      <c r="I2046" s="19" t="s">
        <v>20</v>
      </c>
      <c r="J2046" s="18">
        <v>46165.0</v>
      </c>
      <c r="K2046" s="31"/>
      <c r="L2046" s="24"/>
      <c r="M2046" s="24"/>
    </row>
    <row r="2047" ht="22.5" customHeight="1">
      <c r="A2047" s="16" t="s">
        <v>955</v>
      </c>
      <c r="B2047" s="16" t="s">
        <v>955</v>
      </c>
      <c r="C2047" s="25">
        <v>2041.0</v>
      </c>
      <c r="D2047" s="18"/>
      <c r="E2047" s="19"/>
      <c r="F2047" s="20"/>
      <c r="G2047" s="21"/>
      <c r="H2047" s="22" t="b">
        <v>0</v>
      </c>
      <c r="I2047" s="19"/>
      <c r="J2047" s="18"/>
      <c r="K2047" s="31"/>
      <c r="L2047" s="24"/>
      <c r="M2047" s="24"/>
    </row>
    <row r="2048" ht="22.5" customHeight="1">
      <c r="A2048" s="16" t="s">
        <v>955</v>
      </c>
      <c r="B2048" s="16" t="s">
        <v>955</v>
      </c>
      <c r="C2048" s="25">
        <v>2042.0</v>
      </c>
      <c r="D2048" s="18"/>
      <c r="E2048" s="19"/>
      <c r="F2048" s="20"/>
      <c r="G2048" s="21"/>
      <c r="H2048" s="22" t="b">
        <v>0</v>
      </c>
      <c r="I2048" s="19"/>
      <c r="J2048" s="18"/>
      <c r="K2048" s="31"/>
      <c r="L2048" s="24"/>
      <c r="M2048" s="24"/>
    </row>
    <row r="2049" ht="22.5" customHeight="1">
      <c r="A2049" s="16" t="s">
        <v>955</v>
      </c>
      <c r="B2049" s="16" t="s">
        <v>955</v>
      </c>
      <c r="C2049" s="25">
        <v>2043.0</v>
      </c>
      <c r="D2049" s="18"/>
      <c r="E2049" s="19"/>
      <c r="F2049" s="20"/>
      <c r="G2049" s="21"/>
      <c r="H2049" s="22" t="b">
        <v>0</v>
      </c>
      <c r="I2049" s="19"/>
      <c r="J2049" s="18"/>
      <c r="K2049" s="31"/>
      <c r="L2049" s="24"/>
      <c r="M2049" s="24"/>
    </row>
    <row r="2050" ht="22.5" customHeight="1">
      <c r="A2050" s="16" t="s">
        <v>955</v>
      </c>
      <c r="B2050" s="16" t="s">
        <v>955</v>
      </c>
      <c r="C2050" s="25">
        <v>2044.0</v>
      </c>
      <c r="D2050" s="18"/>
      <c r="E2050" s="19"/>
      <c r="F2050" s="20"/>
      <c r="G2050" s="21"/>
      <c r="H2050" s="22" t="b">
        <v>0</v>
      </c>
      <c r="I2050" s="19"/>
      <c r="J2050" s="18"/>
      <c r="K2050" s="31"/>
      <c r="L2050" s="24"/>
      <c r="M2050" s="24"/>
    </row>
    <row r="2051" ht="22.5" customHeight="1">
      <c r="A2051" s="16" t="s">
        <v>955</v>
      </c>
      <c r="B2051" s="16" t="s">
        <v>955</v>
      </c>
      <c r="C2051" s="25">
        <v>2045.0</v>
      </c>
      <c r="D2051" s="18"/>
      <c r="E2051" s="19"/>
      <c r="F2051" s="20"/>
      <c r="G2051" s="21"/>
      <c r="H2051" s="22" t="b">
        <v>0</v>
      </c>
      <c r="I2051" s="19"/>
      <c r="J2051" s="18"/>
      <c r="K2051" s="31"/>
      <c r="L2051" s="24"/>
      <c r="M2051" s="24"/>
    </row>
    <row r="2052" ht="22.5" customHeight="1">
      <c r="A2052" s="16" t="s">
        <v>955</v>
      </c>
      <c r="B2052" s="16" t="s">
        <v>955</v>
      </c>
      <c r="C2052" s="25">
        <v>2046.0</v>
      </c>
      <c r="D2052" s="18"/>
      <c r="E2052" s="19"/>
      <c r="F2052" s="20"/>
      <c r="G2052" s="21"/>
      <c r="H2052" s="22" t="b">
        <v>0</v>
      </c>
      <c r="I2052" s="19"/>
      <c r="J2052" s="18"/>
      <c r="K2052" s="31"/>
      <c r="L2052" s="24"/>
      <c r="M2052" s="24"/>
    </row>
    <row r="2053" ht="22.5" customHeight="1">
      <c r="A2053" s="16" t="s">
        <v>955</v>
      </c>
      <c r="B2053" s="16" t="s">
        <v>955</v>
      </c>
      <c r="C2053" s="25">
        <v>2047.0</v>
      </c>
      <c r="D2053" s="18"/>
      <c r="E2053" s="19"/>
      <c r="F2053" s="20"/>
      <c r="G2053" s="21"/>
      <c r="H2053" s="22" t="b">
        <v>0</v>
      </c>
      <c r="I2053" s="19"/>
      <c r="J2053" s="18"/>
      <c r="K2053" s="31"/>
      <c r="L2053" s="24"/>
      <c r="M2053" s="24"/>
    </row>
    <row r="2054" ht="22.5" customHeight="1">
      <c r="A2054" s="16" t="s">
        <v>955</v>
      </c>
      <c r="B2054" s="16" t="s">
        <v>955</v>
      </c>
      <c r="C2054" s="25">
        <v>2048.0</v>
      </c>
      <c r="D2054" s="18"/>
      <c r="E2054" s="19"/>
      <c r="F2054" s="20"/>
      <c r="G2054" s="21"/>
      <c r="H2054" s="22" t="b">
        <v>0</v>
      </c>
      <c r="I2054" s="19"/>
      <c r="J2054" s="18"/>
      <c r="K2054" s="31"/>
      <c r="L2054" s="24"/>
      <c r="M2054" s="24"/>
    </row>
    <row r="2055" ht="22.5" customHeight="1">
      <c r="A2055" s="16" t="s">
        <v>955</v>
      </c>
      <c r="B2055" s="16" t="s">
        <v>955</v>
      </c>
      <c r="C2055" s="25">
        <v>2049.0</v>
      </c>
      <c r="D2055" s="18"/>
      <c r="E2055" s="19"/>
      <c r="F2055" s="20"/>
      <c r="G2055" s="21"/>
      <c r="H2055" s="22" t="b">
        <v>0</v>
      </c>
      <c r="I2055" s="19"/>
      <c r="J2055" s="18"/>
      <c r="K2055" s="31"/>
      <c r="L2055" s="24"/>
      <c r="M2055" s="24"/>
    </row>
    <row r="2056" ht="22.5" customHeight="1">
      <c r="A2056" s="16" t="s">
        <v>955</v>
      </c>
      <c r="B2056" s="16" t="s">
        <v>955</v>
      </c>
      <c r="C2056" s="25">
        <v>2050.0</v>
      </c>
      <c r="D2056" s="18"/>
      <c r="E2056" s="19"/>
      <c r="F2056" s="20"/>
      <c r="G2056" s="21"/>
      <c r="H2056" s="22" t="b">
        <v>0</v>
      </c>
      <c r="I2056" s="19"/>
      <c r="J2056" s="18"/>
      <c r="K2056" s="31"/>
      <c r="L2056" s="24"/>
      <c r="M2056" s="24"/>
    </row>
    <row r="2057" ht="22.5" customHeight="1">
      <c r="A2057" s="16" t="s">
        <v>955</v>
      </c>
      <c r="B2057" s="16" t="s">
        <v>955</v>
      </c>
      <c r="C2057" s="25">
        <v>2051.0</v>
      </c>
      <c r="D2057" s="18"/>
      <c r="E2057" s="19"/>
      <c r="F2057" s="20"/>
      <c r="G2057" s="21"/>
      <c r="H2057" s="22" t="b">
        <v>0</v>
      </c>
      <c r="I2057" s="19"/>
      <c r="J2057" s="18"/>
      <c r="K2057" s="31"/>
      <c r="L2057" s="24"/>
      <c r="M2057" s="24"/>
    </row>
    <row r="2058" ht="22.5" customHeight="1">
      <c r="A2058" s="16" t="s">
        <v>955</v>
      </c>
      <c r="B2058" s="16" t="s">
        <v>955</v>
      </c>
      <c r="C2058" s="25">
        <v>2052.0</v>
      </c>
      <c r="D2058" s="18"/>
      <c r="E2058" s="19"/>
      <c r="F2058" s="20"/>
      <c r="G2058" s="21"/>
      <c r="H2058" s="22" t="b">
        <v>0</v>
      </c>
      <c r="I2058" s="19"/>
      <c r="J2058" s="18"/>
      <c r="K2058" s="31"/>
      <c r="L2058" s="24"/>
      <c r="M2058" s="24"/>
    </row>
    <row r="2059" ht="22.5" customHeight="1">
      <c r="A2059" s="16" t="s">
        <v>955</v>
      </c>
      <c r="B2059" s="16" t="s">
        <v>955</v>
      </c>
      <c r="C2059" s="25">
        <v>2053.0</v>
      </c>
      <c r="D2059" s="18"/>
      <c r="E2059" s="19"/>
      <c r="F2059" s="20"/>
      <c r="G2059" s="21"/>
      <c r="H2059" s="22" t="b">
        <v>0</v>
      </c>
      <c r="I2059" s="19"/>
      <c r="J2059" s="18"/>
      <c r="K2059" s="31"/>
      <c r="L2059" s="24"/>
      <c r="M2059" s="24"/>
    </row>
    <row r="2060" ht="22.5" customHeight="1">
      <c r="A2060" s="16" t="s">
        <v>955</v>
      </c>
      <c r="B2060" s="16" t="s">
        <v>955</v>
      </c>
      <c r="C2060" s="25">
        <v>2054.0</v>
      </c>
      <c r="D2060" s="18"/>
      <c r="E2060" s="19"/>
      <c r="F2060" s="20"/>
      <c r="G2060" s="21"/>
      <c r="H2060" s="22" t="b">
        <v>0</v>
      </c>
      <c r="I2060" s="19"/>
      <c r="J2060" s="18"/>
      <c r="K2060" s="31"/>
      <c r="L2060" s="24"/>
      <c r="M2060" s="24"/>
    </row>
    <row r="2061" ht="22.5" customHeight="1">
      <c r="A2061" s="16" t="s">
        <v>955</v>
      </c>
      <c r="B2061" s="16" t="s">
        <v>955</v>
      </c>
      <c r="C2061" s="25">
        <v>2055.0</v>
      </c>
      <c r="D2061" s="18"/>
      <c r="E2061" s="19"/>
      <c r="F2061" s="20"/>
      <c r="G2061" s="21"/>
      <c r="H2061" s="22" t="b">
        <v>0</v>
      </c>
      <c r="I2061" s="19"/>
      <c r="J2061" s="18"/>
      <c r="K2061" s="31"/>
      <c r="L2061" s="24"/>
      <c r="M2061" s="24"/>
    </row>
    <row r="2062" ht="22.5" customHeight="1">
      <c r="A2062" s="16" t="s">
        <v>955</v>
      </c>
      <c r="B2062" s="16" t="s">
        <v>955</v>
      </c>
      <c r="C2062" s="25">
        <v>2056.0</v>
      </c>
      <c r="D2062" s="18"/>
      <c r="E2062" s="19"/>
      <c r="F2062" s="20"/>
      <c r="G2062" s="21"/>
      <c r="H2062" s="22" t="b">
        <v>0</v>
      </c>
      <c r="I2062" s="19"/>
      <c r="J2062" s="18"/>
      <c r="K2062" s="31"/>
      <c r="L2062" s="24"/>
      <c r="M2062" s="24"/>
    </row>
    <row r="2063" ht="22.5" customHeight="1">
      <c r="A2063" s="16" t="s">
        <v>955</v>
      </c>
      <c r="B2063" s="16" t="s">
        <v>955</v>
      </c>
      <c r="C2063" s="25">
        <v>2057.0</v>
      </c>
      <c r="D2063" s="18"/>
      <c r="E2063" s="19"/>
      <c r="F2063" s="20"/>
      <c r="G2063" s="21"/>
      <c r="H2063" s="22" t="b">
        <v>0</v>
      </c>
      <c r="I2063" s="19"/>
      <c r="J2063" s="18"/>
      <c r="K2063" s="31"/>
      <c r="L2063" s="24"/>
      <c r="M2063" s="24"/>
    </row>
    <row r="2064" ht="22.5" customHeight="1">
      <c r="A2064" s="16" t="s">
        <v>955</v>
      </c>
      <c r="B2064" s="16" t="s">
        <v>955</v>
      </c>
      <c r="C2064" s="25">
        <v>2058.0</v>
      </c>
      <c r="D2064" s="18"/>
      <c r="E2064" s="19"/>
      <c r="F2064" s="20"/>
      <c r="G2064" s="21"/>
      <c r="H2064" s="22" t="b">
        <v>0</v>
      </c>
      <c r="I2064" s="19"/>
      <c r="J2064" s="18"/>
      <c r="K2064" s="31"/>
      <c r="L2064" s="24"/>
      <c r="M2064" s="24"/>
    </row>
    <row r="2065" ht="22.5" customHeight="1">
      <c r="A2065" s="16" t="s">
        <v>955</v>
      </c>
      <c r="B2065" s="16" t="s">
        <v>955</v>
      </c>
      <c r="C2065" s="25">
        <v>2059.0</v>
      </c>
      <c r="D2065" s="18"/>
      <c r="E2065" s="19"/>
      <c r="F2065" s="20"/>
      <c r="G2065" s="21"/>
      <c r="H2065" s="22" t="b">
        <v>0</v>
      </c>
      <c r="I2065" s="19"/>
      <c r="J2065" s="18"/>
      <c r="K2065" s="31"/>
      <c r="L2065" s="24"/>
      <c r="M2065" s="24"/>
    </row>
    <row r="2066" ht="22.5" customHeight="1">
      <c r="A2066" s="16" t="s">
        <v>955</v>
      </c>
      <c r="B2066" s="16" t="s">
        <v>955</v>
      </c>
      <c r="C2066" s="25">
        <v>2060.0</v>
      </c>
      <c r="D2066" s="18"/>
      <c r="E2066" s="19"/>
      <c r="F2066" s="20"/>
      <c r="G2066" s="21"/>
      <c r="H2066" s="22" t="b">
        <v>0</v>
      </c>
      <c r="I2066" s="19"/>
      <c r="J2066" s="18"/>
      <c r="K2066" s="31"/>
      <c r="L2066" s="24"/>
      <c r="M2066" s="24"/>
    </row>
    <row r="2067" ht="22.5" customHeight="1">
      <c r="A2067" s="16" t="s">
        <v>955</v>
      </c>
      <c r="B2067" s="16" t="s">
        <v>955</v>
      </c>
      <c r="C2067" s="25">
        <v>2061.0</v>
      </c>
      <c r="D2067" s="18"/>
      <c r="E2067" s="19"/>
      <c r="F2067" s="20"/>
      <c r="G2067" s="21"/>
      <c r="H2067" s="22" t="b">
        <v>0</v>
      </c>
      <c r="I2067" s="19"/>
      <c r="J2067" s="18"/>
      <c r="K2067" s="31"/>
      <c r="L2067" s="24"/>
      <c r="M2067" s="24"/>
    </row>
    <row r="2068" ht="22.5" customHeight="1">
      <c r="A2068" s="16" t="s">
        <v>955</v>
      </c>
      <c r="B2068" s="16" t="s">
        <v>955</v>
      </c>
      <c r="C2068" s="25">
        <v>2062.0</v>
      </c>
      <c r="D2068" s="18"/>
      <c r="E2068" s="19"/>
      <c r="F2068" s="20"/>
      <c r="G2068" s="21"/>
      <c r="H2068" s="22" t="b">
        <v>0</v>
      </c>
      <c r="I2068" s="19"/>
      <c r="J2068" s="18"/>
      <c r="K2068" s="31"/>
      <c r="L2068" s="24"/>
      <c r="M2068" s="24"/>
    </row>
    <row r="2069" ht="22.5" customHeight="1">
      <c r="A2069" s="16" t="s">
        <v>955</v>
      </c>
      <c r="B2069" s="16" t="s">
        <v>955</v>
      </c>
      <c r="C2069" s="25">
        <v>2063.0</v>
      </c>
      <c r="D2069" s="18"/>
      <c r="E2069" s="19"/>
      <c r="F2069" s="20"/>
      <c r="G2069" s="21"/>
      <c r="H2069" s="22" t="b">
        <v>0</v>
      </c>
      <c r="I2069" s="19"/>
      <c r="J2069" s="18"/>
      <c r="K2069" s="31"/>
      <c r="L2069" s="24"/>
      <c r="M2069" s="24"/>
    </row>
    <row r="2070" ht="22.5" customHeight="1">
      <c r="A2070" s="16" t="s">
        <v>955</v>
      </c>
      <c r="B2070" s="16" t="s">
        <v>955</v>
      </c>
      <c r="C2070" s="25">
        <v>2064.0</v>
      </c>
      <c r="D2070" s="18"/>
      <c r="E2070" s="19"/>
      <c r="F2070" s="20"/>
      <c r="G2070" s="21"/>
      <c r="H2070" s="22" t="b">
        <v>0</v>
      </c>
      <c r="I2070" s="19"/>
      <c r="J2070" s="18"/>
      <c r="K2070" s="31"/>
      <c r="L2070" s="24"/>
      <c r="M2070" s="24"/>
    </row>
    <row r="2071" ht="22.5" customHeight="1">
      <c r="A2071" s="16" t="s">
        <v>955</v>
      </c>
      <c r="B2071" s="16" t="s">
        <v>955</v>
      </c>
      <c r="C2071" s="25">
        <v>2065.0</v>
      </c>
      <c r="D2071" s="18"/>
      <c r="E2071" s="19"/>
      <c r="F2071" s="20"/>
      <c r="G2071" s="21"/>
      <c r="H2071" s="22" t="b">
        <v>0</v>
      </c>
      <c r="I2071" s="19"/>
      <c r="J2071" s="18"/>
      <c r="K2071" s="31"/>
      <c r="L2071" s="24"/>
      <c r="M2071" s="24"/>
    </row>
    <row r="2072" ht="22.5" customHeight="1">
      <c r="A2072" s="16" t="s">
        <v>955</v>
      </c>
      <c r="B2072" s="16" t="s">
        <v>955</v>
      </c>
      <c r="C2072" s="25">
        <v>2066.0</v>
      </c>
      <c r="D2072" s="18"/>
      <c r="E2072" s="19"/>
      <c r="F2072" s="20"/>
      <c r="G2072" s="21"/>
      <c r="H2072" s="22" t="b">
        <v>0</v>
      </c>
      <c r="I2072" s="19"/>
      <c r="J2072" s="18"/>
      <c r="K2072" s="31"/>
      <c r="L2072" s="24"/>
      <c r="M2072" s="24"/>
    </row>
    <row r="2073" ht="22.5" customHeight="1">
      <c r="A2073" s="16" t="s">
        <v>955</v>
      </c>
      <c r="B2073" s="16" t="s">
        <v>955</v>
      </c>
      <c r="C2073" s="25">
        <v>2067.0</v>
      </c>
      <c r="D2073" s="18"/>
      <c r="E2073" s="19"/>
      <c r="F2073" s="20"/>
      <c r="G2073" s="21"/>
      <c r="H2073" s="22" t="b">
        <v>0</v>
      </c>
      <c r="I2073" s="19"/>
      <c r="J2073" s="18"/>
      <c r="K2073" s="31"/>
      <c r="L2073" s="24"/>
      <c r="M2073" s="24"/>
    </row>
    <row r="2074" ht="22.5" customHeight="1">
      <c r="A2074" s="16" t="s">
        <v>955</v>
      </c>
      <c r="B2074" s="16" t="s">
        <v>955</v>
      </c>
      <c r="C2074" s="25">
        <v>2068.0</v>
      </c>
      <c r="D2074" s="18"/>
      <c r="E2074" s="19"/>
      <c r="F2074" s="20"/>
      <c r="G2074" s="21"/>
      <c r="H2074" s="22" t="b">
        <v>0</v>
      </c>
      <c r="I2074" s="19"/>
      <c r="J2074" s="18"/>
      <c r="K2074" s="31"/>
      <c r="L2074" s="24"/>
      <c r="M2074" s="24"/>
    </row>
    <row r="2075" ht="22.5" customHeight="1">
      <c r="A2075" s="16" t="s">
        <v>955</v>
      </c>
      <c r="B2075" s="16" t="s">
        <v>955</v>
      </c>
      <c r="C2075" s="25">
        <v>2069.0</v>
      </c>
      <c r="D2075" s="18"/>
      <c r="E2075" s="19"/>
      <c r="F2075" s="20"/>
      <c r="G2075" s="21"/>
      <c r="H2075" s="22" t="b">
        <v>0</v>
      </c>
      <c r="I2075" s="19"/>
      <c r="J2075" s="18"/>
      <c r="K2075" s="31"/>
      <c r="L2075" s="24"/>
      <c r="M2075" s="24"/>
    </row>
    <row r="2076" ht="22.5" customHeight="1">
      <c r="A2076" s="16" t="s">
        <v>955</v>
      </c>
      <c r="B2076" s="16" t="s">
        <v>955</v>
      </c>
      <c r="C2076" s="25">
        <v>2070.0</v>
      </c>
      <c r="D2076" s="18"/>
      <c r="E2076" s="19"/>
      <c r="F2076" s="20"/>
      <c r="G2076" s="21"/>
      <c r="H2076" s="22" t="b">
        <v>0</v>
      </c>
      <c r="I2076" s="19"/>
      <c r="J2076" s="18"/>
      <c r="K2076" s="31"/>
      <c r="L2076" s="24"/>
      <c r="M2076" s="24"/>
    </row>
    <row r="2077" ht="22.5" customHeight="1">
      <c r="A2077" s="16" t="s">
        <v>955</v>
      </c>
      <c r="B2077" s="16" t="s">
        <v>955</v>
      </c>
      <c r="C2077" s="25">
        <v>2071.0</v>
      </c>
      <c r="D2077" s="18"/>
      <c r="E2077" s="19"/>
      <c r="F2077" s="20"/>
      <c r="G2077" s="21"/>
      <c r="H2077" s="22" t="b">
        <v>0</v>
      </c>
      <c r="I2077" s="19"/>
      <c r="J2077" s="18"/>
      <c r="K2077" s="31"/>
      <c r="L2077" s="24"/>
      <c r="M2077" s="24"/>
    </row>
    <row r="2078" ht="22.5" customHeight="1">
      <c r="A2078" s="16" t="s">
        <v>955</v>
      </c>
      <c r="B2078" s="16" t="s">
        <v>955</v>
      </c>
      <c r="C2078" s="25">
        <v>2072.0</v>
      </c>
      <c r="D2078" s="18"/>
      <c r="E2078" s="19"/>
      <c r="F2078" s="20"/>
      <c r="G2078" s="21"/>
      <c r="H2078" s="22" t="b">
        <v>0</v>
      </c>
      <c r="I2078" s="19"/>
      <c r="J2078" s="18"/>
      <c r="K2078" s="31"/>
      <c r="L2078" s="24"/>
      <c r="M2078" s="24"/>
    </row>
    <row r="2079" ht="22.5" customHeight="1">
      <c r="A2079" s="16" t="s">
        <v>955</v>
      </c>
      <c r="B2079" s="16" t="s">
        <v>955</v>
      </c>
      <c r="C2079" s="25">
        <v>2073.0</v>
      </c>
      <c r="D2079" s="18"/>
      <c r="E2079" s="19"/>
      <c r="F2079" s="20"/>
      <c r="G2079" s="21"/>
      <c r="H2079" s="22" t="b">
        <v>0</v>
      </c>
      <c r="I2079" s="19"/>
      <c r="J2079" s="18"/>
      <c r="K2079" s="31"/>
      <c r="L2079" s="24"/>
      <c r="M2079" s="24"/>
    </row>
    <row r="2080" ht="22.5" customHeight="1">
      <c r="A2080" s="16" t="s">
        <v>955</v>
      </c>
      <c r="B2080" s="16" t="s">
        <v>955</v>
      </c>
      <c r="C2080" s="25">
        <v>2074.0</v>
      </c>
      <c r="D2080" s="18"/>
      <c r="E2080" s="19"/>
      <c r="F2080" s="20"/>
      <c r="G2080" s="21"/>
      <c r="H2080" s="22" t="b">
        <v>0</v>
      </c>
      <c r="I2080" s="19"/>
      <c r="J2080" s="18"/>
      <c r="K2080" s="31"/>
      <c r="L2080" s="24"/>
      <c r="M2080" s="24"/>
    </row>
    <row r="2081" ht="22.5" customHeight="1">
      <c r="A2081" s="16" t="s">
        <v>955</v>
      </c>
      <c r="B2081" s="16" t="s">
        <v>955</v>
      </c>
      <c r="C2081" s="25">
        <v>2075.0</v>
      </c>
      <c r="D2081" s="18"/>
      <c r="E2081" s="19"/>
      <c r="F2081" s="20"/>
      <c r="G2081" s="21"/>
      <c r="H2081" s="22" t="b">
        <v>0</v>
      </c>
      <c r="I2081" s="19"/>
      <c r="J2081" s="18"/>
      <c r="K2081" s="31"/>
      <c r="L2081" s="24"/>
      <c r="M2081" s="24"/>
    </row>
    <row r="2082" ht="22.5" customHeight="1">
      <c r="A2082" s="16" t="s">
        <v>955</v>
      </c>
      <c r="B2082" s="16" t="s">
        <v>955</v>
      </c>
      <c r="C2082" s="25">
        <v>2076.0</v>
      </c>
      <c r="D2082" s="18"/>
      <c r="E2082" s="19"/>
      <c r="F2082" s="20"/>
      <c r="G2082" s="21"/>
      <c r="H2082" s="22" t="b">
        <v>0</v>
      </c>
      <c r="I2082" s="19"/>
      <c r="J2082" s="18"/>
      <c r="K2082" s="31"/>
      <c r="L2082" s="24"/>
      <c r="M2082" s="24"/>
    </row>
    <row r="2083" ht="22.5" customHeight="1">
      <c r="A2083" s="16" t="s">
        <v>955</v>
      </c>
      <c r="B2083" s="16" t="s">
        <v>955</v>
      </c>
      <c r="C2083" s="25">
        <v>2077.0</v>
      </c>
      <c r="D2083" s="18"/>
      <c r="E2083" s="19"/>
      <c r="F2083" s="20"/>
      <c r="G2083" s="21"/>
      <c r="H2083" s="22" t="b">
        <v>0</v>
      </c>
      <c r="I2083" s="19"/>
      <c r="J2083" s="18"/>
      <c r="K2083" s="31"/>
      <c r="L2083" s="24"/>
      <c r="M2083" s="24"/>
    </row>
    <row r="2084" ht="22.5" customHeight="1">
      <c r="A2084" s="16" t="s">
        <v>955</v>
      </c>
      <c r="B2084" s="16" t="s">
        <v>955</v>
      </c>
      <c r="C2084" s="25">
        <v>2078.0</v>
      </c>
      <c r="D2084" s="18"/>
      <c r="E2084" s="19"/>
      <c r="F2084" s="20"/>
      <c r="G2084" s="21"/>
      <c r="H2084" s="22" t="b">
        <v>0</v>
      </c>
      <c r="I2084" s="19"/>
      <c r="J2084" s="18"/>
      <c r="K2084" s="31"/>
      <c r="L2084" s="24"/>
      <c r="M2084" s="24"/>
    </row>
    <row r="2085" ht="22.5" customHeight="1">
      <c r="A2085" s="16" t="s">
        <v>955</v>
      </c>
      <c r="B2085" s="16" t="s">
        <v>955</v>
      </c>
      <c r="C2085" s="25">
        <v>2079.0</v>
      </c>
      <c r="D2085" s="18"/>
      <c r="E2085" s="19"/>
      <c r="F2085" s="20"/>
      <c r="G2085" s="21"/>
      <c r="H2085" s="22" t="b">
        <v>0</v>
      </c>
      <c r="I2085" s="19"/>
      <c r="J2085" s="18"/>
      <c r="K2085" s="31"/>
      <c r="L2085" s="24"/>
      <c r="M2085" s="24"/>
    </row>
    <row r="2086" ht="22.5" customHeight="1">
      <c r="A2086" s="16" t="s">
        <v>955</v>
      </c>
      <c r="B2086" s="16" t="s">
        <v>955</v>
      </c>
      <c r="C2086" s="25">
        <v>2080.0</v>
      </c>
      <c r="D2086" s="18"/>
      <c r="E2086" s="19"/>
      <c r="F2086" s="20"/>
      <c r="G2086" s="21"/>
      <c r="H2086" s="22" t="b">
        <v>0</v>
      </c>
      <c r="I2086" s="19"/>
      <c r="J2086" s="18"/>
      <c r="K2086" s="31"/>
      <c r="L2086" s="24"/>
      <c r="M2086" s="24"/>
    </row>
    <row r="2087" ht="22.5" customHeight="1">
      <c r="A2087" s="16" t="s">
        <v>955</v>
      </c>
      <c r="B2087" s="16" t="s">
        <v>955</v>
      </c>
      <c r="C2087" s="25">
        <v>2081.0</v>
      </c>
      <c r="D2087" s="18"/>
      <c r="E2087" s="19"/>
      <c r="F2087" s="20"/>
      <c r="G2087" s="21"/>
      <c r="H2087" s="22" t="b">
        <v>0</v>
      </c>
      <c r="I2087" s="19"/>
      <c r="J2087" s="18"/>
      <c r="K2087" s="31"/>
      <c r="L2087" s="24"/>
      <c r="M2087" s="24"/>
    </row>
    <row r="2088" ht="22.5" customHeight="1">
      <c r="A2088" s="16" t="s">
        <v>955</v>
      </c>
      <c r="B2088" s="16" t="s">
        <v>955</v>
      </c>
      <c r="C2088" s="25">
        <v>2082.0</v>
      </c>
      <c r="D2088" s="18"/>
      <c r="E2088" s="19"/>
      <c r="F2088" s="20"/>
      <c r="G2088" s="21"/>
      <c r="H2088" s="22" t="b">
        <v>0</v>
      </c>
      <c r="I2088" s="19"/>
      <c r="J2088" s="18"/>
      <c r="K2088" s="31"/>
      <c r="L2088" s="24"/>
      <c r="M2088" s="24"/>
    </row>
    <row r="2089" ht="22.5" customHeight="1">
      <c r="A2089" s="16" t="s">
        <v>955</v>
      </c>
      <c r="B2089" s="16" t="s">
        <v>955</v>
      </c>
      <c r="C2089" s="25">
        <v>2083.0</v>
      </c>
      <c r="D2089" s="18"/>
      <c r="E2089" s="19"/>
      <c r="F2089" s="20"/>
      <c r="G2089" s="21"/>
      <c r="H2089" s="22" t="b">
        <v>0</v>
      </c>
      <c r="I2089" s="19"/>
      <c r="J2089" s="18"/>
      <c r="K2089" s="31"/>
      <c r="L2089" s="24"/>
      <c r="M2089" s="24"/>
    </row>
    <row r="2090" ht="22.5" customHeight="1">
      <c r="A2090" s="16" t="s">
        <v>955</v>
      </c>
      <c r="B2090" s="16" t="s">
        <v>955</v>
      </c>
      <c r="C2090" s="25">
        <v>2084.0</v>
      </c>
      <c r="D2090" s="18"/>
      <c r="E2090" s="19"/>
      <c r="F2090" s="20"/>
      <c r="G2090" s="21"/>
      <c r="H2090" s="22" t="b">
        <v>0</v>
      </c>
      <c r="I2090" s="19"/>
      <c r="J2090" s="18"/>
      <c r="K2090" s="31"/>
      <c r="L2090" s="24"/>
      <c r="M2090" s="24"/>
    </row>
    <row r="2091" ht="22.5" customHeight="1">
      <c r="A2091" s="16" t="s">
        <v>955</v>
      </c>
      <c r="B2091" s="16" t="s">
        <v>955</v>
      </c>
      <c r="C2091" s="25">
        <v>2085.0</v>
      </c>
      <c r="D2091" s="18"/>
      <c r="E2091" s="19"/>
      <c r="F2091" s="20"/>
      <c r="G2091" s="21"/>
      <c r="H2091" s="22" t="b">
        <v>0</v>
      </c>
      <c r="I2091" s="19"/>
      <c r="J2091" s="18"/>
      <c r="K2091" s="31"/>
      <c r="L2091" s="24"/>
      <c r="M2091" s="24"/>
    </row>
    <row r="2092" ht="22.5" customHeight="1">
      <c r="A2092" s="16" t="s">
        <v>955</v>
      </c>
      <c r="B2092" s="16" t="s">
        <v>955</v>
      </c>
      <c r="C2092" s="25">
        <v>2086.0</v>
      </c>
      <c r="D2092" s="18"/>
      <c r="E2092" s="19"/>
      <c r="F2092" s="20"/>
      <c r="G2092" s="21"/>
      <c r="H2092" s="22" t="b">
        <v>0</v>
      </c>
      <c r="I2092" s="19"/>
      <c r="J2092" s="18"/>
      <c r="K2092" s="31"/>
      <c r="L2092" s="24"/>
      <c r="M2092" s="24"/>
    </row>
    <row r="2093" ht="22.5" customHeight="1">
      <c r="A2093" s="16" t="s">
        <v>955</v>
      </c>
      <c r="B2093" s="16" t="s">
        <v>955</v>
      </c>
      <c r="C2093" s="25">
        <v>2087.0</v>
      </c>
      <c r="D2093" s="18"/>
      <c r="E2093" s="19"/>
      <c r="F2093" s="20"/>
      <c r="G2093" s="21"/>
      <c r="H2093" s="22" t="b">
        <v>0</v>
      </c>
      <c r="I2093" s="19"/>
      <c r="J2093" s="18"/>
      <c r="K2093" s="31"/>
      <c r="L2093" s="24"/>
      <c r="M2093" s="24"/>
    </row>
    <row r="2094" ht="22.5" customHeight="1">
      <c r="A2094" s="16" t="s">
        <v>955</v>
      </c>
      <c r="B2094" s="16" t="s">
        <v>955</v>
      </c>
      <c r="C2094" s="25">
        <v>2088.0</v>
      </c>
      <c r="D2094" s="18"/>
      <c r="E2094" s="19"/>
      <c r="F2094" s="20"/>
      <c r="G2094" s="21"/>
      <c r="H2094" s="22" t="b">
        <v>0</v>
      </c>
      <c r="I2094" s="19"/>
      <c r="J2094" s="18"/>
      <c r="K2094" s="31"/>
      <c r="L2094" s="24"/>
      <c r="M2094" s="24"/>
    </row>
    <row r="2095" ht="22.5" customHeight="1">
      <c r="A2095" s="16" t="s">
        <v>955</v>
      </c>
      <c r="B2095" s="16" t="s">
        <v>955</v>
      </c>
      <c r="C2095" s="25">
        <v>2089.0</v>
      </c>
      <c r="D2095" s="18"/>
      <c r="E2095" s="19"/>
      <c r="F2095" s="20"/>
      <c r="G2095" s="21"/>
      <c r="H2095" s="22" t="b">
        <v>0</v>
      </c>
      <c r="I2095" s="19"/>
      <c r="J2095" s="18"/>
      <c r="K2095" s="31"/>
      <c r="L2095" s="24"/>
      <c r="M2095" s="24"/>
    </row>
    <row r="2096" ht="22.5" customHeight="1">
      <c r="A2096" s="16" t="s">
        <v>955</v>
      </c>
      <c r="B2096" s="16" t="s">
        <v>955</v>
      </c>
      <c r="C2096" s="25">
        <v>2090.0</v>
      </c>
      <c r="D2096" s="18"/>
      <c r="E2096" s="19"/>
      <c r="F2096" s="20"/>
      <c r="G2096" s="21"/>
      <c r="H2096" s="22" t="b">
        <v>0</v>
      </c>
      <c r="I2096" s="19"/>
      <c r="J2096" s="18"/>
      <c r="K2096" s="31"/>
      <c r="L2096" s="24"/>
      <c r="M2096" s="24"/>
    </row>
    <row r="2097" ht="22.5" customHeight="1">
      <c r="A2097" s="16" t="s">
        <v>955</v>
      </c>
      <c r="B2097" s="16" t="s">
        <v>955</v>
      </c>
      <c r="C2097" s="25">
        <v>2091.0</v>
      </c>
      <c r="D2097" s="18"/>
      <c r="E2097" s="19"/>
      <c r="F2097" s="20"/>
      <c r="G2097" s="21"/>
      <c r="H2097" s="22" t="b">
        <v>0</v>
      </c>
      <c r="I2097" s="19"/>
      <c r="J2097" s="18"/>
      <c r="K2097" s="31"/>
      <c r="L2097" s="24"/>
      <c r="M2097" s="24"/>
    </row>
    <row r="2098" ht="22.5" customHeight="1">
      <c r="A2098" s="16" t="s">
        <v>955</v>
      </c>
      <c r="B2098" s="16" t="s">
        <v>955</v>
      </c>
      <c r="C2098" s="25">
        <v>2092.0</v>
      </c>
      <c r="D2098" s="18"/>
      <c r="E2098" s="19"/>
      <c r="F2098" s="20"/>
      <c r="G2098" s="21"/>
      <c r="H2098" s="22" t="b">
        <v>0</v>
      </c>
      <c r="I2098" s="19"/>
      <c r="J2098" s="18"/>
      <c r="K2098" s="31"/>
      <c r="L2098" s="24"/>
      <c r="M2098" s="24"/>
    </row>
    <row r="2099" ht="22.5" customHeight="1">
      <c r="A2099" s="16" t="s">
        <v>955</v>
      </c>
      <c r="B2099" s="16" t="s">
        <v>955</v>
      </c>
      <c r="C2099" s="25">
        <v>2093.0</v>
      </c>
      <c r="D2099" s="18"/>
      <c r="E2099" s="19"/>
      <c r="F2099" s="20"/>
      <c r="G2099" s="21"/>
      <c r="H2099" s="22" t="b">
        <v>0</v>
      </c>
      <c r="I2099" s="19"/>
      <c r="J2099" s="18"/>
      <c r="K2099" s="31"/>
      <c r="L2099" s="24"/>
      <c r="M2099" s="24"/>
    </row>
    <row r="2100" ht="22.5" customHeight="1">
      <c r="A2100" s="16" t="s">
        <v>955</v>
      </c>
      <c r="B2100" s="16" t="s">
        <v>955</v>
      </c>
      <c r="C2100" s="25">
        <v>2094.0</v>
      </c>
      <c r="D2100" s="18"/>
      <c r="E2100" s="19"/>
      <c r="F2100" s="20"/>
      <c r="G2100" s="21"/>
      <c r="H2100" s="22" t="b">
        <v>0</v>
      </c>
      <c r="I2100" s="19"/>
      <c r="J2100" s="18"/>
      <c r="K2100" s="31"/>
      <c r="L2100" s="24"/>
      <c r="M2100" s="24"/>
    </row>
    <row r="2101" ht="22.5" customHeight="1">
      <c r="A2101" s="16" t="s">
        <v>955</v>
      </c>
      <c r="B2101" s="16" t="s">
        <v>955</v>
      </c>
      <c r="C2101" s="25">
        <v>2095.0</v>
      </c>
      <c r="D2101" s="18"/>
      <c r="E2101" s="19"/>
      <c r="F2101" s="20"/>
      <c r="G2101" s="21"/>
      <c r="H2101" s="22" t="b">
        <v>0</v>
      </c>
      <c r="I2101" s="19"/>
      <c r="J2101" s="18"/>
      <c r="K2101" s="31"/>
      <c r="L2101" s="24"/>
      <c r="M2101" s="24"/>
    </row>
    <row r="2102" ht="22.5" customHeight="1">
      <c r="A2102" s="16" t="s">
        <v>955</v>
      </c>
      <c r="B2102" s="16" t="s">
        <v>955</v>
      </c>
      <c r="C2102" s="25">
        <v>2096.0</v>
      </c>
      <c r="D2102" s="18"/>
      <c r="E2102" s="19"/>
      <c r="F2102" s="20"/>
      <c r="G2102" s="21"/>
      <c r="H2102" s="22" t="b">
        <v>0</v>
      </c>
      <c r="I2102" s="19"/>
      <c r="J2102" s="18"/>
      <c r="K2102" s="31"/>
      <c r="L2102" s="24"/>
      <c r="M2102" s="24"/>
    </row>
    <row r="2103" ht="22.5" customHeight="1">
      <c r="A2103" s="16" t="s">
        <v>955</v>
      </c>
      <c r="B2103" s="16" t="s">
        <v>955</v>
      </c>
      <c r="C2103" s="25">
        <v>2097.0</v>
      </c>
      <c r="D2103" s="18"/>
      <c r="E2103" s="19"/>
      <c r="F2103" s="20"/>
      <c r="G2103" s="21"/>
      <c r="H2103" s="22" t="b">
        <v>0</v>
      </c>
      <c r="I2103" s="19"/>
      <c r="J2103" s="18"/>
      <c r="K2103" s="31"/>
      <c r="L2103" s="24"/>
      <c r="M2103" s="24"/>
    </row>
    <row r="2104" ht="22.5" customHeight="1">
      <c r="A2104" s="16" t="s">
        <v>955</v>
      </c>
      <c r="B2104" s="16" t="s">
        <v>955</v>
      </c>
      <c r="C2104" s="25">
        <v>2098.0</v>
      </c>
      <c r="D2104" s="18"/>
      <c r="E2104" s="19"/>
      <c r="F2104" s="20"/>
      <c r="G2104" s="21"/>
      <c r="H2104" s="22" t="b">
        <v>0</v>
      </c>
      <c r="I2104" s="19"/>
      <c r="J2104" s="18"/>
      <c r="K2104" s="31"/>
      <c r="L2104" s="24"/>
      <c r="M2104" s="24"/>
    </row>
    <row r="2105" ht="22.5" customHeight="1">
      <c r="A2105" s="16" t="s">
        <v>955</v>
      </c>
      <c r="B2105" s="16" t="s">
        <v>955</v>
      </c>
      <c r="C2105" s="25">
        <v>2099.0</v>
      </c>
      <c r="D2105" s="18"/>
      <c r="E2105" s="19"/>
      <c r="F2105" s="20"/>
      <c r="G2105" s="21"/>
      <c r="H2105" s="22" t="b">
        <v>0</v>
      </c>
      <c r="I2105" s="19"/>
      <c r="J2105" s="18"/>
      <c r="K2105" s="31"/>
      <c r="L2105" s="24"/>
      <c r="M2105" s="24"/>
    </row>
    <row r="2106" ht="22.5" customHeight="1">
      <c r="A2106" s="16" t="s">
        <v>955</v>
      </c>
      <c r="B2106" s="16" t="s">
        <v>955</v>
      </c>
      <c r="C2106" s="25">
        <v>2100.0</v>
      </c>
      <c r="D2106" s="18"/>
      <c r="E2106" s="19"/>
      <c r="F2106" s="20"/>
      <c r="G2106" s="21"/>
      <c r="H2106" s="22" t="b">
        <v>0</v>
      </c>
      <c r="I2106" s="19"/>
      <c r="J2106" s="18"/>
      <c r="K2106" s="31"/>
      <c r="L2106" s="24"/>
      <c r="M2106" s="24"/>
    </row>
    <row r="2107" ht="22.5" customHeight="1">
      <c r="A2107" s="16" t="s">
        <v>955</v>
      </c>
      <c r="B2107" s="16" t="s">
        <v>955</v>
      </c>
      <c r="C2107" s="25">
        <v>2101.0</v>
      </c>
      <c r="D2107" s="18"/>
      <c r="E2107" s="19"/>
      <c r="F2107" s="20"/>
      <c r="G2107" s="21"/>
      <c r="H2107" s="22" t="b">
        <v>0</v>
      </c>
      <c r="I2107" s="19"/>
      <c r="J2107" s="18"/>
      <c r="K2107" s="31"/>
      <c r="L2107" s="24"/>
      <c r="M2107" s="24"/>
    </row>
    <row r="2108" ht="22.5" customHeight="1">
      <c r="A2108" s="16" t="s">
        <v>955</v>
      </c>
      <c r="B2108" s="16" t="s">
        <v>955</v>
      </c>
      <c r="C2108" s="25">
        <v>2102.0</v>
      </c>
      <c r="D2108" s="18"/>
      <c r="E2108" s="19"/>
      <c r="F2108" s="20"/>
      <c r="G2108" s="21"/>
      <c r="H2108" s="22" t="b">
        <v>0</v>
      </c>
      <c r="I2108" s="19"/>
      <c r="J2108" s="18"/>
      <c r="K2108" s="31"/>
      <c r="L2108" s="24"/>
      <c r="M2108" s="24"/>
    </row>
    <row r="2109" ht="22.5" customHeight="1">
      <c r="A2109" s="16" t="s">
        <v>955</v>
      </c>
      <c r="B2109" s="16" t="s">
        <v>955</v>
      </c>
      <c r="C2109" s="25">
        <v>2103.0</v>
      </c>
      <c r="D2109" s="18"/>
      <c r="E2109" s="19"/>
      <c r="F2109" s="20"/>
      <c r="G2109" s="21"/>
      <c r="H2109" s="22" t="b">
        <v>0</v>
      </c>
      <c r="I2109" s="19"/>
      <c r="J2109" s="18"/>
      <c r="K2109" s="31"/>
      <c r="L2109" s="24"/>
      <c r="M2109" s="24"/>
    </row>
    <row r="2110" ht="22.5" customHeight="1">
      <c r="A2110" s="16" t="s">
        <v>955</v>
      </c>
      <c r="B2110" s="16" t="s">
        <v>955</v>
      </c>
      <c r="C2110" s="25">
        <v>2104.0</v>
      </c>
      <c r="D2110" s="18"/>
      <c r="E2110" s="19"/>
      <c r="F2110" s="20"/>
      <c r="G2110" s="21"/>
      <c r="H2110" s="22" t="b">
        <v>0</v>
      </c>
      <c r="I2110" s="19"/>
      <c r="J2110" s="18"/>
      <c r="K2110" s="31"/>
      <c r="L2110" s="24"/>
      <c r="M2110" s="24"/>
    </row>
    <row r="2111" ht="22.5" customHeight="1">
      <c r="A2111" s="16" t="s">
        <v>955</v>
      </c>
      <c r="B2111" s="16" t="s">
        <v>955</v>
      </c>
      <c r="C2111" s="25">
        <v>2105.0</v>
      </c>
      <c r="D2111" s="18"/>
      <c r="E2111" s="19"/>
      <c r="F2111" s="20"/>
      <c r="G2111" s="21"/>
      <c r="H2111" s="22" t="b">
        <v>0</v>
      </c>
      <c r="I2111" s="19"/>
      <c r="J2111" s="18"/>
      <c r="K2111" s="31"/>
      <c r="L2111" s="24"/>
      <c r="M2111" s="24"/>
    </row>
    <row r="2112" ht="22.5" customHeight="1">
      <c r="A2112" s="16" t="s">
        <v>955</v>
      </c>
      <c r="B2112" s="16" t="s">
        <v>955</v>
      </c>
      <c r="C2112" s="25">
        <v>2106.0</v>
      </c>
      <c r="D2112" s="18"/>
      <c r="E2112" s="19"/>
      <c r="F2112" s="20"/>
      <c r="G2112" s="21"/>
      <c r="H2112" s="22" t="b">
        <v>0</v>
      </c>
      <c r="I2112" s="19"/>
      <c r="J2112" s="18"/>
      <c r="K2112" s="31"/>
      <c r="L2112" s="24"/>
      <c r="M2112" s="24"/>
    </row>
    <row r="2113" ht="22.5" customHeight="1">
      <c r="A2113" s="16" t="s">
        <v>955</v>
      </c>
      <c r="B2113" s="16" t="s">
        <v>955</v>
      </c>
      <c r="C2113" s="25">
        <v>2107.0</v>
      </c>
      <c r="D2113" s="18"/>
      <c r="E2113" s="19"/>
      <c r="F2113" s="20"/>
      <c r="G2113" s="21"/>
      <c r="H2113" s="22" t="b">
        <v>0</v>
      </c>
      <c r="I2113" s="19"/>
      <c r="J2113" s="18"/>
      <c r="K2113" s="31"/>
      <c r="L2113" s="24"/>
      <c r="M2113" s="24"/>
    </row>
    <row r="2114" ht="22.5" customHeight="1">
      <c r="A2114" s="16" t="s">
        <v>955</v>
      </c>
      <c r="B2114" s="16" t="s">
        <v>955</v>
      </c>
      <c r="C2114" s="25">
        <v>2108.0</v>
      </c>
      <c r="D2114" s="18"/>
      <c r="E2114" s="19"/>
      <c r="F2114" s="20"/>
      <c r="G2114" s="21"/>
      <c r="H2114" s="22" t="b">
        <v>0</v>
      </c>
      <c r="I2114" s="19"/>
      <c r="J2114" s="18"/>
      <c r="K2114" s="31"/>
      <c r="L2114" s="24"/>
      <c r="M2114" s="24"/>
    </row>
    <row r="2115" ht="22.5" customHeight="1">
      <c r="A2115" s="16" t="s">
        <v>955</v>
      </c>
      <c r="B2115" s="16" t="s">
        <v>955</v>
      </c>
      <c r="C2115" s="25">
        <v>2109.0</v>
      </c>
      <c r="D2115" s="18"/>
      <c r="E2115" s="19"/>
      <c r="F2115" s="20"/>
      <c r="G2115" s="21"/>
      <c r="H2115" s="22" t="b">
        <v>0</v>
      </c>
      <c r="I2115" s="19"/>
      <c r="J2115" s="18"/>
      <c r="K2115" s="31"/>
      <c r="L2115" s="24"/>
      <c r="M2115" s="24"/>
    </row>
    <row r="2116" ht="22.5" customHeight="1">
      <c r="A2116" s="16" t="s">
        <v>955</v>
      </c>
      <c r="B2116" s="16" t="s">
        <v>955</v>
      </c>
      <c r="C2116" s="25">
        <v>2110.0</v>
      </c>
      <c r="D2116" s="18"/>
      <c r="E2116" s="19"/>
      <c r="F2116" s="20"/>
      <c r="G2116" s="21"/>
      <c r="H2116" s="22" t="b">
        <v>0</v>
      </c>
      <c r="I2116" s="19"/>
      <c r="J2116" s="18"/>
      <c r="K2116" s="31"/>
      <c r="L2116" s="24"/>
      <c r="M2116" s="24"/>
    </row>
    <row r="2117" ht="22.5" customHeight="1">
      <c r="A2117" s="16" t="s">
        <v>955</v>
      </c>
      <c r="B2117" s="16" t="s">
        <v>955</v>
      </c>
      <c r="C2117" s="25">
        <v>2111.0</v>
      </c>
      <c r="D2117" s="18"/>
      <c r="E2117" s="19"/>
      <c r="F2117" s="20"/>
      <c r="G2117" s="21"/>
      <c r="H2117" s="22" t="b">
        <v>0</v>
      </c>
      <c r="I2117" s="19"/>
      <c r="J2117" s="18"/>
      <c r="K2117" s="31"/>
      <c r="L2117" s="24"/>
      <c r="M2117" s="24"/>
    </row>
    <row r="2118" ht="22.5" customHeight="1">
      <c r="A2118" s="16" t="s">
        <v>955</v>
      </c>
      <c r="B2118" s="16" t="s">
        <v>955</v>
      </c>
      <c r="C2118" s="25">
        <v>2112.0</v>
      </c>
      <c r="D2118" s="18"/>
      <c r="E2118" s="19"/>
      <c r="F2118" s="20"/>
      <c r="G2118" s="21"/>
      <c r="H2118" s="22" t="b">
        <v>0</v>
      </c>
      <c r="I2118" s="19"/>
      <c r="J2118" s="18"/>
      <c r="K2118" s="31"/>
      <c r="L2118" s="24"/>
      <c r="M2118" s="24"/>
    </row>
    <row r="2119" ht="22.5" customHeight="1">
      <c r="A2119" s="16" t="s">
        <v>955</v>
      </c>
      <c r="B2119" s="16" t="s">
        <v>955</v>
      </c>
      <c r="C2119" s="25">
        <v>2113.0</v>
      </c>
      <c r="D2119" s="18"/>
      <c r="E2119" s="19"/>
      <c r="F2119" s="20"/>
      <c r="G2119" s="21"/>
      <c r="H2119" s="22" t="b">
        <v>0</v>
      </c>
      <c r="I2119" s="19"/>
      <c r="J2119" s="18"/>
      <c r="K2119" s="31"/>
      <c r="L2119" s="24"/>
      <c r="M2119" s="24"/>
    </row>
    <row r="2120" ht="22.5" customHeight="1">
      <c r="A2120" s="16" t="s">
        <v>955</v>
      </c>
      <c r="B2120" s="16" t="s">
        <v>955</v>
      </c>
      <c r="C2120" s="25">
        <v>2114.0</v>
      </c>
      <c r="D2120" s="18"/>
      <c r="E2120" s="19"/>
      <c r="F2120" s="20"/>
      <c r="G2120" s="21"/>
      <c r="H2120" s="22" t="b">
        <v>0</v>
      </c>
      <c r="I2120" s="19"/>
      <c r="J2120" s="18"/>
      <c r="K2120" s="31"/>
      <c r="L2120" s="24"/>
      <c r="M2120" s="24"/>
    </row>
    <row r="2121" ht="22.5" customHeight="1">
      <c r="A2121" s="16" t="s">
        <v>955</v>
      </c>
      <c r="B2121" s="16" t="s">
        <v>955</v>
      </c>
      <c r="C2121" s="25">
        <v>2115.0</v>
      </c>
      <c r="D2121" s="18"/>
      <c r="E2121" s="19"/>
      <c r="F2121" s="20"/>
      <c r="G2121" s="21"/>
      <c r="H2121" s="22" t="b">
        <v>0</v>
      </c>
      <c r="I2121" s="19"/>
      <c r="J2121" s="18"/>
      <c r="K2121" s="31"/>
      <c r="L2121" s="24"/>
      <c r="M2121" s="24"/>
    </row>
    <row r="2122" ht="22.5" customHeight="1">
      <c r="A2122" s="16" t="s">
        <v>955</v>
      </c>
      <c r="B2122" s="16" t="s">
        <v>955</v>
      </c>
      <c r="C2122" s="25">
        <v>2116.0</v>
      </c>
      <c r="D2122" s="18"/>
      <c r="E2122" s="19"/>
      <c r="F2122" s="20"/>
      <c r="G2122" s="21"/>
      <c r="H2122" s="22" t="b">
        <v>0</v>
      </c>
      <c r="I2122" s="19"/>
      <c r="J2122" s="18"/>
      <c r="K2122" s="31"/>
      <c r="L2122" s="24"/>
      <c r="M2122" s="24"/>
    </row>
    <row r="2123" ht="22.5" customHeight="1">
      <c r="A2123" s="16" t="s">
        <v>955</v>
      </c>
      <c r="B2123" s="16" t="s">
        <v>955</v>
      </c>
      <c r="C2123" s="25">
        <v>2117.0</v>
      </c>
      <c r="D2123" s="18"/>
      <c r="E2123" s="19"/>
      <c r="F2123" s="20"/>
      <c r="G2123" s="21"/>
      <c r="H2123" s="22" t="b">
        <v>0</v>
      </c>
      <c r="I2123" s="19"/>
      <c r="J2123" s="18"/>
      <c r="K2123" s="31"/>
      <c r="L2123" s="24"/>
      <c r="M2123" s="24"/>
    </row>
    <row r="2124" ht="22.5" customHeight="1">
      <c r="A2124" s="16" t="s">
        <v>955</v>
      </c>
      <c r="B2124" s="16" t="s">
        <v>955</v>
      </c>
      <c r="C2124" s="25">
        <v>2118.0</v>
      </c>
      <c r="D2124" s="18"/>
      <c r="E2124" s="19"/>
      <c r="F2124" s="20"/>
      <c r="G2124" s="21"/>
      <c r="H2124" s="22" t="b">
        <v>0</v>
      </c>
      <c r="I2124" s="19"/>
      <c r="J2124" s="18"/>
      <c r="K2124" s="31"/>
      <c r="L2124" s="24"/>
      <c r="M2124" s="24"/>
    </row>
    <row r="2125" ht="22.5" customHeight="1">
      <c r="A2125" s="16" t="s">
        <v>955</v>
      </c>
      <c r="B2125" s="16" t="s">
        <v>955</v>
      </c>
      <c r="C2125" s="25">
        <v>2119.0</v>
      </c>
      <c r="D2125" s="18"/>
      <c r="E2125" s="19"/>
      <c r="F2125" s="20"/>
      <c r="G2125" s="21"/>
      <c r="H2125" s="22" t="b">
        <v>0</v>
      </c>
      <c r="I2125" s="19"/>
      <c r="J2125" s="18"/>
      <c r="K2125" s="31"/>
      <c r="L2125" s="24"/>
      <c r="M2125" s="24"/>
    </row>
    <row r="2126" ht="22.5" customHeight="1">
      <c r="A2126" s="16" t="s">
        <v>955</v>
      </c>
      <c r="B2126" s="16" t="s">
        <v>955</v>
      </c>
      <c r="C2126" s="25">
        <v>2120.0</v>
      </c>
      <c r="D2126" s="18"/>
      <c r="E2126" s="19"/>
      <c r="F2126" s="20"/>
      <c r="G2126" s="21"/>
      <c r="H2126" s="22" t="b">
        <v>0</v>
      </c>
      <c r="I2126" s="19"/>
      <c r="J2126" s="18"/>
      <c r="K2126" s="31"/>
      <c r="L2126" s="24"/>
      <c r="M2126" s="24"/>
    </row>
    <row r="2127" ht="22.5" customHeight="1">
      <c r="A2127" s="16" t="s">
        <v>955</v>
      </c>
      <c r="B2127" s="16" t="s">
        <v>955</v>
      </c>
      <c r="C2127" s="25">
        <v>2121.0</v>
      </c>
      <c r="D2127" s="18"/>
      <c r="E2127" s="19"/>
      <c r="F2127" s="20"/>
      <c r="G2127" s="21"/>
      <c r="H2127" s="22" t="b">
        <v>0</v>
      </c>
      <c r="I2127" s="19"/>
      <c r="J2127" s="18"/>
      <c r="K2127" s="31"/>
      <c r="L2127" s="24"/>
      <c r="M2127" s="24"/>
    </row>
    <row r="2128" ht="22.5" customHeight="1">
      <c r="A2128" s="16" t="s">
        <v>955</v>
      </c>
      <c r="B2128" s="16" t="s">
        <v>955</v>
      </c>
      <c r="C2128" s="25">
        <v>2122.0</v>
      </c>
      <c r="D2128" s="18"/>
      <c r="E2128" s="19"/>
      <c r="F2128" s="20"/>
      <c r="G2128" s="21"/>
      <c r="H2128" s="22" t="b">
        <v>0</v>
      </c>
      <c r="I2128" s="19"/>
      <c r="J2128" s="18"/>
      <c r="K2128" s="31"/>
      <c r="L2128" s="24"/>
      <c r="M2128" s="24"/>
    </row>
    <row r="2129" ht="22.5" customHeight="1">
      <c r="A2129" s="16" t="s">
        <v>955</v>
      </c>
      <c r="B2129" s="16" t="s">
        <v>955</v>
      </c>
      <c r="C2129" s="25">
        <v>2123.0</v>
      </c>
      <c r="D2129" s="18"/>
      <c r="E2129" s="19"/>
      <c r="F2129" s="20"/>
      <c r="G2129" s="21"/>
      <c r="H2129" s="22" t="b">
        <v>0</v>
      </c>
      <c r="I2129" s="19"/>
      <c r="J2129" s="18"/>
      <c r="K2129" s="31"/>
      <c r="L2129" s="24"/>
      <c r="M2129" s="24"/>
    </row>
    <row r="2130" ht="22.5" customHeight="1">
      <c r="A2130" s="16" t="s">
        <v>955</v>
      </c>
      <c r="B2130" s="16" t="s">
        <v>955</v>
      </c>
      <c r="C2130" s="25">
        <v>2124.0</v>
      </c>
      <c r="D2130" s="18"/>
      <c r="E2130" s="19"/>
      <c r="F2130" s="20"/>
      <c r="G2130" s="21"/>
      <c r="H2130" s="22" t="b">
        <v>0</v>
      </c>
      <c r="I2130" s="19"/>
      <c r="J2130" s="18"/>
      <c r="K2130" s="31"/>
      <c r="L2130" s="24"/>
      <c r="M2130" s="24"/>
    </row>
    <row r="2131" ht="22.5" customHeight="1">
      <c r="A2131" s="16" t="s">
        <v>955</v>
      </c>
      <c r="B2131" s="16" t="s">
        <v>955</v>
      </c>
      <c r="C2131" s="25">
        <v>2125.0</v>
      </c>
      <c r="D2131" s="18"/>
      <c r="E2131" s="19"/>
      <c r="F2131" s="20"/>
      <c r="G2131" s="21"/>
      <c r="H2131" s="22" t="b">
        <v>0</v>
      </c>
      <c r="I2131" s="19"/>
      <c r="J2131" s="18"/>
      <c r="K2131" s="31"/>
      <c r="L2131" s="24"/>
      <c r="M2131" s="24"/>
    </row>
    <row r="2132" ht="22.5" customHeight="1">
      <c r="A2132" s="16" t="s">
        <v>955</v>
      </c>
      <c r="B2132" s="16" t="s">
        <v>955</v>
      </c>
      <c r="C2132" s="25">
        <v>2126.0</v>
      </c>
      <c r="D2132" s="18"/>
      <c r="E2132" s="19"/>
      <c r="F2132" s="20"/>
      <c r="G2132" s="21"/>
      <c r="H2132" s="22" t="b">
        <v>0</v>
      </c>
      <c r="I2132" s="19"/>
      <c r="J2132" s="18"/>
      <c r="K2132" s="31"/>
      <c r="L2132" s="24"/>
      <c r="M2132" s="24"/>
    </row>
    <row r="2133" ht="22.5" customHeight="1">
      <c r="A2133" s="16" t="s">
        <v>955</v>
      </c>
      <c r="B2133" s="16" t="s">
        <v>955</v>
      </c>
      <c r="C2133" s="25">
        <v>2127.0</v>
      </c>
      <c r="D2133" s="18"/>
      <c r="E2133" s="19"/>
      <c r="F2133" s="20"/>
      <c r="G2133" s="21"/>
      <c r="H2133" s="22" t="b">
        <v>0</v>
      </c>
      <c r="I2133" s="19"/>
      <c r="J2133" s="18"/>
      <c r="K2133" s="31"/>
      <c r="L2133" s="24"/>
      <c r="M2133" s="24"/>
    </row>
    <row r="2134" ht="22.5" customHeight="1">
      <c r="A2134" s="16" t="s">
        <v>955</v>
      </c>
      <c r="B2134" s="16" t="s">
        <v>955</v>
      </c>
      <c r="C2134" s="25">
        <v>2128.0</v>
      </c>
      <c r="D2134" s="18"/>
      <c r="E2134" s="19"/>
      <c r="F2134" s="20"/>
      <c r="G2134" s="21"/>
      <c r="H2134" s="22" t="b">
        <v>0</v>
      </c>
      <c r="I2134" s="19"/>
      <c r="J2134" s="18"/>
      <c r="K2134" s="31"/>
      <c r="L2134" s="24"/>
      <c r="M2134" s="24"/>
    </row>
    <row r="2135" ht="22.5" customHeight="1">
      <c r="A2135" s="16" t="s">
        <v>955</v>
      </c>
      <c r="B2135" s="16" t="s">
        <v>955</v>
      </c>
      <c r="C2135" s="25">
        <v>2129.0</v>
      </c>
      <c r="D2135" s="18"/>
      <c r="E2135" s="19"/>
      <c r="F2135" s="20"/>
      <c r="G2135" s="21"/>
      <c r="H2135" s="22" t="b">
        <v>0</v>
      </c>
      <c r="I2135" s="19"/>
      <c r="J2135" s="18"/>
      <c r="K2135" s="31"/>
      <c r="L2135" s="24"/>
      <c r="M2135" s="24"/>
    </row>
    <row r="2136" ht="22.5" customHeight="1">
      <c r="A2136" s="16" t="s">
        <v>955</v>
      </c>
      <c r="B2136" s="16" t="s">
        <v>955</v>
      </c>
      <c r="C2136" s="25">
        <v>2130.0</v>
      </c>
      <c r="D2136" s="18"/>
      <c r="E2136" s="19"/>
      <c r="F2136" s="20"/>
      <c r="G2136" s="21"/>
      <c r="H2136" s="22" t="b">
        <v>0</v>
      </c>
      <c r="I2136" s="19"/>
      <c r="J2136" s="18"/>
      <c r="K2136" s="31"/>
      <c r="L2136" s="24"/>
      <c r="M2136" s="24"/>
    </row>
    <row r="2137" ht="22.5" customHeight="1">
      <c r="A2137" s="16" t="s">
        <v>955</v>
      </c>
      <c r="B2137" s="16" t="s">
        <v>955</v>
      </c>
      <c r="C2137" s="25">
        <v>2131.0</v>
      </c>
      <c r="D2137" s="18"/>
      <c r="E2137" s="19"/>
      <c r="F2137" s="20"/>
      <c r="G2137" s="21"/>
      <c r="H2137" s="22" t="b">
        <v>0</v>
      </c>
      <c r="I2137" s="19"/>
      <c r="J2137" s="18"/>
      <c r="K2137" s="31"/>
      <c r="L2137" s="24"/>
      <c r="M2137" s="24"/>
    </row>
    <row r="2138" ht="22.5" customHeight="1">
      <c r="A2138" s="16" t="s">
        <v>955</v>
      </c>
      <c r="B2138" s="16" t="s">
        <v>955</v>
      </c>
      <c r="C2138" s="25">
        <v>2132.0</v>
      </c>
      <c r="D2138" s="18"/>
      <c r="E2138" s="19"/>
      <c r="F2138" s="20"/>
      <c r="G2138" s="21"/>
      <c r="H2138" s="22" t="b">
        <v>0</v>
      </c>
      <c r="I2138" s="19"/>
      <c r="J2138" s="18"/>
      <c r="K2138" s="31"/>
      <c r="L2138" s="24"/>
      <c r="M2138" s="24"/>
    </row>
    <row r="2139" ht="22.5" customHeight="1">
      <c r="A2139" s="16" t="s">
        <v>955</v>
      </c>
      <c r="B2139" s="16" t="s">
        <v>955</v>
      </c>
      <c r="C2139" s="25">
        <v>2133.0</v>
      </c>
      <c r="D2139" s="18"/>
      <c r="E2139" s="19"/>
      <c r="F2139" s="20"/>
      <c r="G2139" s="21"/>
      <c r="H2139" s="22" t="b">
        <v>0</v>
      </c>
      <c r="I2139" s="19"/>
      <c r="J2139" s="18"/>
      <c r="K2139" s="31"/>
      <c r="L2139" s="24"/>
      <c r="M2139" s="24"/>
    </row>
    <row r="2140" ht="22.5" customHeight="1">
      <c r="A2140" s="16" t="s">
        <v>955</v>
      </c>
      <c r="B2140" s="16" t="s">
        <v>955</v>
      </c>
      <c r="C2140" s="25">
        <v>2134.0</v>
      </c>
      <c r="D2140" s="18"/>
      <c r="E2140" s="19"/>
      <c r="F2140" s="20"/>
      <c r="G2140" s="21"/>
      <c r="H2140" s="22" t="b">
        <v>0</v>
      </c>
      <c r="I2140" s="19"/>
      <c r="J2140" s="18"/>
      <c r="K2140" s="31"/>
      <c r="L2140" s="24"/>
      <c r="M2140" s="24"/>
    </row>
    <row r="2141" ht="22.5" customHeight="1">
      <c r="A2141" s="16" t="s">
        <v>955</v>
      </c>
      <c r="B2141" s="16" t="s">
        <v>955</v>
      </c>
      <c r="C2141" s="25">
        <v>2135.0</v>
      </c>
      <c r="D2141" s="18"/>
      <c r="E2141" s="19"/>
      <c r="F2141" s="20"/>
      <c r="G2141" s="21"/>
      <c r="H2141" s="22" t="b">
        <v>0</v>
      </c>
      <c r="I2141" s="19"/>
      <c r="J2141" s="18"/>
      <c r="K2141" s="31"/>
      <c r="L2141" s="24"/>
      <c r="M2141" s="24"/>
    </row>
    <row r="2142" ht="22.5" customHeight="1">
      <c r="A2142" s="16" t="s">
        <v>955</v>
      </c>
      <c r="B2142" s="16" t="s">
        <v>955</v>
      </c>
      <c r="C2142" s="25">
        <v>2136.0</v>
      </c>
      <c r="D2142" s="18"/>
      <c r="E2142" s="19"/>
      <c r="F2142" s="20"/>
      <c r="G2142" s="21"/>
      <c r="H2142" s="22" t="b">
        <v>0</v>
      </c>
      <c r="I2142" s="19"/>
      <c r="J2142" s="18"/>
      <c r="K2142" s="31"/>
      <c r="L2142" s="24"/>
      <c r="M2142" s="24"/>
    </row>
    <row r="2143" ht="22.5" customHeight="1">
      <c r="A2143" s="16" t="s">
        <v>955</v>
      </c>
      <c r="B2143" s="16" t="s">
        <v>955</v>
      </c>
      <c r="C2143" s="25">
        <v>2137.0</v>
      </c>
      <c r="D2143" s="18"/>
      <c r="E2143" s="19"/>
      <c r="F2143" s="20"/>
      <c r="G2143" s="21"/>
      <c r="H2143" s="22" t="b">
        <v>0</v>
      </c>
      <c r="I2143" s="19"/>
      <c r="J2143" s="18"/>
      <c r="K2143" s="31"/>
      <c r="L2143" s="24"/>
      <c r="M2143" s="24"/>
    </row>
    <row r="2144" ht="22.5" customHeight="1">
      <c r="A2144" s="16" t="s">
        <v>955</v>
      </c>
      <c r="B2144" s="16" t="s">
        <v>955</v>
      </c>
      <c r="C2144" s="25">
        <v>2138.0</v>
      </c>
      <c r="D2144" s="18"/>
      <c r="E2144" s="19"/>
      <c r="F2144" s="20"/>
      <c r="G2144" s="21"/>
      <c r="H2144" s="22" t="b">
        <v>0</v>
      </c>
      <c r="I2144" s="19"/>
      <c r="J2144" s="18"/>
      <c r="K2144" s="31"/>
      <c r="L2144" s="24"/>
      <c r="M2144" s="24"/>
    </row>
    <row r="2145" ht="22.5" customHeight="1">
      <c r="A2145" s="16" t="s">
        <v>955</v>
      </c>
      <c r="B2145" s="16" t="s">
        <v>955</v>
      </c>
      <c r="C2145" s="25">
        <v>2139.0</v>
      </c>
      <c r="D2145" s="18"/>
      <c r="E2145" s="19"/>
      <c r="F2145" s="20"/>
      <c r="G2145" s="21"/>
      <c r="H2145" s="22" t="b">
        <v>0</v>
      </c>
      <c r="I2145" s="19"/>
      <c r="J2145" s="18"/>
      <c r="K2145" s="31"/>
      <c r="L2145" s="24"/>
      <c r="M2145" s="24"/>
    </row>
    <row r="2146" ht="22.5" customHeight="1">
      <c r="A2146" s="16" t="s">
        <v>955</v>
      </c>
      <c r="B2146" s="16" t="s">
        <v>955</v>
      </c>
      <c r="C2146" s="25">
        <v>2140.0</v>
      </c>
      <c r="D2146" s="18"/>
      <c r="E2146" s="19"/>
      <c r="F2146" s="20"/>
      <c r="G2146" s="21"/>
      <c r="H2146" s="22" t="b">
        <v>0</v>
      </c>
      <c r="I2146" s="19"/>
      <c r="J2146" s="18"/>
      <c r="K2146" s="31"/>
      <c r="L2146" s="24"/>
      <c r="M2146" s="24"/>
    </row>
    <row r="2147" ht="22.5" customHeight="1">
      <c r="A2147" s="16" t="s">
        <v>955</v>
      </c>
      <c r="B2147" s="16" t="s">
        <v>955</v>
      </c>
      <c r="C2147" s="25"/>
      <c r="D2147" s="18"/>
      <c r="E2147" s="19"/>
      <c r="F2147" s="20"/>
      <c r="G2147" s="21"/>
      <c r="H2147" s="22" t="b">
        <v>0</v>
      </c>
      <c r="I2147" s="19"/>
      <c r="J2147" s="18"/>
      <c r="K2147" s="31"/>
      <c r="L2147" s="24"/>
      <c r="M2147" s="24"/>
    </row>
    <row r="2148" ht="22.5" customHeight="1">
      <c r="A2148" s="16" t="s">
        <v>955</v>
      </c>
      <c r="B2148" s="16" t="s">
        <v>955</v>
      </c>
      <c r="C2148" s="25"/>
      <c r="D2148" s="18"/>
      <c r="E2148" s="19"/>
      <c r="F2148" s="20"/>
      <c r="G2148" s="21"/>
      <c r="H2148" s="22" t="b">
        <v>0</v>
      </c>
      <c r="I2148" s="19"/>
      <c r="J2148" s="18"/>
      <c r="K2148" s="31"/>
      <c r="L2148" s="24"/>
      <c r="M2148" s="24"/>
    </row>
    <row r="2149" ht="22.5" customHeight="1">
      <c r="A2149" s="16" t="s">
        <v>955</v>
      </c>
      <c r="B2149" s="16" t="s">
        <v>955</v>
      </c>
      <c r="C2149" s="25"/>
      <c r="D2149" s="18"/>
      <c r="E2149" s="19"/>
      <c r="F2149" s="20"/>
      <c r="G2149" s="21"/>
      <c r="H2149" s="22" t="b">
        <v>0</v>
      </c>
      <c r="I2149" s="19"/>
      <c r="J2149" s="18"/>
      <c r="K2149" s="31"/>
      <c r="L2149" s="24"/>
      <c r="M2149" s="24"/>
    </row>
    <row r="2150" ht="22.5" customHeight="1">
      <c r="A2150" s="16" t="s">
        <v>955</v>
      </c>
      <c r="B2150" s="16" t="s">
        <v>955</v>
      </c>
      <c r="C2150" s="25"/>
      <c r="D2150" s="18"/>
      <c r="E2150" s="19"/>
      <c r="F2150" s="20"/>
      <c r="G2150" s="21"/>
      <c r="H2150" s="22" t="b">
        <v>0</v>
      </c>
      <c r="I2150" s="19"/>
      <c r="J2150" s="18"/>
      <c r="K2150" s="31"/>
      <c r="L2150" s="24"/>
      <c r="M2150" s="24"/>
    </row>
    <row r="2151" ht="22.5" customHeight="1">
      <c r="A2151" s="16" t="s">
        <v>955</v>
      </c>
      <c r="B2151" s="16" t="s">
        <v>955</v>
      </c>
      <c r="C2151" s="25"/>
      <c r="D2151" s="18"/>
      <c r="E2151" s="19"/>
      <c r="F2151" s="20"/>
      <c r="G2151" s="21"/>
      <c r="H2151" s="22" t="b">
        <v>0</v>
      </c>
      <c r="I2151" s="19"/>
      <c r="J2151" s="18"/>
      <c r="K2151" s="31"/>
      <c r="L2151" s="24"/>
      <c r="M2151" s="24"/>
    </row>
    <row r="2152" ht="22.5" customHeight="1">
      <c r="A2152" s="16" t="s">
        <v>955</v>
      </c>
      <c r="B2152" s="16" t="s">
        <v>955</v>
      </c>
      <c r="C2152" s="25"/>
      <c r="D2152" s="18"/>
      <c r="E2152" s="19"/>
      <c r="F2152" s="20"/>
      <c r="G2152" s="21"/>
      <c r="H2152" s="22" t="b">
        <v>0</v>
      </c>
      <c r="I2152" s="19"/>
      <c r="J2152" s="18"/>
      <c r="K2152" s="31"/>
      <c r="L2152" s="24"/>
      <c r="M2152" s="24"/>
    </row>
    <row r="2153" ht="22.5" customHeight="1">
      <c r="A2153" s="16" t="s">
        <v>955</v>
      </c>
      <c r="B2153" s="16" t="s">
        <v>955</v>
      </c>
      <c r="C2153" s="25"/>
      <c r="D2153" s="18"/>
      <c r="E2153" s="19"/>
      <c r="F2153" s="20"/>
      <c r="G2153" s="21"/>
      <c r="H2153" s="22" t="b">
        <v>0</v>
      </c>
      <c r="I2153" s="19"/>
      <c r="J2153" s="18"/>
      <c r="K2153" s="31"/>
      <c r="L2153" s="24"/>
      <c r="M2153" s="24"/>
    </row>
    <row r="2154" ht="22.5" customHeight="1">
      <c r="A2154" s="16" t="s">
        <v>955</v>
      </c>
      <c r="B2154" s="16" t="s">
        <v>955</v>
      </c>
      <c r="C2154" s="25"/>
      <c r="D2154" s="18"/>
      <c r="E2154" s="19"/>
      <c r="F2154" s="20"/>
      <c r="G2154" s="21"/>
      <c r="H2154" s="22" t="b">
        <v>0</v>
      </c>
      <c r="I2154" s="19"/>
      <c r="J2154" s="18"/>
      <c r="K2154" s="31"/>
      <c r="L2154" s="24"/>
      <c r="M2154" s="24"/>
    </row>
    <row r="2155" ht="22.5" customHeight="1">
      <c r="A2155" s="16" t="s">
        <v>955</v>
      </c>
      <c r="B2155" s="16" t="s">
        <v>955</v>
      </c>
      <c r="C2155" s="25"/>
      <c r="D2155" s="18"/>
      <c r="E2155" s="19"/>
      <c r="F2155" s="20"/>
      <c r="G2155" s="21"/>
      <c r="H2155" s="22" t="b">
        <v>0</v>
      </c>
      <c r="I2155" s="19"/>
      <c r="J2155" s="18"/>
      <c r="K2155" s="31"/>
      <c r="L2155" s="24"/>
      <c r="M2155" s="24"/>
    </row>
    <row r="2156" ht="22.5" customHeight="1">
      <c r="A2156" s="16" t="s">
        <v>955</v>
      </c>
      <c r="B2156" s="16" t="s">
        <v>955</v>
      </c>
      <c r="C2156" s="25"/>
      <c r="D2156" s="18"/>
      <c r="E2156" s="19"/>
      <c r="F2156" s="20"/>
      <c r="G2156" s="21"/>
      <c r="H2156" s="22" t="b">
        <v>0</v>
      </c>
      <c r="I2156" s="19"/>
      <c r="J2156" s="18"/>
      <c r="K2156" s="31"/>
      <c r="L2156" s="24"/>
      <c r="M2156" s="24"/>
    </row>
    <row r="2157" ht="22.5" customHeight="1">
      <c r="A2157" s="16" t="s">
        <v>955</v>
      </c>
      <c r="B2157" s="16" t="s">
        <v>955</v>
      </c>
      <c r="C2157" s="25"/>
      <c r="D2157" s="18"/>
      <c r="E2157" s="19"/>
      <c r="F2157" s="20"/>
      <c r="G2157" s="21"/>
      <c r="H2157" s="22" t="b">
        <v>0</v>
      </c>
      <c r="I2157" s="19"/>
      <c r="J2157" s="18"/>
      <c r="K2157" s="31"/>
      <c r="L2157" s="24"/>
      <c r="M2157" s="24"/>
    </row>
    <row r="2158" ht="22.5" customHeight="1">
      <c r="A2158" s="16" t="s">
        <v>955</v>
      </c>
      <c r="B2158" s="16" t="s">
        <v>955</v>
      </c>
      <c r="C2158" s="25"/>
      <c r="D2158" s="18"/>
      <c r="E2158" s="19"/>
      <c r="F2158" s="20"/>
      <c r="G2158" s="21"/>
      <c r="H2158" s="22" t="b">
        <v>0</v>
      </c>
      <c r="I2158" s="19"/>
      <c r="J2158" s="18"/>
      <c r="K2158" s="31"/>
      <c r="L2158" s="24"/>
      <c r="M2158" s="24"/>
    </row>
    <row r="2159" ht="22.5" customHeight="1">
      <c r="A2159" s="16" t="s">
        <v>955</v>
      </c>
      <c r="B2159" s="16" t="s">
        <v>955</v>
      </c>
      <c r="C2159" s="25"/>
      <c r="D2159" s="18"/>
      <c r="E2159" s="19"/>
      <c r="F2159" s="20"/>
      <c r="G2159" s="21"/>
      <c r="H2159" s="22" t="b">
        <v>0</v>
      </c>
      <c r="I2159" s="19"/>
      <c r="J2159" s="18"/>
      <c r="K2159" s="31"/>
      <c r="L2159" s="24"/>
      <c r="M2159" s="24"/>
    </row>
    <row r="2160" ht="22.5" customHeight="1">
      <c r="A2160" s="16" t="s">
        <v>955</v>
      </c>
      <c r="B2160" s="16" t="s">
        <v>955</v>
      </c>
      <c r="C2160" s="25"/>
      <c r="D2160" s="18"/>
      <c r="E2160" s="19"/>
      <c r="F2160" s="20"/>
      <c r="G2160" s="21"/>
      <c r="H2160" s="22" t="b">
        <v>0</v>
      </c>
      <c r="I2160" s="19"/>
      <c r="J2160" s="18"/>
      <c r="K2160" s="31"/>
      <c r="L2160" s="24"/>
      <c r="M2160" s="24"/>
    </row>
    <row r="2161" ht="22.5" customHeight="1">
      <c r="A2161" s="16" t="s">
        <v>955</v>
      </c>
      <c r="B2161" s="16" t="s">
        <v>955</v>
      </c>
      <c r="C2161" s="25"/>
      <c r="D2161" s="18"/>
      <c r="E2161" s="19"/>
      <c r="F2161" s="20"/>
      <c r="G2161" s="21"/>
      <c r="H2161" s="22" t="b">
        <v>0</v>
      </c>
      <c r="I2161" s="19"/>
      <c r="J2161" s="18"/>
      <c r="K2161" s="31"/>
      <c r="L2161" s="24"/>
      <c r="M2161" s="24"/>
    </row>
    <row r="2162" ht="22.5" customHeight="1">
      <c r="A2162" s="16" t="s">
        <v>955</v>
      </c>
      <c r="B2162" s="16" t="s">
        <v>955</v>
      </c>
      <c r="C2162" s="25"/>
      <c r="D2162" s="18"/>
      <c r="E2162" s="19"/>
      <c r="F2162" s="20"/>
      <c r="G2162" s="21"/>
      <c r="H2162" s="22" t="b">
        <v>0</v>
      </c>
      <c r="I2162" s="19"/>
      <c r="J2162" s="18"/>
      <c r="K2162" s="31"/>
      <c r="L2162" s="24"/>
      <c r="M2162" s="24"/>
    </row>
    <row r="2163" ht="22.5" customHeight="1">
      <c r="A2163" s="16" t="s">
        <v>955</v>
      </c>
      <c r="B2163" s="16" t="s">
        <v>955</v>
      </c>
      <c r="C2163" s="25"/>
      <c r="D2163" s="18"/>
      <c r="E2163" s="19"/>
      <c r="F2163" s="20"/>
      <c r="G2163" s="21"/>
      <c r="H2163" s="22" t="b">
        <v>0</v>
      </c>
      <c r="I2163" s="19"/>
      <c r="J2163" s="18"/>
      <c r="K2163" s="31"/>
      <c r="L2163" s="24"/>
      <c r="M2163" s="24"/>
    </row>
    <row r="2164" ht="22.5" customHeight="1">
      <c r="A2164" s="16" t="s">
        <v>955</v>
      </c>
      <c r="B2164" s="16" t="s">
        <v>955</v>
      </c>
      <c r="C2164" s="25"/>
      <c r="D2164" s="18"/>
      <c r="E2164" s="19"/>
      <c r="F2164" s="20"/>
      <c r="G2164" s="21"/>
      <c r="H2164" s="22" t="b">
        <v>0</v>
      </c>
      <c r="I2164" s="19"/>
      <c r="J2164" s="18"/>
      <c r="K2164" s="31"/>
      <c r="L2164" s="24"/>
      <c r="M2164" s="24"/>
    </row>
    <row r="2165" ht="22.5" customHeight="1">
      <c r="A2165" s="16" t="s">
        <v>955</v>
      </c>
      <c r="B2165" s="16" t="s">
        <v>955</v>
      </c>
      <c r="C2165" s="25"/>
      <c r="D2165" s="18"/>
      <c r="E2165" s="19"/>
      <c r="F2165" s="20"/>
      <c r="G2165" s="21"/>
      <c r="H2165" s="22" t="b">
        <v>0</v>
      </c>
      <c r="I2165" s="19"/>
      <c r="J2165" s="18"/>
      <c r="K2165" s="31"/>
      <c r="L2165" s="24"/>
      <c r="M2165" s="24"/>
    </row>
    <row r="2166" ht="22.5" customHeight="1">
      <c r="A2166" s="16" t="s">
        <v>955</v>
      </c>
      <c r="B2166" s="16" t="s">
        <v>955</v>
      </c>
      <c r="C2166" s="25"/>
      <c r="D2166" s="18"/>
      <c r="E2166" s="19"/>
      <c r="F2166" s="20"/>
      <c r="G2166" s="21"/>
      <c r="H2166" s="22" t="b">
        <v>0</v>
      </c>
      <c r="I2166" s="19"/>
      <c r="J2166" s="18"/>
      <c r="K2166" s="31"/>
      <c r="L2166" s="24"/>
      <c r="M2166" s="24"/>
    </row>
    <row r="2167" ht="22.5" customHeight="1">
      <c r="A2167" s="16" t="s">
        <v>955</v>
      </c>
      <c r="B2167" s="16" t="s">
        <v>955</v>
      </c>
      <c r="C2167" s="25"/>
      <c r="D2167" s="18"/>
      <c r="E2167" s="19"/>
      <c r="F2167" s="20"/>
      <c r="G2167" s="21"/>
      <c r="H2167" s="22" t="b">
        <v>0</v>
      </c>
      <c r="I2167" s="19"/>
      <c r="J2167" s="18"/>
      <c r="K2167" s="31"/>
      <c r="L2167" s="24"/>
      <c r="M2167" s="24"/>
    </row>
    <row r="2168" ht="22.5" customHeight="1">
      <c r="A2168" s="16" t="s">
        <v>955</v>
      </c>
      <c r="B2168" s="16" t="s">
        <v>955</v>
      </c>
      <c r="C2168" s="25"/>
      <c r="D2168" s="18"/>
      <c r="E2168" s="19"/>
      <c r="F2168" s="20"/>
      <c r="G2168" s="21"/>
      <c r="H2168" s="22" t="b">
        <v>0</v>
      </c>
      <c r="I2168" s="19"/>
      <c r="J2168" s="18"/>
      <c r="K2168" s="31"/>
      <c r="L2168" s="24"/>
      <c r="M2168" s="24"/>
    </row>
    <row r="2169" ht="22.5" customHeight="1">
      <c r="A2169" s="16" t="s">
        <v>955</v>
      </c>
      <c r="B2169" s="16" t="s">
        <v>955</v>
      </c>
      <c r="C2169" s="25"/>
      <c r="D2169" s="18"/>
      <c r="E2169" s="19"/>
      <c r="F2169" s="20"/>
      <c r="G2169" s="21"/>
      <c r="H2169" s="22" t="b">
        <v>0</v>
      </c>
      <c r="I2169" s="19"/>
      <c r="J2169" s="18"/>
      <c r="K2169" s="31"/>
      <c r="L2169" s="24"/>
      <c r="M2169" s="24"/>
    </row>
    <row r="2170" ht="22.5" customHeight="1">
      <c r="A2170" s="16" t="s">
        <v>955</v>
      </c>
      <c r="B2170" s="16" t="s">
        <v>955</v>
      </c>
      <c r="C2170" s="25"/>
      <c r="D2170" s="18"/>
      <c r="E2170" s="19"/>
      <c r="F2170" s="20"/>
      <c r="G2170" s="21"/>
      <c r="H2170" s="22" t="b">
        <v>0</v>
      </c>
      <c r="I2170" s="19"/>
      <c r="J2170" s="18"/>
      <c r="K2170" s="31"/>
      <c r="L2170" s="24"/>
      <c r="M2170" s="24"/>
    </row>
    <row r="2171" ht="22.5" customHeight="1">
      <c r="A2171" s="16" t="s">
        <v>955</v>
      </c>
      <c r="B2171" s="16" t="s">
        <v>955</v>
      </c>
      <c r="C2171" s="25"/>
      <c r="D2171" s="18"/>
      <c r="E2171" s="19"/>
      <c r="F2171" s="20"/>
      <c r="G2171" s="21"/>
      <c r="H2171" s="22" t="b">
        <v>0</v>
      </c>
      <c r="I2171" s="19"/>
      <c r="J2171" s="18"/>
      <c r="K2171" s="31"/>
      <c r="L2171" s="24"/>
      <c r="M2171" s="24"/>
    </row>
    <row r="2172" ht="22.5" customHeight="1">
      <c r="A2172" s="16" t="s">
        <v>955</v>
      </c>
      <c r="B2172" s="16" t="s">
        <v>955</v>
      </c>
      <c r="C2172" s="25"/>
      <c r="D2172" s="18"/>
      <c r="E2172" s="19"/>
      <c r="F2172" s="20"/>
      <c r="G2172" s="21"/>
      <c r="H2172" s="22" t="b">
        <v>0</v>
      </c>
      <c r="I2172" s="19"/>
      <c r="J2172" s="18"/>
      <c r="K2172" s="31"/>
      <c r="L2172" s="24"/>
      <c r="M2172" s="24"/>
    </row>
    <row r="2173" ht="22.5" customHeight="1">
      <c r="A2173" s="16" t="s">
        <v>955</v>
      </c>
      <c r="B2173" s="16" t="s">
        <v>955</v>
      </c>
      <c r="C2173" s="25"/>
      <c r="D2173" s="18"/>
      <c r="E2173" s="19"/>
      <c r="F2173" s="20"/>
      <c r="G2173" s="21"/>
      <c r="H2173" s="22" t="b">
        <v>0</v>
      </c>
      <c r="I2173" s="19"/>
      <c r="J2173" s="18"/>
      <c r="K2173" s="31"/>
      <c r="L2173" s="24"/>
      <c r="M2173" s="24"/>
    </row>
    <row r="2174" ht="22.5" customHeight="1">
      <c r="A2174" s="16" t="s">
        <v>955</v>
      </c>
      <c r="B2174" s="16" t="s">
        <v>955</v>
      </c>
      <c r="C2174" s="25"/>
      <c r="D2174" s="18"/>
      <c r="E2174" s="19"/>
      <c r="F2174" s="20"/>
      <c r="G2174" s="21"/>
      <c r="H2174" s="22" t="b">
        <v>0</v>
      </c>
      <c r="I2174" s="19"/>
      <c r="J2174" s="18"/>
      <c r="K2174" s="31"/>
      <c r="L2174" s="24"/>
      <c r="M2174" s="24"/>
    </row>
    <row r="2175" ht="22.5" customHeight="1">
      <c r="A2175" s="16" t="s">
        <v>955</v>
      </c>
      <c r="B2175" s="16" t="s">
        <v>955</v>
      </c>
      <c r="C2175" s="25"/>
      <c r="D2175" s="18"/>
      <c r="E2175" s="19"/>
      <c r="F2175" s="20"/>
      <c r="G2175" s="21"/>
      <c r="H2175" s="22" t="b">
        <v>0</v>
      </c>
      <c r="I2175" s="19"/>
      <c r="J2175" s="18"/>
      <c r="K2175" s="31"/>
      <c r="L2175" s="24"/>
      <c r="M2175" s="24"/>
    </row>
    <row r="2176" ht="22.5" customHeight="1">
      <c r="A2176" s="16" t="s">
        <v>955</v>
      </c>
      <c r="B2176" s="16" t="s">
        <v>955</v>
      </c>
      <c r="C2176" s="25"/>
      <c r="D2176" s="18"/>
      <c r="E2176" s="19"/>
      <c r="F2176" s="20"/>
      <c r="G2176" s="21"/>
      <c r="H2176" s="22" t="b">
        <v>0</v>
      </c>
      <c r="I2176" s="19"/>
      <c r="J2176" s="18"/>
      <c r="K2176" s="31"/>
      <c r="L2176" s="24"/>
      <c r="M2176" s="24"/>
    </row>
    <row r="2177" ht="22.5" customHeight="1">
      <c r="A2177" s="16" t="s">
        <v>955</v>
      </c>
      <c r="B2177" s="16" t="s">
        <v>955</v>
      </c>
      <c r="C2177" s="25"/>
      <c r="D2177" s="18"/>
      <c r="E2177" s="19"/>
      <c r="F2177" s="20"/>
      <c r="G2177" s="21"/>
      <c r="H2177" s="22" t="b">
        <v>0</v>
      </c>
      <c r="I2177" s="19"/>
      <c r="J2177" s="18"/>
      <c r="K2177" s="31"/>
      <c r="L2177" s="24"/>
      <c r="M2177" s="24"/>
    </row>
    <row r="2178" ht="22.5" customHeight="1">
      <c r="A2178" s="16" t="s">
        <v>955</v>
      </c>
      <c r="B2178" s="16" t="s">
        <v>955</v>
      </c>
      <c r="C2178" s="25"/>
      <c r="D2178" s="18"/>
      <c r="E2178" s="19"/>
      <c r="F2178" s="20"/>
      <c r="G2178" s="21"/>
      <c r="H2178" s="22" t="b">
        <v>0</v>
      </c>
      <c r="I2178" s="19"/>
      <c r="J2178" s="18"/>
      <c r="K2178" s="31"/>
      <c r="L2178" s="24"/>
      <c r="M2178" s="24"/>
    </row>
    <row r="2179" ht="22.5" customHeight="1">
      <c r="A2179" s="16" t="s">
        <v>955</v>
      </c>
      <c r="B2179" s="16" t="s">
        <v>955</v>
      </c>
      <c r="C2179" s="25"/>
      <c r="D2179" s="18"/>
      <c r="E2179" s="19"/>
      <c r="F2179" s="20"/>
      <c r="G2179" s="21"/>
      <c r="H2179" s="22" t="b">
        <v>0</v>
      </c>
      <c r="I2179" s="19"/>
      <c r="J2179" s="18"/>
      <c r="K2179" s="31"/>
      <c r="L2179" s="24"/>
      <c r="M2179" s="24"/>
    </row>
    <row r="2180" ht="22.5" customHeight="1">
      <c r="A2180" s="16" t="s">
        <v>955</v>
      </c>
      <c r="B2180" s="16" t="s">
        <v>955</v>
      </c>
      <c r="C2180" s="25"/>
      <c r="D2180" s="18"/>
      <c r="E2180" s="19"/>
      <c r="F2180" s="20"/>
      <c r="G2180" s="21"/>
      <c r="H2180" s="22" t="b">
        <v>0</v>
      </c>
      <c r="I2180" s="19"/>
      <c r="J2180" s="18"/>
      <c r="K2180" s="31"/>
      <c r="L2180" s="24"/>
      <c r="M2180" s="24"/>
    </row>
    <row r="2181" ht="22.5" customHeight="1">
      <c r="A2181" s="16" t="s">
        <v>955</v>
      </c>
      <c r="B2181" s="16" t="s">
        <v>955</v>
      </c>
      <c r="C2181" s="25"/>
      <c r="D2181" s="18"/>
      <c r="E2181" s="19"/>
      <c r="F2181" s="20"/>
      <c r="G2181" s="21"/>
      <c r="H2181" s="22" t="b">
        <v>0</v>
      </c>
      <c r="I2181" s="19"/>
      <c r="J2181" s="18"/>
      <c r="K2181" s="31"/>
      <c r="L2181" s="24"/>
      <c r="M2181" s="24"/>
    </row>
    <row r="2182" ht="22.5" customHeight="1">
      <c r="A2182" s="16" t="s">
        <v>955</v>
      </c>
      <c r="B2182" s="16" t="s">
        <v>955</v>
      </c>
      <c r="C2182" s="25"/>
      <c r="D2182" s="18"/>
      <c r="E2182" s="19"/>
      <c r="F2182" s="20"/>
      <c r="G2182" s="21"/>
      <c r="H2182" s="22" t="b">
        <v>0</v>
      </c>
      <c r="I2182" s="19"/>
      <c r="J2182" s="18"/>
      <c r="K2182" s="31"/>
      <c r="L2182" s="24"/>
      <c r="M2182" s="24"/>
    </row>
    <row r="2183" ht="22.5" customHeight="1">
      <c r="A2183" s="16" t="s">
        <v>955</v>
      </c>
      <c r="B2183" s="16" t="s">
        <v>955</v>
      </c>
      <c r="C2183" s="25"/>
      <c r="D2183" s="18"/>
      <c r="E2183" s="19"/>
      <c r="F2183" s="20"/>
      <c r="G2183" s="21"/>
      <c r="H2183" s="22" t="b">
        <v>0</v>
      </c>
      <c r="I2183" s="19"/>
      <c r="J2183" s="18"/>
      <c r="K2183" s="31"/>
      <c r="L2183" s="24"/>
      <c r="M2183" s="24"/>
    </row>
    <row r="2184" ht="22.5" customHeight="1">
      <c r="A2184" s="16" t="s">
        <v>955</v>
      </c>
      <c r="B2184" s="16" t="s">
        <v>955</v>
      </c>
      <c r="C2184" s="25"/>
      <c r="D2184" s="18"/>
      <c r="E2184" s="19"/>
      <c r="F2184" s="20"/>
      <c r="G2184" s="21"/>
      <c r="H2184" s="22" t="b">
        <v>0</v>
      </c>
      <c r="I2184" s="19"/>
      <c r="J2184" s="18"/>
      <c r="K2184" s="31"/>
      <c r="L2184" s="24"/>
      <c r="M2184" s="24"/>
    </row>
    <row r="2185" ht="22.5" customHeight="1">
      <c r="A2185" s="16" t="s">
        <v>955</v>
      </c>
      <c r="B2185" s="16" t="s">
        <v>955</v>
      </c>
      <c r="C2185" s="25"/>
      <c r="D2185" s="18"/>
      <c r="E2185" s="19"/>
      <c r="F2185" s="20"/>
      <c r="G2185" s="21"/>
      <c r="H2185" s="22" t="b">
        <v>0</v>
      </c>
      <c r="I2185" s="19"/>
      <c r="J2185" s="18"/>
      <c r="K2185" s="31"/>
      <c r="L2185" s="24"/>
      <c r="M2185" s="24"/>
    </row>
    <row r="2186" ht="22.5" customHeight="1">
      <c r="A2186" s="16" t="s">
        <v>955</v>
      </c>
      <c r="B2186" s="16" t="s">
        <v>955</v>
      </c>
      <c r="C2186" s="25"/>
      <c r="D2186" s="18"/>
      <c r="E2186" s="19"/>
      <c r="F2186" s="20"/>
      <c r="G2186" s="21"/>
      <c r="H2186" s="22" t="b">
        <v>0</v>
      </c>
      <c r="I2186" s="19"/>
      <c r="J2186" s="18"/>
      <c r="K2186" s="31"/>
      <c r="L2186" s="24"/>
      <c r="M2186" s="24"/>
    </row>
    <row r="2187" ht="22.5" customHeight="1">
      <c r="A2187" s="16" t="s">
        <v>955</v>
      </c>
      <c r="B2187" s="16" t="s">
        <v>955</v>
      </c>
      <c r="C2187" s="25"/>
      <c r="D2187" s="18"/>
      <c r="E2187" s="19"/>
      <c r="F2187" s="20"/>
      <c r="G2187" s="21"/>
      <c r="H2187" s="22" t="b">
        <v>0</v>
      </c>
      <c r="I2187" s="19"/>
      <c r="J2187" s="18"/>
      <c r="K2187" s="31"/>
      <c r="L2187" s="24"/>
      <c r="M2187" s="24"/>
    </row>
    <row r="2188" ht="22.5" customHeight="1">
      <c r="A2188" s="16" t="s">
        <v>955</v>
      </c>
      <c r="B2188" s="16" t="s">
        <v>955</v>
      </c>
      <c r="C2188" s="25"/>
      <c r="D2188" s="18"/>
      <c r="E2188" s="19"/>
      <c r="F2188" s="20"/>
      <c r="G2188" s="21"/>
      <c r="H2188" s="22" t="b">
        <v>0</v>
      </c>
      <c r="I2188" s="19"/>
      <c r="J2188" s="18"/>
      <c r="K2188" s="31"/>
      <c r="L2188" s="24"/>
      <c r="M2188" s="24"/>
    </row>
    <row r="2189" ht="22.5" customHeight="1">
      <c r="A2189" s="16" t="s">
        <v>955</v>
      </c>
      <c r="B2189" s="16" t="s">
        <v>955</v>
      </c>
      <c r="C2189" s="25"/>
      <c r="D2189" s="18"/>
      <c r="E2189" s="19"/>
      <c r="F2189" s="20"/>
      <c r="G2189" s="21"/>
      <c r="H2189" s="22" t="b">
        <v>0</v>
      </c>
      <c r="I2189" s="19"/>
      <c r="J2189" s="18"/>
      <c r="K2189" s="31"/>
      <c r="L2189" s="24"/>
      <c r="M2189" s="24"/>
    </row>
    <row r="2190" ht="22.5" customHeight="1">
      <c r="A2190" s="16" t="s">
        <v>955</v>
      </c>
      <c r="B2190" s="16" t="s">
        <v>955</v>
      </c>
      <c r="C2190" s="25"/>
      <c r="D2190" s="18"/>
      <c r="E2190" s="19"/>
      <c r="F2190" s="20"/>
      <c r="G2190" s="21"/>
      <c r="H2190" s="22" t="b">
        <v>0</v>
      </c>
      <c r="I2190" s="19"/>
      <c r="J2190" s="18"/>
      <c r="K2190" s="31"/>
      <c r="L2190" s="24"/>
      <c r="M2190" s="24"/>
    </row>
    <row r="2191" ht="22.5" customHeight="1">
      <c r="A2191" s="16" t="s">
        <v>955</v>
      </c>
      <c r="B2191" s="16" t="s">
        <v>955</v>
      </c>
      <c r="C2191" s="25"/>
      <c r="D2191" s="18"/>
      <c r="E2191" s="19"/>
      <c r="F2191" s="20"/>
      <c r="G2191" s="21"/>
      <c r="H2191" s="22" t="b">
        <v>0</v>
      </c>
      <c r="I2191" s="19"/>
      <c r="J2191" s="18"/>
      <c r="K2191" s="31"/>
      <c r="L2191" s="24"/>
      <c r="M2191" s="24"/>
    </row>
    <row r="2192" ht="22.5" customHeight="1">
      <c r="A2192" s="16" t="s">
        <v>955</v>
      </c>
      <c r="B2192" s="16" t="s">
        <v>955</v>
      </c>
      <c r="C2192" s="25"/>
      <c r="D2192" s="18"/>
      <c r="E2192" s="19"/>
      <c r="F2192" s="20"/>
      <c r="G2192" s="21"/>
      <c r="H2192" s="22" t="b">
        <v>0</v>
      </c>
      <c r="I2192" s="19"/>
      <c r="J2192" s="18"/>
      <c r="K2192" s="31"/>
      <c r="L2192" s="24"/>
      <c r="M2192" s="24"/>
    </row>
    <row r="2193" ht="22.5" customHeight="1">
      <c r="A2193" s="16" t="s">
        <v>955</v>
      </c>
      <c r="B2193" s="16" t="s">
        <v>955</v>
      </c>
      <c r="C2193" s="25"/>
      <c r="D2193" s="18"/>
      <c r="E2193" s="19"/>
      <c r="F2193" s="20"/>
      <c r="G2193" s="21"/>
      <c r="H2193" s="22" t="b">
        <v>0</v>
      </c>
      <c r="I2193" s="19"/>
      <c r="J2193" s="18"/>
      <c r="K2193" s="31"/>
      <c r="L2193" s="24"/>
      <c r="M2193" s="24"/>
    </row>
    <row r="2194" ht="22.5" customHeight="1">
      <c r="A2194" s="16" t="s">
        <v>955</v>
      </c>
      <c r="B2194" s="16" t="s">
        <v>955</v>
      </c>
      <c r="C2194" s="25"/>
      <c r="D2194" s="18"/>
      <c r="E2194" s="19"/>
      <c r="F2194" s="20"/>
      <c r="G2194" s="21"/>
      <c r="H2194" s="22" t="b">
        <v>0</v>
      </c>
      <c r="I2194" s="19"/>
      <c r="J2194" s="18"/>
      <c r="K2194" s="31"/>
      <c r="L2194" s="24"/>
      <c r="M2194" s="24"/>
    </row>
    <row r="2195" ht="22.5" customHeight="1">
      <c r="A2195" s="16" t="s">
        <v>955</v>
      </c>
      <c r="B2195" s="16" t="s">
        <v>955</v>
      </c>
      <c r="C2195" s="25"/>
      <c r="D2195" s="18"/>
      <c r="E2195" s="19"/>
      <c r="F2195" s="20"/>
      <c r="G2195" s="21"/>
      <c r="H2195" s="22" t="b">
        <v>0</v>
      </c>
      <c r="I2195" s="19"/>
      <c r="J2195" s="18"/>
      <c r="K2195" s="31"/>
      <c r="L2195" s="24"/>
      <c r="M2195" s="24"/>
    </row>
    <row r="2196" ht="22.5" customHeight="1">
      <c r="A2196" s="16" t="s">
        <v>955</v>
      </c>
      <c r="B2196" s="16" t="s">
        <v>955</v>
      </c>
      <c r="C2196" s="25"/>
      <c r="D2196" s="18"/>
      <c r="E2196" s="19"/>
      <c r="F2196" s="20"/>
      <c r="G2196" s="21"/>
      <c r="H2196" s="22" t="b">
        <v>0</v>
      </c>
      <c r="I2196" s="19"/>
      <c r="J2196" s="18"/>
      <c r="K2196" s="31"/>
      <c r="L2196" s="24"/>
      <c r="M2196" s="24"/>
    </row>
    <row r="2197" ht="22.5" customHeight="1">
      <c r="A2197" s="16" t="s">
        <v>955</v>
      </c>
      <c r="B2197" s="16" t="s">
        <v>955</v>
      </c>
      <c r="C2197" s="25"/>
      <c r="D2197" s="18"/>
      <c r="E2197" s="19"/>
      <c r="F2197" s="20"/>
      <c r="G2197" s="21"/>
      <c r="H2197" s="22" t="b">
        <v>0</v>
      </c>
      <c r="I2197" s="19"/>
      <c r="J2197" s="18"/>
      <c r="K2197" s="31"/>
      <c r="L2197" s="24"/>
      <c r="M2197" s="24"/>
    </row>
    <row r="2198" ht="22.5" customHeight="1">
      <c r="A2198" s="16" t="s">
        <v>955</v>
      </c>
      <c r="B2198" s="16" t="s">
        <v>955</v>
      </c>
      <c r="C2198" s="25"/>
      <c r="D2198" s="18"/>
      <c r="E2198" s="19"/>
      <c r="F2198" s="20"/>
      <c r="G2198" s="21"/>
      <c r="H2198" s="22" t="b">
        <v>0</v>
      </c>
      <c r="I2198" s="19"/>
      <c r="J2198" s="18"/>
      <c r="K2198" s="31"/>
      <c r="L2198" s="24"/>
      <c r="M2198" s="24"/>
    </row>
    <row r="2199" ht="22.5" customHeight="1">
      <c r="A2199" s="16" t="s">
        <v>955</v>
      </c>
      <c r="B2199" s="16" t="s">
        <v>955</v>
      </c>
      <c r="C2199" s="25"/>
      <c r="D2199" s="18"/>
      <c r="E2199" s="19"/>
      <c r="F2199" s="20"/>
      <c r="G2199" s="21"/>
      <c r="H2199" s="22" t="b">
        <v>0</v>
      </c>
      <c r="I2199" s="19"/>
      <c r="J2199" s="18"/>
      <c r="K2199" s="31"/>
      <c r="L2199" s="24"/>
      <c r="M2199" s="24"/>
    </row>
    <row r="2200" ht="22.5" customHeight="1">
      <c r="A2200" s="16" t="s">
        <v>955</v>
      </c>
      <c r="B2200" s="16" t="s">
        <v>955</v>
      </c>
      <c r="C2200" s="25"/>
      <c r="D2200" s="18"/>
      <c r="E2200" s="19"/>
      <c r="F2200" s="20"/>
      <c r="G2200" s="21"/>
      <c r="H2200" s="22" t="b">
        <v>0</v>
      </c>
      <c r="I2200" s="19"/>
      <c r="J2200" s="18"/>
      <c r="K2200" s="31"/>
      <c r="L2200" s="24"/>
      <c r="M2200" s="24"/>
    </row>
    <row r="2201" ht="22.5" customHeight="1">
      <c r="A2201" s="16" t="s">
        <v>955</v>
      </c>
      <c r="B2201" s="16" t="s">
        <v>955</v>
      </c>
      <c r="C2201" s="25"/>
      <c r="D2201" s="18"/>
      <c r="E2201" s="19"/>
      <c r="F2201" s="20"/>
      <c r="G2201" s="21"/>
      <c r="H2201" s="22" t="b">
        <v>0</v>
      </c>
      <c r="I2201" s="19"/>
      <c r="J2201" s="18"/>
      <c r="K2201" s="31"/>
      <c r="L2201" s="24"/>
      <c r="M2201" s="24"/>
    </row>
    <row r="2202" ht="22.5" customHeight="1">
      <c r="A2202" s="16" t="s">
        <v>955</v>
      </c>
      <c r="B2202" s="16" t="s">
        <v>955</v>
      </c>
      <c r="C2202" s="25"/>
      <c r="D2202" s="18"/>
      <c r="E2202" s="19"/>
      <c r="F2202" s="20"/>
      <c r="G2202" s="21"/>
      <c r="H2202" s="22" t="b">
        <v>0</v>
      </c>
      <c r="I2202" s="19"/>
      <c r="J2202" s="18"/>
      <c r="K2202" s="31"/>
      <c r="L2202" s="24"/>
      <c r="M2202" s="24"/>
    </row>
    <row r="2203" ht="22.5" customHeight="1">
      <c r="A2203" s="16" t="s">
        <v>955</v>
      </c>
      <c r="B2203" s="16" t="s">
        <v>955</v>
      </c>
      <c r="C2203" s="25"/>
      <c r="D2203" s="18"/>
      <c r="E2203" s="19"/>
      <c r="F2203" s="20"/>
      <c r="G2203" s="21"/>
      <c r="H2203" s="22" t="b">
        <v>0</v>
      </c>
      <c r="I2203" s="19"/>
      <c r="J2203" s="18"/>
      <c r="K2203" s="31"/>
      <c r="L2203" s="24"/>
      <c r="M2203" s="24"/>
    </row>
    <row r="2204" ht="22.5" customHeight="1">
      <c r="A2204" s="16" t="s">
        <v>955</v>
      </c>
      <c r="B2204" s="16" t="s">
        <v>955</v>
      </c>
      <c r="C2204" s="25"/>
      <c r="D2204" s="18"/>
      <c r="E2204" s="19"/>
      <c r="F2204" s="20"/>
      <c r="G2204" s="21"/>
      <c r="H2204" s="22" t="b">
        <v>0</v>
      </c>
      <c r="I2204" s="19"/>
      <c r="J2204" s="18"/>
      <c r="K2204" s="31"/>
      <c r="L2204" s="24"/>
      <c r="M2204" s="24"/>
    </row>
    <row r="2205" ht="22.5" customHeight="1">
      <c r="A2205" s="16" t="s">
        <v>955</v>
      </c>
      <c r="B2205" s="16" t="s">
        <v>955</v>
      </c>
      <c r="C2205" s="25"/>
      <c r="D2205" s="18"/>
      <c r="E2205" s="19"/>
      <c r="F2205" s="20"/>
      <c r="G2205" s="21"/>
      <c r="H2205" s="22" t="b">
        <v>0</v>
      </c>
      <c r="I2205" s="19"/>
      <c r="J2205" s="18"/>
      <c r="K2205" s="31"/>
      <c r="L2205" s="24"/>
      <c r="M2205" s="24"/>
    </row>
    <row r="2206" ht="22.5" customHeight="1">
      <c r="A2206" s="16" t="s">
        <v>955</v>
      </c>
      <c r="B2206" s="16" t="s">
        <v>955</v>
      </c>
      <c r="C2206" s="25"/>
      <c r="D2206" s="18"/>
      <c r="E2206" s="19"/>
      <c r="F2206" s="20"/>
      <c r="G2206" s="21"/>
      <c r="H2206" s="22" t="b">
        <v>0</v>
      </c>
      <c r="I2206" s="19"/>
      <c r="J2206" s="18"/>
      <c r="K2206" s="31"/>
      <c r="L2206" s="24"/>
      <c r="M2206" s="24"/>
    </row>
    <row r="2207" ht="22.5" customHeight="1">
      <c r="A2207" s="16" t="s">
        <v>955</v>
      </c>
      <c r="B2207" s="16" t="s">
        <v>955</v>
      </c>
      <c r="C2207" s="25"/>
      <c r="D2207" s="18"/>
      <c r="E2207" s="19"/>
      <c r="F2207" s="20"/>
      <c r="G2207" s="21"/>
      <c r="H2207" s="22" t="b">
        <v>0</v>
      </c>
      <c r="I2207" s="19"/>
      <c r="J2207" s="18"/>
      <c r="K2207" s="31"/>
      <c r="L2207" s="24"/>
      <c r="M2207" s="24"/>
    </row>
    <row r="2208" ht="22.5" customHeight="1">
      <c r="A2208" s="16" t="s">
        <v>955</v>
      </c>
      <c r="B2208" s="16" t="s">
        <v>955</v>
      </c>
      <c r="C2208" s="25"/>
      <c r="D2208" s="18"/>
      <c r="E2208" s="19"/>
      <c r="F2208" s="20"/>
      <c r="G2208" s="21"/>
      <c r="H2208" s="22" t="b">
        <v>0</v>
      </c>
      <c r="I2208" s="19"/>
      <c r="J2208" s="18"/>
      <c r="K2208" s="31"/>
      <c r="L2208" s="24"/>
      <c r="M2208" s="24"/>
    </row>
    <row r="2209" ht="22.5" customHeight="1">
      <c r="A2209" s="16" t="s">
        <v>955</v>
      </c>
      <c r="B2209" s="16" t="s">
        <v>955</v>
      </c>
      <c r="C2209" s="25"/>
      <c r="D2209" s="18"/>
      <c r="E2209" s="19"/>
      <c r="F2209" s="20"/>
      <c r="G2209" s="21"/>
      <c r="H2209" s="22" t="b">
        <v>0</v>
      </c>
      <c r="I2209" s="19"/>
      <c r="J2209" s="18"/>
      <c r="K2209" s="31"/>
      <c r="L2209" s="24"/>
      <c r="M2209" s="24"/>
    </row>
    <row r="2210" ht="22.5" customHeight="1">
      <c r="A2210" s="16" t="s">
        <v>955</v>
      </c>
      <c r="B2210" s="16" t="s">
        <v>955</v>
      </c>
      <c r="C2210" s="25"/>
      <c r="D2210" s="18"/>
      <c r="E2210" s="19"/>
      <c r="F2210" s="20"/>
      <c r="G2210" s="21"/>
      <c r="H2210" s="22" t="b">
        <v>0</v>
      </c>
      <c r="I2210" s="19"/>
      <c r="J2210" s="18"/>
      <c r="K2210" s="31"/>
      <c r="L2210" s="24"/>
      <c r="M2210" s="24"/>
    </row>
    <row r="2211" ht="22.5" customHeight="1">
      <c r="A2211" s="16" t="s">
        <v>955</v>
      </c>
      <c r="B2211" s="16" t="s">
        <v>955</v>
      </c>
      <c r="C2211" s="25"/>
      <c r="D2211" s="18"/>
      <c r="E2211" s="19"/>
      <c r="F2211" s="20"/>
      <c r="G2211" s="21"/>
      <c r="H2211" s="22" t="b">
        <v>0</v>
      </c>
      <c r="I2211" s="19"/>
      <c r="J2211" s="18"/>
      <c r="K2211" s="31"/>
      <c r="L2211" s="24"/>
      <c r="M2211" s="24"/>
    </row>
    <row r="2212" ht="22.5" customHeight="1">
      <c r="A2212" s="16" t="s">
        <v>955</v>
      </c>
      <c r="B2212" s="16" t="s">
        <v>955</v>
      </c>
      <c r="C2212" s="25"/>
      <c r="D2212" s="18"/>
      <c r="E2212" s="19"/>
      <c r="F2212" s="20"/>
      <c r="G2212" s="21"/>
      <c r="H2212" s="22" t="b">
        <v>0</v>
      </c>
      <c r="I2212" s="19"/>
      <c r="J2212" s="18"/>
      <c r="K2212" s="31"/>
      <c r="L2212" s="24"/>
      <c r="M2212" s="24"/>
    </row>
    <row r="2213" ht="22.5" customHeight="1">
      <c r="A2213" s="16" t="s">
        <v>955</v>
      </c>
      <c r="B2213" s="16" t="s">
        <v>955</v>
      </c>
      <c r="C2213" s="25"/>
      <c r="D2213" s="18"/>
      <c r="E2213" s="19"/>
      <c r="F2213" s="20"/>
      <c r="G2213" s="21"/>
      <c r="H2213" s="22" t="b">
        <v>0</v>
      </c>
      <c r="I2213" s="19"/>
      <c r="J2213" s="18"/>
      <c r="K2213" s="31"/>
      <c r="L2213" s="24"/>
      <c r="M2213" s="24"/>
    </row>
    <row r="2214" ht="22.5" customHeight="1">
      <c r="A2214" s="16" t="s">
        <v>955</v>
      </c>
      <c r="B2214" s="16" t="s">
        <v>955</v>
      </c>
      <c r="C2214" s="25"/>
      <c r="D2214" s="18"/>
      <c r="E2214" s="19"/>
      <c r="F2214" s="20"/>
      <c r="G2214" s="21"/>
      <c r="H2214" s="22" t="b">
        <v>0</v>
      </c>
      <c r="I2214" s="19"/>
      <c r="J2214" s="18"/>
      <c r="K2214" s="31"/>
      <c r="L2214" s="24"/>
      <c r="M2214" s="24"/>
    </row>
    <row r="2215" ht="22.5" customHeight="1">
      <c r="A2215" s="16" t="s">
        <v>955</v>
      </c>
      <c r="B2215" s="16" t="s">
        <v>955</v>
      </c>
      <c r="C2215" s="25"/>
      <c r="D2215" s="18"/>
      <c r="E2215" s="19"/>
      <c r="F2215" s="20"/>
      <c r="G2215" s="21"/>
      <c r="H2215" s="22" t="b">
        <v>0</v>
      </c>
      <c r="I2215" s="19"/>
      <c r="J2215" s="18"/>
      <c r="K2215" s="31"/>
      <c r="L2215" s="24"/>
      <c r="M2215" s="24"/>
    </row>
    <row r="2216" ht="22.5" customHeight="1">
      <c r="A2216" s="16" t="s">
        <v>955</v>
      </c>
      <c r="B2216" s="16" t="s">
        <v>955</v>
      </c>
      <c r="C2216" s="25"/>
      <c r="D2216" s="18"/>
      <c r="E2216" s="19"/>
      <c r="F2216" s="20"/>
      <c r="G2216" s="21"/>
      <c r="H2216" s="22" t="b">
        <v>0</v>
      </c>
      <c r="I2216" s="19"/>
      <c r="J2216" s="18"/>
      <c r="K2216" s="31"/>
      <c r="L2216" s="24"/>
      <c r="M2216" s="24"/>
    </row>
    <row r="2217" ht="22.5" customHeight="1">
      <c r="A2217" s="16" t="s">
        <v>955</v>
      </c>
      <c r="B2217" s="16" t="s">
        <v>955</v>
      </c>
      <c r="C2217" s="25"/>
      <c r="D2217" s="18"/>
      <c r="E2217" s="19"/>
      <c r="F2217" s="20"/>
      <c r="G2217" s="21"/>
      <c r="H2217" s="22" t="b">
        <v>0</v>
      </c>
      <c r="I2217" s="19"/>
      <c r="J2217" s="18"/>
      <c r="K2217" s="31"/>
      <c r="L2217" s="24"/>
      <c r="M2217" s="24"/>
    </row>
    <row r="2218" ht="22.5" customHeight="1">
      <c r="A2218" s="16" t="s">
        <v>955</v>
      </c>
      <c r="B2218" s="16" t="s">
        <v>955</v>
      </c>
      <c r="C2218" s="25"/>
      <c r="D2218" s="18"/>
      <c r="E2218" s="19"/>
      <c r="F2218" s="20"/>
      <c r="G2218" s="21"/>
      <c r="H2218" s="22" t="b">
        <v>0</v>
      </c>
      <c r="I2218" s="19"/>
      <c r="J2218" s="18"/>
      <c r="K2218" s="31"/>
      <c r="L2218" s="24"/>
      <c r="M2218" s="24"/>
    </row>
    <row r="2219" ht="22.5" customHeight="1">
      <c r="A2219" s="16" t="s">
        <v>955</v>
      </c>
      <c r="B2219" s="16" t="s">
        <v>955</v>
      </c>
      <c r="C2219" s="25"/>
      <c r="D2219" s="18"/>
      <c r="E2219" s="19"/>
      <c r="F2219" s="20"/>
      <c r="G2219" s="21"/>
      <c r="H2219" s="22" t="b">
        <v>0</v>
      </c>
      <c r="I2219" s="19"/>
      <c r="J2219" s="18"/>
      <c r="K2219" s="31"/>
      <c r="L2219" s="24"/>
      <c r="M2219" s="24"/>
    </row>
    <row r="2220" ht="22.5" customHeight="1">
      <c r="A2220" s="16" t="s">
        <v>955</v>
      </c>
      <c r="B2220" s="16" t="s">
        <v>955</v>
      </c>
      <c r="C2220" s="25"/>
      <c r="D2220" s="18"/>
      <c r="E2220" s="19"/>
      <c r="F2220" s="20"/>
      <c r="G2220" s="21"/>
      <c r="H2220" s="22" t="b">
        <v>0</v>
      </c>
      <c r="I2220" s="19"/>
      <c r="J2220" s="18"/>
      <c r="K2220" s="31"/>
      <c r="L2220" s="24"/>
      <c r="M2220" s="24"/>
    </row>
    <row r="2221" ht="22.5" customHeight="1">
      <c r="A2221" s="16" t="s">
        <v>955</v>
      </c>
      <c r="B2221" s="16" t="s">
        <v>955</v>
      </c>
      <c r="C2221" s="25"/>
      <c r="D2221" s="18"/>
      <c r="E2221" s="19"/>
      <c r="F2221" s="20"/>
      <c r="G2221" s="21"/>
      <c r="H2221" s="22" t="b">
        <v>0</v>
      </c>
      <c r="I2221" s="19"/>
      <c r="J2221" s="18"/>
      <c r="K2221" s="31"/>
      <c r="L2221" s="24"/>
      <c r="M2221" s="24"/>
    </row>
    <row r="2222" ht="22.5" customHeight="1">
      <c r="A2222" s="16" t="s">
        <v>955</v>
      </c>
      <c r="B2222" s="16" t="s">
        <v>955</v>
      </c>
      <c r="C2222" s="25"/>
      <c r="D2222" s="18"/>
      <c r="E2222" s="19"/>
      <c r="F2222" s="20"/>
      <c r="G2222" s="21"/>
      <c r="H2222" s="22" t="b">
        <v>0</v>
      </c>
      <c r="I2222" s="19"/>
      <c r="J2222" s="18"/>
      <c r="K2222" s="31"/>
      <c r="L2222" s="24"/>
      <c r="M2222" s="24"/>
    </row>
    <row r="2223" ht="22.5" customHeight="1">
      <c r="A2223" s="16" t="s">
        <v>955</v>
      </c>
      <c r="B2223" s="16" t="s">
        <v>955</v>
      </c>
      <c r="C2223" s="25"/>
      <c r="D2223" s="18"/>
      <c r="E2223" s="19"/>
      <c r="F2223" s="20"/>
      <c r="G2223" s="21"/>
      <c r="H2223" s="22" t="b">
        <v>0</v>
      </c>
      <c r="I2223" s="19"/>
      <c r="J2223" s="18"/>
      <c r="K2223" s="31"/>
      <c r="L2223" s="24"/>
      <c r="M2223" s="24"/>
    </row>
    <row r="2224" ht="22.5" customHeight="1">
      <c r="A2224" s="16" t="s">
        <v>955</v>
      </c>
      <c r="B2224" s="16" t="s">
        <v>955</v>
      </c>
      <c r="C2224" s="25"/>
      <c r="D2224" s="18"/>
      <c r="E2224" s="19"/>
      <c r="F2224" s="20"/>
      <c r="G2224" s="21"/>
      <c r="H2224" s="22" t="b">
        <v>0</v>
      </c>
      <c r="I2224" s="19"/>
      <c r="J2224" s="18"/>
      <c r="K2224" s="31"/>
      <c r="L2224" s="24"/>
      <c r="M2224" s="24"/>
    </row>
    <row r="2225" ht="22.5" customHeight="1">
      <c r="A2225" s="16" t="s">
        <v>955</v>
      </c>
      <c r="B2225" s="16" t="s">
        <v>955</v>
      </c>
      <c r="C2225" s="25"/>
      <c r="D2225" s="18"/>
      <c r="E2225" s="19"/>
      <c r="F2225" s="20"/>
      <c r="G2225" s="21"/>
      <c r="H2225" s="22" t="b">
        <v>0</v>
      </c>
      <c r="I2225" s="19"/>
      <c r="J2225" s="18"/>
      <c r="K2225" s="31"/>
      <c r="L2225" s="24"/>
      <c r="M2225" s="24"/>
    </row>
    <row r="2226" ht="22.5" customHeight="1">
      <c r="A2226" s="16" t="s">
        <v>955</v>
      </c>
      <c r="B2226" s="16" t="s">
        <v>955</v>
      </c>
      <c r="C2226" s="25"/>
      <c r="D2226" s="18"/>
      <c r="E2226" s="19"/>
      <c r="F2226" s="20"/>
      <c r="G2226" s="21"/>
      <c r="H2226" s="22" t="b">
        <v>0</v>
      </c>
      <c r="I2226" s="19"/>
      <c r="J2226" s="18"/>
      <c r="K2226" s="31"/>
      <c r="L2226" s="24"/>
      <c r="M2226" s="24"/>
    </row>
    <row r="2227" ht="22.5" customHeight="1">
      <c r="A2227" s="16" t="s">
        <v>955</v>
      </c>
      <c r="B2227" s="16" t="s">
        <v>955</v>
      </c>
      <c r="C2227" s="25"/>
      <c r="D2227" s="18"/>
      <c r="E2227" s="19"/>
      <c r="F2227" s="20"/>
      <c r="G2227" s="21"/>
      <c r="H2227" s="22" t="b">
        <v>0</v>
      </c>
      <c r="I2227" s="19"/>
      <c r="J2227" s="18"/>
      <c r="K2227" s="31"/>
      <c r="L2227" s="24"/>
      <c r="M2227" s="24"/>
    </row>
    <row r="2228" ht="22.5" customHeight="1">
      <c r="A2228" s="16" t="s">
        <v>955</v>
      </c>
      <c r="B2228" s="16" t="s">
        <v>955</v>
      </c>
      <c r="C2228" s="25"/>
      <c r="D2228" s="18"/>
      <c r="E2228" s="19"/>
      <c r="F2228" s="20"/>
      <c r="G2228" s="21"/>
      <c r="H2228" s="22" t="b">
        <v>0</v>
      </c>
      <c r="I2228" s="19"/>
      <c r="J2228" s="18"/>
      <c r="K2228" s="31"/>
      <c r="L2228" s="24"/>
      <c r="M2228" s="24"/>
    </row>
    <row r="2229" ht="22.5" customHeight="1">
      <c r="A2229" s="16" t="s">
        <v>955</v>
      </c>
      <c r="B2229" s="16" t="s">
        <v>955</v>
      </c>
      <c r="C2229" s="25"/>
      <c r="D2229" s="18"/>
      <c r="E2229" s="19"/>
      <c r="F2229" s="20"/>
      <c r="G2229" s="21"/>
      <c r="H2229" s="22" t="b">
        <v>0</v>
      </c>
      <c r="I2229" s="19"/>
      <c r="J2229" s="18"/>
      <c r="K2229" s="31"/>
      <c r="L2229" s="24"/>
      <c r="M2229" s="24"/>
    </row>
    <row r="2230" ht="22.5" customHeight="1">
      <c r="A2230" s="16" t="s">
        <v>955</v>
      </c>
      <c r="B2230" s="16" t="s">
        <v>955</v>
      </c>
      <c r="C2230" s="25"/>
      <c r="D2230" s="18"/>
      <c r="E2230" s="19"/>
      <c r="F2230" s="20"/>
      <c r="G2230" s="21"/>
      <c r="H2230" s="22" t="b">
        <v>0</v>
      </c>
      <c r="I2230" s="19"/>
      <c r="J2230" s="18"/>
      <c r="K2230" s="31"/>
      <c r="L2230" s="24"/>
      <c r="M2230" s="24"/>
    </row>
    <row r="2231" ht="22.5" customHeight="1">
      <c r="A2231" s="16" t="s">
        <v>955</v>
      </c>
      <c r="B2231" s="16" t="s">
        <v>955</v>
      </c>
      <c r="C2231" s="25"/>
      <c r="D2231" s="18"/>
      <c r="E2231" s="19"/>
      <c r="F2231" s="20"/>
      <c r="G2231" s="21"/>
      <c r="H2231" s="22" t="b">
        <v>0</v>
      </c>
      <c r="I2231" s="19"/>
      <c r="J2231" s="18"/>
      <c r="K2231" s="31"/>
      <c r="L2231" s="24"/>
      <c r="M2231" s="24"/>
    </row>
    <row r="2232" ht="22.5" customHeight="1">
      <c r="A2232" s="16" t="s">
        <v>955</v>
      </c>
      <c r="B2232" s="16" t="s">
        <v>955</v>
      </c>
      <c r="C2232" s="25"/>
      <c r="D2232" s="18"/>
      <c r="E2232" s="19"/>
      <c r="F2232" s="20"/>
      <c r="G2232" s="21"/>
      <c r="H2232" s="22" t="b">
        <v>0</v>
      </c>
      <c r="I2232" s="19"/>
      <c r="J2232" s="18"/>
      <c r="K2232" s="31"/>
      <c r="L2232" s="24"/>
      <c r="M2232" s="24"/>
    </row>
    <row r="2233" ht="22.5" customHeight="1">
      <c r="A2233" s="16" t="s">
        <v>955</v>
      </c>
      <c r="B2233" s="16" t="s">
        <v>955</v>
      </c>
      <c r="C2233" s="25"/>
      <c r="D2233" s="18"/>
      <c r="E2233" s="19"/>
      <c r="F2233" s="20"/>
      <c r="G2233" s="21"/>
      <c r="H2233" s="22" t="b">
        <v>0</v>
      </c>
      <c r="I2233" s="19"/>
      <c r="J2233" s="18"/>
      <c r="K2233" s="31"/>
      <c r="L2233" s="24"/>
      <c r="M2233" s="24"/>
    </row>
    <row r="2234" ht="22.5" customHeight="1">
      <c r="A2234" s="16" t="s">
        <v>955</v>
      </c>
      <c r="B2234" s="16" t="s">
        <v>955</v>
      </c>
      <c r="C2234" s="25"/>
      <c r="D2234" s="18"/>
      <c r="E2234" s="19"/>
      <c r="F2234" s="20"/>
      <c r="G2234" s="21"/>
      <c r="H2234" s="22" t="b">
        <v>0</v>
      </c>
      <c r="I2234" s="19"/>
      <c r="J2234" s="18"/>
      <c r="K2234" s="31"/>
      <c r="L2234" s="24"/>
      <c r="M2234" s="24"/>
    </row>
    <row r="2235" ht="22.5" customHeight="1">
      <c r="A2235" s="16" t="s">
        <v>955</v>
      </c>
      <c r="B2235" s="16" t="s">
        <v>955</v>
      </c>
      <c r="C2235" s="25"/>
      <c r="D2235" s="18"/>
      <c r="E2235" s="19"/>
      <c r="F2235" s="20"/>
      <c r="G2235" s="21"/>
      <c r="H2235" s="22" t="b">
        <v>0</v>
      </c>
      <c r="I2235" s="19"/>
      <c r="J2235" s="18"/>
      <c r="K2235" s="31"/>
      <c r="L2235" s="24"/>
      <c r="M2235" s="24"/>
    </row>
    <row r="2236" ht="22.5" customHeight="1">
      <c r="A2236" s="16" t="s">
        <v>955</v>
      </c>
      <c r="B2236" s="16" t="s">
        <v>955</v>
      </c>
      <c r="C2236" s="25"/>
      <c r="D2236" s="18"/>
      <c r="E2236" s="19"/>
      <c r="F2236" s="20"/>
      <c r="G2236" s="21"/>
      <c r="H2236" s="22" t="b">
        <v>0</v>
      </c>
      <c r="I2236" s="19"/>
      <c r="J2236" s="18"/>
      <c r="K2236" s="31"/>
      <c r="L2236" s="24"/>
      <c r="M2236" s="24"/>
    </row>
    <row r="2237" ht="22.5" customHeight="1">
      <c r="A2237" s="16" t="s">
        <v>955</v>
      </c>
      <c r="B2237" s="16" t="s">
        <v>955</v>
      </c>
      <c r="C2237" s="25"/>
      <c r="D2237" s="18"/>
      <c r="E2237" s="19"/>
      <c r="F2237" s="20"/>
      <c r="G2237" s="21"/>
      <c r="H2237" s="22" t="b">
        <v>0</v>
      </c>
      <c r="I2237" s="19"/>
      <c r="J2237" s="18"/>
      <c r="K2237" s="31"/>
      <c r="L2237" s="24"/>
      <c r="M2237" s="24"/>
    </row>
    <row r="2238" ht="22.5" customHeight="1">
      <c r="A2238" s="16" t="s">
        <v>955</v>
      </c>
      <c r="B2238" s="16" t="s">
        <v>955</v>
      </c>
      <c r="C2238" s="25"/>
      <c r="D2238" s="18"/>
      <c r="E2238" s="19"/>
      <c r="F2238" s="20"/>
      <c r="G2238" s="21"/>
      <c r="H2238" s="22" t="b">
        <v>0</v>
      </c>
      <c r="I2238" s="19"/>
      <c r="J2238" s="18"/>
      <c r="K2238" s="31"/>
      <c r="L2238" s="24"/>
      <c r="M2238" s="24"/>
    </row>
    <row r="2239" ht="22.5" customHeight="1">
      <c r="A2239" s="16" t="s">
        <v>955</v>
      </c>
      <c r="B2239" s="16" t="s">
        <v>955</v>
      </c>
      <c r="C2239" s="25"/>
      <c r="D2239" s="18"/>
      <c r="E2239" s="19"/>
      <c r="F2239" s="20"/>
      <c r="G2239" s="21"/>
      <c r="H2239" s="22" t="b">
        <v>0</v>
      </c>
      <c r="I2239" s="19"/>
      <c r="J2239" s="18"/>
      <c r="K2239" s="31"/>
      <c r="L2239" s="24"/>
      <c r="M2239" s="24"/>
    </row>
    <row r="2240" ht="22.5" customHeight="1">
      <c r="A2240" s="16" t="s">
        <v>955</v>
      </c>
      <c r="B2240" s="16" t="s">
        <v>955</v>
      </c>
      <c r="C2240" s="25"/>
      <c r="D2240" s="18"/>
      <c r="E2240" s="19"/>
      <c r="F2240" s="20"/>
      <c r="G2240" s="21"/>
      <c r="H2240" s="22" t="b">
        <v>0</v>
      </c>
      <c r="I2240" s="19"/>
      <c r="J2240" s="18"/>
      <c r="K2240" s="31"/>
      <c r="L2240" s="24"/>
      <c r="M2240" s="24"/>
    </row>
    <row r="2241" ht="22.5" customHeight="1">
      <c r="A2241" s="16" t="s">
        <v>955</v>
      </c>
      <c r="B2241" s="16" t="s">
        <v>955</v>
      </c>
      <c r="C2241" s="25"/>
      <c r="D2241" s="18"/>
      <c r="E2241" s="19"/>
      <c r="F2241" s="20"/>
      <c r="G2241" s="21"/>
      <c r="H2241" s="22" t="b">
        <v>0</v>
      </c>
      <c r="I2241" s="19"/>
      <c r="J2241" s="18"/>
      <c r="K2241" s="31"/>
      <c r="L2241" s="24"/>
      <c r="M2241" s="24"/>
    </row>
    <row r="2242" ht="22.5" customHeight="1">
      <c r="A2242" s="16" t="s">
        <v>955</v>
      </c>
      <c r="B2242" s="16" t="s">
        <v>955</v>
      </c>
      <c r="C2242" s="25"/>
      <c r="D2242" s="18"/>
      <c r="E2242" s="19"/>
      <c r="F2242" s="20"/>
      <c r="G2242" s="21"/>
      <c r="H2242" s="22" t="b">
        <v>0</v>
      </c>
      <c r="I2242" s="19"/>
      <c r="J2242" s="18"/>
      <c r="K2242" s="31"/>
      <c r="L2242" s="24"/>
      <c r="M2242" s="24"/>
    </row>
    <row r="2243" ht="22.5" customHeight="1">
      <c r="A2243" s="16" t="s">
        <v>955</v>
      </c>
      <c r="B2243" s="16" t="s">
        <v>955</v>
      </c>
      <c r="C2243" s="25"/>
      <c r="D2243" s="18"/>
      <c r="E2243" s="19"/>
      <c r="F2243" s="20"/>
      <c r="G2243" s="21"/>
      <c r="H2243" s="22" t="b">
        <v>0</v>
      </c>
      <c r="I2243" s="19"/>
      <c r="J2243" s="18"/>
      <c r="K2243" s="31"/>
      <c r="L2243" s="24"/>
      <c r="M2243" s="24"/>
    </row>
    <row r="2244" ht="22.5" customHeight="1">
      <c r="A2244" s="16" t="s">
        <v>955</v>
      </c>
      <c r="B2244" s="16" t="s">
        <v>955</v>
      </c>
      <c r="C2244" s="25"/>
      <c r="D2244" s="18"/>
      <c r="E2244" s="19"/>
      <c r="F2244" s="20"/>
      <c r="G2244" s="21"/>
      <c r="H2244" s="22" t="b">
        <v>0</v>
      </c>
      <c r="I2244" s="19"/>
      <c r="J2244" s="18"/>
      <c r="K2244" s="31"/>
      <c r="L2244" s="24"/>
      <c r="M2244" s="24"/>
    </row>
    <row r="2245" ht="22.5" customHeight="1">
      <c r="A2245" s="16" t="s">
        <v>955</v>
      </c>
      <c r="B2245" s="16" t="s">
        <v>955</v>
      </c>
      <c r="C2245" s="25"/>
      <c r="D2245" s="18"/>
      <c r="E2245" s="19"/>
      <c r="F2245" s="20"/>
      <c r="G2245" s="21"/>
      <c r="H2245" s="22" t="b">
        <v>0</v>
      </c>
      <c r="I2245" s="19"/>
      <c r="J2245" s="18"/>
      <c r="K2245" s="31"/>
      <c r="L2245" s="24"/>
      <c r="M2245" s="24"/>
    </row>
    <row r="2246" ht="22.5" customHeight="1">
      <c r="A2246" s="16" t="s">
        <v>955</v>
      </c>
      <c r="B2246" s="16" t="s">
        <v>955</v>
      </c>
      <c r="C2246" s="25"/>
      <c r="D2246" s="18"/>
      <c r="E2246" s="19"/>
      <c r="F2246" s="20"/>
      <c r="G2246" s="21"/>
      <c r="H2246" s="22" t="b">
        <v>0</v>
      </c>
      <c r="I2246" s="19"/>
      <c r="J2246" s="18"/>
      <c r="K2246" s="31"/>
      <c r="L2246" s="24"/>
      <c r="M2246" s="24"/>
    </row>
    <row r="2247" ht="22.5" customHeight="1">
      <c r="A2247" s="16" t="s">
        <v>955</v>
      </c>
      <c r="B2247" s="16" t="s">
        <v>955</v>
      </c>
      <c r="C2247" s="25"/>
      <c r="D2247" s="18"/>
      <c r="E2247" s="19"/>
      <c r="F2247" s="20"/>
      <c r="G2247" s="21"/>
      <c r="H2247" s="22" t="b">
        <v>0</v>
      </c>
      <c r="I2247" s="19"/>
      <c r="J2247" s="18"/>
      <c r="K2247" s="31"/>
      <c r="L2247" s="24"/>
      <c r="M2247" s="24"/>
    </row>
    <row r="2248" ht="22.5" customHeight="1">
      <c r="A2248" s="16" t="s">
        <v>955</v>
      </c>
      <c r="B2248" s="16" t="s">
        <v>955</v>
      </c>
      <c r="C2248" s="25"/>
      <c r="D2248" s="18"/>
      <c r="E2248" s="19"/>
      <c r="F2248" s="20"/>
      <c r="G2248" s="21"/>
      <c r="H2248" s="22" t="b">
        <v>0</v>
      </c>
      <c r="I2248" s="19"/>
      <c r="J2248" s="18"/>
      <c r="K2248" s="31"/>
      <c r="L2248" s="24"/>
      <c r="M2248" s="24"/>
    </row>
    <row r="2249" ht="22.5" customHeight="1">
      <c r="A2249" s="16" t="s">
        <v>955</v>
      </c>
      <c r="B2249" s="16" t="s">
        <v>955</v>
      </c>
      <c r="C2249" s="25"/>
      <c r="D2249" s="18"/>
      <c r="E2249" s="19"/>
      <c r="F2249" s="20"/>
      <c r="G2249" s="21"/>
      <c r="H2249" s="22" t="b">
        <v>0</v>
      </c>
      <c r="I2249" s="19"/>
      <c r="J2249" s="18"/>
      <c r="K2249" s="31"/>
      <c r="L2249" s="24"/>
      <c r="M2249" s="24"/>
    </row>
    <row r="2250" ht="22.5" customHeight="1">
      <c r="A2250" s="16" t="s">
        <v>955</v>
      </c>
      <c r="B2250" s="16" t="s">
        <v>955</v>
      </c>
      <c r="C2250" s="25"/>
      <c r="D2250" s="18"/>
      <c r="E2250" s="19"/>
      <c r="F2250" s="20"/>
      <c r="G2250" s="21"/>
      <c r="H2250" s="22" t="b">
        <v>0</v>
      </c>
      <c r="I2250" s="19"/>
      <c r="J2250" s="18"/>
      <c r="K2250" s="31"/>
      <c r="L2250" s="24"/>
      <c r="M2250" s="24"/>
    </row>
    <row r="2251" ht="22.5" customHeight="1">
      <c r="A2251" s="16" t="s">
        <v>955</v>
      </c>
      <c r="B2251" s="16" t="s">
        <v>955</v>
      </c>
      <c r="C2251" s="25"/>
      <c r="D2251" s="18"/>
      <c r="E2251" s="19"/>
      <c r="F2251" s="20"/>
      <c r="G2251" s="21"/>
      <c r="H2251" s="22" t="b">
        <v>0</v>
      </c>
      <c r="I2251" s="19"/>
      <c r="J2251" s="18"/>
      <c r="K2251" s="31"/>
      <c r="L2251" s="24"/>
      <c r="M2251" s="24"/>
    </row>
    <row r="2252" ht="22.5" customHeight="1">
      <c r="A2252" s="16" t="s">
        <v>955</v>
      </c>
      <c r="B2252" s="16" t="s">
        <v>955</v>
      </c>
      <c r="C2252" s="25"/>
      <c r="D2252" s="18"/>
      <c r="E2252" s="19"/>
      <c r="F2252" s="20"/>
      <c r="G2252" s="21"/>
      <c r="H2252" s="22" t="b">
        <v>0</v>
      </c>
      <c r="I2252" s="19"/>
      <c r="J2252" s="18"/>
      <c r="K2252" s="31"/>
      <c r="L2252" s="24"/>
      <c r="M2252" s="24"/>
    </row>
    <row r="2253" ht="22.5" customHeight="1">
      <c r="A2253" s="16" t="s">
        <v>955</v>
      </c>
      <c r="B2253" s="16" t="s">
        <v>955</v>
      </c>
      <c r="C2253" s="25"/>
      <c r="D2253" s="18"/>
      <c r="E2253" s="19"/>
      <c r="F2253" s="20"/>
      <c r="G2253" s="21"/>
      <c r="H2253" s="22" t="b">
        <v>0</v>
      </c>
      <c r="I2253" s="19"/>
      <c r="J2253" s="18"/>
      <c r="K2253" s="31"/>
      <c r="L2253" s="24"/>
      <c r="M2253" s="24"/>
    </row>
    <row r="2254" ht="22.5" customHeight="1">
      <c r="A2254" s="16" t="s">
        <v>955</v>
      </c>
      <c r="B2254" s="16" t="s">
        <v>955</v>
      </c>
      <c r="C2254" s="25"/>
      <c r="D2254" s="18"/>
      <c r="E2254" s="19"/>
      <c r="F2254" s="20"/>
      <c r="G2254" s="21"/>
      <c r="H2254" s="22" t="b">
        <v>0</v>
      </c>
      <c r="I2254" s="19"/>
      <c r="J2254" s="18"/>
      <c r="K2254" s="31"/>
      <c r="L2254" s="24"/>
      <c r="M2254" s="24"/>
    </row>
    <row r="2255" ht="22.5" customHeight="1">
      <c r="A2255" s="16" t="s">
        <v>955</v>
      </c>
      <c r="B2255" s="16" t="s">
        <v>955</v>
      </c>
      <c r="C2255" s="25"/>
      <c r="D2255" s="18"/>
      <c r="E2255" s="19"/>
      <c r="F2255" s="20"/>
      <c r="G2255" s="21"/>
      <c r="H2255" s="22" t="b">
        <v>0</v>
      </c>
      <c r="I2255" s="19"/>
      <c r="J2255" s="18"/>
      <c r="K2255" s="31"/>
      <c r="L2255" s="24"/>
      <c r="M2255" s="24"/>
    </row>
    <row r="2256" ht="22.5" customHeight="1">
      <c r="A2256" s="16" t="s">
        <v>955</v>
      </c>
      <c r="B2256" s="16" t="s">
        <v>955</v>
      </c>
      <c r="C2256" s="25"/>
      <c r="D2256" s="18"/>
      <c r="E2256" s="19"/>
      <c r="F2256" s="20"/>
      <c r="G2256" s="21"/>
      <c r="H2256" s="22" t="b">
        <v>0</v>
      </c>
      <c r="I2256" s="19"/>
      <c r="J2256" s="18"/>
      <c r="K2256" s="31"/>
      <c r="L2256" s="24"/>
      <c r="M2256" s="24"/>
    </row>
    <row r="2257" ht="22.5" customHeight="1">
      <c r="A2257" s="16" t="s">
        <v>955</v>
      </c>
      <c r="B2257" s="16" t="s">
        <v>955</v>
      </c>
      <c r="C2257" s="25"/>
      <c r="D2257" s="18"/>
      <c r="E2257" s="19"/>
      <c r="F2257" s="20"/>
      <c r="G2257" s="21"/>
      <c r="H2257" s="22" t="b">
        <v>0</v>
      </c>
      <c r="I2257" s="19"/>
      <c r="J2257" s="18"/>
      <c r="K2257" s="31"/>
      <c r="L2257" s="24"/>
      <c r="M2257" s="24"/>
    </row>
    <row r="2258" ht="22.5" customHeight="1">
      <c r="A2258" s="16" t="s">
        <v>955</v>
      </c>
      <c r="B2258" s="16" t="s">
        <v>955</v>
      </c>
      <c r="C2258" s="25"/>
      <c r="D2258" s="18"/>
      <c r="E2258" s="19"/>
      <c r="F2258" s="20"/>
      <c r="G2258" s="21"/>
      <c r="H2258" s="22" t="b">
        <v>0</v>
      </c>
      <c r="I2258" s="19"/>
      <c r="J2258" s="18"/>
      <c r="K2258" s="31"/>
      <c r="L2258" s="24"/>
      <c r="M2258" s="24"/>
    </row>
    <row r="2259" ht="22.5" customHeight="1">
      <c r="A2259" s="16" t="s">
        <v>955</v>
      </c>
      <c r="B2259" s="16" t="s">
        <v>955</v>
      </c>
      <c r="C2259" s="25"/>
      <c r="D2259" s="18"/>
      <c r="E2259" s="19"/>
      <c r="F2259" s="20"/>
      <c r="G2259" s="21"/>
      <c r="H2259" s="22" t="b">
        <v>0</v>
      </c>
      <c r="I2259" s="19"/>
      <c r="J2259" s="18"/>
      <c r="K2259" s="31"/>
      <c r="L2259" s="24"/>
      <c r="M2259" s="24"/>
    </row>
    <row r="2260" ht="22.5" customHeight="1">
      <c r="A2260" s="16" t="s">
        <v>955</v>
      </c>
      <c r="B2260" s="16" t="s">
        <v>955</v>
      </c>
      <c r="C2260" s="25"/>
      <c r="D2260" s="18"/>
      <c r="E2260" s="19"/>
      <c r="F2260" s="20"/>
      <c r="G2260" s="21"/>
      <c r="H2260" s="22" t="b">
        <v>0</v>
      </c>
      <c r="I2260" s="19"/>
      <c r="J2260" s="18"/>
      <c r="K2260" s="31"/>
      <c r="L2260" s="24"/>
      <c r="M2260" s="24"/>
    </row>
    <row r="2261" ht="22.5" customHeight="1">
      <c r="A2261" s="16" t="s">
        <v>955</v>
      </c>
      <c r="B2261" s="16" t="s">
        <v>955</v>
      </c>
      <c r="C2261" s="25"/>
      <c r="D2261" s="18"/>
      <c r="E2261" s="19"/>
      <c r="F2261" s="20"/>
      <c r="G2261" s="21"/>
      <c r="H2261" s="22" t="b">
        <v>0</v>
      </c>
      <c r="I2261" s="19"/>
      <c r="J2261" s="18"/>
      <c r="K2261" s="31"/>
      <c r="L2261" s="24"/>
      <c r="M2261" s="24"/>
    </row>
    <row r="2262" ht="22.5" customHeight="1">
      <c r="A2262" s="16" t="s">
        <v>955</v>
      </c>
      <c r="B2262" s="16" t="s">
        <v>955</v>
      </c>
      <c r="C2262" s="25"/>
      <c r="D2262" s="18"/>
      <c r="E2262" s="19"/>
      <c r="F2262" s="20"/>
      <c r="G2262" s="21"/>
      <c r="H2262" s="22" t="b">
        <v>0</v>
      </c>
      <c r="I2262" s="19"/>
      <c r="J2262" s="18"/>
      <c r="K2262" s="31"/>
      <c r="L2262" s="24"/>
      <c r="M2262" s="24"/>
    </row>
    <row r="2263" ht="22.5" customHeight="1">
      <c r="A2263" s="16" t="s">
        <v>955</v>
      </c>
      <c r="B2263" s="16" t="s">
        <v>955</v>
      </c>
      <c r="C2263" s="25"/>
      <c r="D2263" s="18"/>
      <c r="E2263" s="19"/>
      <c r="F2263" s="20"/>
      <c r="G2263" s="21"/>
      <c r="H2263" s="22" t="b">
        <v>0</v>
      </c>
      <c r="I2263" s="19"/>
      <c r="J2263" s="18"/>
      <c r="K2263" s="31"/>
      <c r="L2263" s="24"/>
      <c r="M2263" s="24"/>
    </row>
    <row r="2264" ht="22.5" customHeight="1">
      <c r="A2264" s="16" t="s">
        <v>955</v>
      </c>
      <c r="B2264" s="16" t="s">
        <v>955</v>
      </c>
      <c r="C2264" s="25"/>
      <c r="D2264" s="18"/>
      <c r="E2264" s="19"/>
      <c r="F2264" s="20"/>
      <c r="G2264" s="21"/>
      <c r="H2264" s="22" t="b">
        <v>0</v>
      </c>
      <c r="I2264" s="19"/>
      <c r="J2264" s="18"/>
      <c r="K2264" s="31"/>
      <c r="L2264" s="24"/>
      <c r="M2264" s="24"/>
    </row>
    <row r="2265" ht="22.5" customHeight="1">
      <c r="A2265" s="16" t="s">
        <v>955</v>
      </c>
      <c r="B2265" s="16" t="s">
        <v>955</v>
      </c>
      <c r="C2265" s="25"/>
      <c r="D2265" s="18"/>
      <c r="E2265" s="19"/>
      <c r="F2265" s="20"/>
      <c r="G2265" s="21"/>
      <c r="H2265" s="22" t="b">
        <v>0</v>
      </c>
      <c r="I2265" s="19"/>
      <c r="J2265" s="18"/>
      <c r="K2265" s="31"/>
      <c r="L2265" s="24"/>
      <c r="M2265" s="24"/>
    </row>
    <row r="2266" ht="22.5" customHeight="1">
      <c r="A2266" s="16" t="s">
        <v>955</v>
      </c>
      <c r="B2266" s="16" t="s">
        <v>955</v>
      </c>
      <c r="C2266" s="25"/>
      <c r="D2266" s="18"/>
      <c r="E2266" s="19"/>
      <c r="F2266" s="20"/>
      <c r="G2266" s="21"/>
      <c r="H2266" s="22" t="b">
        <v>0</v>
      </c>
      <c r="I2266" s="19"/>
      <c r="J2266" s="18"/>
      <c r="K2266" s="31"/>
      <c r="L2266" s="24"/>
      <c r="M2266" s="24"/>
    </row>
    <row r="2267" ht="22.5" customHeight="1">
      <c r="A2267" s="16" t="s">
        <v>955</v>
      </c>
      <c r="B2267" s="16" t="s">
        <v>955</v>
      </c>
      <c r="C2267" s="25"/>
      <c r="D2267" s="18"/>
      <c r="E2267" s="19"/>
      <c r="F2267" s="20"/>
      <c r="G2267" s="21"/>
      <c r="H2267" s="22" t="b">
        <v>0</v>
      </c>
      <c r="I2267" s="19"/>
      <c r="J2267" s="18"/>
      <c r="K2267" s="31"/>
      <c r="L2267" s="24"/>
      <c r="M2267" s="24"/>
    </row>
    <row r="2268" ht="22.5" customHeight="1">
      <c r="A2268" s="16" t="s">
        <v>955</v>
      </c>
      <c r="B2268" s="16" t="s">
        <v>955</v>
      </c>
      <c r="C2268" s="25"/>
      <c r="D2268" s="18"/>
      <c r="E2268" s="19"/>
      <c r="F2268" s="20"/>
      <c r="G2268" s="21"/>
      <c r="H2268" s="22" t="b">
        <v>0</v>
      </c>
      <c r="I2268" s="19"/>
      <c r="J2268" s="18"/>
      <c r="K2268" s="31"/>
      <c r="L2268" s="24"/>
      <c r="M2268" s="24"/>
    </row>
    <row r="2269" ht="22.5" customHeight="1">
      <c r="A2269" s="16" t="s">
        <v>955</v>
      </c>
      <c r="B2269" s="16" t="s">
        <v>955</v>
      </c>
      <c r="C2269" s="25"/>
      <c r="D2269" s="18"/>
      <c r="E2269" s="19"/>
      <c r="F2269" s="20"/>
      <c r="G2269" s="21"/>
      <c r="H2269" s="22" t="b">
        <v>0</v>
      </c>
      <c r="I2269" s="19"/>
      <c r="J2269" s="18"/>
      <c r="K2269" s="31"/>
      <c r="L2269" s="24"/>
      <c r="M2269" s="24"/>
    </row>
    <row r="2270" ht="22.5" customHeight="1">
      <c r="A2270" s="16" t="s">
        <v>955</v>
      </c>
      <c r="B2270" s="16" t="s">
        <v>955</v>
      </c>
      <c r="C2270" s="25"/>
      <c r="D2270" s="18"/>
      <c r="E2270" s="19"/>
      <c r="F2270" s="20"/>
      <c r="G2270" s="21"/>
      <c r="H2270" s="22" t="b">
        <v>0</v>
      </c>
      <c r="I2270" s="19"/>
      <c r="J2270" s="18"/>
      <c r="K2270" s="31"/>
      <c r="L2270" s="24"/>
      <c r="M2270" s="24"/>
    </row>
    <row r="2271" ht="22.5" customHeight="1">
      <c r="A2271" s="16" t="s">
        <v>955</v>
      </c>
      <c r="B2271" s="16" t="s">
        <v>955</v>
      </c>
      <c r="C2271" s="25"/>
      <c r="D2271" s="18"/>
      <c r="E2271" s="19"/>
      <c r="F2271" s="20"/>
      <c r="G2271" s="21"/>
      <c r="H2271" s="22" t="b">
        <v>0</v>
      </c>
      <c r="I2271" s="19"/>
      <c r="J2271" s="18"/>
      <c r="K2271" s="31"/>
      <c r="L2271" s="24"/>
      <c r="M2271" s="24"/>
    </row>
    <row r="2272" ht="22.5" customHeight="1">
      <c r="A2272" s="16" t="s">
        <v>955</v>
      </c>
      <c r="B2272" s="16" t="s">
        <v>955</v>
      </c>
      <c r="C2272" s="25"/>
      <c r="D2272" s="18"/>
      <c r="E2272" s="19"/>
      <c r="F2272" s="20"/>
      <c r="G2272" s="21"/>
      <c r="H2272" s="22" t="b">
        <v>0</v>
      </c>
      <c r="I2272" s="19"/>
      <c r="J2272" s="18"/>
      <c r="K2272" s="31"/>
      <c r="L2272" s="24"/>
      <c r="M2272" s="24"/>
    </row>
    <row r="2273" ht="22.5" customHeight="1">
      <c r="A2273" s="16" t="s">
        <v>955</v>
      </c>
      <c r="B2273" s="16" t="s">
        <v>955</v>
      </c>
      <c r="C2273" s="25"/>
      <c r="D2273" s="18"/>
      <c r="E2273" s="19"/>
      <c r="F2273" s="20"/>
      <c r="G2273" s="21"/>
      <c r="H2273" s="22" t="b">
        <v>0</v>
      </c>
      <c r="I2273" s="19"/>
      <c r="J2273" s="18"/>
      <c r="K2273" s="31"/>
      <c r="L2273" s="24"/>
      <c r="M2273" s="24"/>
    </row>
    <row r="2274" ht="22.5" customHeight="1">
      <c r="A2274" s="16" t="s">
        <v>955</v>
      </c>
      <c r="B2274" s="16" t="s">
        <v>955</v>
      </c>
      <c r="C2274" s="25"/>
      <c r="D2274" s="18"/>
      <c r="E2274" s="19"/>
      <c r="F2274" s="20"/>
      <c r="G2274" s="21"/>
      <c r="H2274" s="22" t="b">
        <v>0</v>
      </c>
      <c r="I2274" s="19"/>
      <c r="J2274" s="18"/>
      <c r="K2274" s="31"/>
      <c r="L2274" s="24"/>
      <c r="M2274" s="24"/>
    </row>
    <row r="2275" ht="22.5" customHeight="1">
      <c r="A2275" s="16" t="s">
        <v>955</v>
      </c>
      <c r="B2275" s="16" t="s">
        <v>955</v>
      </c>
      <c r="C2275" s="25"/>
      <c r="D2275" s="18"/>
      <c r="E2275" s="19"/>
      <c r="F2275" s="20"/>
      <c r="G2275" s="21"/>
      <c r="H2275" s="22" t="b">
        <v>0</v>
      </c>
      <c r="I2275" s="19"/>
      <c r="J2275" s="18"/>
      <c r="K2275" s="31"/>
      <c r="L2275" s="24"/>
      <c r="M2275" s="24"/>
    </row>
    <row r="2276" ht="22.5" customHeight="1">
      <c r="A2276" s="16" t="s">
        <v>955</v>
      </c>
      <c r="B2276" s="16" t="s">
        <v>955</v>
      </c>
      <c r="C2276" s="25"/>
      <c r="D2276" s="18"/>
      <c r="E2276" s="19"/>
      <c r="F2276" s="20"/>
      <c r="G2276" s="21"/>
      <c r="H2276" s="22" t="b">
        <v>0</v>
      </c>
      <c r="I2276" s="19"/>
      <c r="J2276" s="18"/>
      <c r="K2276" s="31"/>
      <c r="L2276" s="24"/>
      <c r="M2276" s="24"/>
    </row>
    <row r="2277" ht="22.5" customHeight="1">
      <c r="A2277" s="16" t="s">
        <v>955</v>
      </c>
      <c r="B2277" s="16" t="s">
        <v>955</v>
      </c>
      <c r="C2277" s="25"/>
      <c r="D2277" s="18"/>
      <c r="E2277" s="19"/>
      <c r="F2277" s="20"/>
      <c r="G2277" s="21"/>
      <c r="H2277" s="22" t="b">
        <v>0</v>
      </c>
      <c r="I2277" s="19"/>
      <c r="J2277" s="18"/>
      <c r="K2277" s="31"/>
      <c r="L2277" s="24"/>
      <c r="M2277" s="24"/>
    </row>
    <row r="2278" ht="22.5" customHeight="1">
      <c r="A2278" s="16" t="s">
        <v>955</v>
      </c>
      <c r="B2278" s="16" t="s">
        <v>955</v>
      </c>
      <c r="C2278" s="25"/>
      <c r="D2278" s="18"/>
      <c r="E2278" s="19"/>
      <c r="F2278" s="20"/>
      <c r="G2278" s="21"/>
      <c r="H2278" s="22" t="b">
        <v>0</v>
      </c>
      <c r="I2278" s="19"/>
      <c r="J2278" s="18"/>
      <c r="K2278" s="31"/>
      <c r="L2278" s="24"/>
      <c r="M2278" s="24"/>
    </row>
    <row r="2279" ht="22.5" customHeight="1">
      <c r="A2279" s="16" t="s">
        <v>955</v>
      </c>
      <c r="B2279" s="16" t="s">
        <v>955</v>
      </c>
      <c r="C2279" s="25"/>
      <c r="D2279" s="18"/>
      <c r="E2279" s="19"/>
      <c r="F2279" s="20"/>
      <c r="G2279" s="21"/>
      <c r="H2279" s="22" t="b">
        <v>0</v>
      </c>
      <c r="I2279" s="19"/>
      <c r="J2279" s="18"/>
      <c r="K2279" s="31"/>
      <c r="L2279" s="24"/>
      <c r="M2279" s="24"/>
    </row>
    <row r="2280" ht="22.5" customHeight="1">
      <c r="A2280" s="16" t="s">
        <v>955</v>
      </c>
      <c r="B2280" s="16" t="s">
        <v>955</v>
      </c>
      <c r="C2280" s="25"/>
      <c r="D2280" s="18"/>
      <c r="E2280" s="19"/>
      <c r="F2280" s="20"/>
      <c r="G2280" s="21"/>
      <c r="H2280" s="22" t="b">
        <v>0</v>
      </c>
      <c r="I2280" s="19"/>
      <c r="J2280" s="18"/>
      <c r="K2280" s="31"/>
      <c r="L2280" s="24"/>
      <c r="M2280" s="24"/>
    </row>
    <row r="2281" ht="22.5" customHeight="1">
      <c r="A2281" s="16" t="s">
        <v>955</v>
      </c>
      <c r="B2281" s="16" t="s">
        <v>955</v>
      </c>
      <c r="C2281" s="25"/>
      <c r="D2281" s="18"/>
      <c r="E2281" s="19"/>
      <c r="F2281" s="20"/>
      <c r="G2281" s="21"/>
      <c r="H2281" s="22" t="b">
        <v>0</v>
      </c>
      <c r="I2281" s="19"/>
      <c r="J2281" s="18"/>
      <c r="K2281" s="31"/>
      <c r="L2281" s="24"/>
      <c r="M2281" s="24"/>
    </row>
    <row r="2282" ht="22.5" customHeight="1">
      <c r="A2282" s="16" t="s">
        <v>955</v>
      </c>
      <c r="B2282" s="16" t="s">
        <v>955</v>
      </c>
      <c r="C2282" s="25"/>
      <c r="D2282" s="18"/>
      <c r="E2282" s="19"/>
      <c r="F2282" s="20"/>
      <c r="G2282" s="21"/>
      <c r="H2282" s="22" t="b">
        <v>0</v>
      </c>
      <c r="I2282" s="19"/>
      <c r="J2282" s="18"/>
      <c r="K2282" s="31"/>
      <c r="L2282" s="24"/>
      <c r="M2282" s="24"/>
    </row>
    <row r="2283" ht="22.5" customHeight="1">
      <c r="A2283" s="16" t="s">
        <v>955</v>
      </c>
      <c r="B2283" s="16" t="s">
        <v>955</v>
      </c>
      <c r="C2283" s="25"/>
      <c r="D2283" s="18"/>
      <c r="E2283" s="19"/>
      <c r="F2283" s="20"/>
      <c r="G2283" s="21"/>
      <c r="H2283" s="22" t="b">
        <v>0</v>
      </c>
      <c r="I2283" s="19"/>
      <c r="J2283" s="18"/>
      <c r="K2283" s="31"/>
      <c r="L2283" s="24"/>
      <c r="M2283" s="24"/>
    </row>
    <row r="2284" ht="22.5" customHeight="1">
      <c r="A2284" s="16" t="s">
        <v>955</v>
      </c>
      <c r="B2284" s="16" t="s">
        <v>955</v>
      </c>
      <c r="C2284" s="25"/>
      <c r="D2284" s="18"/>
      <c r="E2284" s="19"/>
      <c r="F2284" s="20"/>
      <c r="G2284" s="21"/>
      <c r="H2284" s="22" t="b">
        <v>0</v>
      </c>
      <c r="I2284" s="19"/>
      <c r="J2284" s="18"/>
      <c r="K2284" s="31"/>
      <c r="L2284" s="24"/>
      <c r="M2284" s="24"/>
    </row>
    <row r="2285" ht="22.5" customHeight="1">
      <c r="A2285" s="16" t="s">
        <v>955</v>
      </c>
      <c r="B2285" s="16" t="s">
        <v>955</v>
      </c>
      <c r="C2285" s="25"/>
      <c r="D2285" s="18"/>
      <c r="E2285" s="19"/>
      <c r="F2285" s="20"/>
      <c r="G2285" s="21"/>
      <c r="H2285" s="22" t="b">
        <v>0</v>
      </c>
      <c r="I2285" s="19"/>
      <c r="J2285" s="18"/>
      <c r="K2285" s="31"/>
      <c r="L2285" s="24"/>
      <c r="M2285" s="24"/>
    </row>
    <row r="2286" ht="22.5" customHeight="1">
      <c r="A2286" s="16" t="s">
        <v>955</v>
      </c>
      <c r="B2286" s="16" t="s">
        <v>955</v>
      </c>
      <c r="C2286" s="25"/>
      <c r="D2286" s="18"/>
      <c r="E2286" s="19"/>
      <c r="F2286" s="20"/>
      <c r="G2286" s="21"/>
      <c r="H2286" s="22" t="b">
        <v>0</v>
      </c>
      <c r="I2286" s="19"/>
      <c r="J2286" s="18"/>
      <c r="K2286" s="31"/>
      <c r="L2286" s="24"/>
      <c r="M2286" s="24"/>
    </row>
    <row r="2287" ht="22.5" customHeight="1">
      <c r="A2287" s="16" t="s">
        <v>955</v>
      </c>
      <c r="B2287" s="16" t="s">
        <v>955</v>
      </c>
      <c r="C2287" s="25"/>
      <c r="D2287" s="18"/>
      <c r="E2287" s="19"/>
      <c r="F2287" s="20"/>
      <c r="G2287" s="21"/>
      <c r="H2287" s="22" t="b">
        <v>0</v>
      </c>
      <c r="I2287" s="19"/>
      <c r="J2287" s="18"/>
      <c r="K2287" s="31"/>
      <c r="L2287" s="24"/>
      <c r="M2287" s="24"/>
    </row>
    <row r="2288" ht="22.5" customHeight="1">
      <c r="A2288" s="16" t="s">
        <v>955</v>
      </c>
      <c r="B2288" s="16" t="s">
        <v>955</v>
      </c>
      <c r="C2288" s="25"/>
      <c r="D2288" s="18"/>
      <c r="E2288" s="19"/>
      <c r="F2288" s="20"/>
      <c r="G2288" s="21"/>
      <c r="H2288" s="22" t="b">
        <v>0</v>
      </c>
      <c r="I2288" s="19"/>
      <c r="J2288" s="18"/>
      <c r="K2288" s="31"/>
      <c r="L2288" s="24"/>
      <c r="M2288" s="24"/>
    </row>
    <row r="2289" ht="22.5" customHeight="1">
      <c r="A2289" s="16" t="s">
        <v>955</v>
      </c>
      <c r="B2289" s="16" t="s">
        <v>955</v>
      </c>
      <c r="C2289" s="25"/>
      <c r="D2289" s="18"/>
      <c r="E2289" s="19"/>
      <c r="F2289" s="20"/>
      <c r="G2289" s="21"/>
      <c r="H2289" s="22" t="b">
        <v>0</v>
      </c>
      <c r="I2289" s="19"/>
      <c r="J2289" s="18"/>
      <c r="K2289" s="31"/>
      <c r="L2289" s="24"/>
      <c r="M2289" s="24"/>
    </row>
    <row r="2290" ht="22.5" customHeight="1">
      <c r="A2290" s="16" t="s">
        <v>955</v>
      </c>
      <c r="B2290" s="16" t="s">
        <v>955</v>
      </c>
      <c r="C2290" s="25"/>
      <c r="D2290" s="18"/>
      <c r="E2290" s="19"/>
      <c r="F2290" s="20"/>
      <c r="G2290" s="21"/>
      <c r="H2290" s="22" t="b">
        <v>0</v>
      </c>
      <c r="I2290" s="19"/>
      <c r="J2290" s="18"/>
      <c r="K2290" s="31"/>
      <c r="L2290" s="24"/>
      <c r="M2290" s="24"/>
    </row>
    <row r="2291" ht="22.5" customHeight="1">
      <c r="A2291" s="16" t="s">
        <v>955</v>
      </c>
      <c r="B2291" s="16" t="s">
        <v>955</v>
      </c>
      <c r="C2291" s="25"/>
      <c r="D2291" s="18"/>
      <c r="E2291" s="19"/>
      <c r="F2291" s="20"/>
      <c r="G2291" s="21"/>
      <c r="H2291" s="22" t="b">
        <v>0</v>
      </c>
      <c r="I2291" s="19"/>
      <c r="J2291" s="18"/>
      <c r="K2291" s="31"/>
      <c r="L2291" s="24"/>
      <c r="M2291" s="24"/>
    </row>
    <row r="2292" ht="22.5" customHeight="1">
      <c r="A2292" s="16" t="s">
        <v>955</v>
      </c>
      <c r="B2292" s="16" t="s">
        <v>955</v>
      </c>
      <c r="C2292" s="25"/>
      <c r="D2292" s="18"/>
      <c r="E2292" s="19"/>
      <c r="F2292" s="20"/>
      <c r="G2292" s="21"/>
      <c r="H2292" s="22" t="b">
        <v>0</v>
      </c>
      <c r="I2292" s="19"/>
      <c r="J2292" s="18"/>
      <c r="K2292" s="31"/>
      <c r="L2292" s="24"/>
      <c r="M2292" s="24"/>
    </row>
    <row r="2293" ht="22.5" customHeight="1">
      <c r="A2293" s="16" t="s">
        <v>955</v>
      </c>
      <c r="B2293" s="16" t="s">
        <v>955</v>
      </c>
      <c r="C2293" s="25"/>
      <c r="D2293" s="18"/>
      <c r="E2293" s="19"/>
      <c r="F2293" s="20"/>
      <c r="G2293" s="21"/>
      <c r="H2293" s="22" t="b">
        <v>0</v>
      </c>
      <c r="I2293" s="19"/>
      <c r="J2293" s="18"/>
      <c r="K2293" s="31"/>
      <c r="L2293" s="24"/>
      <c r="M2293" s="24"/>
    </row>
    <row r="2294" ht="22.5" customHeight="1">
      <c r="A2294" s="16" t="s">
        <v>955</v>
      </c>
      <c r="B2294" s="16" t="s">
        <v>955</v>
      </c>
      <c r="C2294" s="25"/>
      <c r="D2294" s="18"/>
      <c r="E2294" s="19"/>
      <c r="F2294" s="20"/>
      <c r="G2294" s="21"/>
      <c r="H2294" s="22" t="b">
        <v>0</v>
      </c>
      <c r="I2294" s="19"/>
      <c r="J2294" s="18"/>
      <c r="K2294" s="31"/>
      <c r="L2294" s="24"/>
      <c r="M2294" s="24"/>
    </row>
    <row r="2295" ht="22.5" customHeight="1">
      <c r="A2295" s="16" t="s">
        <v>955</v>
      </c>
      <c r="B2295" s="16" t="s">
        <v>955</v>
      </c>
      <c r="C2295" s="25"/>
      <c r="D2295" s="18"/>
      <c r="E2295" s="19"/>
      <c r="F2295" s="20"/>
      <c r="G2295" s="21"/>
      <c r="H2295" s="22" t="b">
        <v>0</v>
      </c>
      <c r="I2295" s="19"/>
      <c r="J2295" s="18"/>
      <c r="K2295" s="31"/>
      <c r="L2295" s="24"/>
      <c r="M2295" s="24"/>
    </row>
    <row r="2296" ht="22.5" customHeight="1">
      <c r="A2296" s="16" t="s">
        <v>955</v>
      </c>
      <c r="B2296" s="16" t="s">
        <v>955</v>
      </c>
      <c r="C2296" s="25"/>
      <c r="D2296" s="18"/>
      <c r="E2296" s="19"/>
      <c r="F2296" s="20"/>
      <c r="G2296" s="21"/>
      <c r="H2296" s="22" t="b">
        <v>0</v>
      </c>
      <c r="I2296" s="19"/>
      <c r="J2296" s="18"/>
      <c r="K2296" s="31"/>
      <c r="L2296" s="24"/>
      <c r="M2296" s="24"/>
    </row>
    <row r="2297" ht="22.5" customHeight="1">
      <c r="A2297" s="16" t="s">
        <v>955</v>
      </c>
      <c r="B2297" s="16" t="s">
        <v>955</v>
      </c>
      <c r="C2297" s="25"/>
      <c r="D2297" s="18"/>
      <c r="E2297" s="19"/>
      <c r="F2297" s="20"/>
      <c r="G2297" s="21"/>
      <c r="H2297" s="22" t="b">
        <v>0</v>
      </c>
      <c r="I2297" s="19"/>
      <c r="J2297" s="18"/>
      <c r="K2297" s="31"/>
      <c r="L2297" s="24"/>
      <c r="M2297" s="24"/>
    </row>
    <row r="2298" ht="22.5" customHeight="1">
      <c r="A2298" s="16" t="s">
        <v>955</v>
      </c>
      <c r="B2298" s="16" t="s">
        <v>955</v>
      </c>
      <c r="C2298" s="25"/>
      <c r="D2298" s="18"/>
      <c r="E2298" s="19"/>
      <c r="F2298" s="20"/>
      <c r="G2298" s="21"/>
      <c r="H2298" s="22" t="b">
        <v>0</v>
      </c>
      <c r="I2298" s="19"/>
      <c r="J2298" s="18"/>
      <c r="K2298" s="31"/>
      <c r="L2298" s="24"/>
      <c r="M2298" s="24"/>
    </row>
    <row r="2299" ht="22.5" customHeight="1">
      <c r="A2299" s="16" t="s">
        <v>955</v>
      </c>
      <c r="B2299" s="16" t="s">
        <v>955</v>
      </c>
      <c r="C2299" s="25"/>
      <c r="D2299" s="18"/>
      <c r="E2299" s="19"/>
      <c r="F2299" s="20"/>
      <c r="G2299" s="21"/>
      <c r="H2299" s="22" t="b">
        <v>0</v>
      </c>
      <c r="I2299" s="19"/>
      <c r="J2299" s="18"/>
      <c r="K2299" s="31"/>
      <c r="L2299" s="24"/>
      <c r="M2299" s="24"/>
    </row>
    <row r="2300" ht="22.5" customHeight="1">
      <c r="A2300" s="16" t="s">
        <v>955</v>
      </c>
      <c r="B2300" s="16" t="s">
        <v>955</v>
      </c>
      <c r="C2300" s="25"/>
      <c r="D2300" s="18"/>
      <c r="E2300" s="19"/>
      <c r="F2300" s="20"/>
      <c r="G2300" s="21"/>
      <c r="H2300" s="22" t="b">
        <v>0</v>
      </c>
      <c r="I2300" s="19"/>
      <c r="J2300" s="18"/>
      <c r="K2300" s="31"/>
      <c r="L2300" s="24"/>
      <c r="M2300" s="24"/>
    </row>
    <row r="2301" ht="22.5" customHeight="1">
      <c r="A2301" s="16" t="s">
        <v>955</v>
      </c>
      <c r="B2301" s="16" t="s">
        <v>955</v>
      </c>
      <c r="C2301" s="25"/>
      <c r="D2301" s="18"/>
      <c r="E2301" s="19"/>
      <c r="F2301" s="20"/>
      <c r="G2301" s="21"/>
      <c r="H2301" s="22" t="b">
        <v>0</v>
      </c>
      <c r="I2301" s="19"/>
      <c r="J2301" s="18"/>
      <c r="K2301" s="31"/>
      <c r="L2301" s="24"/>
      <c r="M2301" s="24"/>
    </row>
    <row r="2302" ht="22.5" customHeight="1">
      <c r="A2302" s="16" t="s">
        <v>955</v>
      </c>
      <c r="B2302" s="16" t="s">
        <v>955</v>
      </c>
      <c r="C2302" s="25"/>
      <c r="D2302" s="18"/>
      <c r="E2302" s="19"/>
      <c r="F2302" s="20"/>
      <c r="G2302" s="21"/>
      <c r="H2302" s="22" t="b">
        <v>0</v>
      </c>
      <c r="I2302" s="19"/>
      <c r="J2302" s="18"/>
      <c r="K2302" s="31"/>
      <c r="L2302" s="24"/>
      <c r="M2302" s="24"/>
    </row>
    <row r="2303" ht="22.5" customHeight="1">
      <c r="A2303" s="16" t="s">
        <v>955</v>
      </c>
      <c r="B2303" s="16" t="s">
        <v>955</v>
      </c>
      <c r="C2303" s="25"/>
      <c r="D2303" s="18"/>
      <c r="E2303" s="19"/>
      <c r="F2303" s="20"/>
      <c r="G2303" s="21"/>
      <c r="H2303" s="22" t="b">
        <v>0</v>
      </c>
      <c r="I2303" s="19"/>
      <c r="J2303" s="18"/>
      <c r="K2303" s="31"/>
      <c r="L2303" s="24"/>
      <c r="M2303" s="24"/>
    </row>
    <row r="2304" ht="22.5" customHeight="1">
      <c r="A2304" s="16" t="s">
        <v>955</v>
      </c>
      <c r="B2304" s="16" t="s">
        <v>955</v>
      </c>
      <c r="C2304" s="25"/>
      <c r="D2304" s="18"/>
      <c r="E2304" s="19"/>
      <c r="F2304" s="20"/>
      <c r="G2304" s="21"/>
      <c r="H2304" s="22" t="b">
        <v>0</v>
      </c>
      <c r="I2304" s="19"/>
      <c r="J2304" s="18"/>
      <c r="K2304" s="31"/>
      <c r="L2304" s="24"/>
      <c r="M2304" s="24"/>
    </row>
    <row r="2305" ht="22.5" customHeight="1">
      <c r="A2305" s="16" t="s">
        <v>955</v>
      </c>
      <c r="B2305" s="16" t="s">
        <v>955</v>
      </c>
      <c r="C2305" s="25"/>
      <c r="D2305" s="18"/>
      <c r="E2305" s="19"/>
      <c r="F2305" s="20"/>
      <c r="G2305" s="21"/>
      <c r="H2305" s="22" t="b">
        <v>0</v>
      </c>
      <c r="I2305" s="19"/>
      <c r="J2305" s="18"/>
      <c r="K2305" s="31"/>
      <c r="L2305" s="24"/>
      <c r="M2305" s="24"/>
    </row>
    <row r="2306" ht="22.5" customHeight="1">
      <c r="A2306" s="16" t="s">
        <v>955</v>
      </c>
      <c r="B2306" s="16" t="s">
        <v>955</v>
      </c>
      <c r="C2306" s="25"/>
      <c r="D2306" s="18"/>
      <c r="E2306" s="19"/>
      <c r="F2306" s="20"/>
      <c r="G2306" s="21"/>
      <c r="H2306" s="22" t="b">
        <v>0</v>
      </c>
      <c r="I2306" s="19"/>
      <c r="J2306" s="18"/>
      <c r="K2306" s="31"/>
      <c r="L2306" s="24"/>
      <c r="M2306" s="24"/>
    </row>
    <row r="2307" ht="22.5" customHeight="1">
      <c r="A2307" s="16" t="s">
        <v>955</v>
      </c>
      <c r="B2307" s="16" t="s">
        <v>955</v>
      </c>
      <c r="C2307" s="25"/>
      <c r="D2307" s="18"/>
      <c r="E2307" s="19"/>
      <c r="F2307" s="20"/>
      <c r="G2307" s="21"/>
      <c r="H2307" s="22" t="b">
        <v>0</v>
      </c>
      <c r="I2307" s="19"/>
      <c r="J2307" s="18"/>
      <c r="K2307" s="31"/>
      <c r="L2307" s="24"/>
      <c r="M2307" s="24"/>
    </row>
    <row r="2308" ht="22.5" customHeight="1">
      <c r="A2308" s="16" t="s">
        <v>955</v>
      </c>
      <c r="B2308" s="16" t="s">
        <v>955</v>
      </c>
      <c r="C2308" s="25"/>
      <c r="D2308" s="18"/>
      <c r="E2308" s="19"/>
      <c r="F2308" s="20"/>
      <c r="G2308" s="21"/>
      <c r="H2308" s="22" t="b">
        <v>0</v>
      </c>
      <c r="I2308" s="19"/>
      <c r="J2308" s="18"/>
      <c r="K2308" s="31"/>
      <c r="L2308" s="24"/>
      <c r="M2308" s="24"/>
    </row>
    <row r="2309" ht="22.5" customHeight="1">
      <c r="A2309" s="16" t="s">
        <v>955</v>
      </c>
      <c r="B2309" s="16" t="s">
        <v>955</v>
      </c>
      <c r="C2309" s="25"/>
      <c r="D2309" s="18"/>
      <c r="E2309" s="19"/>
      <c r="F2309" s="20"/>
      <c r="G2309" s="21"/>
      <c r="H2309" s="22" t="b">
        <v>0</v>
      </c>
      <c r="I2309" s="19"/>
      <c r="J2309" s="18"/>
      <c r="K2309" s="31"/>
      <c r="L2309" s="24"/>
      <c r="M2309" s="24"/>
    </row>
    <row r="2310" ht="22.5" customHeight="1">
      <c r="A2310" s="16" t="s">
        <v>955</v>
      </c>
      <c r="B2310" s="16" t="s">
        <v>955</v>
      </c>
      <c r="C2310" s="25"/>
      <c r="D2310" s="18"/>
      <c r="E2310" s="19"/>
      <c r="F2310" s="20"/>
      <c r="G2310" s="21"/>
      <c r="H2310" s="22" t="b">
        <v>0</v>
      </c>
      <c r="I2310" s="19"/>
      <c r="J2310" s="18"/>
      <c r="K2310" s="31"/>
      <c r="L2310" s="24"/>
      <c r="M2310" s="24"/>
    </row>
    <row r="2311" ht="22.5" customHeight="1">
      <c r="A2311" s="16" t="s">
        <v>955</v>
      </c>
      <c r="B2311" s="16" t="s">
        <v>955</v>
      </c>
      <c r="C2311" s="25"/>
      <c r="D2311" s="18"/>
      <c r="E2311" s="19"/>
      <c r="F2311" s="20"/>
      <c r="G2311" s="21"/>
      <c r="H2311" s="22" t="b">
        <v>0</v>
      </c>
      <c r="I2311" s="19"/>
      <c r="J2311" s="18"/>
      <c r="K2311" s="31"/>
      <c r="L2311" s="24"/>
      <c r="M2311" s="24"/>
    </row>
    <row r="2312" ht="22.5" customHeight="1">
      <c r="A2312" s="16" t="s">
        <v>955</v>
      </c>
      <c r="B2312" s="16" t="s">
        <v>955</v>
      </c>
      <c r="C2312" s="25"/>
      <c r="D2312" s="18"/>
      <c r="E2312" s="19"/>
      <c r="F2312" s="20"/>
      <c r="G2312" s="21"/>
      <c r="H2312" s="22" t="b">
        <v>0</v>
      </c>
      <c r="I2312" s="19"/>
      <c r="J2312" s="18"/>
      <c r="K2312" s="31"/>
      <c r="L2312" s="24"/>
      <c r="M2312" s="24"/>
    </row>
    <row r="2313" ht="22.5" customHeight="1">
      <c r="A2313" s="16" t="s">
        <v>955</v>
      </c>
      <c r="B2313" s="16" t="s">
        <v>955</v>
      </c>
      <c r="C2313" s="25"/>
      <c r="D2313" s="18"/>
      <c r="E2313" s="19"/>
      <c r="F2313" s="20"/>
      <c r="G2313" s="21"/>
      <c r="H2313" s="22" t="b">
        <v>0</v>
      </c>
      <c r="I2313" s="19"/>
      <c r="J2313" s="18"/>
      <c r="K2313" s="31"/>
      <c r="L2313" s="24"/>
      <c r="M2313" s="24"/>
    </row>
    <row r="2314" ht="22.5" customHeight="1">
      <c r="A2314" s="16" t="s">
        <v>955</v>
      </c>
      <c r="B2314" s="16" t="s">
        <v>955</v>
      </c>
      <c r="C2314" s="25"/>
      <c r="D2314" s="18"/>
      <c r="E2314" s="19"/>
      <c r="F2314" s="20"/>
      <c r="G2314" s="21"/>
      <c r="H2314" s="22" t="b">
        <v>0</v>
      </c>
      <c r="I2314" s="19"/>
      <c r="J2314" s="18"/>
      <c r="K2314" s="31"/>
      <c r="L2314" s="24"/>
      <c r="M2314" s="24"/>
    </row>
    <row r="2315" ht="22.5" customHeight="1">
      <c r="A2315" s="16" t="s">
        <v>955</v>
      </c>
      <c r="B2315" s="16" t="s">
        <v>955</v>
      </c>
      <c r="C2315" s="25"/>
      <c r="D2315" s="18"/>
      <c r="E2315" s="19"/>
      <c r="F2315" s="20"/>
      <c r="G2315" s="21"/>
      <c r="H2315" s="22" t="b">
        <v>0</v>
      </c>
      <c r="I2315" s="19"/>
      <c r="J2315" s="18"/>
      <c r="K2315" s="31"/>
      <c r="L2315" s="24"/>
      <c r="M2315" s="24"/>
    </row>
    <row r="2316" ht="22.5" customHeight="1">
      <c r="A2316" s="16" t="s">
        <v>955</v>
      </c>
      <c r="B2316" s="16" t="s">
        <v>955</v>
      </c>
      <c r="C2316" s="25"/>
      <c r="D2316" s="18"/>
      <c r="E2316" s="19"/>
      <c r="F2316" s="20"/>
      <c r="G2316" s="21"/>
      <c r="H2316" s="22" t="b">
        <v>0</v>
      </c>
      <c r="I2316" s="19"/>
      <c r="J2316" s="18"/>
      <c r="K2316" s="31"/>
      <c r="L2316" s="24"/>
      <c r="M2316" s="24"/>
    </row>
    <row r="2317" ht="22.5" customHeight="1">
      <c r="A2317" s="16" t="s">
        <v>955</v>
      </c>
      <c r="B2317" s="16" t="s">
        <v>955</v>
      </c>
      <c r="C2317" s="25"/>
      <c r="D2317" s="18"/>
      <c r="E2317" s="19"/>
      <c r="F2317" s="20"/>
      <c r="G2317" s="21"/>
      <c r="H2317" s="22" t="b">
        <v>0</v>
      </c>
      <c r="I2317" s="19"/>
      <c r="J2317" s="18"/>
      <c r="K2317" s="31"/>
      <c r="L2317" s="24"/>
      <c r="M2317" s="24"/>
    </row>
    <row r="2318" ht="22.5" customHeight="1">
      <c r="A2318" s="16" t="s">
        <v>955</v>
      </c>
      <c r="B2318" s="16" t="s">
        <v>955</v>
      </c>
      <c r="C2318" s="25"/>
      <c r="D2318" s="18"/>
      <c r="E2318" s="19"/>
      <c r="F2318" s="20"/>
      <c r="G2318" s="21"/>
      <c r="H2318" s="22" t="b">
        <v>0</v>
      </c>
      <c r="I2318" s="19"/>
      <c r="J2318" s="18"/>
      <c r="K2318" s="31"/>
      <c r="L2318" s="24"/>
      <c r="M2318" s="24"/>
    </row>
    <row r="2319" ht="22.5" customHeight="1">
      <c r="A2319" s="16" t="s">
        <v>955</v>
      </c>
      <c r="B2319" s="16" t="s">
        <v>955</v>
      </c>
      <c r="C2319" s="25"/>
      <c r="D2319" s="18"/>
      <c r="E2319" s="19"/>
      <c r="F2319" s="20"/>
      <c r="G2319" s="21"/>
      <c r="H2319" s="22" t="b">
        <v>0</v>
      </c>
      <c r="I2319" s="19"/>
      <c r="J2319" s="18"/>
      <c r="K2319" s="31"/>
      <c r="L2319" s="24"/>
      <c r="M2319" s="24"/>
    </row>
    <row r="2320" ht="22.5" customHeight="1">
      <c r="A2320" s="16" t="s">
        <v>955</v>
      </c>
      <c r="B2320" s="16" t="s">
        <v>955</v>
      </c>
      <c r="C2320" s="25"/>
      <c r="D2320" s="18"/>
      <c r="E2320" s="19"/>
      <c r="F2320" s="20"/>
      <c r="G2320" s="21"/>
      <c r="H2320" s="22" t="b">
        <v>0</v>
      </c>
      <c r="I2320" s="19"/>
      <c r="J2320" s="18"/>
      <c r="K2320" s="31"/>
      <c r="L2320" s="24"/>
      <c r="M2320" s="24"/>
    </row>
    <row r="2321" ht="22.5" customHeight="1">
      <c r="A2321" s="16" t="s">
        <v>955</v>
      </c>
      <c r="B2321" s="16" t="s">
        <v>955</v>
      </c>
      <c r="C2321" s="25"/>
      <c r="D2321" s="18"/>
      <c r="E2321" s="19"/>
      <c r="F2321" s="20"/>
      <c r="G2321" s="21"/>
      <c r="H2321" s="22" t="b">
        <v>0</v>
      </c>
      <c r="I2321" s="19"/>
      <c r="J2321" s="18"/>
      <c r="K2321" s="31"/>
      <c r="L2321" s="24"/>
      <c r="M2321" s="24"/>
    </row>
    <row r="2322" ht="22.5" customHeight="1">
      <c r="A2322" s="16" t="s">
        <v>955</v>
      </c>
      <c r="B2322" s="16" t="s">
        <v>955</v>
      </c>
      <c r="C2322" s="25"/>
      <c r="D2322" s="18"/>
      <c r="E2322" s="19"/>
      <c r="F2322" s="20"/>
      <c r="G2322" s="21"/>
      <c r="H2322" s="22" t="b">
        <v>0</v>
      </c>
      <c r="I2322" s="19"/>
      <c r="J2322" s="18"/>
      <c r="K2322" s="31"/>
      <c r="L2322" s="24"/>
      <c r="M2322" s="24"/>
    </row>
    <row r="2323" ht="22.5" customHeight="1">
      <c r="A2323" s="16" t="s">
        <v>955</v>
      </c>
      <c r="B2323" s="16" t="s">
        <v>955</v>
      </c>
      <c r="C2323" s="25"/>
      <c r="D2323" s="18"/>
      <c r="E2323" s="19"/>
      <c r="F2323" s="20"/>
      <c r="G2323" s="21"/>
      <c r="H2323" s="22" t="b">
        <v>0</v>
      </c>
      <c r="I2323" s="19"/>
      <c r="J2323" s="18"/>
      <c r="K2323" s="31"/>
      <c r="L2323" s="24"/>
      <c r="M2323" s="24"/>
    </row>
    <row r="2324" ht="22.5" customHeight="1">
      <c r="A2324" s="16" t="s">
        <v>955</v>
      </c>
      <c r="B2324" s="16" t="s">
        <v>955</v>
      </c>
      <c r="C2324" s="25"/>
      <c r="D2324" s="18"/>
      <c r="E2324" s="19"/>
      <c r="F2324" s="20"/>
      <c r="G2324" s="21"/>
      <c r="H2324" s="22" t="b">
        <v>0</v>
      </c>
      <c r="I2324" s="19"/>
      <c r="J2324" s="18"/>
      <c r="K2324" s="31"/>
      <c r="L2324" s="24"/>
      <c r="M2324" s="24"/>
    </row>
    <row r="2325" ht="22.5" customHeight="1">
      <c r="A2325" s="16" t="s">
        <v>955</v>
      </c>
      <c r="B2325" s="16" t="s">
        <v>955</v>
      </c>
      <c r="C2325" s="25"/>
      <c r="D2325" s="18"/>
      <c r="E2325" s="19"/>
      <c r="F2325" s="20"/>
      <c r="G2325" s="21"/>
      <c r="H2325" s="22" t="b">
        <v>0</v>
      </c>
      <c r="I2325" s="19"/>
      <c r="J2325" s="18"/>
      <c r="K2325" s="31"/>
      <c r="L2325" s="24"/>
      <c r="M2325" s="24"/>
    </row>
    <row r="2326" ht="22.5" customHeight="1">
      <c r="A2326" s="16" t="s">
        <v>955</v>
      </c>
      <c r="B2326" s="16" t="s">
        <v>955</v>
      </c>
      <c r="C2326" s="25"/>
      <c r="D2326" s="18"/>
      <c r="E2326" s="19"/>
      <c r="F2326" s="20"/>
      <c r="G2326" s="21"/>
      <c r="H2326" s="22" t="b">
        <v>0</v>
      </c>
      <c r="I2326" s="19"/>
      <c r="J2326" s="18"/>
      <c r="K2326" s="31"/>
      <c r="L2326" s="24"/>
      <c r="M2326" s="24"/>
    </row>
    <row r="2327" ht="22.5" customHeight="1">
      <c r="A2327" s="16" t="s">
        <v>955</v>
      </c>
      <c r="B2327" s="16" t="s">
        <v>955</v>
      </c>
      <c r="C2327" s="25"/>
      <c r="D2327" s="18"/>
      <c r="E2327" s="19"/>
      <c r="F2327" s="20"/>
      <c r="G2327" s="21"/>
      <c r="H2327" s="22" t="b">
        <v>0</v>
      </c>
      <c r="I2327" s="19"/>
      <c r="J2327" s="18"/>
      <c r="K2327" s="31"/>
      <c r="L2327" s="24"/>
      <c r="M2327" s="24"/>
    </row>
    <row r="2328" ht="22.5" customHeight="1">
      <c r="A2328" s="16" t="s">
        <v>955</v>
      </c>
      <c r="B2328" s="16" t="s">
        <v>955</v>
      </c>
      <c r="C2328" s="25"/>
      <c r="D2328" s="18"/>
      <c r="E2328" s="19"/>
      <c r="F2328" s="20"/>
      <c r="G2328" s="21"/>
      <c r="H2328" s="22" t="b">
        <v>0</v>
      </c>
      <c r="I2328" s="19"/>
      <c r="J2328" s="18"/>
      <c r="K2328" s="31"/>
      <c r="L2328" s="24"/>
      <c r="M2328" s="24"/>
    </row>
    <row r="2329" ht="22.5" customHeight="1">
      <c r="A2329" s="16" t="s">
        <v>955</v>
      </c>
      <c r="B2329" s="16" t="s">
        <v>955</v>
      </c>
      <c r="C2329" s="25"/>
      <c r="D2329" s="18"/>
      <c r="E2329" s="19"/>
      <c r="F2329" s="20"/>
      <c r="G2329" s="21"/>
      <c r="H2329" s="22" t="b">
        <v>0</v>
      </c>
      <c r="I2329" s="19"/>
      <c r="J2329" s="18"/>
      <c r="K2329" s="31"/>
      <c r="L2329" s="24"/>
      <c r="M2329" s="24"/>
    </row>
    <row r="2330" ht="22.5" customHeight="1">
      <c r="A2330" s="16" t="s">
        <v>955</v>
      </c>
      <c r="B2330" s="16" t="s">
        <v>955</v>
      </c>
      <c r="C2330" s="25"/>
      <c r="D2330" s="18"/>
      <c r="E2330" s="19"/>
      <c r="F2330" s="20"/>
      <c r="G2330" s="21"/>
      <c r="H2330" s="22" t="b">
        <v>0</v>
      </c>
      <c r="I2330" s="19"/>
      <c r="J2330" s="18"/>
      <c r="K2330" s="31"/>
      <c r="L2330" s="24"/>
      <c r="M2330" s="24"/>
    </row>
    <row r="2331" ht="22.5" customHeight="1">
      <c r="A2331" s="16" t="s">
        <v>955</v>
      </c>
      <c r="B2331" s="16" t="s">
        <v>955</v>
      </c>
      <c r="C2331" s="25"/>
      <c r="D2331" s="18"/>
      <c r="E2331" s="19"/>
      <c r="F2331" s="20"/>
      <c r="G2331" s="21"/>
      <c r="H2331" s="22" t="b">
        <v>0</v>
      </c>
      <c r="I2331" s="19"/>
      <c r="J2331" s="18"/>
      <c r="K2331" s="31"/>
      <c r="L2331" s="24"/>
      <c r="M2331" s="24"/>
    </row>
    <row r="2332" ht="22.5" customHeight="1">
      <c r="A2332" s="16" t="s">
        <v>955</v>
      </c>
      <c r="B2332" s="16" t="s">
        <v>955</v>
      </c>
      <c r="C2332" s="25"/>
      <c r="D2332" s="18"/>
      <c r="E2332" s="19"/>
      <c r="F2332" s="20"/>
      <c r="G2332" s="21"/>
      <c r="H2332" s="22" t="b">
        <v>0</v>
      </c>
      <c r="I2332" s="19"/>
      <c r="J2332" s="18"/>
      <c r="K2332" s="31"/>
      <c r="L2332" s="24"/>
      <c r="M2332" s="24"/>
    </row>
    <row r="2333" ht="22.5" customHeight="1">
      <c r="A2333" s="16" t="s">
        <v>955</v>
      </c>
      <c r="B2333" s="16" t="s">
        <v>955</v>
      </c>
      <c r="C2333" s="25"/>
      <c r="D2333" s="18"/>
      <c r="E2333" s="19"/>
      <c r="F2333" s="20"/>
      <c r="G2333" s="21"/>
      <c r="H2333" s="22" t="b">
        <v>0</v>
      </c>
      <c r="I2333" s="19"/>
      <c r="J2333" s="18"/>
      <c r="K2333" s="31"/>
      <c r="L2333" s="24"/>
      <c r="M2333" s="24"/>
    </row>
    <row r="2334" ht="22.5" customHeight="1">
      <c r="A2334" s="16" t="s">
        <v>955</v>
      </c>
      <c r="B2334" s="16" t="s">
        <v>955</v>
      </c>
      <c r="C2334" s="25"/>
      <c r="D2334" s="18"/>
      <c r="E2334" s="19"/>
      <c r="F2334" s="20"/>
      <c r="G2334" s="21"/>
      <c r="H2334" s="22" t="b">
        <v>0</v>
      </c>
      <c r="I2334" s="19"/>
      <c r="J2334" s="18"/>
      <c r="K2334" s="31"/>
      <c r="L2334" s="24"/>
      <c r="M2334" s="24"/>
    </row>
    <row r="2335" ht="22.5" customHeight="1">
      <c r="A2335" s="16" t="s">
        <v>955</v>
      </c>
      <c r="B2335" s="16" t="s">
        <v>955</v>
      </c>
      <c r="C2335" s="25"/>
      <c r="D2335" s="18"/>
      <c r="E2335" s="19"/>
      <c r="F2335" s="20"/>
      <c r="G2335" s="21"/>
      <c r="H2335" s="22" t="b">
        <v>0</v>
      </c>
      <c r="I2335" s="19"/>
      <c r="J2335" s="18"/>
      <c r="K2335" s="31"/>
      <c r="L2335" s="24"/>
      <c r="M2335" s="24"/>
    </row>
    <row r="2336" ht="22.5" customHeight="1">
      <c r="A2336" s="16" t="s">
        <v>955</v>
      </c>
      <c r="B2336" s="16" t="s">
        <v>955</v>
      </c>
      <c r="C2336" s="25"/>
      <c r="D2336" s="18"/>
      <c r="E2336" s="19"/>
      <c r="F2336" s="20"/>
      <c r="G2336" s="21"/>
      <c r="H2336" s="22" t="b">
        <v>0</v>
      </c>
      <c r="I2336" s="19"/>
      <c r="J2336" s="18"/>
      <c r="K2336" s="31"/>
      <c r="L2336" s="24"/>
      <c r="M2336" s="24"/>
    </row>
    <row r="2337" ht="22.5" customHeight="1">
      <c r="A2337" s="16" t="s">
        <v>955</v>
      </c>
      <c r="B2337" s="16" t="s">
        <v>955</v>
      </c>
      <c r="C2337" s="25"/>
      <c r="D2337" s="18"/>
      <c r="E2337" s="19"/>
      <c r="F2337" s="20"/>
      <c r="G2337" s="21"/>
      <c r="H2337" s="22" t="b">
        <v>0</v>
      </c>
      <c r="I2337" s="19"/>
      <c r="J2337" s="18"/>
      <c r="K2337" s="31"/>
      <c r="L2337" s="24"/>
      <c r="M2337" s="24"/>
    </row>
    <row r="2338" ht="22.5" customHeight="1">
      <c r="A2338" s="16" t="s">
        <v>955</v>
      </c>
      <c r="B2338" s="16" t="s">
        <v>955</v>
      </c>
      <c r="C2338" s="25"/>
      <c r="D2338" s="18"/>
      <c r="E2338" s="19"/>
      <c r="F2338" s="20"/>
      <c r="G2338" s="21"/>
      <c r="H2338" s="22" t="b">
        <v>0</v>
      </c>
      <c r="I2338" s="19"/>
      <c r="J2338" s="18"/>
      <c r="K2338" s="31"/>
      <c r="L2338" s="24"/>
      <c r="M2338" s="24"/>
    </row>
    <row r="2339" ht="22.5" customHeight="1">
      <c r="A2339" s="16" t="s">
        <v>955</v>
      </c>
      <c r="B2339" s="16" t="s">
        <v>955</v>
      </c>
      <c r="C2339" s="25"/>
      <c r="D2339" s="18"/>
      <c r="E2339" s="19"/>
      <c r="F2339" s="20"/>
      <c r="G2339" s="21"/>
      <c r="H2339" s="22" t="b">
        <v>0</v>
      </c>
      <c r="I2339" s="19"/>
      <c r="J2339" s="18"/>
      <c r="K2339" s="31"/>
      <c r="L2339" s="24"/>
      <c r="M2339" s="24"/>
    </row>
    <row r="2340" ht="22.5" customHeight="1">
      <c r="A2340" s="16" t="s">
        <v>955</v>
      </c>
      <c r="B2340" s="16" t="s">
        <v>955</v>
      </c>
      <c r="C2340" s="25"/>
      <c r="D2340" s="18"/>
      <c r="E2340" s="19"/>
      <c r="F2340" s="20"/>
      <c r="G2340" s="21"/>
      <c r="H2340" s="22" t="b">
        <v>0</v>
      </c>
      <c r="I2340" s="19"/>
      <c r="J2340" s="18"/>
      <c r="K2340" s="31"/>
      <c r="L2340" s="24"/>
      <c r="M2340" s="24"/>
    </row>
    <row r="2341" ht="22.5" customHeight="1">
      <c r="A2341" s="16" t="s">
        <v>955</v>
      </c>
      <c r="B2341" s="16" t="s">
        <v>955</v>
      </c>
      <c r="C2341" s="25"/>
      <c r="D2341" s="18"/>
      <c r="E2341" s="19"/>
      <c r="F2341" s="20"/>
      <c r="G2341" s="21"/>
      <c r="H2341" s="22" t="b">
        <v>0</v>
      </c>
      <c r="I2341" s="19"/>
      <c r="J2341" s="18"/>
      <c r="K2341" s="31"/>
      <c r="L2341" s="24"/>
      <c r="M2341" s="24"/>
    </row>
    <row r="2342" ht="22.5" customHeight="1">
      <c r="A2342" s="16" t="s">
        <v>955</v>
      </c>
      <c r="B2342" s="16" t="s">
        <v>955</v>
      </c>
      <c r="C2342" s="25"/>
      <c r="D2342" s="18"/>
      <c r="E2342" s="19"/>
      <c r="F2342" s="20"/>
      <c r="G2342" s="21"/>
      <c r="H2342" s="22" t="b">
        <v>0</v>
      </c>
      <c r="I2342" s="19"/>
      <c r="J2342" s="18"/>
      <c r="K2342" s="31"/>
      <c r="L2342" s="24"/>
      <c r="M2342" s="24"/>
    </row>
    <row r="2343" ht="22.5" customHeight="1">
      <c r="A2343" s="16" t="s">
        <v>955</v>
      </c>
      <c r="B2343" s="16" t="s">
        <v>955</v>
      </c>
      <c r="C2343" s="25"/>
      <c r="D2343" s="18"/>
      <c r="E2343" s="19"/>
      <c r="F2343" s="20"/>
      <c r="G2343" s="21"/>
      <c r="H2343" s="22" t="b">
        <v>0</v>
      </c>
      <c r="I2343" s="19"/>
      <c r="J2343" s="18"/>
      <c r="K2343" s="31"/>
      <c r="L2343" s="24"/>
      <c r="M2343" s="24"/>
    </row>
    <row r="2344" ht="22.5" customHeight="1">
      <c r="A2344" s="16" t="s">
        <v>955</v>
      </c>
      <c r="B2344" s="16" t="s">
        <v>955</v>
      </c>
      <c r="C2344" s="25"/>
      <c r="D2344" s="18"/>
      <c r="E2344" s="19"/>
      <c r="F2344" s="20"/>
      <c r="G2344" s="21"/>
      <c r="H2344" s="22" t="b">
        <v>0</v>
      </c>
      <c r="I2344" s="19"/>
      <c r="J2344" s="18"/>
      <c r="K2344" s="31"/>
      <c r="L2344" s="24"/>
      <c r="M2344" s="24"/>
    </row>
    <row r="2345" ht="22.5" customHeight="1">
      <c r="A2345" s="16" t="s">
        <v>955</v>
      </c>
      <c r="B2345" s="16" t="s">
        <v>955</v>
      </c>
      <c r="C2345" s="25"/>
      <c r="D2345" s="18"/>
      <c r="E2345" s="19"/>
      <c r="F2345" s="20"/>
      <c r="G2345" s="21"/>
      <c r="H2345" s="22" t="b">
        <v>0</v>
      </c>
      <c r="I2345" s="19"/>
      <c r="J2345" s="18"/>
      <c r="K2345" s="31"/>
      <c r="L2345" s="24"/>
      <c r="M2345" s="24"/>
    </row>
    <row r="2346" ht="22.5" customHeight="1">
      <c r="A2346" s="16" t="s">
        <v>955</v>
      </c>
      <c r="B2346" s="16" t="s">
        <v>955</v>
      </c>
      <c r="C2346" s="25"/>
      <c r="D2346" s="18"/>
      <c r="E2346" s="19"/>
      <c r="F2346" s="20"/>
      <c r="G2346" s="21"/>
      <c r="H2346" s="22" t="b">
        <v>0</v>
      </c>
      <c r="I2346" s="19"/>
      <c r="J2346" s="18"/>
      <c r="K2346" s="31"/>
      <c r="L2346" s="24"/>
      <c r="M2346" s="24"/>
    </row>
    <row r="2347" ht="22.5" customHeight="1">
      <c r="A2347" s="16" t="s">
        <v>955</v>
      </c>
      <c r="B2347" s="16" t="s">
        <v>955</v>
      </c>
      <c r="C2347" s="25"/>
      <c r="D2347" s="18"/>
      <c r="E2347" s="19"/>
      <c r="F2347" s="20"/>
      <c r="G2347" s="21"/>
      <c r="H2347" s="22" t="b">
        <v>0</v>
      </c>
      <c r="I2347" s="19"/>
      <c r="J2347" s="18"/>
      <c r="K2347" s="31"/>
      <c r="L2347" s="24"/>
      <c r="M2347" s="24"/>
    </row>
    <row r="2348" ht="22.5" customHeight="1">
      <c r="A2348" s="16" t="s">
        <v>955</v>
      </c>
      <c r="B2348" s="16" t="s">
        <v>955</v>
      </c>
      <c r="C2348" s="25"/>
      <c r="D2348" s="18"/>
      <c r="E2348" s="19"/>
      <c r="F2348" s="20"/>
      <c r="G2348" s="21"/>
      <c r="H2348" s="22" t="b">
        <v>0</v>
      </c>
      <c r="I2348" s="19"/>
      <c r="J2348" s="18"/>
      <c r="K2348" s="31"/>
      <c r="L2348" s="24"/>
      <c r="M2348" s="24"/>
    </row>
    <row r="2349" ht="22.5" customHeight="1">
      <c r="A2349" s="16" t="s">
        <v>955</v>
      </c>
      <c r="B2349" s="16" t="s">
        <v>955</v>
      </c>
      <c r="C2349" s="25"/>
      <c r="D2349" s="18"/>
      <c r="E2349" s="19"/>
      <c r="F2349" s="20"/>
      <c r="G2349" s="21"/>
      <c r="H2349" s="22" t="b">
        <v>0</v>
      </c>
      <c r="I2349" s="19"/>
      <c r="J2349" s="18"/>
      <c r="K2349" s="31"/>
      <c r="L2349" s="24"/>
      <c r="M2349" s="24"/>
    </row>
    <row r="2350" ht="22.5" customHeight="1">
      <c r="A2350" s="16" t="s">
        <v>955</v>
      </c>
      <c r="B2350" s="16" t="s">
        <v>955</v>
      </c>
      <c r="C2350" s="25"/>
      <c r="D2350" s="18"/>
      <c r="E2350" s="19"/>
      <c r="F2350" s="20"/>
      <c r="G2350" s="21"/>
      <c r="H2350" s="22" t="b">
        <v>0</v>
      </c>
      <c r="I2350" s="19"/>
      <c r="J2350" s="18"/>
      <c r="K2350" s="31"/>
      <c r="L2350" s="24"/>
      <c r="M2350" s="24"/>
    </row>
    <row r="2351" ht="22.5" customHeight="1">
      <c r="A2351" s="16" t="s">
        <v>955</v>
      </c>
      <c r="B2351" s="16" t="s">
        <v>955</v>
      </c>
      <c r="C2351" s="25"/>
      <c r="D2351" s="18"/>
      <c r="E2351" s="19"/>
      <c r="F2351" s="20"/>
      <c r="G2351" s="21"/>
      <c r="H2351" s="22" t="b">
        <v>0</v>
      </c>
      <c r="I2351" s="19"/>
      <c r="J2351" s="18"/>
      <c r="K2351" s="31"/>
      <c r="L2351" s="24"/>
      <c r="M2351" s="24"/>
    </row>
    <row r="2352" ht="22.5" customHeight="1">
      <c r="A2352" s="16" t="s">
        <v>955</v>
      </c>
      <c r="B2352" s="16" t="s">
        <v>955</v>
      </c>
      <c r="C2352" s="25"/>
      <c r="D2352" s="18"/>
      <c r="E2352" s="19"/>
      <c r="F2352" s="20"/>
      <c r="G2352" s="21"/>
      <c r="H2352" s="22" t="b">
        <v>0</v>
      </c>
      <c r="I2352" s="19"/>
      <c r="J2352" s="18"/>
      <c r="K2352" s="31"/>
      <c r="L2352" s="24"/>
      <c r="M2352" s="24"/>
    </row>
    <row r="2353" ht="22.5" customHeight="1">
      <c r="A2353" s="16" t="s">
        <v>955</v>
      </c>
      <c r="B2353" s="16" t="s">
        <v>955</v>
      </c>
      <c r="C2353" s="25"/>
      <c r="D2353" s="18"/>
      <c r="E2353" s="19"/>
      <c r="F2353" s="20"/>
      <c r="G2353" s="21"/>
      <c r="H2353" s="22" t="b">
        <v>0</v>
      </c>
      <c r="I2353" s="19"/>
      <c r="J2353" s="18"/>
      <c r="K2353" s="31"/>
      <c r="L2353" s="24"/>
      <c r="M2353" s="24"/>
    </row>
    <row r="2354" ht="22.5" customHeight="1">
      <c r="A2354" s="16" t="s">
        <v>955</v>
      </c>
      <c r="B2354" s="16" t="s">
        <v>955</v>
      </c>
      <c r="C2354" s="25"/>
      <c r="D2354" s="18"/>
      <c r="E2354" s="19"/>
      <c r="F2354" s="20"/>
      <c r="G2354" s="21"/>
      <c r="H2354" s="22" t="b">
        <v>0</v>
      </c>
      <c r="I2354" s="19"/>
      <c r="J2354" s="18"/>
      <c r="K2354" s="31"/>
      <c r="L2354" s="24"/>
      <c r="M2354" s="24"/>
    </row>
    <row r="2355" ht="22.5" customHeight="1">
      <c r="A2355" s="16" t="s">
        <v>955</v>
      </c>
      <c r="B2355" s="16" t="s">
        <v>955</v>
      </c>
      <c r="C2355" s="25"/>
      <c r="D2355" s="18"/>
      <c r="E2355" s="19"/>
      <c r="F2355" s="20"/>
      <c r="G2355" s="21"/>
      <c r="H2355" s="22" t="b">
        <v>0</v>
      </c>
      <c r="I2355" s="19"/>
      <c r="J2355" s="18"/>
      <c r="K2355" s="31"/>
      <c r="L2355" s="24"/>
      <c r="M2355" s="24"/>
    </row>
    <row r="2356" ht="22.5" customHeight="1">
      <c r="A2356" s="16" t="s">
        <v>955</v>
      </c>
      <c r="B2356" s="16" t="s">
        <v>955</v>
      </c>
      <c r="C2356" s="25"/>
      <c r="D2356" s="18"/>
      <c r="E2356" s="19"/>
      <c r="F2356" s="20"/>
      <c r="G2356" s="21"/>
      <c r="H2356" s="22" t="b">
        <v>0</v>
      </c>
      <c r="I2356" s="19"/>
      <c r="J2356" s="18"/>
      <c r="K2356" s="31"/>
      <c r="L2356" s="24"/>
      <c r="M2356" s="24"/>
    </row>
    <row r="2357" ht="22.5" customHeight="1">
      <c r="A2357" s="16" t="s">
        <v>955</v>
      </c>
      <c r="B2357" s="16" t="s">
        <v>955</v>
      </c>
      <c r="C2357" s="25"/>
      <c r="D2357" s="18"/>
      <c r="E2357" s="19"/>
      <c r="F2357" s="20"/>
      <c r="G2357" s="21"/>
      <c r="H2357" s="22" t="b">
        <v>0</v>
      </c>
      <c r="I2357" s="19"/>
      <c r="J2357" s="18"/>
      <c r="K2357" s="31"/>
      <c r="L2357" s="24"/>
      <c r="M2357" s="24"/>
    </row>
    <row r="2358" ht="22.5" customHeight="1">
      <c r="A2358" s="16" t="s">
        <v>955</v>
      </c>
      <c r="B2358" s="16" t="s">
        <v>955</v>
      </c>
      <c r="C2358" s="25"/>
      <c r="D2358" s="18"/>
      <c r="E2358" s="19"/>
      <c r="F2358" s="20"/>
      <c r="G2358" s="21"/>
      <c r="H2358" s="22" t="b">
        <v>0</v>
      </c>
      <c r="I2358" s="19"/>
      <c r="J2358" s="18"/>
      <c r="K2358" s="31"/>
      <c r="L2358" s="24"/>
      <c r="M2358" s="24"/>
    </row>
    <row r="2359" ht="22.5" customHeight="1">
      <c r="A2359" s="16" t="s">
        <v>955</v>
      </c>
      <c r="B2359" s="16" t="s">
        <v>955</v>
      </c>
      <c r="C2359" s="25"/>
      <c r="D2359" s="18"/>
      <c r="E2359" s="19"/>
      <c r="F2359" s="20"/>
      <c r="G2359" s="21"/>
      <c r="H2359" s="22" t="b">
        <v>0</v>
      </c>
      <c r="I2359" s="19"/>
      <c r="J2359" s="18"/>
      <c r="K2359" s="31"/>
      <c r="L2359" s="24"/>
      <c r="M2359" s="24"/>
    </row>
    <row r="2360" ht="22.5" customHeight="1">
      <c r="A2360" s="16" t="s">
        <v>955</v>
      </c>
      <c r="B2360" s="16" t="s">
        <v>955</v>
      </c>
      <c r="C2360" s="25"/>
      <c r="D2360" s="18"/>
      <c r="E2360" s="19"/>
      <c r="F2360" s="20"/>
      <c r="G2360" s="21"/>
      <c r="H2360" s="22" t="b">
        <v>0</v>
      </c>
      <c r="I2360" s="19"/>
      <c r="J2360" s="18"/>
      <c r="K2360" s="31"/>
      <c r="L2360" s="24"/>
      <c r="M2360" s="24"/>
    </row>
    <row r="2361" ht="22.5" customHeight="1">
      <c r="A2361" s="16" t="s">
        <v>955</v>
      </c>
      <c r="B2361" s="16" t="s">
        <v>955</v>
      </c>
      <c r="C2361" s="25"/>
      <c r="D2361" s="18"/>
      <c r="E2361" s="19"/>
      <c r="F2361" s="20"/>
      <c r="G2361" s="21"/>
      <c r="H2361" s="22" t="b">
        <v>0</v>
      </c>
      <c r="I2361" s="19"/>
      <c r="J2361" s="18"/>
      <c r="K2361" s="31"/>
      <c r="L2361" s="24"/>
      <c r="M2361" s="24"/>
    </row>
    <row r="2362" ht="22.5" customHeight="1">
      <c r="A2362" s="16" t="s">
        <v>955</v>
      </c>
      <c r="B2362" s="16" t="s">
        <v>955</v>
      </c>
      <c r="C2362" s="25"/>
      <c r="D2362" s="18"/>
      <c r="E2362" s="19"/>
      <c r="F2362" s="20"/>
      <c r="G2362" s="21"/>
      <c r="H2362" s="22" t="b">
        <v>0</v>
      </c>
      <c r="I2362" s="19"/>
      <c r="J2362" s="18"/>
      <c r="K2362" s="31"/>
      <c r="L2362" s="24"/>
      <c r="M2362" s="24"/>
    </row>
    <row r="2363" ht="22.5" customHeight="1">
      <c r="A2363" s="16" t="s">
        <v>955</v>
      </c>
      <c r="B2363" s="16" t="s">
        <v>955</v>
      </c>
      <c r="C2363" s="25"/>
      <c r="D2363" s="18"/>
      <c r="E2363" s="19"/>
      <c r="F2363" s="20"/>
      <c r="G2363" s="21"/>
      <c r="H2363" s="22" t="b">
        <v>0</v>
      </c>
      <c r="I2363" s="19"/>
      <c r="J2363" s="18"/>
      <c r="K2363" s="31"/>
      <c r="L2363" s="24"/>
      <c r="M2363" s="24"/>
    </row>
    <row r="2364" ht="22.5" customHeight="1">
      <c r="A2364" s="16" t="s">
        <v>955</v>
      </c>
      <c r="B2364" s="16" t="s">
        <v>955</v>
      </c>
      <c r="C2364" s="25"/>
      <c r="D2364" s="18"/>
      <c r="E2364" s="19"/>
      <c r="F2364" s="20"/>
      <c r="G2364" s="21"/>
      <c r="H2364" s="22" t="b">
        <v>0</v>
      </c>
      <c r="I2364" s="19"/>
      <c r="J2364" s="18"/>
      <c r="K2364" s="31"/>
      <c r="L2364" s="24"/>
      <c r="M2364" s="24"/>
    </row>
    <row r="2365" ht="22.5" customHeight="1">
      <c r="A2365" s="16" t="s">
        <v>955</v>
      </c>
      <c r="B2365" s="16" t="s">
        <v>955</v>
      </c>
      <c r="C2365" s="25"/>
      <c r="D2365" s="18"/>
      <c r="E2365" s="19"/>
      <c r="F2365" s="20"/>
      <c r="G2365" s="21"/>
      <c r="H2365" s="22" t="b">
        <v>0</v>
      </c>
      <c r="I2365" s="19"/>
      <c r="J2365" s="18"/>
      <c r="K2365" s="31"/>
      <c r="L2365" s="24"/>
      <c r="M2365" s="24"/>
    </row>
    <row r="2366" ht="22.5" customHeight="1">
      <c r="A2366" s="16" t="s">
        <v>955</v>
      </c>
      <c r="B2366" s="16" t="s">
        <v>955</v>
      </c>
      <c r="C2366" s="25"/>
      <c r="D2366" s="18"/>
      <c r="E2366" s="19"/>
      <c r="F2366" s="20"/>
      <c r="G2366" s="21"/>
      <c r="H2366" s="22" t="b">
        <v>0</v>
      </c>
      <c r="I2366" s="19"/>
      <c r="J2366" s="18"/>
      <c r="K2366" s="31"/>
      <c r="L2366" s="24"/>
      <c r="M2366" s="24"/>
    </row>
    <row r="2367" ht="22.5" customHeight="1">
      <c r="A2367" s="16" t="s">
        <v>955</v>
      </c>
      <c r="B2367" s="16" t="s">
        <v>955</v>
      </c>
      <c r="C2367" s="25"/>
      <c r="D2367" s="18"/>
      <c r="E2367" s="19"/>
      <c r="F2367" s="20"/>
      <c r="G2367" s="21"/>
      <c r="H2367" s="22" t="b">
        <v>0</v>
      </c>
      <c r="I2367" s="19"/>
      <c r="J2367" s="18"/>
      <c r="K2367" s="31"/>
      <c r="L2367" s="24"/>
      <c r="M2367" s="24"/>
    </row>
    <row r="2368" ht="22.5" customHeight="1">
      <c r="A2368" s="16" t="s">
        <v>955</v>
      </c>
      <c r="B2368" s="16" t="s">
        <v>955</v>
      </c>
      <c r="C2368" s="25"/>
      <c r="D2368" s="18"/>
      <c r="E2368" s="19"/>
      <c r="F2368" s="20"/>
      <c r="G2368" s="21"/>
      <c r="H2368" s="22" t="b">
        <v>0</v>
      </c>
      <c r="I2368" s="19"/>
      <c r="J2368" s="18"/>
      <c r="K2368" s="31"/>
      <c r="L2368" s="24"/>
      <c r="M2368" s="24"/>
    </row>
    <row r="2369" ht="22.5" customHeight="1">
      <c r="A2369" s="16" t="s">
        <v>955</v>
      </c>
      <c r="B2369" s="16" t="s">
        <v>955</v>
      </c>
      <c r="C2369" s="25"/>
      <c r="D2369" s="18"/>
      <c r="E2369" s="19"/>
      <c r="F2369" s="20"/>
      <c r="G2369" s="21"/>
      <c r="H2369" s="22" t="b">
        <v>0</v>
      </c>
      <c r="I2369" s="19"/>
      <c r="J2369" s="18"/>
      <c r="K2369" s="31"/>
      <c r="L2369" s="24"/>
      <c r="M2369" s="24"/>
    </row>
    <row r="2370" ht="22.5" customHeight="1">
      <c r="A2370" s="16" t="s">
        <v>955</v>
      </c>
      <c r="B2370" s="16" t="s">
        <v>955</v>
      </c>
      <c r="C2370" s="25"/>
      <c r="D2370" s="18"/>
      <c r="E2370" s="19"/>
      <c r="F2370" s="20"/>
      <c r="G2370" s="21"/>
      <c r="H2370" s="22" t="b">
        <v>0</v>
      </c>
      <c r="I2370" s="19"/>
      <c r="J2370" s="18"/>
      <c r="K2370" s="31"/>
      <c r="L2370" s="24"/>
      <c r="M2370" s="24"/>
    </row>
    <row r="2371" ht="22.5" customHeight="1">
      <c r="A2371" s="16" t="s">
        <v>955</v>
      </c>
      <c r="B2371" s="16" t="s">
        <v>955</v>
      </c>
      <c r="C2371" s="25"/>
      <c r="D2371" s="18"/>
      <c r="E2371" s="19"/>
      <c r="F2371" s="20"/>
      <c r="G2371" s="21"/>
      <c r="H2371" s="22" t="b">
        <v>0</v>
      </c>
      <c r="I2371" s="19"/>
      <c r="J2371" s="18"/>
      <c r="K2371" s="31"/>
      <c r="L2371" s="24"/>
      <c r="M2371" s="24"/>
    </row>
    <row r="2372" ht="22.5" customHeight="1">
      <c r="A2372" s="16" t="s">
        <v>955</v>
      </c>
      <c r="B2372" s="16" t="s">
        <v>955</v>
      </c>
      <c r="C2372" s="25"/>
      <c r="D2372" s="18"/>
      <c r="E2372" s="19"/>
      <c r="F2372" s="20"/>
      <c r="G2372" s="21"/>
      <c r="H2372" s="22" t="b">
        <v>0</v>
      </c>
      <c r="I2372" s="19"/>
      <c r="J2372" s="18"/>
      <c r="K2372" s="31"/>
      <c r="L2372" s="24"/>
      <c r="M2372" s="24"/>
    </row>
    <row r="2373" ht="22.5" customHeight="1">
      <c r="A2373" s="16" t="s">
        <v>955</v>
      </c>
      <c r="B2373" s="16" t="s">
        <v>955</v>
      </c>
      <c r="C2373" s="25"/>
      <c r="D2373" s="18"/>
      <c r="E2373" s="19"/>
      <c r="F2373" s="20"/>
      <c r="G2373" s="21"/>
      <c r="H2373" s="22" t="b">
        <v>0</v>
      </c>
      <c r="I2373" s="19"/>
      <c r="J2373" s="18"/>
      <c r="K2373" s="31"/>
      <c r="L2373" s="24"/>
      <c r="M2373" s="24"/>
    </row>
    <row r="2374" ht="22.5" customHeight="1">
      <c r="A2374" s="16" t="s">
        <v>955</v>
      </c>
      <c r="B2374" s="16" t="s">
        <v>955</v>
      </c>
      <c r="C2374" s="25"/>
      <c r="D2374" s="18"/>
      <c r="E2374" s="19"/>
      <c r="F2374" s="20"/>
      <c r="G2374" s="21"/>
      <c r="H2374" s="22" t="b">
        <v>0</v>
      </c>
      <c r="I2374" s="19"/>
      <c r="J2374" s="18"/>
      <c r="K2374" s="31"/>
      <c r="L2374" s="24"/>
      <c r="M2374" s="24"/>
    </row>
    <row r="2375" ht="22.5" customHeight="1">
      <c r="A2375" s="16" t="s">
        <v>955</v>
      </c>
      <c r="B2375" s="16" t="s">
        <v>955</v>
      </c>
      <c r="C2375" s="25"/>
      <c r="D2375" s="18"/>
      <c r="E2375" s="19"/>
      <c r="F2375" s="20"/>
      <c r="G2375" s="21"/>
      <c r="H2375" s="22" t="b">
        <v>0</v>
      </c>
      <c r="I2375" s="19"/>
      <c r="J2375" s="18"/>
      <c r="K2375" s="31"/>
      <c r="L2375" s="24"/>
      <c r="M2375" s="24"/>
    </row>
    <row r="2376" ht="22.5" customHeight="1">
      <c r="A2376" s="16" t="s">
        <v>955</v>
      </c>
      <c r="B2376" s="16" t="s">
        <v>955</v>
      </c>
      <c r="C2376" s="25"/>
      <c r="D2376" s="18"/>
      <c r="E2376" s="19"/>
      <c r="F2376" s="20"/>
      <c r="G2376" s="21"/>
      <c r="H2376" s="22" t="b">
        <v>0</v>
      </c>
      <c r="I2376" s="19"/>
      <c r="J2376" s="18"/>
      <c r="K2376" s="31"/>
      <c r="L2376" s="24"/>
      <c r="M2376" s="24"/>
    </row>
    <row r="2377" ht="22.5" customHeight="1">
      <c r="A2377" s="16" t="s">
        <v>955</v>
      </c>
      <c r="B2377" s="16" t="s">
        <v>955</v>
      </c>
      <c r="C2377" s="25"/>
      <c r="D2377" s="18"/>
      <c r="E2377" s="19"/>
      <c r="F2377" s="20"/>
      <c r="G2377" s="21"/>
      <c r="H2377" s="22" t="b">
        <v>0</v>
      </c>
      <c r="I2377" s="19"/>
      <c r="J2377" s="18"/>
      <c r="K2377" s="31"/>
      <c r="L2377" s="24"/>
      <c r="M2377" s="24"/>
    </row>
    <row r="2378" ht="22.5" customHeight="1">
      <c r="A2378" s="16" t="s">
        <v>955</v>
      </c>
      <c r="B2378" s="16" t="s">
        <v>955</v>
      </c>
      <c r="C2378" s="25"/>
      <c r="D2378" s="18"/>
      <c r="E2378" s="19"/>
      <c r="F2378" s="20"/>
      <c r="G2378" s="21"/>
      <c r="H2378" s="22" t="b">
        <v>0</v>
      </c>
      <c r="I2378" s="19"/>
      <c r="J2378" s="18"/>
      <c r="K2378" s="31"/>
      <c r="L2378" s="24"/>
      <c r="M2378" s="24"/>
    </row>
    <row r="2379" ht="22.5" customHeight="1">
      <c r="A2379" s="16" t="s">
        <v>955</v>
      </c>
      <c r="B2379" s="16" t="s">
        <v>955</v>
      </c>
      <c r="C2379" s="25"/>
      <c r="D2379" s="18"/>
      <c r="E2379" s="19"/>
      <c r="F2379" s="20"/>
      <c r="G2379" s="21"/>
      <c r="H2379" s="22" t="b">
        <v>0</v>
      </c>
      <c r="I2379" s="19"/>
      <c r="J2379" s="18"/>
      <c r="K2379" s="31"/>
      <c r="L2379" s="24"/>
      <c r="M2379" s="24"/>
    </row>
    <row r="2380" ht="22.5" customHeight="1">
      <c r="A2380" s="16" t="s">
        <v>955</v>
      </c>
      <c r="B2380" s="16" t="s">
        <v>955</v>
      </c>
      <c r="C2380" s="25"/>
      <c r="D2380" s="18"/>
      <c r="E2380" s="19"/>
      <c r="F2380" s="20"/>
      <c r="G2380" s="21"/>
      <c r="H2380" s="22" t="b">
        <v>0</v>
      </c>
      <c r="I2380" s="19"/>
      <c r="J2380" s="18"/>
      <c r="K2380" s="31"/>
      <c r="L2380" s="24"/>
      <c r="M2380" s="24"/>
    </row>
    <row r="2381" ht="22.5" customHeight="1">
      <c r="A2381" s="16" t="s">
        <v>955</v>
      </c>
      <c r="B2381" s="16" t="s">
        <v>955</v>
      </c>
      <c r="C2381" s="25"/>
      <c r="D2381" s="18"/>
      <c r="E2381" s="19"/>
      <c r="F2381" s="20"/>
      <c r="G2381" s="21"/>
      <c r="H2381" s="22" t="b">
        <v>0</v>
      </c>
      <c r="I2381" s="19"/>
      <c r="J2381" s="18"/>
      <c r="K2381" s="31"/>
      <c r="L2381" s="24"/>
      <c r="M2381" s="24"/>
    </row>
    <row r="2382" ht="22.5" customHeight="1">
      <c r="A2382" s="16" t="s">
        <v>955</v>
      </c>
      <c r="B2382" s="16" t="s">
        <v>955</v>
      </c>
      <c r="C2382" s="25"/>
      <c r="D2382" s="18"/>
      <c r="E2382" s="19"/>
      <c r="F2382" s="20"/>
      <c r="G2382" s="21"/>
      <c r="H2382" s="22" t="b">
        <v>0</v>
      </c>
      <c r="I2382" s="19"/>
      <c r="J2382" s="18"/>
      <c r="K2382" s="31"/>
      <c r="L2382" s="24"/>
      <c r="M2382" s="24"/>
    </row>
    <row r="2383" ht="22.5" customHeight="1">
      <c r="A2383" s="16" t="s">
        <v>955</v>
      </c>
      <c r="B2383" s="16" t="s">
        <v>955</v>
      </c>
      <c r="C2383" s="25"/>
      <c r="D2383" s="18"/>
      <c r="E2383" s="19"/>
      <c r="F2383" s="20"/>
      <c r="G2383" s="21"/>
      <c r="H2383" s="22" t="b">
        <v>0</v>
      </c>
      <c r="I2383" s="19"/>
      <c r="J2383" s="18"/>
      <c r="K2383" s="31"/>
      <c r="L2383" s="24"/>
      <c r="M2383" s="24"/>
    </row>
    <row r="2384" ht="22.5" customHeight="1">
      <c r="A2384" s="16" t="s">
        <v>955</v>
      </c>
      <c r="B2384" s="16" t="s">
        <v>955</v>
      </c>
      <c r="C2384" s="25"/>
      <c r="D2384" s="18"/>
      <c r="E2384" s="19"/>
      <c r="F2384" s="20"/>
      <c r="G2384" s="21"/>
      <c r="H2384" s="22" t="b">
        <v>0</v>
      </c>
      <c r="I2384" s="19"/>
      <c r="J2384" s="18"/>
      <c r="K2384" s="31"/>
      <c r="L2384" s="24"/>
      <c r="M2384" s="24"/>
    </row>
    <row r="2385" ht="22.5" customHeight="1">
      <c r="A2385" s="16" t="s">
        <v>955</v>
      </c>
      <c r="B2385" s="16" t="s">
        <v>955</v>
      </c>
      <c r="C2385" s="25"/>
      <c r="D2385" s="18"/>
      <c r="E2385" s="19"/>
      <c r="F2385" s="20"/>
      <c r="G2385" s="21"/>
      <c r="H2385" s="22" t="b">
        <v>0</v>
      </c>
      <c r="I2385" s="19"/>
      <c r="J2385" s="18"/>
      <c r="K2385" s="31"/>
      <c r="L2385" s="24"/>
      <c r="M2385" s="24"/>
    </row>
    <row r="2386" ht="22.5" customHeight="1">
      <c r="A2386" s="16" t="s">
        <v>955</v>
      </c>
      <c r="B2386" s="16" t="s">
        <v>955</v>
      </c>
      <c r="C2386" s="25"/>
      <c r="D2386" s="18"/>
      <c r="E2386" s="19"/>
      <c r="F2386" s="20"/>
      <c r="G2386" s="21"/>
      <c r="H2386" s="22" t="b">
        <v>0</v>
      </c>
      <c r="I2386" s="19"/>
      <c r="J2386" s="18"/>
      <c r="K2386" s="31"/>
      <c r="L2386" s="24"/>
      <c r="M2386" s="24"/>
    </row>
    <row r="2387" ht="22.5" customHeight="1">
      <c r="A2387" s="16" t="s">
        <v>955</v>
      </c>
      <c r="B2387" s="16" t="s">
        <v>955</v>
      </c>
      <c r="C2387" s="25"/>
      <c r="D2387" s="18"/>
      <c r="E2387" s="19"/>
      <c r="F2387" s="20"/>
      <c r="G2387" s="21"/>
      <c r="H2387" s="22" t="b">
        <v>0</v>
      </c>
      <c r="I2387" s="19"/>
      <c r="J2387" s="18"/>
      <c r="K2387" s="31"/>
      <c r="L2387" s="24"/>
      <c r="M2387" s="24"/>
    </row>
    <row r="2388" ht="22.5" customHeight="1">
      <c r="A2388" s="16" t="s">
        <v>955</v>
      </c>
      <c r="B2388" s="16" t="s">
        <v>955</v>
      </c>
      <c r="C2388" s="25"/>
      <c r="D2388" s="18"/>
      <c r="E2388" s="19"/>
      <c r="F2388" s="20"/>
      <c r="G2388" s="21"/>
      <c r="H2388" s="22" t="b">
        <v>0</v>
      </c>
      <c r="I2388" s="19"/>
      <c r="J2388" s="18"/>
      <c r="K2388" s="31"/>
      <c r="L2388" s="24"/>
      <c r="M2388" s="24"/>
    </row>
    <row r="2389" ht="22.5" customHeight="1">
      <c r="A2389" s="16" t="s">
        <v>955</v>
      </c>
      <c r="B2389" s="16" t="s">
        <v>955</v>
      </c>
      <c r="C2389" s="25"/>
      <c r="D2389" s="18"/>
      <c r="E2389" s="19"/>
      <c r="F2389" s="20"/>
      <c r="G2389" s="21"/>
      <c r="H2389" s="22" t="b">
        <v>0</v>
      </c>
      <c r="I2389" s="19"/>
      <c r="J2389" s="18"/>
      <c r="K2389" s="31"/>
      <c r="L2389" s="24"/>
      <c r="M2389" s="24"/>
    </row>
    <row r="2390" ht="22.5" customHeight="1">
      <c r="A2390" s="16" t="s">
        <v>955</v>
      </c>
      <c r="B2390" s="16" t="s">
        <v>955</v>
      </c>
      <c r="C2390" s="25"/>
      <c r="D2390" s="18"/>
      <c r="E2390" s="19"/>
      <c r="F2390" s="20"/>
      <c r="G2390" s="21"/>
      <c r="H2390" s="22" t="b">
        <v>0</v>
      </c>
      <c r="I2390" s="19"/>
      <c r="J2390" s="18"/>
      <c r="K2390" s="31"/>
      <c r="L2390" s="24"/>
      <c r="M2390" s="24"/>
    </row>
    <row r="2391" ht="22.5" customHeight="1">
      <c r="A2391" s="16" t="s">
        <v>955</v>
      </c>
      <c r="B2391" s="16" t="s">
        <v>955</v>
      </c>
      <c r="C2391" s="25"/>
      <c r="D2391" s="18"/>
      <c r="E2391" s="19"/>
      <c r="F2391" s="20"/>
      <c r="G2391" s="21"/>
      <c r="H2391" s="22" t="b">
        <v>0</v>
      </c>
      <c r="I2391" s="19"/>
      <c r="J2391" s="18"/>
      <c r="K2391" s="31"/>
      <c r="L2391" s="24"/>
      <c r="M2391" s="24"/>
    </row>
    <row r="2392" ht="22.5" customHeight="1">
      <c r="A2392" s="16" t="s">
        <v>955</v>
      </c>
      <c r="B2392" s="16" t="s">
        <v>955</v>
      </c>
      <c r="C2392" s="25"/>
      <c r="D2392" s="18"/>
      <c r="E2392" s="19"/>
      <c r="F2392" s="20"/>
      <c r="G2392" s="21"/>
      <c r="H2392" s="22" t="b">
        <v>0</v>
      </c>
      <c r="I2392" s="19"/>
      <c r="J2392" s="18"/>
      <c r="K2392" s="31"/>
      <c r="L2392" s="24"/>
      <c r="M2392" s="24"/>
    </row>
    <row r="2393" ht="22.5" customHeight="1">
      <c r="A2393" s="16" t="s">
        <v>955</v>
      </c>
      <c r="B2393" s="16" t="s">
        <v>955</v>
      </c>
      <c r="C2393" s="25"/>
      <c r="D2393" s="18"/>
      <c r="E2393" s="19"/>
      <c r="F2393" s="20"/>
      <c r="G2393" s="21"/>
      <c r="H2393" s="22" t="b">
        <v>0</v>
      </c>
      <c r="I2393" s="19"/>
      <c r="J2393" s="18"/>
      <c r="K2393" s="31"/>
      <c r="L2393" s="24"/>
      <c r="M2393" s="24"/>
    </row>
    <row r="2394" ht="22.5" customHeight="1">
      <c r="A2394" s="16" t="s">
        <v>955</v>
      </c>
      <c r="B2394" s="16" t="s">
        <v>955</v>
      </c>
      <c r="C2394" s="25"/>
      <c r="D2394" s="18"/>
      <c r="E2394" s="19"/>
      <c r="F2394" s="20"/>
      <c r="G2394" s="21"/>
      <c r="H2394" s="22" t="b">
        <v>0</v>
      </c>
      <c r="I2394" s="19"/>
      <c r="J2394" s="18"/>
      <c r="K2394" s="31"/>
      <c r="L2394" s="24"/>
      <c r="M2394" s="24"/>
    </row>
    <row r="2395" ht="22.5" customHeight="1">
      <c r="A2395" s="16" t="s">
        <v>955</v>
      </c>
      <c r="B2395" s="16" t="s">
        <v>955</v>
      </c>
      <c r="C2395" s="25"/>
      <c r="D2395" s="18"/>
      <c r="E2395" s="19"/>
      <c r="F2395" s="20"/>
      <c r="G2395" s="21"/>
      <c r="H2395" s="22" t="b">
        <v>0</v>
      </c>
      <c r="I2395" s="19"/>
      <c r="J2395" s="18"/>
      <c r="K2395" s="31"/>
      <c r="L2395" s="24"/>
      <c r="M2395" s="24"/>
    </row>
    <row r="2396" ht="22.5" customHeight="1">
      <c r="A2396" s="16" t="s">
        <v>955</v>
      </c>
      <c r="B2396" s="16" t="s">
        <v>955</v>
      </c>
      <c r="C2396" s="25"/>
      <c r="D2396" s="18"/>
      <c r="E2396" s="19"/>
      <c r="F2396" s="20"/>
      <c r="G2396" s="21"/>
      <c r="H2396" s="22" t="b">
        <v>0</v>
      </c>
      <c r="I2396" s="19"/>
      <c r="J2396" s="18"/>
      <c r="K2396" s="31"/>
      <c r="L2396" s="24"/>
      <c r="M2396" s="24"/>
    </row>
    <row r="2397" ht="22.5" customHeight="1">
      <c r="A2397" s="16" t="s">
        <v>955</v>
      </c>
      <c r="B2397" s="16" t="s">
        <v>955</v>
      </c>
      <c r="C2397" s="25"/>
      <c r="D2397" s="18"/>
      <c r="E2397" s="19"/>
      <c r="F2397" s="20"/>
      <c r="G2397" s="21"/>
      <c r="H2397" s="22" t="b">
        <v>0</v>
      </c>
      <c r="I2397" s="19"/>
      <c r="J2397" s="18"/>
      <c r="K2397" s="31"/>
      <c r="L2397" s="24"/>
      <c r="M2397" s="24"/>
    </row>
    <row r="2398" ht="22.5" customHeight="1">
      <c r="A2398" s="16" t="s">
        <v>955</v>
      </c>
      <c r="B2398" s="16" t="s">
        <v>955</v>
      </c>
      <c r="C2398" s="25"/>
      <c r="D2398" s="18"/>
      <c r="E2398" s="19"/>
      <c r="F2398" s="20"/>
      <c r="G2398" s="21"/>
      <c r="H2398" s="22" t="b">
        <v>0</v>
      </c>
      <c r="I2398" s="19"/>
      <c r="J2398" s="18"/>
      <c r="K2398" s="31"/>
      <c r="L2398" s="24"/>
      <c r="M2398" s="24"/>
    </row>
    <row r="2399" ht="22.5" customHeight="1">
      <c r="A2399" s="16" t="s">
        <v>955</v>
      </c>
      <c r="B2399" s="16" t="s">
        <v>955</v>
      </c>
      <c r="C2399" s="25"/>
      <c r="D2399" s="18"/>
      <c r="E2399" s="19"/>
      <c r="F2399" s="20"/>
      <c r="G2399" s="21"/>
      <c r="H2399" s="22" t="b">
        <v>0</v>
      </c>
      <c r="I2399" s="19"/>
      <c r="J2399" s="18"/>
      <c r="K2399" s="31"/>
      <c r="L2399" s="24"/>
      <c r="M2399" s="24"/>
    </row>
    <row r="2400" ht="22.5" customHeight="1">
      <c r="A2400" s="16" t="s">
        <v>955</v>
      </c>
      <c r="B2400" s="16" t="s">
        <v>955</v>
      </c>
      <c r="C2400" s="25"/>
      <c r="D2400" s="18"/>
      <c r="E2400" s="19"/>
      <c r="F2400" s="20"/>
      <c r="G2400" s="21"/>
      <c r="H2400" s="22" t="b">
        <v>0</v>
      </c>
      <c r="I2400" s="19"/>
      <c r="J2400" s="18"/>
      <c r="K2400" s="31"/>
      <c r="L2400" s="24"/>
      <c r="M2400" s="24"/>
    </row>
    <row r="2401" ht="22.5" customHeight="1">
      <c r="A2401" s="16" t="s">
        <v>955</v>
      </c>
      <c r="B2401" s="16" t="s">
        <v>955</v>
      </c>
      <c r="C2401" s="25"/>
      <c r="D2401" s="18"/>
      <c r="E2401" s="19"/>
      <c r="F2401" s="20"/>
      <c r="G2401" s="21"/>
      <c r="H2401" s="22" t="b">
        <v>0</v>
      </c>
      <c r="I2401" s="19"/>
      <c r="J2401" s="18"/>
      <c r="K2401" s="31"/>
      <c r="L2401" s="24"/>
      <c r="M2401" s="24"/>
    </row>
    <row r="2402" ht="22.5" customHeight="1">
      <c r="A2402" s="16" t="s">
        <v>955</v>
      </c>
      <c r="B2402" s="16" t="s">
        <v>955</v>
      </c>
      <c r="C2402" s="25"/>
      <c r="D2402" s="18"/>
      <c r="E2402" s="19"/>
      <c r="F2402" s="20"/>
      <c r="G2402" s="21"/>
      <c r="H2402" s="22" t="b">
        <v>0</v>
      </c>
      <c r="I2402" s="19"/>
      <c r="J2402" s="18"/>
      <c r="K2402" s="31"/>
      <c r="L2402" s="24"/>
      <c r="M2402" s="24"/>
    </row>
    <row r="2403" ht="22.5" customHeight="1">
      <c r="A2403" s="16" t="s">
        <v>955</v>
      </c>
      <c r="B2403" s="16" t="s">
        <v>955</v>
      </c>
      <c r="C2403" s="25"/>
      <c r="D2403" s="18"/>
      <c r="E2403" s="19"/>
      <c r="F2403" s="20"/>
      <c r="G2403" s="21"/>
      <c r="H2403" s="22" t="b">
        <v>0</v>
      </c>
      <c r="I2403" s="19"/>
      <c r="J2403" s="18"/>
      <c r="K2403" s="31"/>
      <c r="L2403" s="24"/>
      <c r="M2403" s="24"/>
    </row>
    <row r="2404" ht="22.5" customHeight="1">
      <c r="A2404" s="16" t="s">
        <v>955</v>
      </c>
      <c r="B2404" s="16" t="s">
        <v>955</v>
      </c>
      <c r="C2404" s="25"/>
      <c r="D2404" s="18"/>
      <c r="E2404" s="19"/>
      <c r="F2404" s="20"/>
      <c r="G2404" s="21"/>
      <c r="H2404" s="22" t="b">
        <v>0</v>
      </c>
      <c r="I2404" s="19"/>
      <c r="J2404" s="18"/>
      <c r="K2404" s="31"/>
      <c r="L2404" s="24"/>
      <c r="M2404" s="24"/>
    </row>
    <row r="2405" ht="22.5" customHeight="1">
      <c r="A2405" s="16" t="s">
        <v>955</v>
      </c>
      <c r="B2405" s="16" t="s">
        <v>955</v>
      </c>
      <c r="C2405" s="25"/>
      <c r="D2405" s="18"/>
      <c r="E2405" s="19"/>
      <c r="F2405" s="20"/>
      <c r="G2405" s="21"/>
      <c r="H2405" s="22" t="b">
        <v>0</v>
      </c>
      <c r="I2405" s="19"/>
      <c r="J2405" s="18"/>
      <c r="K2405" s="31"/>
      <c r="L2405" s="24"/>
      <c r="M2405" s="24"/>
    </row>
    <row r="2406" ht="22.5" customHeight="1">
      <c r="A2406" s="16" t="s">
        <v>955</v>
      </c>
      <c r="B2406" s="16" t="s">
        <v>955</v>
      </c>
      <c r="C2406" s="25"/>
      <c r="D2406" s="18"/>
      <c r="E2406" s="19"/>
      <c r="F2406" s="20"/>
      <c r="G2406" s="21"/>
      <c r="H2406" s="22" t="b">
        <v>0</v>
      </c>
      <c r="I2406" s="19"/>
      <c r="J2406" s="18"/>
      <c r="K2406" s="31"/>
      <c r="L2406" s="24"/>
      <c r="M2406" s="24"/>
    </row>
    <row r="2407" ht="22.5" customHeight="1">
      <c r="A2407" s="16" t="s">
        <v>955</v>
      </c>
      <c r="B2407" s="16" t="s">
        <v>955</v>
      </c>
      <c r="C2407" s="25"/>
      <c r="D2407" s="18"/>
      <c r="E2407" s="19"/>
      <c r="F2407" s="20"/>
      <c r="G2407" s="21"/>
      <c r="H2407" s="22" t="b">
        <v>0</v>
      </c>
      <c r="I2407" s="19"/>
      <c r="J2407" s="18"/>
      <c r="K2407" s="31"/>
      <c r="L2407" s="24"/>
      <c r="M2407" s="24"/>
    </row>
    <row r="2408" ht="22.5" customHeight="1">
      <c r="A2408" s="16" t="s">
        <v>955</v>
      </c>
      <c r="B2408" s="16" t="s">
        <v>955</v>
      </c>
      <c r="C2408" s="25"/>
      <c r="D2408" s="18"/>
      <c r="E2408" s="19"/>
      <c r="F2408" s="20"/>
      <c r="G2408" s="21"/>
      <c r="H2408" s="22" t="b">
        <v>0</v>
      </c>
      <c r="I2408" s="19"/>
      <c r="J2408" s="18"/>
      <c r="K2408" s="31"/>
      <c r="L2408" s="24"/>
      <c r="M2408" s="24"/>
    </row>
    <row r="2409" ht="22.5" customHeight="1">
      <c r="A2409" s="16" t="s">
        <v>955</v>
      </c>
      <c r="B2409" s="16" t="s">
        <v>955</v>
      </c>
      <c r="C2409" s="25"/>
      <c r="D2409" s="18"/>
      <c r="E2409" s="19"/>
      <c r="F2409" s="20"/>
      <c r="G2409" s="21"/>
      <c r="H2409" s="22" t="b">
        <v>0</v>
      </c>
      <c r="I2409" s="19"/>
      <c r="J2409" s="18"/>
      <c r="K2409" s="31"/>
      <c r="L2409" s="24"/>
      <c r="M2409" s="24"/>
    </row>
    <row r="2410" ht="22.5" customHeight="1">
      <c r="A2410" s="16" t="s">
        <v>955</v>
      </c>
      <c r="B2410" s="16" t="s">
        <v>955</v>
      </c>
      <c r="C2410" s="25"/>
      <c r="D2410" s="18"/>
      <c r="E2410" s="19"/>
      <c r="F2410" s="20"/>
      <c r="G2410" s="21"/>
      <c r="H2410" s="22" t="b">
        <v>0</v>
      </c>
      <c r="I2410" s="19"/>
      <c r="J2410" s="18"/>
      <c r="K2410" s="31"/>
      <c r="L2410" s="24"/>
      <c r="M2410" s="24"/>
    </row>
    <row r="2411" ht="22.5" customHeight="1">
      <c r="A2411" s="16" t="s">
        <v>955</v>
      </c>
      <c r="B2411" s="16" t="s">
        <v>955</v>
      </c>
      <c r="C2411" s="25"/>
      <c r="D2411" s="18"/>
      <c r="E2411" s="19"/>
      <c r="F2411" s="20"/>
      <c r="G2411" s="21"/>
      <c r="H2411" s="22" t="b">
        <v>0</v>
      </c>
      <c r="I2411" s="19"/>
      <c r="J2411" s="18"/>
      <c r="K2411" s="31"/>
      <c r="L2411" s="24"/>
      <c r="M2411" s="24"/>
    </row>
    <row r="2412" ht="22.5" customHeight="1">
      <c r="A2412" s="16" t="s">
        <v>955</v>
      </c>
      <c r="B2412" s="16" t="s">
        <v>955</v>
      </c>
      <c r="C2412" s="25"/>
      <c r="D2412" s="18"/>
      <c r="E2412" s="19"/>
      <c r="F2412" s="20"/>
      <c r="G2412" s="21"/>
      <c r="H2412" s="22" t="b">
        <v>0</v>
      </c>
      <c r="I2412" s="19"/>
      <c r="J2412" s="18"/>
      <c r="K2412" s="31"/>
      <c r="L2412" s="24"/>
      <c r="M2412" s="24"/>
    </row>
    <row r="2413" ht="22.5" customHeight="1">
      <c r="A2413" s="16" t="s">
        <v>955</v>
      </c>
      <c r="B2413" s="16" t="s">
        <v>955</v>
      </c>
      <c r="C2413" s="25"/>
      <c r="D2413" s="18"/>
      <c r="E2413" s="19"/>
      <c r="F2413" s="20"/>
      <c r="G2413" s="21"/>
      <c r="H2413" s="22" t="b">
        <v>0</v>
      </c>
      <c r="I2413" s="19"/>
      <c r="J2413" s="18"/>
      <c r="K2413" s="31"/>
      <c r="L2413" s="24"/>
      <c r="M2413" s="24"/>
    </row>
    <row r="2414" ht="22.5" customHeight="1">
      <c r="A2414" s="16" t="s">
        <v>955</v>
      </c>
      <c r="B2414" s="16" t="s">
        <v>955</v>
      </c>
      <c r="C2414" s="25"/>
      <c r="D2414" s="18"/>
      <c r="E2414" s="19"/>
      <c r="F2414" s="20"/>
      <c r="G2414" s="21"/>
      <c r="H2414" s="22" t="b">
        <v>0</v>
      </c>
      <c r="I2414" s="19"/>
      <c r="J2414" s="18"/>
      <c r="K2414" s="31"/>
      <c r="L2414" s="24"/>
      <c r="M2414" s="24"/>
    </row>
    <row r="2415" ht="22.5" customHeight="1">
      <c r="A2415" s="16" t="s">
        <v>955</v>
      </c>
      <c r="B2415" s="16" t="s">
        <v>955</v>
      </c>
      <c r="C2415" s="25"/>
      <c r="D2415" s="18"/>
      <c r="E2415" s="19"/>
      <c r="F2415" s="20"/>
      <c r="G2415" s="21"/>
      <c r="H2415" s="22" t="b">
        <v>0</v>
      </c>
      <c r="I2415" s="19"/>
      <c r="J2415" s="18"/>
      <c r="K2415" s="31"/>
      <c r="L2415" s="24"/>
      <c r="M2415" s="24"/>
    </row>
    <row r="2416" ht="22.5" customHeight="1">
      <c r="A2416" s="16" t="s">
        <v>955</v>
      </c>
      <c r="B2416" s="16" t="s">
        <v>955</v>
      </c>
      <c r="C2416" s="25"/>
      <c r="D2416" s="18"/>
      <c r="E2416" s="19"/>
      <c r="F2416" s="20"/>
      <c r="G2416" s="21"/>
      <c r="H2416" s="22" t="b">
        <v>0</v>
      </c>
      <c r="I2416" s="19"/>
      <c r="J2416" s="18"/>
      <c r="K2416" s="31"/>
      <c r="L2416" s="24"/>
      <c r="M2416" s="24"/>
    </row>
    <row r="2417" ht="22.5" customHeight="1">
      <c r="A2417" s="16" t="s">
        <v>955</v>
      </c>
      <c r="B2417" s="16" t="s">
        <v>955</v>
      </c>
      <c r="C2417" s="25"/>
      <c r="D2417" s="18"/>
      <c r="E2417" s="19"/>
      <c r="F2417" s="20"/>
      <c r="G2417" s="21"/>
      <c r="H2417" s="22" t="b">
        <v>0</v>
      </c>
      <c r="I2417" s="19"/>
      <c r="J2417" s="18"/>
      <c r="K2417" s="31"/>
      <c r="L2417" s="24"/>
      <c r="M2417" s="24"/>
    </row>
    <row r="2418" ht="22.5" customHeight="1">
      <c r="A2418" s="16" t="s">
        <v>955</v>
      </c>
      <c r="B2418" s="16" t="s">
        <v>955</v>
      </c>
      <c r="C2418" s="25"/>
      <c r="D2418" s="18"/>
      <c r="E2418" s="19"/>
      <c r="F2418" s="20"/>
      <c r="G2418" s="21"/>
      <c r="H2418" s="22" t="b">
        <v>0</v>
      </c>
      <c r="I2418" s="19"/>
      <c r="J2418" s="18"/>
      <c r="K2418" s="31"/>
      <c r="L2418" s="24"/>
      <c r="M2418" s="24"/>
    </row>
    <row r="2419" ht="22.5" customHeight="1">
      <c r="A2419" s="16" t="s">
        <v>955</v>
      </c>
      <c r="B2419" s="16" t="s">
        <v>955</v>
      </c>
      <c r="C2419" s="25"/>
      <c r="D2419" s="18"/>
      <c r="E2419" s="19"/>
      <c r="F2419" s="20"/>
      <c r="G2419" s="21"/>
      <c r="H2419" s="22" t="b">
        <v>0</v>
      </c>
      <c r="I2419" s="19"/>
      <c r="J2419" s="18"/>
      <c r="K2419" s="31"/>
      <c r="L2419" s="24"/>
      <c r="M2419" s="24"/>
    </row>
    <row r="2420" ht="22.5" customHeight="1">
      <c r="A2420" s="16" t="s">
        <v>955</v>
      </c>
      <c r="B2420" s="16" t="s">
        <v>955</v>
      </c>
      <c r="C2420" s="25"/>
      <c r="D2420" s="18"/>
      <c r="E2420" s="19"/>
      <c r="F2420" s="20"/>
      <c r="G2420" s="21"/>
      <c r="H2420" s="22" t="b">
        <v>0</v>
      </c>
      <c r="I2420" s="19"/>
      <c r="J2420" s="18"/>
      <c r="K2420" s="31"/>
      <c r="L2420" s="24"/>
      <c r="M2420" s="24"/>
    </row>
    <row r="2421" ht="22.5" customHeight="1">
      <c r="A2421" s="16" t="s">
        <v>955</v>
      </c>
      <c r="B2421" s="16" t="s">
        <v>955</v>
      </c>
      <c r="C2421" s="25"/>
      <c r="D2421" s="18"/>
      <c r="E2421" s="19"/>
      <c r="F2421" s="20"/>
      <c r="G2421" s="21"/>
      <c r="H2421" s="22" t="b">
        <v>0</v>
      </c>
      <c r="I2421" s="19"/>
      <c r="J2421" s="18"/>
      <c r="K2421" s="31"/>
      <c r="L2421" s="24"/>
      <c r="M2421" s="24"/>
    </row>
    <row r="2422" ht="22.5" customHeight="1">
      <c r="A2422" s="16" t="s">
        <v>955</v>
      </c>
      <c r="B2422" s="16" t="s">
        <v>955</v>
      </c>
      <c r="C2422" s="25"/>
      <c r="D2422" s="18"/>
      <c r="E2422" s="19"/>
      <c r="F2422" s="20"/>
      <c r="G2422" s="21"/>
      <c r="H2422" s="22" t="b">
        <v>0</v>
      </c>
      <c r="I2422" s="19"/>
      <c r="J2422" s="18"/>
      <c r="K2422" s="31"/>
      <c r="L2422" s="24"/>
      <c r="M2422" s="24"/>
    </row>
    <row r="2423" ht="22.5" customHeight="1">
      <c r="A2423" s="16" t="s">
        <v>955</v>
      </c>
      <c r="B2423" s="16" t="s">
        <v>955</v>
      </c>
      <c r="C2423" s="25"/>
      <c r="D2423" s="18"/>
      <c r="E2423" s="19"/>
      <c r="F2423" s="20"/>
      <c r="G2423" s="21"/>
      <c r="H2423" s="22" t="b">
        <v>0</v>
      </c>
      <c r="I2423" s="19"/>
      <c r="J2423" s="18"/>
      <c r="K2423" s="31"/>
      <c r="L2423" s="24"/>
      <c r="M2423" s="24"/>
    </row>
    <row r="2424" ht="22.5" customHeight="1">
      <c r="A2424" s="16" t="s">
        <v>955</v>
      </c>
      <c r="B2424" s="16" t="s">
        <v>955</v>
      </c>
      <c r="C2424" s="25"/>
      <c r="D2424" s="18"/>
      <c r="E2424" s="19"/>
      <c r="F2424" s="20"/>
      <c r="G2424" s="21"/>
      <c r="H2424" s="22" t="b">
        <v>0</v>
      </c>
      <c r="I2424" s="19"/>
      <c r="J2424" s="18"/>
      <c r="K2424" s="31"/>
      <c r="L2424" s="24"/>
      <c r="M2424" s="24"/>
    </row>
    <row r="2425" ht="22.5" customHeight="1">
      <c r="A2425" s="16" t="s">
        <v>955</v>
      </c>
      <c r="B2425" s="16" t="s">
        <v>955</v>
      </c>
      <c r="C2425" s="25"/>
      <c r="D2425" s="18"/>
      <c r="E2425" s="19"/>
      <c r="F2425" s="20"/>
      <c r="G2425" s="21"/>
      <c r="H2425" s="22" t="b">
        <v>0</v>
      </c>
      <c r="I2425" s="19"/>
      <c r="J2425" s="18"/>
      <c r="K2425" s="31"/>
      <c r="L2425" s="24"/>
      <c r="M2425" s="24"/>
    </row>
    <row r="2426" ht="22.5" customHeight="1">
      <c r="A2426" s="16" t="s">
        <v>955</v>
      </c>
      <c r="B2426" s="16" t="s">
        <v>955</v>
      </c>
      <c r="C2426" s="25"/>
      <c r="D2426" s="18"/>
      <c r="E2426" s="19"/>
      <c r="F2426" s="20"/>
      <c r="G2426" s="21"/>
      <c r="H2426" s="22" t="b">
        <v>0</v>
      </c>
      <c r="I2426" s="19"/>
      <c r="J2426" s="18"/>
      <c r="K2426" s="31"/>
      <c r="L2426" s="24"/>
      <c r="M2426" s="24"/>
    </row>
    <row r="2427" ht="22.5" customHeight="1">
      <c r="A2427" s="16" t="s">
        <v>955</v>
      </c>
      <c r="B2427" s="16" t="s">
        <v>955</v>
      </c>
      <c r="C2427" s="25"/>
      <c r="D2427" s="18"/>
      <c r="E2427" s="19"/>
      <c r="F2427" s="20"/>
      <c r="G2427" s="21"/>
      <c r="H2427" s="22" t="b">
        <v>0</v>
      </c>
      <c r="I2427" s="19"/>
      <c r="J2427" s="18"/>
      <c r="K2427" s="31"/>
      <c r="L2427" s="24"/>
      <c r="M2427" s="24"/>
    </row>
    <row r="2428" ht="22.5" customHeight="1">
      <c r="A2428" s="16" t="s">
        <v>955</v>
      </c>
      <c r="B2428" s="16" t="s">
        <v>955</v>
      </c>
      <c r="C2428" s="25"/>
      <c r="D2428" s="18"/>
      <c r="E2428" s="19"/>
      <c r="F2428" s="20"/>
      <c r="G2428" s="21"/>
      <c r="H2428" s="22" t="b">
        <v>0</v>
      </c>
      <c r="I2428" s="19"/>
      <c r="J2428" s="18"/>
      <c r="K2428" s="31"/>
      <c r="L2428" s="24"/>
      <c r="M2428" s="24"/>
    </row>
    <row r="2429" ht="22.5" customHeight="1">
      <c r="A2429" s="16" t="s">
        <v>955</v>
      </c>
      <c r="B2429" s="16" t="s">
        <v>955</v>
      </c>
      <c r="C2429" s="25"/>
      <c r="D2429" s="18"/>
      <c r="E2429" s="19"/>
      <c r="F2429" s="20"/>
      <c r="G2429" s="21"/>
      <c r="H2429" s="22" t="b">
        <v>0</v>
      </c>
      <c r="I2429" s="19"/>
      <c r="J2429" s="18"/>
      <c r="K2429" s="31"/>
      <c r="L2429" s="24"/>
      <c r="M2429" s="24"/>
    </row>
    <row r="2430" ht="22.5" customHeight="1">
      <c r="A2430" s="16" t="s">
        <v>955</v>
      </c>
      <c r="B2430" s="16" t="s">
        <v>955</v>
      </c>
      <c r="C2430" s="25"/>
      <c r="D2430" s="18"/>
      <c r="E2430" s="19"/>
      <c r="F2430" s="20"/>
      <c r="G2430" s="21"/>
      <c r="H2430" s="22" t="b">
        <v>0</v>
      </c>
      <c r="I2430" s="19"/>
      <c r="J2430" s="18"/>
      <c r="K2430" s="31"/>
      <c r="L2430" s="24"/>
      <c r="M2430" s="24"/>
    </row>
    <row r="2431" ht="22.5" customHeight="1">
      <c r="A2431" s="16" t="s">
        <v>955</v>
      </c>
      <c r="B2431" s="16" t="s">
        <v>955</v>
      </c>
      <c r="C2431" s="25"/>
      <c r="D2431" s="18"/>
      <c r="E2431" s="19"/>
      <c r="F2431" s="20"/>
      <c r="G2431" s="21"/>
      <c r="H2431" s="22" t="b">
        <v>0</v>
      </c>
      <c r="I2431" s="19"/>
      <c r="J2431" s="18"/>
      <c r="K2431" s="31"/>
      <c r="L2431" s="24"/>
      <c r="M2431" s="24"/>
    </row>
    <row r="2432" ht="22.5" customHeight="1">
      <c r="A2432" s="16" t="s">
        <v>955</v>
      </c>
      <c r="B2432" s="16" t="s">
        <v>955</v>
      </c>
      <c r="C2432" s="25"/>
      <c r="D2432" s="18"/>
      <c r="E2432" s="19"/>
      <c r="F2432" s="20"/>
      <c r="G2432" s="21"/>
      <c r="H2432" s="22" t="b">
        <v>0</v>
      </c>
      <c r="I2432" s="19"/>
      <c r="J2432" s="18"/>
      <c r="K2432" s="31"/>
      <c r="L2432" s="24"/>
      <c r="M2432" s="24"/>
    </row>
    <row r="2433" ht="22.5" customHeight="1">
      <c r="A2433" s="16" t="s">
        <v>955</v>
      </c>
      <c r="B2433" s="16" t="s">
        <v>955</v>
      </c>
      <c r="C2433" s="25"/>
      <c r="D2433" s="18"/>
      <c r="E2433" s="19"/>
      <c r="F2433" s="20"/>
      <c r="G2433" s="21"/>
      <c r="H2433" s="22" t="b">
        <v>0</v>
      </c>
      <c r="I2433" s="19"/>
      <c r="J2433" s="18"/>
      <c r="K2433" s="31"/>
      <c r="L2433" s="24"/>
      <c r="M2433" s="24"/>
    </row>
    <row r="2434" ht="22.5" customHeight="1">
      <c r="A2434" s="16" t="s">
        <v>955</v>
      </c>
      <c r="B2434" s="16" t="s">
        <v>955</v>
      </c>
      <c r="C2434" s="25"/>
      <c r="D2434" s="18"/>
      <c r="E2434" s="19"/>
      <c r="F2434" s="20"/>
      <c r="G2434" s="21"/>
      <c r="H2434" s="22" t="b">
        <v>0</v>
      </c>
      <c r="I2434" s="19"/>
      <c r="J2434" s="18"/>
      <c r="K2434" s="31"/>
      <c r="L2434" s="24"/>
      <c r="M2434" s="24"/>
    </row>
    <row r="2435" ht="22.5" customHeight="1">
      <c r="A2435" s="16" t="s">
        <v>955</v>
      </c>
      <c r="B2435" s="16" t="s">
        <v>955</v>
      </c>
      <c r="C2435" s="25"/>
      <c r="D2435" s="18"/>
      <c r="E2435" s="19"/>
      <c r="F2435" s="20"/>
      <c r="G2435" s="21"/>
      <c r="H2435" s="22" t="b">
        <v>0</v>
      </c>
      <c r="I2435" s="19"/>
      <c r="J2435" s="18"/>
      <c r="K2435" s="31"/>
      <c r="L2435" s="24"/>
      <c r="M2435" s="24"/>
    </row>
    <row r="2436" ht="22.5" customHeight="1">
      <c r="A2436" s="16" t="s">
        <v>955</v>
      </c>
      <c r="B2436" s="16" t="s">
        <v>955</v>
      </c>
      <c r="C2436" s="25"/>
      <c r="D2436" s="18"/>
      <c r="E2436" s="19"/>
      <c r="F2436" s="20"/>
      <c r="G2436" s="21"/>
      <c r="H2436" s="22" t="b">
        <v>0</v>
      </c>
      <c r="I2436" s="19"/>
      <c r="J2436" s="18"/>
      <c r="K2436" s="31"/>
      <c r="L2436" s="24"/>
      <c r="M2436" s="24"/>
    </row>
    <row r="2437" ht="22.5" customHeight="1">
      <c r="A2437" s="16" t="s">
        <v>955</v>
      </c>
      <c r="B2437" s="16" t="s">
        <v>955</v>
      </c>
      <c r="C2437" s="25"/>
      <c r="D2437" s="18"/>
      <c r="E2437" s="19"/>
      <c r="F2437" s="20"/>
      <c r="G2437" s="21"/>
      <c r="H2437" s="22" t="b">
        <v>0</v>
      </c>
      <c r="I2437" s="19"/>
      <c r="J2437" s="18"/>
      <c r="K2437" s="31"/>
      <c r="L2437" s="24"/>
      <c r="M2437" s="24"/>
    </row>
    <row r="2438" ht="22.5" customHeight="1">
      <c r="A2438" s="16" t="s">
        <v>955</v>
      </c>
      <c r="B2438" s="16" t="s">
        <v>955</v>
      </c>
      <c r="C2438" s="25"/>
      <c r="D2438" s="18"/>
      <c r="E2438" s="19"/>
      <c r="F2438" s="20"/>
      <c r="G2438" s="21"/>
      <c r="H2438" s="22" t="b">
        <v>0</v>
      </c>
      <c r="I2438" s="19"/>
      <c r="J2438" s="18"/>
      <c r="K2438" s="31"/>
      <c r="L2438" s="24"/>
      <c r="M2438" s="24"/>
    </row>
    <row r="2439" ht="22.5" customHeight="1">
      <c r="A2439" s="16" t="s">
        <v>955</v>
      </c>
      <c r="B2439" s="16" t="s">
        <v>955</v>
      </c>
      <c r="C2439" s="25"/>
      <c r="D2439" s="18"/>
      <c r="E2439" s="19"/>
      <c r="F2439" s="20"/>
      <c r="G2439" s="21"/>
      <c r="H2439" s="22" t="b">
        <v>0</v>
      </c>
      <c r="I2439" s="19"/>
      <c r="J2439" s="18"/>
      <c r="K2439" s="31"/>
      <c r="L2439" s="24"/>
      <c r="M2439" s="24"/>
    </row>
    <row r="2440" ht="22.5" customHeight="1">
      <c r="A2440" s="16" t="s">
        <v>955</v>
      </c>
      <c r="B2440" s="16" t="s">
        <v>955</v>
      </c>
      <c r="C2440" s="25"/>
      <c r="D2440" s="18"/>
      <c r="E2440" s="19"/>
      <c r="F2440" s="20"/>
      <c r="G2440" s="21"/>
      <c r="H2440" s="22" t="b">
        <v>0</v>
      </c>
      <c r="I2440" s="19"/>
      <c r="J2440" s="18"/>
      <c r="K2440" s="31"/>
      <c r="L2440" s="24"/>
      <c r="M2440" s="24"/>
    </row>
    <row r="2441" ht="22.5" customHeight="1">
      <c r="A2441" s="16" t="s">
        <v>955</v>
      </c>
      <c r="B2441" s="16" t="s">
        <v>955</v>
      </c>
      <c r="C2441" s="25"/>
      <c r="D2441" s="18"/>
      <c r="E2441" s="19"/>
      <c r="F2441" s="20"/>
      <c r="G2441" s="21"/>
      <c r="H2441" s="22" t="b">
        <v>0</v>
      </c>
      <c r="I2441" s="19"/>
      <c r="J2441" s="18"/>
      <c r="K2441" s="31"/>
      <c r="L2441" s="24"/>
      <c r="M2441" s="24"/>
    </row>
    <row r="2442" ht="22.5" customHeight="1">
      <c r="A2442" s="16" t="s">
        <v>955</v>
      </c>
      <c r="B2442" s="16" t="s">
        <v>955</v>
      </c>
      <c r="C2442" s="25"/>
      <c r="D2442" s="18"/>
      <c r="E2442" s="19"/>
      <c r="F2442" s="20"/>
      <c r="G2442" s="21"/>
      <c r="H2442" s="22" t="b">
        <v>0</v>
      </c>
      <c r="I2442" s="19"/>
      <c r="J2442" s="18"/>
      <c r="K2442" s="31"/>
      <c r="L2442" s="24"/>
      <c r="M2442" s="24"/>
    </row>
    <row r="2443" ht="22.5" customHeight="1">
      <c r="A2443" s="16" t="s">
        <v>955</v>
      </c>
      <c r="B2443" s="16" t="s">
        <v>955</v>
      </c>
      <c r="C2443" s="25"/>
      <c r="D2443" s="18"/>
      <c r="E2443" s="19"/>
      <c r="F2443" s="20"/>
      <c r="G2443" s="21"/>
      <c r="H2443" s="22" t="b">
        <v>0</v>
      </c>
      <c r="I2443" s="19"/>
      <c r="J2443" s="18"/>
      <c r="K2443" s="31"/>
      <c r="L2443" s="24"/>
      <c r="M2443" s="24"/>
    </row>
    <row r="2444" ht="22.5" customHeight="1">
      <c r="A2444" s="16" t="s">
        <v>955</v>
      </c>
      <c r="B2444" s="16" t="s">
        <v>955</v>
      </c>
      <c r="C2444" s="25"/>
      <c r="D2444" s="18"/>
      <c r="E2444" s="19"/>
      <c r="F2444" s="20"/>
      <c r="G2444" s="21"/>
      <c r="H2444" s="22" t="b">
        <v>0</v>
      </c>
      <c r="I2444" s="19"/>
      <c r="J2444" s="18"/>
      <c r="K2444" s="31"/>
      <c r="L2444" s="24"/>
      <c r="M2444" s="24"/>
    </row>
    <row r="2445" ht="22.5" customHeight="1">
      <c r="A2445" s="16" t="s">
        <v>955</v>
      </c>
      <c r="B2445" s="16" t="s">
        <v>955</v>
      </c>
      <c r="C2445" s="25"/>
      <c r="D2445" s="18"/>
      <c r="E2445" s="19"/>
      <c r="F2445" s="20"/>
      <c r="G2445" s="21"/>
      <c r="H2445" s="22" t="b">
        <v>0</v>
      </c>
      <c r="I2445" s="19"/>
      <c r="J2445" s="18"/>
      <c r="K2445" s="31"/>
      <c r="L2445" s="24"/>
      <c r="M2445" s="24"/>
    </row>
    <row r="2446" ht="22.5" customHeight="1">
      <c r="A2446" s="16" t="s">
        <v>955</v>
      </c>
      <c r="B2446" s="16" t="s">
        <v>955</v>
      </c>
      <c r="C2446" s="25"/>
      <c r="D2446" s="18"/>
      <c r="E2446" s="19"/>
      <c r="F2446" s="20"/>
      <c r="G2446" s="21"/>
      <c r="H2446" s="22" t="b">
        <v>0</v>
      </c>
      <c r="I2446" s="19"/>
      <c r="J2446" s="18"/>
      <c r="K2446" s="31"/>
      <c r="L2446" s="24"/>
      <c r="M2446" s="24"/>
    </row>
    <row r="2447" ht="22.5" customHeight="1">
      <c r="A2447" s="16" t="s">
        <v>955</v>
      </c>
      <c r="B2447" s="16" t="s">
        <v>955</v>
      </c>
      <c r="C2447" s="25"/>
      <c r="D2447" s="18"/>
      <c r="E2447" s="19"/>
      <c r="F2447" s="20"/>
      <c r="G2447" s="21"/>
      <c r="H2447" s="22" t="b">
        <v>0</v>
      </c>
      <c r="I2447" s="19"/>
      <c r="J2447" s="18"/>
      <c r="K2447" s="31"/>
      <c r="L2447" s="24"/>
      <c r="M2447" s="24"/>
    </row>
    <row r="2448" ht="22.5" customHeight="1">
      <c r="A2448" s="16" t="s">
        <v>955</v>
      </c>
      <c r="B2448" s="16" t="s">
        <v>955</v>
      </c>
      <c r="C2448" s="25"/>
      <c r="D2448" s="18"/>
      <c r="E2448" s="19"/>
      <c r="F2448" s="20"/>
      <c r="G2448" s="21"/>
      <c r="H2448" s="22" t="b">
        <v>0</v>
      </c>
      <c r="I2448" s="19"/>
      <c r="J2448" s="18"/>
      <c r="K2448" s="31"/>
      <c r="L2448" s="24"/>
      <c r="M2448" s="24"/>
    </row>
    <row r="2449" ht="22.5" customHeight="1">
      <c r="A2449" s="16" t="s">
        <v>955</v>
      </c>
      <c r="B2449" s="16" t="s">
        <v>955</v>
      </c>
      <c r="C2449" s="25"/>
      <c r="D2449" s="18"/>
      <c r="E2449" s="19"/>
      <c r="F2449" s="20"/>
      <c r="G2449" s="21"/>
      <c r="H2449" s="22" t="b">
        <v>0</v>
      </c>
      <c r="I2449" s="19"/>
      <c r="J2449" s="18"/>
      <c r="K2449" s="31"/>
      <c r="L2449" s="24"/>
      <c r="M2449" s="24"/>
    </row>
    <row r="2450" ht="22.5" customHeight="1">
      <c r="A2450" s="16" t="s">
        <v>955</v>
      </c>
      <c r="B2450" s="16" t="s">
        <v>955</v>
      </c>
      <c r="C2450" s="25"/>
      <c r="D2450" s="18"/>
      <c r="E2450" s="19"/>
      <c r="F2450" s="20"/>
      <c r="G2450" s="21"/>
      <c r="H2450" s="22" t="b">
        <v>0</v>
      </c>
      <c r="I2450" s="19"/>
      <c r="J2450" s="18"/>
      <c r="K2450" s="31"/>
      <c r="L2450" s="24"/>
      <c r="M2450" s="24"/>
    </row>
    <row r="2451" ht="22.5" customHeight="1">
      <c r="A2451" s="16" t="s">
        <v>955</v>
      </c>
      <c r="B2451" s="16" t="s">
        <v>955</v>
      </c>
      <c r="C2451" s="25"/>
      <c r="D2451" s="18"/>
      <c r="E2451" s="19"/>
      <c r="F2451" s="20"/>
      <c r="G2451" s="21"/>
      <c r="H2451" s="22" t="b">
        <v>0</v>
      </c>
      <c r="I2451" s="19"/>
      <c r="J2451" s="18"/>
      <c r="K2451" s="31"/>
      <c r="L2451" s="24"/>
      <c r="M2451" s="24"/>
    </row>
    <row r="2452" ht="22.5" customHeight="1">
      <c r="A2452" s="16" t="s">
        <v>955</v>
      </c>
      <c r="B2452" s="16" t="s">
        <v>955</v>
      </c>
      <c r="C2452" s="25"/>
      <c r="D2452" s="18"/>
      <c r="E2452" s="19"/>
      <c r="F2452" s="20"/>
      <c r="G2452" s="21"/>
      <c r="H2452" s="22" t="b">
        <v>0</v>
      </c>
      <c r="I2452" s="19"/>
      <c r="J2452" s="18"/>
      <c r="K2452" s="31"/>
      <c r="L2452" s="24"/>
      <c r="M2452" s="24"/>
    </row>
    <row r="2453" ht="22.5" customHeight="1">
      <c r="A2453" s="16" t="s">
        <v>955</v>
      </c>
      <c r="B2453" s="16" t="s">
        <v>955</v>
      </c>
      <c r="C2453" s="25"/>
      <c r="D2453" s="18"/>
      <c r="E2453" s="19"/>
      <c r="F2453" s="20"/>
      <c r="G2453" s="21"/>
      <c r="H2453" s="22" t="b">
        <v>0</v>
      </c>
      <c r="I2453" s="19"/>
      <c r="J2453" s="18"/>
      <c r="K2453" s="31"/>
      <c r="L2453" s="24"/>
      <c r="M2453" s="24"/>
    </row>
    <row r="2454" ht="22.5" customHeight="1">
      <c r="A2454" s="16" t="s">
        <v>955</v>
      </c>
      <c r="B2454" s="16" t="s">
        <v>955</v>
      </c>
      <c r="C2454" s="25"/>
      <c r="D2454" s="18"/>
      <c r="E2454" s="19"/>
      <c r="F2454" s="20"/>
      <c r="G2454" s="21"/>
      <c r="H2454" s="22" t="b">
        <v>0</v>
      </c>
      <c r="I2454" s="19"/>
      <c r="J2454" s="18"/>
      <c r="K2454" s="31"/>
      <c r="L2454" s="24"/>
      <c r="M2454" s="24"/>
    </row>
    <row r="2455" ht="22.5" customHeight="1">
      <c r="A2455" s="16" t="s">
        <v>955</v>
      </c>
      <c r="B2455" s="16" t="s">
        <v>955</v>
      </c>
      <c r="C2455" s="25"/>
      <c r="D2455" s="18"/>
      <c r="E2455" s="19"/>
      <c r="F2455" s="20"/>
      <c r="G2455" s="21"/>
      <c r="H2455" s="22" t="b">
        <v>0</v>
      </c>
      <c r="I2455" s="19"/>
      <c r="J2455" s="18"/>
      <c r="K2455" s="31"/>
      <c r="L2455" s="24"/>
      <c r="M2455" s="24"/>
    </row>
    <row r="2456" ht="22.5" customHeight="1">
      <c r="A2456" s="16" t="s">
        <v>955</v>
      </c>
      <c r="B2456" s="16" t="s">
        <v>955</v>
      </c>
      <c r="C2456" s="25"/>
      <c r="D2456" s="18"/>
      <c r="E2456" s="19"/>
      <c r="F2456" s="20"/>
      <c r="G2456" s="21"/>
      <c r="H2456" s="22" t="b">
        <v>0</v>
      </c>
      <c r="I2456" s="19"/>
      <c r="J2456" s="18"/>
      <c r="K2456" s="31"/>
      <c r="L2456" s="24"/>
      <c r="M2456" s="24"/>
    </row>
    <row r="2457" ht="22.5" customHeight="1">
      <c r="A2457" s="16" t="s">
        <v>955</v>
      </c>
      <c r="B2457" s="16" t="s">
        <v>955</v>
      </c>
      <c r="C2457" s="25"/>
      <c r="D2457" s="18"/>
      <c r="E2457" s="19"/>
      <c r="F2457" s="20"/>
      <c r="G2457" s="21"/>
      <c r="H2457" s="22" t="b">
        <v>0</v>
      </c>
      <c r="I2457" s="19"/>
      <c r="J2457" s="18"/>
      <c r="K2457" s="31"/>
      <c r="L2457" s="24"/>
      <c r="M2457" s="24"/>
    </row>
    <row r="2458" ht="22.5" customHeight="1">
      <c r="A2458" s="16" t="s">
        <v>955</v>
      </c>
      <c r="B2458" s="16" t="s">
        <v>955</v>
      </c>
      <c r="C2458" s="25"/>
      <c r="D2458" s="18"/>
      <c r="E2458" s="19"/>
      <c r="F2458" s="20"/>
      <c r="G2458" s="21"/>
      <c r="H2458" s="22" t="b">
        <v>0</v>
      </c>
      <c r="I2458" s="19"/>
      <c r="J2458" s="18"/>
      <c r="K2458" s="31"/>
      <c r="L2458" s="24"/>
      <c r="M2458" s="24"/>
    </row>
    <row r="2459" ht="22.5" customHeight="1">
      <c r="A2459" s="16" t="s">
        <v>955</v>
      </c>
      <c r="B2459" s="16" t="s">
        <v>955</v>
      </c>
      <c r="C2459" s="25"/>
      <c r="D2459" s="18"/>
      <c r="E2459" s="19"/>
      <c r="F2459" s="20"/>
      <c r="G2459" s="21"/>
      <c r="H2459" s="22" t="b">
        <v>0</v>
      </c>
      <c r="I2459" s="19"/>
      <c r="J2459" s="18"/>
      <c r="K2459" s="31"/>
      <c r="L2459" s="24"/>
      <c r="M2459" s="24"/>
    </row>
    <row r="2460" ht="22.5" customHeight="1">
      <c r="A2460" s="16" t="s">
        <v>955</v>
      </c>
      <c r="B2460" s="16" t="s">
        <v>955</v>
      </c>
      <c r="C2460" s="25"/>
      <c r="D2460" s="18"/>
      <c r="E2460" s="19"/>
      <c r="F2460" s="20"/>
      <c r="G2460" s="21"/>
      <c r="H2460" s="22" t="b">
        <v>0</v>
      </c>
      <c r="I2460" s="19"/>
      <c r="J2460" s="18"/>
      <c r="K2460" s="31"/>
      <c r="L2460" s="24"/>
      <c r="M2460" s="24"/>
    </row>
    <row r="2461" ht="22.5" customHeight="1">
      <c r="A2461" s="16" t="s">
        <v>955</v>
      </c>
      <c r="B2461" s="16" t="s">
        <v>955</v>
      </c>
      <c r="C2461" s="25"/>
      <c r="D2461" s="18"/>
      <c r="E2461" s="19"/>
      <c r="F2461" s="20"/>
      <c r="G2461" s="21"/>
      <c r="H2461" s="22" t="b">
        <v>0</v>
      </c>
      <c r="I2461" s="19"/>
      <c r="J2461" s="18"/>
      <c r="K2461" s="31"/>
      <c r="L2461" s="24"/>
      <c r="M2461" s="24"/>
    </row>
    <row r="2462" ht="22.5" customHeight="1">
      <c r="A2462" s="16" t="s">
        <v>955</v>
      </c>
      <c r="B2462" s="16" t="s">
        <v>955</v>
      </c>
      <c r="C2462" s="25"/>
      <c r="D2462" s="18"/>
      <c r="E2462" s="19"/>
      <c r="F2462" s="20"/>
      <c r="G2462" s="21"/>
      <c r="H2462" s="22" t="b">
        <v>0</v>
      </c>
      <c r="I2462" s="19"/>
      <c r="J2462" s="18"/>
      <c r="K2462" s="31"/>
      <c r="L2462" s="24"/>
      <c r="M2462" s="24"/>
    </row>
    <row r="2463" ht="22.5" customHeight="1">
      <c r="A2463" s="16" t="s">
        <v>955</v>
      </c>
      <c r="B2463" s="16" t="s">
        <v>955</v>
      </c>
      <c r="C2463" s="25"/>
      <c r="D2463" s="18"/>
      <c r="E2463" s="19"/>
      <c r="F2463" s="20"/>
      <c r="G2463" s="21"/>
      <c r="H2463" s="22" t="b">
        <v>0</v>
      </c>
      <c r="I2463" s="19"/>
      <c r="J2463" s="18"/>
      <c r="K2463" s="31"/>
      <c r="L2463" s="24"/>
      <c r="M2463" s="24"/>
    </row>
    <row r="2464" ht="22.5" customHeight="1">
      <c r="A2464" s="16" t="s">
        <v>955</v>
      </c>
      <c r="B2464" s="16" t="s">
        <v>955</v>
      </c>
      <c r="C2464" s="25"/>
      <c r="D2464" s="18"/>
      <c r="E2464" s="19"/>
      <c r="F2464" s="20"/>
      <c r="G2464" s="21"/>
      <c r="H2464" s="22" t="b">
        <v>0</v>
      </c>
      <c r="I2464" s="19"/>
      <c r="J2464" s="18"/>
      <c r="K2464" s="31"/>
      <c r="L2464" s="24"/>
      <c r="M2464" s="24"/>
    </row>
    <row r="2465" ht="22.5" customHeight="1">
      <c r="A2465" s="16" t="s">
        <v>955</v>
      </c>
      <c r="B2465" s="16" t="s">
        <v>955</v>
      </c>
      <c r="C2465" s="25"/>
      <c r="D2465" s="18"/>
      <c r="E2465" s="19"/>
      <c r="F2465" s="20"/>
      <c r="G2465" s="21"/>
      <c r="H2465" s="22" t="b">
        <v>0</v>
      </c>
      <c r="I2465" s="19"/>
      <c r="J2465" s="18"/>
      <c r="K2465" s="31"/>
      <c r="L2465" s="24"/>
      <c r="M2465" s="24"/>
    </row>
    <row r="2466" ht="22.5" customHeight="1">
      <c r="A2466" s="16" t="s">
        <v>955</v>
      </c>
      <c r="B2466" s="16" t="s">
        <v>955</v>
      </c>
      <c r="C2466" s="25"/>
      <c r="D2466" s="18"/>
      <c r="E2466" s="19"/>
      <c r="F2466" s="20"/>
      <c r="G2466" s="21"/>
      <c r="H2466" s="22" t="b">
        <v>0</v>
      </c>
      <c r="I2466" s="19"/>
      <c r="J2466" s="18"/>
      <c r="K2466" s="31"/>
      <c r="L2466" s="24"/>
      <c r="M2466" s="24"/>
    </row>
    <row r="2467" ht="22.5" customHeight="1">
      <c r="A2467" s="16" t="s">
        <v>955</v>
      </c>
      <c r="B2467" s="16" t="s">
        <v>955</v>
      </c>
      <c r="C2467" s="25"/>
      <c r="D2467" s="18"/>
      <c r="E2467" s="19"/>
      <c r="F2467" s="20"/>
      <c r="G2467" s="21"/>
      <c r="H2467" s="22" t="b">
        <v>0</v>
      </c>
      <c r="I2467" s="19"/>
      <c r="J2467" s="18"/>
      <c r="K2467" s="31"/>
      <c r="L2467" s="24"/>
      <c r="M2467" s="24"/>
    </row>
    <row r="2468" ht="22.5" customHeight="1">
      <c r="A2468" s="16" t="s">
        <v>955</v>
      </c>
      <c r="B2468" s="16" t="s">
        <v>955</v>
      </c>
      <c r="C2468" s="25"/>
      <c r="D2468" s="18"/>
      <c r="E2468" s="19"/>
      <c r="F2468" s="20"/>
      <c r="G2468" s="21"/>
      <c r="H2468" s="22" t="b">
        <v>0</v>
      </c>
      <c r="I2468" s="19"/>
      <c r="J2468" s="18"/>
      <c r="K2468" s="31"/>
      <c r="L2468" s="24"/>
      <c r="M2468" s="24"/>
    </row>
    <row r="2469" ht="22.5" customHeight="1">
      <c r="A2469" s="16" t="s">
        <v>955</v>
      </c>
      <c r="B2469" s="16" t="s">
        <v>955</v>
      </c>
      <c r="C2469" s="25"/>
      <c r="D2469" s="18"/>
      <c r="E2469" s="19"/>
      <c r="F2469" s="20"/>
      <c r="G2469" s="21"/>
      <c r="H2469" s="22" t="b">
        <v>0</v>
      </c>
      <c r="I2469" s="19"/>
      <c r="J2469" s="18"/>
      <c r="K2469" s="31"/>
      <c r="L2469" s="24"/>
      <c r="M2469" s="24"/>
    </row>
    <row r="2470" ht="22.5" customHeight="1">
      <c r="A2470" s="16" t="s">
        <v>955</v>
      </c>
      <c r="B2470" s="16" t="s">
        <v>955</v>
      </c>
      <c r="C2470" s="25"/>
      <c r="D2470" s="18"/>
      <c r="E2470" s="19"/>
      <c r="F2470" s="20"/>
      <c r="G2470" s="21"/>
      <c r="H2470" s="22" t="b">
        <v>0</v>
      </c>
      <c r="I2470" s="19"/>
      <c r="J2470" s="18"/>
      <c r="K2470" s="31"/>
      <c r="L2470" s="24"/>
      <c r="M2470" s="24"/>
    </row>
    <row r="2471" ht="22.5" customHeight="1">
      <c r="A2471" s="16" t="s">
        <v>955</v>
      </c>
      <c r="B2471" s="16" t="s">
        <v>955</v>
      </c>
      <c r="C2471" s="25"/>
      <c r="D2471" s="18"/>
      <c r="E2471" s="19"/>
      <c r="F2471" s="20"/>
      <c r="G2471" s="21"/>
      <c r="H2471" s="22" t="b">
        <v>0</v>
      </c>
      <c r="I2471" s="19"/>
      <c r="J2471" s="18"/>
      <c r="K2471" s="31"/>
      <c r="L2471" s="24"/>
      <c r="M2471" s="24"/>
    </row>
    <row r="2472" ht="22.5" customHeight="1">
      <c r="A2472" s="16" t="s">
        <v>955</v>
      </c>
      <c r="B2472" s="16" t="s">
        <v>955</v>
      </c>
      <c r="C2472" s="25"/>
      <c r="D2472" s="18"/>
      <c r="E2472" s="19"/>
      <c r="F2472" s="20"/>
      <c r="G2472" s="21"/>
      <c r="H2472" s="22" t="b">
        <v>0</v>
      </c>
      <c r="I2472" s="19"/>
      <c r="J2472" s="18"/>
      <c r="K2472" s="31"/>
      <c r="L2472" s="24"/>
      <c r="M2472" s="24"/>
    </row>
    <row r="2473" ht="22.5" customHeight="1">
      <c r="A2473" s="16" t="s">
        <v>955</v>
      </c>
      <c r="B2473" s="16" t="s">
        <v>955</v>
      </c>
      <c r="C2473" s="25"/>
      <c r="D2473" s="18"/>
      <c r="E2473" s="19"/>
      <c r="F2473" s="20"/>
      <c r="G2473" s="21"/>
      <c r="H2473" s="22" t="b">
        <v>0</v>
      </c>
      <c r="I2473" s="19"/>
      <c r="J2473" s="18"/>
      <c r="K2473" s="31"/>
      <c r="L2473" s="24"/>
      <c r="M2473" s="24"/>
    </row>
    <row r="2474" ht="22.5" customHeight="1">
      <c r="A2474" s="16" t="s">
        <v>955</v>
      </c>
      <c r="B2474" s="16" t="s">
        <v>955</v>
      </c>
      <c r="C2474" s="25"/>
      <c r="D2474" s="18"/>
      <c r="E2474" s="19"/>
      <c r="F2474" s="20"/>
      <c r="G2474" s="21"/>
      <c r="H2474" s="22" t="b">
        <v>0</v>
      </c>
      <c r="I2474" s="19"/>
      <c r="J2474" s="18"/>
      <c r="K2474" s="31"/>
      <c r="L2474" s="24"/>
      <c r="M2474" s="24"/>
    </row>
    <row r="2475" ht="22.5" customHeight="1">
      <c r="A2475" s="16" t="s">
        <v>955</v>
      </c>
      <c r="B2475" s="16" t="s">
        <v>955</v>
      </c>
      <c r="C2475" s="25"/>
      <c r="D2475" s="18"/>
      <c r="E2475" s="19"/>
      <c r="F2475" s="20"/>
      <c r="G2475" s="21"/>
      <c r="H2475" s="22" t="b">
        <v>0</v>
      </c>
      <c r="I2475" s="19"/>
      <c r="J2475" s="18"/>
      <c r="K2475" s="31"/>
      <c r="L2475" s="24"/>
      <c r="M2475" s="24"/>
    </row>
    <row r="2476" ht="22.5" customHeight="1">
      <c r="A2476" s="16" t="s">
        <v>955</v>
      </c>
      <c r="B2476" s="16" t="s">
        <v>955</v>
      </c>
      <c r="C2476" s="25"/>
      <c r="D2476" s="18"/>
      <c r="E2476" s="19"/>
      <c r="F2476" s="20"/>
      <c r="G2476" s="21"/>
      <c r="H2476" s="22" t="b">
        <v>0</v>
      </c>
      <c r="I2476" s="19"/>
      <c r="J2476" s="18"/>
      <c r="K2476" s="31"/>
      <c r="L2476" s="24"/>
      <c r="M2476" s="24"/>
    </row>
    <row r="2477" ht="22.5" customHeight="1">
      <c r="A2477" s="16" t="s">
        <v>955</v>
      </c>
      <c r="B2477" s="16" t="s">
        <v>955</v>
      </c>
      <c r="C2477" s="25"/>
      <c r="D2477" s="18"/>
      <c r="E2477" s="19"/>
      <c r="F2477" s="20"/>
      <c r="G2477" s="21"/>
      <c r="H2477" s="22" t="b">
        <v>0</v>
      </c>
      <c r="I2477" s="19"/>
      <c r="J2477" s="18"/>
      <c r="K2477" s="31"/>
      <c r="L2477" s="24"/>
      <c r="M2477" s="24"/>
    </row>
    <row r="2478" ht="22.5" customHeight="1">
      <c r="A2478" s="16" t="s">
        <v>955</v>
      </c>
      <c r="B2478" s="16" t="s">
        <v>955</v>
      </c>
      <c r="C2478" s="25"/>
      <c r="D2478" s="18"/>
      <c r="E2478" s="19"/>
      <c r="F2478" s="20"/>
      <c r="G2478" s="21"/>
      <c r="H2478" s="22" t="b">
        <v>0</v>
      </c>
      <c r="I2478" s="19"/>
      <c r="J2478" s="18"/>
      <c r="K2478" s="31"/>
      <c r="L2478" s="24"/>
      <c r="M2478" s="24"/>
    </row>
    <row r="2479" ht="22.5" customHeight="1">
      <c r="A2479" s="16" t="s">
        <v>955</v>
      </c>
      <c r="B2479" s="16" t="s">
        <v>955</v>
      </c>
      <c r="C2479" s="25"/>
      <c r="D2479" s="18"/>
      <c r="E2479" s="19"/>
      <c r="F2479" s="20"/>
      <c r="G2479" s="21"/>
      <c r="H2479" s="22" t="b">
        <v>0</v>
      </c>
      <c r="I2479" s="19"/>
      <c r="J2479" s="18"/>
      <c r="K2479" s="31"/>
      <c r="L2479" s="24"/>
      <c r="M2479" s="24"/>
    </row>
    <row r="2480" ht="22.5" customHeight="1">
      <c r="A2480" s="16" t="s">
        <v>955</v>
      </c>
      <c r="B2480" s="16" t="s">
        <v>955</v>
      </c>
      <c r="C2480" s="25"/>
      <c r="D2480" s="18"/>
      <c r="E2480" s="19"/>
      <c r="F2480" s="20"/>
      <c r="G2480" s="21"/>
      <c r="H2480" s="22" t="b">
        <v>0</v>
      </c>
      <c r="I2480" s="19"/>
      <c r="J2480" s="18"/>
      <c r="K2480" s="31"/>
      <c r="L2480" s="24"/>
      <c r="M2480" s="24"/>
    </row>
    <row r="2481" ht="22.5" customHeight="1">
      <c r="A2481" s="16" t="s">
        <v>955</v>
      </c>
      <c r="B2481" s="16" t="s">
        <v>955</v>
      </c>
      <c r="C2481" s="25"/>
      <c r="D2481" s="18"/>
      <c r="E2481" s="19"/>
      <c r="F2481" s="20"/>
      <c r="G2481" s="21"/>
      <c r="H2481" s="22" t="b">
        <v>0</v>
      </c>
      <c r="I2481" s="19"/>
      <c r="J2481" s="18"/>
      <c r="K2481" s="31"/>
      <c r="L2481" s="24"/>
      <c r="M2481" s="24"/>
    </row>
    <row r="2482" ht="22.5" customHeight="1">
      <c r="A2482" s="16" t="s">
        <v>955</v>
      </c>
      <c r="B2482" s="16" t="s">
        <v>955</v>
      </c>
      <c r="C2482" s="25"/>
      <c r="D2482" s="18"/>
      <c r="E2482" s="19"/>
      <c r="F2482" s="20"/>
      <c r="G2482" s="21"/>
      <c r="H2482" s="22" t="b">
        <v>0</v>
      </c>
      <c r="I2482" s="19"/>
      <c r="J2482" s="18"/>
      <c r="K2482" s="31"/>
      <c r="L2482" s="24"/>
      <c r="M2482" s="24"/>
    </row>
    <row r="2483" ht="22.5" customHeight="1">
      <c r="A2483" s="16" t="s">
        <v>955</v>
      </c>
      <c r="B2483" s="16" t="s">
        <v>955</v>
      </c>
      <c r="C2483" s="25"/>
      <c r="D2483" s="18"/>
      <c r="E2483" s="19"/>
      <c r="F2483" s="20"/>
      <c r="G2483" s="21"/>
      <c r="H2483" s="22" t="b">
        <v>0</v>
      </c>
      <c r="I2483" s="19"/>
      <c r="J2483" s="18"/>
      <c r="K2483" s="31"/>
      <c r="L2483" s="24"/>
      <c r="M2483" s="24"/>
    </row>
    <row r="2484" ht="22.5" customHeight="1">
      <c r="A2484" s="16" t="s">
        <v>955</v>
      </c>
      <c r="B2484" s="16" t="s">
        <v>955</v>
      </c>
      <c r="C2484" s="25"/>
      <c r="D2484" s="18"/>
      <c r="E2484" s="19"/>
      <c r="F2484" s="20"/>
      <c r="G2484" s="21"/>
      <c r="H2484" s="22" t="b">
        <v>0</v>
      </c>
      <c r="I2484" s="19"/>
      <c r="J2484" s="18"/>
      <c r="K2484" s="31"/>
      <c r="L2484" s="24"/>
      <c r="M2484" s="24"/>
    </row>
    <row r="2485" ht="22.5" customHeight="1">
      <c r="A2485" s="16" t="s">
        <v>955</v>
      </c>
      <c r="B2485" s="16" t="s">
        <v>955</v>
      </c>
      <c r="C2485" s="25"/>
      <c r="D2485" s="18"/>
      <c r="E2485" s="19"/>
      <c r="F2485" s="20"/>
      <c r="G2485" s="21"/>
      <c r="H2485" s="22" t="b">
        <v>0</v>
      </c>
      <c r="I2485" s="19"/>
      <c r="J2485" s="18"/>
      <c r="K2485" s="31"/>
      <c r="L2485" s="24"/>
      <c r="M2485" s="24"/>
    </row>
    <row r="2486" ht="22.5" customHeight="1">
      <c r="A2486" s="16" t="s">
        <v>955</v>
      </c>
      <c r="B2486" s="16" t="s">
        <v>955</v>
      </c>
      <c r="C2486" s="25"/>
      <c r="D2486" s="18"/>
      <c r="E2486" s="19"/>
      <c r="F2486" s="20"/>
      <c r="G2486" s="21"/>
      <c r="H2486" s="22" t="b">
        <v>0</v>
      </c>
      <c r="I2486" s="19"/>
      <c r="J2486" s="18"/>
      <c r="K2486" s="31"/>
      <c r="L2486" s="24"/>
      <c r="M2486" s="24"/>
    </row>
    <row r="2487" ht="22.5" customHeight="1">
      <c r="A2487" s="16" t="s">
        <v>955</v>
      </c>
      <c r="B2487" s="16" t="s">
        <v>955</v>
      </c>
      <c r="C2487" s="25"/>
      <c r="D2487" s="18"/>
      <c r="E2487" s="19"/>
      <c r="F2487" s="20"/>
      <c r="G2487" s="21"/>
      <c r="H2487" s="22" t="b">
        <v>0</v>
      </c>
      <c r="I2487" s="19"/>
      <c r="J2487" s="18"/>
      <c r="K2487" s="31"/>
      <c r="L2487" s="24"/>
      <c r="M2487" s="24"/>
    </row>
    <row r="2488" ht="22.5" customHeight="1">
      <c r="A2488" s="16" t="s">
        <v>955</v>
      </c>
      <c r="B2488" s="16" t="s">
        <v>955</v>
      </c>
      <c r="C2488" s="25"/>
      <c r="D2488" s="18"/>
      <c r="E2488" s="19"/>
      <c r="F2488" s="20"/>
      <c r="G2488" s="21"/>
      <c r="H2488" s="22" t="b">
        <v>0</v>
      </c>
      <c r="I2488" s="19"/>
      <c r="J2488" s="18"/>
      <c r="K2488" s="31"/>
      <c r="L2488" s="24"/>
      <c r="M2488" s="24"/>
    </row>
    <row r="2489" ht="22.5" customHeight="1">
      <c r="A2489" s="16" t="s">
        <v>955</v>
      </c>
      <c r="B2489" s="16" t="s">
        <v>955</v>
      </c>
      <c r="C2489" s="25"/>
      <c r="D2489" s="18"/>
      <c r="E2489" s="19"/>
      <c r="F2489" s="20"/>
      <c r="G2489" s="21"/>
      <c r="H2489" s="22" t="b">
        <v>0</v>
      </c>
      <c r="I2489" s="19"/>
      <c r="J2489" s="18"/>
      <c r="K2489" s="31"/>
      <c r="L2489" s="24"/>
      <c r="M2489" s="24"/>
    </row>
    <row r="2490" ht="22.5" customHeight="1">
      <c r="A2490" s="16" t="s">
        <v>955</v>
      </c>
      <c r="B2490" s="16" t="s">
        <v>955</v>
      </c>
      <c r="C2490" s="25"/>
      <c r="D2490" s="18"/>
      <c r="E2490" s="19"/>
      <c r="F2490" s="20"/>
      <c r="G2490" s="21"/>
      <c r="H2490" s="22" t="b">
        <v>0</v>
      </c>
      <c r="I2490" s="19"/>
      <c r="J2490" s="18"/>
      <c r="K2490" s="31"/>
      <c r="L2490" s="24"/>
      <c r="M2490" s="24"/>
    </row>
    <row r="2491" ht="22.5" customHeight="1">
      <c r="A2491" s="16" t="s">
        <v>955</v>
      </c>
      <c r="B2491" s="16" t="s">
        <v>955</v>
      </c>
      <c r="C2491" s="25"/>
      <c r="D2491" s="18"/>
      <c r="E2491" s="19"/>
      <c r="F2491" s="20"/>
      <c r="G2491" s="21"/>
      <c r="H2491" s="22" t="b">
        <v>0</v>
      </c>
      <c r="I2491" s="19"/>
      <c r="J2491" s="18"/>
      <c r="K2491" s="31"/>
      <c r="L2491" s="24"/>
      <c r="M2491" s="24"/>
    </row>
    <row r="2492" ht="22.5" customHeight="1">
      <c r="A2492" s="16" t="s">
        <v>955</v>
      </c>
      <c r="B2492" s="16" t="s">
        <v>955</v>
      </c>
      <c r="C2492" s="25"/>
      <c r="D2492" s="18"/>
      <c r="E2492" s="19"/>
      <c r="F2492" s="20"/>
      <c r="G2492" s="21"/>
      <c r="H2492" s="22" t="b">
        <v>0</v>
      </c>
      <c r="I2492" s="19"/>
      <c r="J2492" s="18"/>
      <c r="K2492" s="31"/>
      <c r="L2492" s="24"/>
      <c r="M2492" s="24"/>
    </row>
    <row r="2493" ht="22.5" customHeight="1">
      <c r="A2493" s="16" t="s">
        <v>955</v>
      </c>
      <c r="B2493" s="16" t="s">
        <v>955</v>
      </c>
      <c r="C2493" s="25"/>
      <c r="D2493" s="18"/>
      <c r="E2493" s="19"/>
      <c r="F2493" s="20"/>
      <c r="G2493" s="21"/>
      <c r="H2493" s="22" t="b">
        <v>0</v>
      </c>
      <c r="I2493" s="19"/>
      <c r="J2493" s="18"/>
      <c r="K2493" s="31"/>
      <c r="L2493" s="24"/>
      <c r="M2493" s="24"/>
    </row>
    <row r="2494" ht="22.5" customHeight="1">
      <c r="A2494" s="16" t="s">
        <v>955</v>
      </c>
      <c r="B2494" s="16" t="s">
        <v>955</v>
      </c>
      <c r="C2494" s="25"/>
      <c r="D2494" s="18"/>
      <c r="E2494" s="19"/>
      <c r="F2494" s="20"/>
      <c r="G2494" s="21"/>
      <c r="H2494" s="22" t="b">
        <v>0</v>
      </c>
      <c r="I2494" s="19"/>
      <c r="J2494" s="18"/>
      <c r="K2494" s="31"/>
      <c r="L2494" s="24"/>
      <c r="M2494" s="24"/>
    </row>
    <row r="2495" ht="22.5" customHeight="1">
      <c r="A2495" s="16" t="s">
        <v>955</v>
      </c>
      <c r="B2495" s="16" t="s">
        <v>955</v>
      </c>
      <c r="C2495" s="25"/>
      <c r="D2495" s="18"/>
      <c r="E2495" s="19"/>
      <c r="F2495" s="20"/>
      <c r="G2495" s="21"/>
      <c r="H2495" s="22" t="b">
        <v>0</v>
      </c>
      <c r="I2495" s="19"/>
      <c r="J2495" s="18"/>
      <c r="K2495" s="31"/>
      <c r="L2495" s="24"/>
      <c r="M2495" s="24"/>
    </row>
    <row r="2496" ht="22.5" customHeight="1">
      <c r="A2496" s="16" t="s">
        <v>955</v>
      </c>
      <c r="B2496" s="16" t="s">
        <v>955</v>
      </c>
      <c r="C2496" s="25"/>
      <c r="D2496" s="18"/>
      <c r="E2496" s="19"/>
      <c r="F2496" s="20"/>
      <c r="G2496" s="21"/>
      <c r="H2496" s="22" t="b">
        <v>0</v>
      </c>
      <c r="I2496" s="19"/>
      <c r="J2496" s="18"/>
      <c r="K2496" s="31"/>
      <c r="L2496" s="24"/>
      <c r="M2496" s="24"/>
    </row>
    <row r="2497" ht="22.5" customHeight="1">
      <c r="A2497" s="16" t="s">
        <v>955</v>
      </c>
      <c r="B2497" s="16" t="s">
        <v>955</v>
      </c>
      <c r="C2497" s="25"/>
      <c r="D2497" s="18"/>
      <c r="E2497" s="19"/>
      <c r="F2497" s="20"/>
      <c r="G2497" s="21"/>
      <c r="H2497" s="22" t="b">
        <v>0</v>
      </c>
      <c r="I2497" s="19"/>
      <c r="J2497" s="18"/>
      <c r="K2497" s="31"/>
      <c r="L2497" s="24"/>
      <c r="M2497" s="24"/>
    </row>
    <row r="2498" ht="22.5" customHeight="1">
      <c r="A2498" s="16" t="s">
        <v>955</v>
      </c>
      <c r="B2498" s="16" t="s">
        <v>955</v>
      </c>
      <c r="C2498" s="25"/>
      <c r="D2498" s="18"/>
      <c r="E2498" s="19"/>
      <c r="F2498" s="20"/>
      <c r="G2498" s="21"/>
      <c r="H2498" s="22" t="b">
        <v>0</v>
      </c>
      <c r="I2498" s="19"/>
      <c r="J2498" s="18"/>
      <c r="K2498" s="31"/>
      <c r="L2498" s="24"/>
      <c r="M2498" s="24"/>
    </row>
    <row r="2499" ht="22.5" customHeight="1">
      <c r="A2499" s="16" t="s">
        <v>955</v>
      </c>
      <c r="B2499" s="16" t="s">
        <v>955</v>
      </c>
      <c r="C2499" s="25"/>
      <c r="D2499" s="18"/>
      <c r="E2499" s="19"/>
      <c r="F2499" s="20"/>
      <c r="G2499" s="21"/>
      <c r="H2499" s="22" t="b">
        <v>0</v>
      </c>
      <c r="I2499" s="19"/>
      <c r="J2499" s="18"/>
      <c r="K2499" s="31"/>
      <c r="L2499" s="24"/>
      <c r="M2499" s="24"/>
    </row>
    <row r="2500" ht="22.5" customHeight="1">
      <c r="A2500" s="16" t="s">
        <v>955</v>
      </c>
      <c r="B2500" s="16" t="s">
        <v>955</v>
      </c>
      <c r="C2500" s="25"/>
      <c r="D2500" s="18"/>
      <c r="E2500" s="19"/>
      <c r="F2500" s="20"/>
      <c r="G2500" s="21"/>
      <c r="H2500" s="22" t="b">
        <v>0</v>
      </c>
      <c r="I2500" s="19"/>
      <c r="J2500" s="18"/>
      <c r="K2500" s="31"/>
      <c r="L2500" s="24"/>
      <c r="M2500" s="24"/>
    </row>
    <row r="2501" ht="22.5" customHeight="1">
      <c r="A2501" s="16" t="s">
        <v>955</v>
      </c>
      <c r="B2501" s="16" t="s">
        <v>955</v>
      </c>
      <c r="C2501" s="25"/>
      <c r="D2501" s="18"/>
      <c r="E2501" s="19"/>
      <c r="F2501" s="20"/>
      <c r="G2501" s="21"/>
      <c r="H2501" s="22" t="b">
        <v>0</v>
      </c>
      <c r="I2501" s="19"/>
      <c r="J2501" s="18"/>
      <c r="K2501" s="31"/>
      <c r="L2501" s="24"/>
      <c r="M2501" s="24"/>
    </row>
    <row r="2502" ht="22.5" customHeight="1">
      <c r="A2502" s="16" t="s">
        <v>955</v>
      </c>
      <c r="B2502" s="16" t="s">
        <v>955</v>
      </c>
      <c r="C2502" s="25"/>
      <c r="D2502" s="18"/>
      <c r="E2502" s="19"/>
      <c r="F2502" s="20"/>
      <c r="G2502" s="21"/>
      <c r="H2502" s="22" t="b">
        <v>0</v>
      </c>
      <c r="I2502" s="19"/>
      <c r="J2502" s="18"/>
      <c r="K2502" s="31"/>
      <c r="L2502" s="24"/>
      <c r="M2502" s="24"/>
    </row>
    <row r="2503" ht="22.5" customHeight="1">
      <c r="A2503" s="16" t="s">
        <v>955</v>
      </c>
      <c r="B2503" s="16" t="s">
        <v>955</v>
      </c>
      <c r="C2503" s="25"/>
      <c r="D2503" s="18"/>
      <c r="E2503" s="19"/>
      <c r="F2503" s="20"/>
      <c r="G2503" s="21"/>
      <c r="H2503" s="22" t="b">
        <v>0</v>
      </c>
      <c r="I2503" s="19"/>
      <c r="J2503" s="18"/>
      <c r="K2503" s="31"/>
      <c r="L2503" s="24"/>
      <c r="M2503" s="24"/>
    </row>
    <row r="2504" ht="22.5" customHeight="1">
      <c r="A2504" s="16" t="s">
        <v>955</v>
      </c>
      <c r="B2504" s="16" t="s">
        <v>955</v>
      </c>
      <c r="C2504" s="25"/>
      <c r="D2504" s="18"/>
      <c r="E2504" s="19"/>
      <c r="F2504" s="20"/>
      <c r="G2504" s="21"/>
      <c r="H2504" s="22" t="b">
        <v>0</v>
      </c>
      <c r="I2504" s="19"/>
      <c r="J2504" s="18"/>
      <c r="K2504" s="31"/>
      <c r="L2504" s="24"/>
      <c r="M2504" s="24"/>
    </row>
    <row r="2505" ht="22.5" customHeight="1">
      <c r="A2505" s="16" t="s">
        <v>955</v>
      </c>
      <c r="B2505" s="16" t="s">
        <v>955</v>
      </c>
      <c r="C2505" s="25"/>
      <c r="D2505" s="18"/>
      <c r="E2505" s="19"/>
      <c r="F2505" s="20"/>
      <c r="G2505" s="21"/>
      <c r="H2505" s="22" t="b">
        <v>0</v>
      </c>
      <c r="I2505" s="19"/>
      <c r="J2505" s="18"/>
      <c r="K2505" s="31"/>
      <c r="L2505" s="24"/>
      <c r="M2505" s="24"/>
    </row>
    <row r="2506" ht="22.5" customHeight="1">
      <c r="A2506" s="16" t="s">
        <v>955</v>
      </c>
      <c r="B2506" s="16" t="s">
        <v>955</v>
      </c>
      <c r="C2506" s="25"/>
      <c r="D2506" s="18"/>
      <c r="E2506" s="19"/>
      <c r="F2506" s="20"/>
      <c r="G2506" s="21"/>
      <c r="H2506" s="22" t="b">
        <v>0</v>
      </c>
      <c r="I2506" s="19"/>
      <c r="J2506" s="18"/>
      <c r="K2506" s="31"/>
      <c r="L2506" s="24"/>
      <c r="M2506" s="24"/>
    </row>
    <row r="2507" ht="22.5" customHeight="1">
      <c r="A2507" s="16" t="s">
        <v>955</v>
      </c>
      <c r="B2507" s="16" t="s">
        <v>955</v>
      </c>
      <c r="C2507" s="25"/>
      <c r="D2507" s="18"/>
      <c r="E2507" s="19"/>
      <c r="F2507" s="20"/>
      <c r="G2507" s="21"/>
      <c r="H2507" s="22" t="b">
        <v>0</v>
      </c>
      <c r="I2507" s="19"/>
      <c r="J2507" s="18"/>
      <c r="K2507" s="31"/>
      <c r="L2507" s="24"/>
      <c r="M2507" s="24"/>
    </row>
    <row r="2508" ht="22.5" customHeight="1">
      <c r="A2508" s="16" t="s">
        <v>955</v>
      </c>
      <c r="B2508" s="16" t="s">
        <v>955</v>
      </c>
      <c r="C2508" s="25"/>
      <c r="D2508" s="18"/>
      <c r="E2508" s="19"/>
      <c r="F2508" s="20"/>
      <c r="G2508" s="21"/>
      <c r="H2508" s="22" t="b">
        <v>0</v>
      </c>
      <c r="I2508" s="19"/>
      <c r="J2508" s="18"/>
      <c r="K2508" s="31"/>
      <c r="L2508" s="24"/>
      <c r="M2508" s="24"/>
    </row>
    <row r="2509" ht="22.5" customHeight="1">
      <c r="A2509" s="16" t="s">
        <v>955</v>
      </c>
      <c r="B2509" s="16" t="s">
        <v>955</v>
      </c>
      <c r="C2509" s="25"/>
      <c r="D2509" s="18"/>
      <c r="E2509" s="19"/>
      <c r="F2509" s="20"/>
      <c r="G2509" s="21"/>
      <c r="H2509" s="22" t="b">
        <v>0</v>
      </c>
      <c r="I2509" s="19"/>
      <c r="J2509" s="18"/>
      <c r="K2509" s="31"/>
      <c r="L2509" s="24"/>
      <c r="M2509" s="24"/>
    </row>
    <row r="2510" ht="22.5" customHeight="1">
      <c r="A2510" s="16" t="s">
        <v>955</v>
      </c>
      <c r="B2510" s="16" t="s">
        <v>955</v>
      </c>
      <c r="C2510" s="25"/>
      <c r="D2510" s="18"/>
      <c r="E2510" s="19"/>
      <c r="F2510" s="20"/>
      <c r="G2510" s="21"/>
      <c r="H2510" s="22" t="b">
        <v>0</v>
      </c>
      <c r="I2510" s="19"/>
      <c r="J2510" s="18"/>
      <c r="K2510" s="31"/>
      <c r="L2510" s="24"/>
      <c r="M2510" s="24"/>
    </row>
    <row r="2511" ht="22.5" customHeight="1">
      <c r="A2511" s="16" t="s">
        <v>955</v>
      </c>
      <c r="B2511" s="16" t="s">
        <v>955</v>
      </c>
      <c r="C2511" s="25"/>
      <c r="D2511" s="18"/>
      <c r="E2511" s="19"/>
      <c r="F2511" s="20"/>
      <c r="G2511" s="21"/>
      <c r="H2511" s="22" t="b">
        <v>0</v>
      </c>
      <c r="I2511" s="19"/>
      <c r="J2511" s="18"/>
      <c r="K2511" s="31"/>
      <c r="L2511" s="24"/>
      <c r="M2511" s="24"/>
    </row>
    <row r="2512" ht="22.5" customHeight="1">
      <c r="A2512" s="16" t="s">
        <v>955</v>
      </c>
      <c r="B2512" s="16" t="s">
        <v>955</v>
      </c>
      <c r="C2512" s="25"/>
      <c r="D2512" s="18"/>
      <c r="E2512" s="19"/>
      <c r="F2512" s="20"/>
      <c r="G2512" s="21"/>
      <c r="H2512" s="22" t="b">
        <v>0</v>
      </c>
      <c r="I2512" s="19"/>
      <c r="J2512" s="18"/>
      <c r="K2512" s="31"/>
      <c r="L2512" s="24"/>
      <c r="M2512" s="24"/>
    </row>
    <row r="2513" ht="22.5" customHeight="1">
      <c r="A2513" s="16" t="s">
        <v>955</v>
      </c>
      <c r="B2513" s="16" t="s">
        <v>955</v>
      </c>
      <c r="C2513" s="25"/>
      <c r="D2513" s="18"/>
      <c r="E2513" s="19"/>
      <c r="F2513" s="20"/>
      <c r="G2513" s="21"/>
      <c r="H2513" s="22" t="b">
        <v>0</v>
      </c>
      <c r="I2513" s="19"/>
      <c r="J2513" s="18"/>
      <c r="K2513" s="31"/>
      <c r="L2513" s="24"/>
      <c r="M2513" s="24"/>
    </row>
    <row r="2514" ht="22.5" customHeight="1">
      <c r="A2514" s="16" t="s">
        <v>955</v>
      </c>
      <c r="B2514" s="16" t="s">
        <v>955</v>
      </c>
      <c r="C2514" s="25"/>
      <c r="D2514" s="18"/>
      <c r="E2514" s="19"/>
      <c r="F2514" s="20"/>
      <c r="G2514" s="21"/>
      <c r="H2514" s="22" t="b">
        <v>0</v>
      </c>
      <c r="I2514" s="19"/>
      <c r="J2514" s="18"/>
      <c r="K2514" s="31"/>
      <c r="L2514" s="24"/>
      <c r="M2514" s="24"/>
    </row>
    <row r="2515" ht="22.5" customHeight="1">
      <c r="A2515" s="16" t="s">
        <v>955</v>
      </c>
      <c r="B2515" s="16" t="s">
        <v>955</v>
      </c>
      <c r="C2515" s="25"/>
      <c r="D2515" s="18"/>
      <c r="E2515" s="19"/>
      <c r="F2515" s="20"/>
      <c r="G2515" s="21"/>
      <c r="H2515" s="22" t="b">
        <v>0</v>
      </c>
      <c r="I2515" s="19"/>
      <c r="J2515" s="18"/>
      <c r="K2515" s="31"/>
      <c r="L2515" s="24"/>
      <c r="M2515" s="24"/>
    </row>
    <row r="2516" ht="22.5" customHeight="1">
      <c r="A2516" s="16" t="s">
        <v>955</v>
      </c>
      <c r="B2516" s="16" t="s">
        <v>955</v>
      </c>
      <c r="C2516" s="25"/>
      <c r="D2516" s="18"/>
      <c r="E2516" s="19"/>
      <c r="F2516" s="20"/>
      <c r="G2516" s="21"/>
      <c r="H2516" s="22" t="b">
        <v>0</v>
      </c>
      <c r="I2516" s="19"/>
      <c r="J2516" s="18"/>
      <c r="K2516" s="31"/>
      <c r="L2516" s="24"/>
      <c r="M2516" s="24"/>
    </row>
    <row r="2517" ht="22.5" customHeight="1">
      <c r="A2517" s="16" t="s">
        <v>955</v>
      </c>
      <c r="B2517" s="16" t="s">
        <v>955</v>
      </c>
      <c r="C2517" s="25"/>
      <c r="D2517" s="18"/>
      <c r="E2517" s="19"/>
      <c r="F2517" s="20"/>
      <c r="G2517" s="21"/>
      <c r="H2517" s="22" t="b">
        <v>0</v>
      </c>
      <c r="I2517" s="19"/>
      <c r="J2517" s="18"/>
      <c r="K2517" s="31"/>
      <c r="L2517" s="24"/>
      <c r="M2517" s="24"/>
    </row>
    <row r="2518" ht="22.5" customHeight="1">
      <c r="A2518" s="16" t="s">
        <v>955</v>
      </c>
      <c r="B2518" s="16" t="s">
        <v>955</v>
      </c>
      <c r="C2518" s="25"/>
      <c r="D2518" s="18"/>
      <c r="E2518" s="19"/>
      <c r="F2518" s="20"/>
      <c r="G2518" s="21"/>
      <c r="H2518" s="22" t="b">
        <v>0</v>
      </c>
      <c r="I2518" s="19"/>
      <c r="J2518" s="18"/>
      <c r="K2518" s="31"/>
      <c r="L2518" s="24"/>
      <c r="M2518" s="24"/>
    </row>
    <row r="2519" ht="22.5" customHeight="1">
      <c r="A2519" s="16" t="s">
        <v>955</v>
      </c>
      <c r="B2519" s="16" t="s">
        <v>955</v>
      </c>
      <c r="C2519" s="25"/>
      <c r="D2519" s="18"/>
      <c r="E2519" s="19"/>
      <c r="F2519" s="20"/>
      <c r="G2519" s="21"/>
      <c r="H2519" s="22" t="b">
        <v>0</v>
      </c>
      <c r="I2519" s="19"/>
      <c r="J2519" s="18"/>
      <c r="K2519" s="31"/>
      <c r="L2519" s="24"/>
      <c r="M2519" s="24"/>
    </row>
    <row r="2520" ht="22.5" customHeight="1">
      <c r="A2520" s="16" t="s">
        <v>955</v>
      </c>
      <c r="B2520" s="16" t="s">
        <v>955</v>
      </c>
      <c r="C2520" s="25"/>
      <c r="D2520" s="18"/>
      <c r="E2520" s="19"/>
      <c r="F2520" s="20"/>
      <c r="G2520" s="21"/>
      <c r="H2520" s="22" t="b">
        <v>0</v>
      </c>
      <c r="I2520" s="19"/>
      <c r="J2520" s="18"/>
      <c r="K2520" s="31"/>
      <c r="L2520" s="24"/>
      <c r="M2520" s="24"/>
    </row>
    <row r="2521" ht="22.5" customHeight="1">
      <c r="A2521" s="16" t="s">
        <v>955</v>
      </c>
      <c r="B2521" s="16" t="s">
        <v>955</v>
      </c>
      <c r="C2521" s="25"/>
      <c r="D2521" s="18"/>
      <c r="E2521" s="19"/>
      <c r="F2521" s="20"/>
      <c r="G2521" s="21"/>
      <c r="H2521" s="22" t="b">
        <v>0</v>
      </c>
      <c r="I2521" s="19"/>
      <c r="J2521" s="18"/>
      <c r="K2521" s="31"/>
      <c r="L2521" s="24"/>
      <c r="M2521" s="24"/>
    </row>
    <row r="2522" ht="22.5" customHeight="1">
      <c r="A2522" s="16" t="s">
        <v>955</v>
      </c>
      <c r="B2522" s="16" t="s">
        <v>955</v>
      </c>
      <c r="C2522" s="25"/>
      <c r="D2522" s="18"/>
      <c r="E2522" s="19"/>
      <c r="F2522" s="20"/>
      <c r="G2522" s="21"/>
      <c r="H2522" s="22" t="b">
        <v>0</v>
      </c>
      <c r="I2522" s="19"/>
      <c r="J2522" s="18"/>
      <c r="K2522" s="31"/>
      <c r="L2522" s="24"/>
      <c r="M2522" s="24"/>
    </row>
    <row r="2523" ht="22.5" customHeight="1">
      <c r="A2523" s="16" t="s">
        <v>955</v>
      </c>
      <c r="B2523" s="16" t="s">
        <v>955</v>
      </c>
      <c r="C2523" s="25"/>
      <c r="D2523" s="18"/>
      <c r="E2523" s="19"/>
      <c r="F2523" s="20"/>
      <c r="G2523" s="21"/>
      <c r="H2523" s="22" t="b">
        <v>0</v>
      </c>
      <c r="I2523" s="19"/>
      <c r="J2523" s="18"/>
      <c r="K2523" s="31"/>
      <c r="L2523" s="24"/>
      <c r="M2523" s="24"/>
    </row>
    <row r="2524" ht="22.5" customHeight="1">
      <c r="A2524" s="16" t="s">
        <v>955</v>
      </c>
      <c r="B2524" s="16" t="s">
        <v>955</v>
      </c>
      <c r="C2524" s="25"/>
      <c r="D2524" s="18"/>
      <c r="E2524" s="19"/>
      <c r="F2524" s="20"/>
      <c r="G2524" s="21"/>
      <c r="H2524" s="22" t="b">
        <v>0</v>
      </c>
      <c r="I2524" s="19"/>
      <c r="J2524" s="18"/>
      <c r="K2524" s="31"/>
      <c r="L2524" s="24"/>
      <c r="M2524" s="24"/>
    </row>
    <row r="2525" ht="22.5" customHeight="1">
      <c r="A2525" s="16" t="s">
        <v>955</v>
      </c>
      <c r="B2525" s="16" t="s">
        <v>955</v>
      </c>
      <c r="C2525" s="25"/>
      <c r="D2525" s="18"/>
      <c r="E2525" s="19"/>
      <c r="F2525" s="20"/>
      <c r="G2525" s="21"/>
      <c r="H2525" s="22" t="b">
        <v>0</v>
      </c>
      <c r="I2525" s="19"/>
      <c r="J2525" s="18"/>
      <c r="K2525" s="31"/>
      <c r="L2525" s="24"/>
      <c r="M2525" s="24"/>
    </row>
    <row r="2526" ht="22.5" customHeight="1">
      <c r="A2526" s="16" t="s">
        <v>955</v>
      </c>
      <c r="B2526" s="16" t="s">
        <v>955</v>
      </c>
      <c r="C2526" s="25"/>
      <c r="D2526" s="18"/>
      <c r="E2526" s="19"/>
      <c r="F2526" s="20"/>
      <c r="G2526" s="21"/>
      <c r="H2526" s="22" t="b">
        <v>0</v>
      </c>
      <c r="I2526" s="19"/>
      <c r="J2526" s="18"/>
      <c r="K2526" s="31"/>
      <c r="L2526" s="24"/>
      <c r="M2526" s="24"/>
    </row>
    <row r="2527" ht="22.5" customHeight="1">
      <c r="A2527" s="16" t="s">
        <v>955</v>
      </c>
      <c r="B2527" s="16" t="s">
        <v>955</v>
      </c>
      <c r="C2527" s="25"/>
      <c r="D2527" s="18"/>
      <c r="E2527" s="19"/>
      <c r="F2527" s="20"/>
      <c r="G2527" s="21"/>
      <c r="H2527" s="22" t="b">
        <v>0</v>
      </c>
      <c r="I2527" s="19"/>
      <c r="J2527" s="18"/>
      <c r="K2527" s="31"/>
      <c r="L2527" s="24"/>
      <c r="M2527" s="24"/>
    </row>
    <row r="2528" ht="22.5" customHeight="1">
      <c r="A2528" s="16" t="s">
        <v>955</v>
      </c>
      <c r="B2528" s="16" t="s">
        <v>955</v>
      </c>
      <c r="C2528" s="25"/>
      <c r="D2528" s="18"/>
      <c r="E2528" s="19"/>
      <c r="F2528" s="20"/>
      <c r="G2528" s="21"/>
      <c r="H2528" s="22" t="b">
        <v>0</v>
      </c>
      <c r="I2528" s="19"/>
      <c r="J2528" s="18"/>
      <c r="K2528" s="31"/>
      <c r="L2528" s="24"/>
      <c r="M2528" s="24"/>
    </row>
    <row r="2529" ht="22.5" customHeight="1">
      <c r="A2529" s="16" t="s">
        <v>955</v>
      </c>
      <c r="B2529" s="16" t="s">
        <v>955</v>
      </c>
      <c r="C2529" s="25"/>
      <c r="D2529" s="18"/>
      <c r="E2529" s="19"/>
      <c r="F2529" s="20"/>
      <c r="G2529" s="21"/>
      <c r="H2529" s="22" t="b">
        <v>0</v>
      </c>
      <c r="I2529" s="19"/>
      <c r="J2529" s="18"/>
      <c r="K2529" s="31"/>
      <c r="L2529" s="24"/>
      <c r="M2529" s="24"/>
    </row>
    <row r="2530" ht="22.5" customHeight="1">
      <c r="A2530" s="16" t="s">
        <v>955</v>
      </c>
      <c r="B2530" s="16" t="s">
        <v>955</v>
      </c>
      <c r="C2530" s="25"/>
      <c r="D2530" s="18"/>
      <c r="E2530" s="19"/>
      <c r="F2530" s="20"/>
      <c r="G2530" s="21"/>
      <c r="H2530" s="22" t="b">
        <v>0</v>
      </c>
      <c r="I2530" s="19"/>
      <c r="J2530" s="18"/>
      <c r="K2530" s="31"/>
      <c r="L2530" s="24"/>
      <c r="M2530" s="24"/>
    </row>
    <row r="2531" ht="22.5" customHeight="1">
      <c r="A2531" s="16" t="s">
        <v>955</v>
      </c>
      <c r="B2531" s="16" t="s">
        <v>955</v>
      </c>
      <c r="C2531" s="25"/>
      <c r="D2531" s="18"/>
      <c r="E2531" s="19"/>
      <c r="F2531" s="20"/>
      <c r="G2531" s="21"/>
      <c r="H2531" s="22" t="b">
        <v>0</v>
      </c>
      <c r="I2531" s="19"/>
      <c r="J2531" s="18"/>
      <c r="K2531" s="31"/>
      <c r="L2531" s="24"/>
      <c r="M2531" s="24"/>
    </row>
    <row r="2532" ht="22.5" customHeight="1">
      <c r="A2532" s="16" t="s">
        <v>955</v>
      </c>
      <c r="B2532" s="16" t="s">
        <v>955</v>
      </c>
      <c r="C2532" s="25"/>
      <c r="D2532" s="18"/>
      <c r="E2532" s="19"/>
      <c r="F2532" s="20"/>
      <c r="G2532" s="21"/>
      <c r="H2532" s="22" t="b">
        <v>0</v>
      </c>
      <c r="I2532" s="19"/>
      <c r="J2532" s="18"/>
      <c r="K2532" s="31"/>
      <c r="L2532" s="24"/>
      <c r="M2532" s="24"/>
    </row>
    <row r="2533" ht="22.5" customHeight="1">
      <c r="A2533" s="16" t="s">
        <v>955</v>
      </c>
      <c r="B2533" s="16" t="s">
        <v>955</v>
      </c>
      <c r="C2533" s="25"/>
      <c r="D2533" s="18"/>
      <c r="E2533" s="19"/>
      <c r="F2533" s="20"/>
      <c r="G2533" s="21"/>
      <c r="H2533" s="22" t="b">
        <v>0</v>
      </c>
      <c r="I2533" s="19"/>
      <c r="J2533" s="18"/>
      <c r="K2533" s="31"/>
      <c r="L2533" s="24"/>
      <c r="M2533" s="24"/>
    </row>
    <row r="2534" ht="22.5" customHeight="1">
      <c r="A2534" s="16" t="s">
        <v>955</v>
      </c>
      <c r="B2534" s="16" t="s">
        <v>955</v>
      </c>
      <c r="C2534" s="25"/>
      <c r="D2534" s="18"/>
      <c r="E2534" s="19"/>
      <c r="F2534" s="20"/>
      <c r="G2534" s="21"/>
      <c r="H2534" s="22" t="b">
        <v>0</v>
      </c>
      <c r="I2534" s="19"/>
      <c r="J2534" s="18"/>
      <c r="K2534" s="31"/>
      <c r="L2534" s="24"/>
      <c r="M2534" s="24"/>
    </row>
    <row r="2535" ht="22.5" customHeight="1">
      <c r="A2535" s="16" t="s">
        <v>955</v>
      </c>
      <c r="B2535" s="16" t="s">
        <v>955</v>
      </c>
      <c r="C2535" s="25"/>
      <c r="D2535" s="18"/>
      <c r="E2535" s="19"/>
      <c r="F2535" s="20"/>
      <c r="G2535" s="21"/>
      <c r="H2535" s="22" t="b">
        <v>0</v>
      </c>
      <c r="I2535" s="19"/>
      <c r="J2535" s="18"/>
      <c r="K2535" s="31"/>
      <c r="L2535" s="24"/>
      <c r="M2535" s="24"/>
    </row>
    <row r="2536" ht="22.5" customHeight="1">
      <c r="A2536" s="16" t="s">
        <v>955</v>
      </c>
      <c r="B2536" s="16" t="s">
        <v>955</v>
      </c>
      <c r="C2536" s="25"/>
      <c r="D2536" s="18"/>
      <c r="E2536" s="19"/>
      <c r="F2536" s="20"/>
      <c r="G2536" s="21"/>
      <c r="H2536" s="22" t="b">
        <v>0</v>
      </c>
      <c r="I2536" s="19"/>
      <c r="J2536" s="18"/>
      <c r="K2536" s="31"/>
      <c r="L2536" s="24"/>
      <c r="M2536" s="24"/>
    </row>
    <row r="2537" ht="22.5" customHeight="1">
      <c r="A2537" s="16" t="s">
        <v>955</v>
      </c>
      <c r="B2537" s="16" t="s">
        <v>955</v>
      </c>
      <c r="C2537" s="25"/>
      <c r="D2537" s="18"/>
      <c r="E2537" s="19"/>
      <c r="F2537" s="20"/>
      <c r="G2537" s="21"/>
      <c r="H2537" s="22" t="b">
        <v>0</v>
      </c>
      <c r="I2537" s="19"/>
      <c r="J2537" s="18"/>
      <c r="K2537" s="31"/>
      <c r="L2537" s="24"/>
      <c r="M2537" s="24"/>
    </row>
    <row r="2538" ht="22.5" customHeight="1">
      <c r="A2538" s="16" t="s">
        <v>955</v>
      </c>
      <c r="B2538" s="16" t="s">
        <v>955</v>
      </c>
      <c r="C2538" s="25"/>
      <c r="D2538" s="18"/>
      <c r="E2538" s="19"/>
      <c r="F2538" s="20"/>
      <c r="G2538" s="21"/>
      <c r="H2538" s="22" t="b">
        <v>0</v>
      </c>
      <c r="I2538" s="19"/>
      <c r="J2538" s="18"/>
      <c r="K2538" s="31"/>
      <c r="L2538" s="24"/>
      <c r="M2538" s="24"/>
    </row>
    <row r="2539" ht="22.5" customHeight="1">
      <c r="A2539" s="16" t="s">
        <v>955</v>
      </c>
      <c r="B2539" s="16" t="s">
        <v>955</v>
      </c>
      <c r="C2539" s="25"/>
      <c r="D2539" s="18"/>
      <c r="E2539" s="19"/>
      <c r="F2539" s="20"/>
      <c r="G2539" s="21"/>
      <c r="H2539" s="22" t="b">
        <v>0</v>
      </c>
      <c r="I2539" s="19"/>
      <c r="J2539" s="18"/>
      <c r="K2539" s="31"/>
      <c r="L2539" s="24"/>
      <c r="M2539" s="24"/>
    </row>
    <row r="2540" ht="22.5" customHeight="1">
      <c r="A2540" s="16" t="s">
        <v>955</v>
      </c>
      <c r="B2540" s="16" t="s">
        <v>955</v>
      </c>
      <c r="C2540" s="25"/>
      <c r="D2540" s="18"/>
      <c r="E2540" s="19"/>
      <c r="F2540" s="20"/>
      <c r="G2540" s="21"/>
      <c r="H2540" s="22" t="b">
        <v>0</v>
      </c>
      <c r="I2540" s="19"/>
      <c r="J2540" s="18"/>
      <c r="K2540" s="31"/>
      <c r="L2540" s="24"/>
      <c r="M2540" s="24"/>
    </row>
    <row r="2541" ht="22.5" customHeight="1">
      <c r="A2541" s="16" t="s">
        <v>955</v>
      </c>
      <c r="B2541" s="16" t="s">
        <v>955</v>
      </c>
      <c r="C2541" s="25"/>
      <c r="D2541" s="18"/>
      <c r="E2541" s="19"/>
      <c r="F2541" s="20"/>
      <c r="G2541" s="21"/>
      <c r="H2541" s="22" t="b">
        <v>0</v>
      </c>
      <c r="I2541" s="19"/>
      <c r="J2541" s="18"/>
      <c r="K2541" s="31"/>
      <c r="L2541" s="24"/>
      <c r="M2541" s="24"/>
    </row>
    <row r="2542" ht="22.5" customHeight="1">
      <c r="A2542" s="16" t="s">
        <v>955</v>
      </c>
      <c r="B2542" s="16" t="s">
        <v>955</v>
      </c>
      <c r="C2542" s="25"/>
      <c r="D2542" s="18"/>
      <c r="E2542" s="19"/>
      <c r="F2542" s="20"/>
      <c r="G2542" s="21"/>
      <c r="H2542" s="22" t="b">
        <v>0</v>
      </c>
      <c r="I2542" s="19"/>
      <c r="J2542" s="18"/>
      <c r="K2542" s="31"/>
      <c r="L2542" s="24"/>
      <c r="M2542" s="24"/>
    </row>
    <row r="2543" ht="22.5" customHeight="1">
      <c r="A2543" s="16" t="s">
        <v>955</v>
      </c>
      <c r="B2543" s="16" t="s">
        <v>955</v>
      </c>
      <c r="C2543" s="25"/>
      <c r="D2543" s="18"/>
      <c r="E2543" s="19"/>
      <c r="F2543" s="20"/>
      <c r="G2543" s="21"/>
      <c r="H2543" s="22" t="b">
        <v>0</v>
      </c>
      <c r="I2543" s="19"/>
      <c r="J2543" s="18"/>
      <c r="K2543" s="31"/>
      <c r="L2543" s="24"/>
      <c r="M2543" s="24"/>
    </row>
    <row r="2544" ht="22.5" customHeight="1">
      <c r="A2544" s="16" t="s">
        <v>955</v>
      </c>
      <c r="B2544" s="16" t="s">
        <v>955</v>
      </c>
      <c r="C2544" s="25"/>
      <c r="D2544" s="18"/>
      <c r="E2544" s="19"/>
      <c r="F2544" s="20"/>
      <c r="G2544" s="21"/>
      <c r="H2544" s="22" t="b">
        <v>0</v>
      </c>
      <c r="I2544" s="19"/>
      <c r="J2544" s="18"/>
      <c r="K2544" s="31"/>
      <c r="L2544" s="24"/>
      <c r="M2544" s="24"/>
    </row>
    <row r="2545" ht="22.5" customHeight="1">
      <c r="A2545" s="16" t="s">
        <v>955</v>
      </c>
      <c r="B2545" s="16" t="s">
        <v>955</v>
      </c>
      <c r="C2545" s="25"/>
      <c r="D2545" s="18"/>
      <c r="E2545" s="19"/>
      <c r="F2545" s="20"/>
      <c r="G2545" s="21"/>
      <c r="H2545" s="22" t="b">
        <v>0</v>
      </c>
      <c r="I2545" s="19"/>
      <c r="J2545" s="18"/>
      <c r="K2545" s="31"/>
      <c r="L2545" s="24"/>
      <c r="M2545" s="24"/>
    </row>
    <row r="2546" ht="22.5" customHeight="1">
      <c r="A2546" s="16" t="s">
        <v>955</v>
      </c>
      <c r="B2546" s="16" t="s">
        <v>955</v>
      </c>
      <c r="C2546" s="25"/>
      <c r="D2546" s="18"/>
      <c r="E2546" s="19"/>
      <c r="F2546" s="20"/>
      <c r="G2546" s="21"/>
      <c r="H2546" s="22" t="b">
        <v>0</v>
      </c>
      <c r="I2546" s="19"/>
      <c r="J2546" s="18"/>
      <c r="K2546" s="31"/>
      <c r="L2546" s="24"/>
      <c r="M2546" s="24"/>
    </row>
    <row r="2547" ht="22.5" customHeight="1">
      <c r="A2547" s="16" t="s">
        <v>955</v>
      </c>
      <c r="B2547" s="16" t="s">
        <v>955</v>
      </c>
      <c r="C2547" s="25"/>
      <c r="D2547" s="18"/>
      <c r="E2547" s="19"/>
      <c r="F2547" s="20"/>
      <c r="G2547" s="21"/>
      <c r="H2547" s="22" t="b">
        <v>0</v>
      </c>
      <c r="I2547" s="19"/>
      <c r="J2547" s="18"/>
      <c r="K2547" s="31"/>
      <c r="L2547" s="24"/>
      <c r="M2547" s="24"/>
    </row>
    <row r="2548" ht="22.5" customHeight="1">
      <c r="A2548" s="16" t="s">
        <v>955</v>
      </c>
      <c r="B2548" s="16" t="s">
        <v>955</v>
      </c>
      <c r="C2548" s="25"/>
      <c r="D2548" s="18"/>
      <c r="E2548" s="19"/>
      <c r="F2548" s="20"/>
      <c r="G2548" s="21"/>
      <c r="H2548" s="22" t="b">
        <v>0</v>
      </c>
      <c r="I2548" s="19"/>
      <c r="J2548" s="18"/>
      <c r="K2548" s="31"/>
      <c r="L2548" s="24"/>
      <c r="M2548" s="24"/>
    </row>
    <row r="2549" ht="22.5" customHeight="1">
      <c r="A2549" s="16" t="s">
        <v>955</v>
      </c>
      <c r="B2549" s="16" t="s">
        <v>955</v>
      </c>
      <c r="C2549" s="25"/>
      <c r="D2549" s="18"/>
      <c r="E2549" s="19"/>
      <c r="F2549" s="20"/>
      <c r="G2549" s="21"/>
      <c r="H2549" s="22" t="b">
        <v>0</v>
      </c>
      <c r="I2549" s="19"/>
      <c r="J2549" s="18"/>
      <c r="K2549" s="31"/>
      <c r="L2549" s="24"/>
      <c r="M2549" s="24"/>
    </row>
    <row r="2550" ht="22.5" customHeight="1">
      <c r="A2550" s="16" t="s">
        <v>955</v>
      </c>
      <c r="B2550" s="16" t="s">
        <v>955</v>
      </c>
      <c r="C2550" s="25"/>
      <c r="D2550" s="18"/>
      <c r="E2550" s="19"/>
      <c r="F2550" s="20"/>
      <c r="G2550" s="21"/>
      <c r="H2550" s="22" t="b">
        <v>0</v>
      </c>
      <c r="I2550" s="19"/>
      <c r="J2550" s="18"/>
      <c r="K2550" s="31"/>
      <c r="L2550" s="24"/>
      <c r="M2550" s="24"/>
    </row>
    <row r="2551" ht="22.5" customHeight="1">
      <c r="A2551" s="16" t="s">
        <v>955</v>
      </c>
      <c r="B2551" s="16" t="s">
        <v>955</v>
      </c>
      <c r="C2551" s="25"/>
      <c r="D2551" s="18"/>
      <c r="E2551" s="19"/>
      <c r="F2551" s="20"/>
      <c r="G2551" s="21"/>
      <c r="H2551" s="22" t="b">
        <v>0</v>
      </c>
      <c r="I2551" s="19"/>
      <c r="J2551" s="18"/>
      <c r="K2551" s="31"/>
      <c r="L2551" s="24"/>
      <c r="M2551" s="24"/>
    </row>
    <row r="2552" ht="22.5" customHeight="1">
      <c r="A2552" s="16" t="s">
        <v>955</v>
      </c>
      <c r="B2552" s="16" t="s">
        <v>955</v>
      </c>
      <c r="C2552" s="25"/>
      <c r="D2552" s="18"/>
      <c r="E2552" s="19"/>
      <c r="F2552" s="20"/>
      <c r="G2552" s="21"/>
      <c r="H2552" s="22" t="b">
        <v>0</v>
      </c>
      <c r="I2552" s="19"/>
      <c r="J2552" s="18"/>
      <c r="K2552" s="31"/>
      <c r="L2552" s="24"/>
      <c r="M2552" s="24"/>
    </row>
    <row r="2553" ht="22.5" customHeight="1">
      <c r="A2553" s="16" t="s">
        <v>955</v>
      </c>
      <c r="B2553" s="16" t="s">
        <v>955</v>
      </c>
      <c r="C2553" s="25"/>
      <c r="D2553" s="18"/>
      <c r="E2553" s="19"/>
      <c r="F2553" s="20"/>
      <c r="G2553" s="21"/>
      <c r="H2553" s="22" t="b">
        <v>0</v>
      </c>
      <c r="I2553" s="19"/>
      <c r="J2553" s="18"/>
      <c r="K2553" s="31"/>
      <c r="L2553" s="24"/>
      <c r="M2553" s="24"/>
    </row>
    <row r="2554" ht="22.5" customHeight="1">
      <c r="A2554" s="16" t="s">
        <v>955</v>
      </c>
      <c r="B2554" s="16" t="s">
        <v>955</v>
      </c>
      <c r="C2554" s="25"/>
      <c r="D2554" s="18"/>
      <c r="E2554" s="19"/>
      <c r="F2554" s="20"/>
      <c r="G2554" s="21"/>
      <c r="H2554" s="22" t="b">
        <v>0</v>
      </c>
      <c r="I2554" s="19"/>
      <c r="J2554" s="18"/>
      <c r="K2554" s="31"/>
      <c r="L2554" s="24"/>
      <c r="M2554" s="24"/>
    </row>
    <row r="2555" ht="22.5" customHeight="1">
      <c r="A2555" s="16" t="s">
        <v>955</v>
      </c>
      <c r="B2555" s="16" t="s">
        <v>955</v>
      </c>
      <c r="C2555" s="25"/>
      <c r="D2555" s="18"/>
      <c r="E2555" s="19"/>
      <c r="F2555" s="20"/>
      <c r="G2555" s="21"/>
      <c r="H2555" s="22" t="b">
        <v>0</v>
      </c>
      <c r="I2555" s="19"/>
      <c r="J2555" s="18"/>
      <c r="K2555" s="31"/>
      <c r="L2555" s="24"/>
      <c r="M2555" s="24"/>
    </row>
    <row r="2556" ht="22.5" customHeight="1">
      <c r="A2556" s="16" t="s">
        <v>955</v>
      </c>
      <c r="B2556" s="16" t="s">
        <v>955</v>
      </c>
      <c r="C2556" s="25"/>
      <c r="D2556" s="18"/>
      <c r="E2556" s="19"/>
      <c r="F2556" s="20"/>
      <c r="G2556" s="21"/>
      <c r="H2556" s="22" t="b">
        <v>0</v>
      </c>
      <c r="I2556" s="19"/>
      <c r="J2556" s="18"/>
      <c r="K2556" s="31"/>
      <c r="L2556" s="24"/>
      <c r="M2556" s="24"/>
    </row>
    <row r="2557" ht="22.5" customHeight="1">
      <c r="A2557" s="16" t="s">
        <v>955</v>
      </c>
      <c r="B2557" s="16" t="s">
        <v>955</v>
      </c>
      <c r="C2557" s="25"/>
      <c r="D2557" s="18"/>
      <c r="E2557" s="19"/>
      <c r="F2557" s="20"/>
      <c r="G2557" s="21"/>
      <c r="H2557" s="22" t="b">
        <v>0</v>
      </c>
      <c r="I2557" s="19"/>
      <c r="J2557" s="18"/>
      <c r="K2557" s="31"/>
      <c r="L2557" s="24"/>
      <c r="M2557" s="24"/>
    </row>
    <row r="2558" ht="22.5" customHeight="1">
      <c r="A2558" s="16" t="s">
        <v>955</v>
      </c>
      <c r="B2558" s="16" t="s">
        <v>955</v>
      </c>
      <c r="C2558" s="25"/>
      <c r="D2558" s="18"/>
      <c r="E2558" s="19"/>
      <c r="F2558" s="20"/>
      <c r="G2558" s="21"/>
      <c r="H2558" s="22" t="b">
        <v>0</v>
      </c>
      <c r="I2558" s="19"/>
      <c r="J2558" s="18"/>
      <c r="K2558" s="31"/>
      <c r="L2558" s="24"/>
      <c r="M2558" s="24"/>
    </row>
    <row r="2559" ht="22.5" customHeight="1">
      <c r="A2559" s="16" t="s">
        <v>955</v>
      </c>
      <c r="B2559" s="16" t="s">
        <v>955</v>
      </c>
      <c r="C2559" s="25"/>
      <c r="D2559" s="18"/>
      <c r="E2559" s="19"/>
      <c r="F2559" s="20"/>
      <c r="G2559" s="21"/>
      <c r="H2559" s="22" t="b">
        <v>0</v>
      </c>
      <c r="I2559" s="19"/>
      <c r="J2559" s="18"/>
      <c r="K2559" s="31"/>
      <c r="L2559" s="24"/>
      <c r="M2559" s="24"/>
    </row>
    <row r="2560" ht="22.5" customHeight="1">
      <c r="A2560" s="16" t="s">
        <v>955</v>
      </c>
      <c r="B2560" s="16" t="s">
        <v>955</v>
      </c>
      <c r="C2560" s="25"/>
      <c r="D2560" s="18"/>
      <c r="E2560" s="19"/>
      <c r="F2560" s="20"/>
      <c r="G2560" s="21"/>
      <c r="H2560" s="22" t="b">
        <v>0</v>
      </c>
      <c r="I2560" s="19"/>
      <c r="J2560" s="18"/>
      <c r="K2560" s="31"/>
      <c r="L2560" s="24"/>
      <c r="M2560" s="24"/>
    </row>
    <row r="2561" ht="22.5" customHeight="1">
      <c r="A2561" s="16" t="s">
        <v>955</v>
      </c>
      <c r="B2561" s="16" t="s">
        <v>955</v>
      </c>
      <c r="C2561" s="25"/>
      <c r="D2561" s="18"/>
      <c r="E2561" s="19"/>
      <c r="F2561" s="20"/>
      <c r="G2561" s="21"/>
      <c r="H2561" s="22" t="b">
        <v>0</v>
      </c>
      <c r="I2561" s="19"/>
      <c r="J2561" s="18"/>
      <c r="K2561" s="31"/>
      <c r="L2561" s="24"/>
      <c r="M2561" s="24"/>
    </row>
    <row r="2562" ht="22.5" customHeight="1">
      <c r="A2562" s="16" t="s">
        <v>955</v>
      </c>
      <c r="B2562" s="16" t="s">
        <v>955</v>
      </c>
      <c r="C2562" s="25"/>
      <c r="D2562" s="18"/>
      <c r="E2562" s="19"/>
      <c r="F2562" s="20"/>
      <c r="G2562" s="21"/>
      <c r="H2562" s="22" t="b">
        <v>0</v>
      </c>
      <c r="I2562" s="19"/>
      <c r="J2562" s="18"/>
      <c r="K2562" s="31"/>
      <c r="L2562" s="24"/>
      <c r="M2562" s="24"/>
    </row>
    <row r="2563" ht="22.5" customHeight="1">
      <c r="A2563" s="16" t="s">
        <v>955</v>
      </c>
      <c r="B2563" s="16" t="s">
        <v>955</v>
      </c>
      <c r="C2563" s="25"/>
      <c r="D2563" s="18"/>
      <c r="E2563" s="19"/>
      <c r="F2563" s="20"/>
      <c r="G2563" s="21"/>
      <c r="H2563" s="22" t="b">
        <v>0</v>
      </c>
      <c r="I2563" s="19"/>
      <c r="J2563" s="18"/>
      <c r="K2563" s="31"/>
      <c r="L2563" s="24"/>
      <c r="M2563" s="24"/>
    </row>
    <row r="2564" ht="22.5" customHeight="1">
      <c r="A2564" s="16" t="s">
        <v>955</v>
      </c>
      <c r="B2564" s="16" t="s">
        <v>955</v>
      </c>
      <c r="C2564" s="25"/>
      <c r="D2564" s="18"/>
      <c r="E2564" s="19"/>
      <c r="F2564" s="20"/>
      <c r="G2564" s="21"/>
      <c r="H2564" s="22" t="b">
        <v>0</v>
      </c>
      <c r="I2564" s="19"/>
      <c r="J2564" s="18"/>
      <c r="K2564" s="31"/>
      <c r="L2564" s="24"/>
      <c r="M2564" s="24"/>
    </row>
    <row r="2565" ht="22.5" customHeight="1">
      <c r="A2565" s="16" t="s">
        <v>955</v>
      </c>
      <c r="B2565" s="16" t="s">
        <v>955</v>
      </c>
      <c r="C2565" s="25"/>
      <c r="D2565" s="18"/>
      <c r="E2565" s="19"/>
      <c r="F2565" s="20"/>
      <c r="G2565" s="21"/>
      <c r="H2565" s="22" t="b">
        <v>0</v>
      </c>
      <c r="I2565" s="19"/>
      <c r="J2565" s="18"/>
      <c r="K2565" s="31"/>
      <c r="L2565" s="24"/>
      <c r="M2565" s="24"/>
    </row>
    <row r="2566" ht="22.5" customHeight="1">
      <c r="A2566" s="16" t="s">
        <v>955</v>
      </c>
      <c r="B2566" s="16" t="s">
        <v>955</v>
      </c>
      <c r="C2566" s="25"/>
      <c r="D2566" s="18"/>
      <c r="E2566" s="19"/>
      <c r="F2566" s="20"/>
      <c r="G2566" s="21"/>
      <c r="H2566" s="22" t="b">
        <v>0</v>
      </c>
      <c r="I2566" s="19"/>
      <c r="J2566" s="18"/>
      <c r="K2566" s="31"/>
      <c r="L2566" s="24"/>
      <c r="M2566" s="24"/>
    </row>
    <row r="2567" ht="22.5" customHeight="1">
      <c r="A2567" s="16" t="s">
        <v>955</v>
      </c>
      <c r="B2567" s="16" t="s">
        <v>955</v>
      </c>
      <c r="C2567" s="25"/>
      <c r="D2567" s="18"/>
      <c r="E2567" s="19"/>
      <c r="F2567" s="20"/>
      <c r="G2567" s="21"/>
      <c r="H2567" s="22" t="b">
        <v>0</v>
      </c>
      <c r="I2567" s="19"/>
      <c r="J2567" s="18"/>
      <c r="K2567" s="31"/>
      <c r="L2567" s="24"/>
      <c r="M2567" s="24"/>
    </row>
    <row r="2568" ht="22.5" customHeight="1">
      <c r="A2568" s="16" t="s">
        <v>955</v>
      </c>
      <c r="B2568" s="16" t="s">
        <v>955</v>
      </c>
      <c r="C2568" s="25"/>
      <c r="D2568" s="18"/>
      <c r="E2568" s="19"/>
      <c r="F2568" s="20"/>
      <c r="G2568" s="21"/>
      <c r="H2568" s="22" t="b">
        <v>0</v>
      </c>
      <c r="I2568" s="19"/>
      <c r="J2568" s="18"/>
      <c r="K2568" s="31"/>
      <c r="L2568" s="24"/>
      <c r="M2568" s="24"/>
    </row>
    <row r="2569" ht="22.5" customHeight="1">
      <c r="A2569" s="16" t="s">
        <v>955</v>
      </c>
      <c r="B2569" s="16" t="s">
        <v>955</v>
      </c>
      <c r="C2569" s="25"/>
      <c r="D2569" s="18"/>
      <c r="E2569" s="19"/>
      <c r="F2569" s="20"/>
      <c r="G2569" s="21"/>
      <c r="H2569" s="22" t="b">
        <v>0</v>
      </c>
      <c r="I2569" s="19"/>
      <c r="J2569" s="18"/>
      <c r="K2569" s="31"/>
      <c r="L2569" s="24"/>
      <c r="M2569" s="24"/>
    </row>
    <row r="2570" ht="22.5" customHeight="1">
      <c r="A2570" s="16" t="s">
        <v>955</v>
      </c>
      <c r="B2570" s="16" t="s">
        <v>955</v>
      </c>
      <c r="C2570" s="25"/>
      <c r="D2570" s="18"/>
      <c r="E2570" s="19"/>
      <c r="F2570" s="20"/>
      <c r="G2570" s="21"/>
      <c r="H2570" s="22" t="b">
        <v>0</v>
      </c>
      <c r="I2570" s="19"/>
      <c r="J2570" s="18"/>
      <c r="K2570" s="31"/>
      <c r="L2570" s="24"/>
      <c r="M2570" s="24"/>
    </row>
    <row r="2571" ht="22.5" customHeight="1">
      <c r="A2571" s="16" t="s">
        <v>955</v>
      </c>
      <c r="B2571" s="16" t="s">
        <v>955</v>
      </c>
      <c r="C2571" s="25"/>
      <c r="D2571" s="18"/>
      <c r="E2571" s="19"/>
      <c r="F2571" s="20"/>
      <c r="G2571" s="21"/>
      <c r="H2571" s="22" t="b">
        <v>0</v>
      </c>
      <c r="I2571" s="19"/>
      <c r="J2571" s="18"/>
      <c r="K2571" s="31"/>
      <c r="L2571" s="24"/>
      <c r="M2571" s="24"/>
    </row>
    <row r="2572" ht="22.5" customHeight="1">
      <c r="A2572" s="16" t="s">
        <v>955</v>
      </c>
      <c r="B2572" s="16" t="s">
        <v>955</v>
      </c>
      <c r="C2572" s="25"/>
      <c r="D2572" s="18"/>
      <c r="E2572" s="19"/>
      <c r="F2572" s="20"/>
      <c r="G2572" s="21"/>
      <c r="H2572" s="22" t="b">
        <v>0</v>
      </c>
      <c r="I2572" s="19"/>
      <c r="J2572" s="18"/>
      <c r="K2572" s="31"/>
      <c r="L2572" s="24"/>
      <c r="M2572" s="24"/>
    </row>
    <row r="2573" ht="22.5" customHeight="1">
      <c r="A2573" s="16" t="s">
        <v>955</v>
      </c>
      <c r="B2573" s="16" t="s">
        <v>955</v>
      </c>
      <c r="C2573" s="25"/>
      <c r="D2573" s="18"/>
      <c r="E2573" s="19"/>
      <c r="F2573" s="20"/>
      <c r="G2573" s="21"/>
      <c r="H2573" s="22" t="b">
        <v>0</v>
      </c>
      <c r="I2573" s="19"/>
      <c r="J2573" s="18"/>
      <c r="K2573" s="31"/>
      <c r="L2573" s="24"/>
      <c r="M2573" s="24"/>
    </row>
    <row r="2574" ht="22.5" customHeight="1">
      <c r="A2574" s="16" t="s">
        <v>955</v>
      </c>
      <c r="B2574" s="16" t="s">
        <v>955</v>
      </c>
      <c r="C2574" s="25"/>
      <c r="D2574" s="18"/>
      <c r="E2574" s="19"/>
      <c r="F2574" s="20"/>
      <c r="G2574" s="21"/>
      <c r="H2574" s="22" t="b">
        <v>0</v>
      </c>
      <c r="I2574" s="19"/>
      <c r="J2574" s="18"/>
      <c r="K2574" s="31"/>
      <c r="L2574" s="24"/>
      <c r="M2574" s="24"/>
    </row>
    <row r="2575" ht="22.5" customHeight="1">
      <c r="A2575" s="16" t="s">
        <v>955</v>
      </c>
      <c r="B2575" s="16" t="s">
        <v>955</v>
      </c>
      <c r="C2575" s="25"/>
      <c r="D2575" s="18"/>
      <c r="E2575" s="19"/>
      <c r="F2575" s="20"/>
      <c r="G2575" s="21"/>
      <c r="H2575" s="22" t="b">
        <v>0</v>
      </c>
      <c r="I2575" s="19"/>
      <c r="J2575" s="18"/>
      <c r="K2575" s="31"/>
      <c r="L2575" s="24"/>
      <c r="M2575" s="24"/>
    </row>
    <row r="2576" ht="22.5" customHeight="1">
      <c r="A2576" s="16" t="s">
        <v>955</v>
      </c>
      <c r="B2576" s="16" t="s">
        <v>955</v>
      </c>
      <c r="C2576" s="25"/>
      <c r="D2576" s="18"/>
      <c r="E2576" s="19"/>
      <c r="F2576" s="20"/>
      <c r="G2576" s="21"/>
      <c r="H2576" s="22" t="b">
        <v>0</v>
      </c>
      <c r="I2576" s="19"/>
      <c r="J2576" s="18"/>
      <c r="K2576" s="31"/>
      <c r="L2576" s="24"/>
      <c r="M2576" s="24"/>
    </row>
    <row r="2577" ht="22.5" customHeight="1">
      <c r="A2577" s="16" t="s">
        <v>955</v>
      </c>
      <c r="B2577" s="16" t="s">
        <v>955</v>
      </c>
      <c r="C2577" s="25"/>
      <c r="D2577" s="18"/>
      <c r="E2577" s="19"/>
      <c r="F2577" s="20"/>
      <c r="G2577" s="21"/>
      <c r="H2577" s="22" t="b">
        <v>0</v>
      </c>
      <c r="I2577" s="19"/>
      <c r="J2577" s="18"/>
      <c r="K2577" s="31"/>
      <c r="L2577" s="24"/>
      <c r="M2577" s="24"/>
    </row>
    <row r="2578" ht="22.5" customHeight="1">
      <c r="A2578" s="16" t="s">
        <v>955</v>
      </c>
      <c r="B2578" s="16" t="s">
        <v>955</v>
      </c>
      <c r="C2578" s="25"/>
      <c r="D2578" s="18"/>
      <c r="E2578" s="19"/>
      <c r="F2578" s="20"/>
      <c r="G2578" s="21"/>
      <c r="H2578" s="22" t="b">
        <v>0</v>
      </c>
      <c r="I2578" s="19"/>
      <c r="J2578" s="18"/>
      <c r="K2578" s="31"/>
      <c r="L2578" s="24"/>
      <c r="M2578" s="24"/>
    </row>
    <row r="2579" ht="22.5" customHeight="1">
      <c r="A2579" s="16" t="s">
        <v>955</v>
      </c>
      <c r="B2579" s="16" t="s">
        <v>955</v>
      </c>
      <c r="C2579" s="25"/>
      <c r="D2579" s="18"/>
      <c r="E2579" s="19"/>
      <c r="F2579" s="20"/>
      <c r="G2579" s="21"/>
      <c r="H2579" s="22" t="b">
        <v>0</v>
      </c>
      <c r="I2579" s="19"/>
      <c r="J2579" s="18"/>
      <c r="K2579" s="31"/>
      <c r="L2579" s="24"/>
      <c r="M2579" s="24"/>
    </row>
    <row r="2580" ht="22.5" customHeight="1">
      <c r="A2580" s="16" t="s">
        <v>955</v>
      </c>
      <c r="B2580" s="16" t="s">
        <v>955</v>
      </c>
      <c r="C2580" s="25"/>
      <c r="D2580" s="18"/>
      <c r="E2580" s="19"/>
      <c r="F2580" s="20"/>
      <c r="G2580" s="21"/>
      <c r="H2580" s="22" t="b">
        <v>0</v>
      </c>
      <c r="I2580" s="19"/>
      <c r="J2580" s="18"/>
      <c r="K2580" s="31"/>
      <c r="L2580" s="24"/>
      <c r="M2580" s="24"/>
    </row>
    <row r="2581" ht="22.5" customHeight="1">
      <c r="A2581" s="16" t="s">
        <v>955</v>
      </c>
      <c r="B2581" s="16" t="s">
        <v>955</v>
      </c>
      <c r="C2581" s="25"/>
      <c r="D2581" s="18"/>
      <c r="E2581" s="19"/>
      <c r="F2581" s="20"/>
      <c r="G2581" s="21"/>
      <c r="H2581" s="22" t="b">
        <v>0</v>
      </c>
      <c r="I2581" s="19"/>
      <c r="J2581" s="18"/>
      <c r="K2581" s="31"/>
      <c r="L2581" s="24"/>
      <c r="M2581" s="24"/>
    </row>
    <row r="2582" ht="22.5" customHeight="1">
      <c r="A2582" s="16" t="s">
        <v>955</v>
      </c>
      <c r="B2582" s="16" t="s">
        <v>955</v>
      </c>
      <c r="C2582" s="25"/>
      <c r="D2582" s="18"/>
      <c r="E2582" s="19"/>
      <c r="F2582" s="20"/>
      <c r="G2582" s="21"/>
      <c r="H2582" s="22" t="b">
        <v>0</v>
      </c>
      <c r="I2582" s="19"/>
      <c r="J2582" s="18"/>
      <c r="K2582" s="31"/>
      <c r="L2582" s="24"/>
      <c r="M2582" s="24"/>
    </row>
    <row r="2583" ht="22.5" customHeight="1">
      <c r="A2583" s="16" t="s">
        <v>955</v>
      </c>
      <c r="B2583" s="16" t="s">
        <v>955</v>
      </c>
      <c r="C2583" s="25"/>
      <c r="D2583" s="18"/>
      <c r="E2583" s="19"/>
      <c r="F2583" s="20"/>
      <c r="G2583" s="21"/>
      <c r="H2583" s="22" t="b">
        <v>0</v>
      </c>
      <c r="I2583" s="19"/>
      <c r="J2583" s="18"/>
      <c r="K2583" s="31"/>
      <c r="L2583" s="24"/>
      <c r="M2583" s="24"/>
    </row>
    <row r="2584" ht="22.5" customHeight="1">
      <c r="A2584" s="16" t="s">
        <v>955</v>
      </c>
      <c r="B2584" s="16" t="s">
        <v>955</v>
      </c>
      <c r="C2584" s="25"/>
      <c r="D2584" s="18"/>
      <c r="E2584" s="19"/>
      <c r="F2584" s="20"/>
      <c r="G2584" s="21"/>
      <c r="H2584" s="22" t="b">
        <v>0</v>
      </c>
      <c r="I2584" s="19"/>
      <c r="J2584" s="18"/>
      <c r="K2584" s="31"/>
      <c r="L2584" s="24"/>
      <c r="M2584" s="24"/>
    </row>
    <row r="2585" ht="22.5" customHeight="1">
      <c r="A2585" s="16" t="s">
        <v>955</v>
      </c>
      <c r="B2585" s="16" t="s">
        <v>955</v>
      </c>
      <c r="C2585" s="25"/>
      <c r="D2585" s="18"/>
      <c r="E2585" s="19"/>
      <c r="F2585" s="20"/>
      <c r="G2585" s="21"/>
      <c r="H2585" s="22" t="b">
        <v>0</v>
      </c>
      <c r="I2585" s="19"/>
      <c r="J2585" s="18"/>
      <c r="K2585" s="31"/>
      <c r="L2585" s="24"/>
      <c r="M2585" s="24"/>
    </row>
    <row r="2586" ht="22.5" customHeight="1">
      <c r="A2586" s="16" t="s">
        <v>955</v>
      </c>
      <c r="B2586" s="16" t="s">
        <v>955</v>
      </c>
      <c r="C2586" s="25"/>
      <c r="D2586" s="18"/>
      <c r="E2586" s="19"/>
      <c r="F2586" s="20"/>
      <c r="G2586" s="21"/>
      <c r="H2586" s="22" t="b">
        <v>0</v>
      </c>
      <c r="I2586" s="19"/>
      <c r="J2586" s="18"/>
      <c r="K2586" s="31"/>
      <c r="L2586" s="24"/>
      <c r="M2586" s="24"/>
    </row>
    <row r="2587" ht="22.5" customHeight="1">
      <c r="A2587" s="16" t="s">
        <v>955</v>
      </c>
      <c r="B2587" s="16" t="s">
        <v>955</v>
      </c>
      <c r="C2587" s="25"/>
      <c r="D2587" s="18"/>
      <c r="E2587" s="19"/>
      <c r="F2587" s="20"/>
      <c r="G2587" s="21"/>
      <c r="H2587" s="22" t="b">
        <v>0</v>
      </c>
      <c r="I2587" s="19"/>
      <c r="J2587" s="18"/>
      <c r="K2587" s="31"/>
      <c r="L2587" s="24"/>
      <c r="M2587" s="24"/>
    </row>
    <row r="2588" ht="22.5" customHeight="1">
      <c r="A2588" s="16" t="s">
        <v>955</v>
      </c>
      <c r="B2588" s="16" t="s">
        <v>955</v>
      </c>
      <c r="C2588" s="25"/>
      <c r="D2588" s="18"/>
      <c r="E2588" s="19"/>
      <c r="F2588" s="20"/>
      <c r="G2588" s="21"/>
      <c r="H2588" s="22" t="b">
        <v>0</v>
      </c>
      <c r="I2588" s="19"/>
      <c r="J2588" s="18"/>
      <c r="K2588" s="31"/>
      <c r="L2588" s="24"/>
      <c r="M2588" s="24"/>
    </row>
    <row r="2589" ht="22.5" customHeight="1">
      <c r="A2589" s="16" t="s">
        <v>955</v>
      </c>
      <c r="B2589" s="16" t="s">
        <v>955</v>
      </c>
      <c r="C2589" s="25"/>
      <c r="D2589" s="18"/>
      <c r="E2589" s="19"/>
      <c r="F2589" s="20"/>
      <c r="G2589" s="21"/>
      <c r="H2589" s="22" t="b">
        <v>0</v>
      </c>
      <c r="I2589" s="19"/>
      <c r="J2589" s="18"/>
      <c r="K2589" s="31"/>
      <c r="L2589" s="24"/>
      <c r="M2589" s="24"/>
    </row>
    <row r="2590" ht="22.5" customHeight="1">
      <c r="A2590" s="16" t="s">
        <v>955</v>
      </c>
      <c r="B2590" s="16" t="s">
        <v>955</v>
      </c>
      <c r="C2590" s="25"/>
      <c r="D2590" s="18"/>
      <c r="E2590" s="19"/>
      <c r="F2590" s="20"/>
      <c r="G2590" s="21"/>
      <c r="H2590" s="22" t="b">
        <v>0</v>
      </c>
      <c r="I2590" s="19"/>
      <c r="J2590" s="18"/>
      <c r="K2590" s="31"/>
      <c r="L2590" s="24"/>
      <c r="M2590" s="24"/>
    </row>
    <row r="2591" ht="22.5" customHeight="1">
      <c r="A2591" s="16" t="s">
        <v>955</v>
      </c>
      <c r="B2591" s="16" t="s">
        <v>955</v>
      </c>
      <c r="C2591" s="25"/>
      <c r="D2591" s="18"/>
      <c r="E2591" s="19"/>
      <c r="F2591" s="20"/>
      <c r="G2591" s="21"/>
      <c r="H2591" s="22" t="b">
        <v>0</v>
      </c>
      <c r="I2591" s="19"/>
      <c r="J2591" s="18"/>
      <c r="K2591" s="31"/>
      <c r="L2591" s="24"/>
      <c r="M2591" s="24"/>
    </row>
    <row r="2592" ht="22.5" customHeight="1">
      <c r="A2592" s="16" t="s">
        <v>955</v>
      </c>
      <c r="B2592" s="16" t="s">
        <v>955</v>
      </c>
      <c r="C2592" s="25"/>
      <c r="D2592" s="18"/>
      <c r="E2592" s="19"/>
      <c r="F2592" s="20"/>
      <c r="G2592" s="21"/>
      <c r="H2592" s="22" t="b">
        <v>0</v>
      </c>
      <c r="I2592" s="19"/>
      <c r="J2592" s="18"/>
      <c r="K2592" s="31"/>
      <c r="L2592" s="24"/>
      <c r="M2592" s="24"/>
    </row>
    <row r="2593" ht="22.5" customHeight="1">
      <c r="A2593" s="16" t="s">
        <v>955</v>
      </c>
      <c r="B2593" s="16" t="s">
        <v>955</v>
      </c>
      <c r="C2593" s="25"/>
      <c r="D2593" s="18"/>
      <c r="E2593" s="19"/>
      <c r="F2593" s="20"/>
      <c r="G2593" s="21"/>
      <c r="H2593" s="22" t="b">
        <v>0</v>
      </c>
      <c r="I2593" s="19"/>
      <c r="J2593" s="18"/>
      <c r="K2593" s="31"/>
      <c r="L2593" s="24"/>
      <c r="M2593" s="24"/>
    </row>
    <row r="2594" ht="22.5" customHeight="1">
      <c r="A2594" s="16" t="s">
        <v>955</v>
      </c>
      <c r="B2594" s="16" t="s">
        <v>955</v>
      </c>
      <c r="C2594" s="25"/>
      <c r="D2594" s="18"/>
      <c r="E2594" s="19"/>
      <c r="F2594" s="20"/>
      <c r="G2594" s="21"/>
      <c r="H2594" s="22" t="b">
        <v>0</v>
      </c>
      <c r="I2594" s="19"/>
      <c r="J2594" s="18"/>
      <c r="K2594" s="31"/>
      <c r="L2594" s="24"/>
      <c r="M2594" s="24"/>
    </row>
    <row r="2595" ht="22.5" customHeight="1">
      <c r="A2595" s="16" t="s">
        <v>955</v>
      </c>
      <c r="B2595" s="16" t="s">
        <v>955</v>
      </c>
      <c r="C2595" s="25"/>
      <c r="D2595" s="18"/>
      <c r="E2595" s="19"/>
      <c r="F2595" s="20"/>
      <c r="G2595" s="21"/>
      <c r="H2595" s="22" t="b">
        <v>0</v>
      </c>
      <c r="I2595" s="19"/>
      <c r="J2595" s="18"/>
      <c r="K2595" s="31"/>
      <c r="L2595" s="24"/>
      <c r="M2595" s="24"/>
    </row>
    <row r="2596" ht="22.5" customHeight="1">
      <c r="A2596" s="16" t="s">
        <v>955</v>
      </c>
      <c r="B2596" s="16" t="s">
        <v>955</v>
      </c>
      <c r="C2596" s="25"/>
      <c r="D2596" s="18"/>
      <c r="E2596" s="19"/>
      <c r="F2596" s="20"/>
      <c r="G2596" s="21"/>
      <c r="H2596" s="22" t="b">
        <v>0</v>
      </c>
      <c r="I2596" s="19"/>
      <c r="J2596" s="18"/>
      <c r="K2596" s="31"/>
      <c r="L2596" s="24"/>
      <c r="M2596" s="24"/>
    </row>
    <row r="2597" ht="22.5" customHeight="1">
      <c r="A2597" s="16" t="s">
        <v>955</v>
      </c>
      <c r="B2597" s="16" t="s">
        <v>955</v>
      </c>
      <c r="C2597" s="25"/>
      <c r="D2597" s="18"/>
      <c r="E2597" s="19"/>
      <c r="F2597" s="20"/>
      <c r="G2597" s="21"/>
      <c r="H2597" s="22" t="b">
        <v>0</v>
      </c>
      <c r="I2597" s="19"/>
      <c r="J2597" s="18"/>
      <c r="K2597" s="31"/>
      <c r="L2597" s="24"/>
      <c r="M2597" s="24"/>
    </row>
    <row r="2598" ht="22.5" customHeight="1">
      <c r="A2598" s="16" t="s">
        <v>955</v>
      </c>
      <c r="B2598" s="16" t="s">
        <v>955</v>
      </c>
      <c r="C2598" s="25"/>
      <c r="D2598" s="18"/>
      <c r="E2598" s="19"/>
      <c r="F2598" s="20"/>
      <c r="G2598" s="21"/>
      <c r="H2598" s="22" t="b">
        <v>0</v>
      </c>
      <c r="I2598" s="19"/>
      <c r="J2598" s="18"/>
      <c r="K2598" s="31"/>
      <c r="L2598" s="24"/>
      <c r="M2598" s="24"/>
    </row>
    <row r="2599" ht="22.5" customHeight="1">
      <c r="A2599" s="16" t="s">
        <v>955</v>
      </c>
      <c r="B2599" s="16" t="s">
        <v>955</v>
      </c>
      <c r="C2599" s="25"/>
      <c r="D2599" s="18"/>
      <c r="E2599" s="19"/>
      <c r="F2599" s="20"/>
      <c r="G2599" s="21"/>
      <c r="H2599" s="22" t="b">
        <v>0</v>
      </c>
      <c r="I2599" s="19"/>
      <c r="J2599" s="18"/>
      <c r="K2599" s="31"/>
      <c r="L2599" s="24"/>
      <c r="M2599" s="24"/>
    </row>
    <row r="2600" ht="22.5" customHeight="1">
      <c r="A2600" s="16" t="s">
        <v>955</v>
      </c>
      <c r="B2600" s="16" t="s">
        <v>955</v>
      </c>
      <c r="C2600" s="25"/>
      <c r="D2600" s="18"/>
      <c r="E2600" s="19"/>
      <c r="F2600" s="20"/>
      <c r="G2600" s="21"/>
      <c r="H2600" s="22" t="b">
        <v>0</v>
      </c>
      <c r="I2600" s="19"/>
      <c r="J2600" s="18"/>
      <c r="K2600" s="31"/>
      <c r="L2600" s="24"/>
      <c r="M2600" s="24"/>
    </row>
    <row r="2601" ht="22.5" customHeight="1">
      <c r="A2601" s="16" t="s">
        <v>955</v>
      </c>
      <c r="B2601" s="16" t="s">
        <v>955</v>
      </c>
      <c r="C2601" s="25"/>
      <c r="D2601" s="18"/>
      <c r="E2601" s="19"/>
      <c r="F2601" s="20"/>
      <c r="G2601" s="21"/>
      <c r="H2601" s="22" t="b">
        <v>0</v>
      </c>
      <c r="I2601" s="19"/>
      <c r="J2601" s="18"/>
      <c r="K2601" s="31"/>
      <c r="L2601" s="24"/>
      <c r="M2601" s="24"/>
    </row>
    <row r="2602" ht="22.5" customHeight="1">
      <c r="A2602" s="16" t="s">
        <v>955</v>
      </c>
      <c r="B2602" s="16" t="s">
        <v>955</v>
      </c>
      <c r="C2602" s="25"/>
      <c r="D2602" s="18"/>
      <c r="E2602" s="19"/>
      <c r="F2602" s="20"/>
      <c r="G2602" s="21"/>
      <c r="H2602" s="22" t="b">
        <v>0</v>
      </c>
      <c r="I2602" s="19"/>
      <c r="J2602" s="18"/>
      <c r="K2602" s="31"/>
      <c r="L2602" s="24"/>
      <c r="M2602" s="24"/>
    </row>
    <row r="2603" ht="22.5" customHeight="1">
      <c r="A2603" s="16" t="s">
        <v>955</v>
      </c>
      <c r="B2603" s="16" t="s">
        <v>955</v>
      </c>
      <c r="C2603" s="25"/>
      <c r="D2603" s="18"/>
      <c r="E2603" s="19"/>
      <c r="F2603" s="20"/>
      <c r="G2603" s="21"/>
      <c r="H2603" s="22" t="b">
        <v>0</v>
      </c>
      <c r="I2603" s="19"/>
      <c r="J2603" s="18"/>
      <c r="K2603" s="31"/>
      <c r="L2603" s="24"/>
      <c r="M2603" s="24"/>
    </row>
    <row r="2604" ht="22.5" customHeight="1">
      <c r="A2604" s="16" t="s">
        <v>955</v>
      </c>
      <c r="B2604" s="16" t="s">
        <v>955</v>
      </c>
      <c r="C2604" s="25"/>
      <c r="D2604" s="18"/>
      <c r="E2604" s="19"/>
      <c r="F2604" s="20"/>
      <c r="G2604" s="21"/>
      <c r="H2604" s="22" t="b">
        <v>0</v>
      </c>
      <c r="I2604" s="19"/>
      <c r="J2604" s="18"/>
      <c r="K2604" s="31"/>
      <c r="L2604" s="24"/>
      <c r="M2604" s="24"/>
    </row>
    <row r="2605" ht="22.5" customHeight="1">
      <c r="A2605" s="16" t="s">
        <v>955</v>
      </c>
      <c r="B2605" s="16" t="s">
        <v>955</v>
      </c>
      <c r="C2605" s="25"/>
      <c r="D2605" s="18"/>
      <c r="E2605" s="19"/>
      <c r="F2605" s="20"/>
      <c r="G2605" s="21"/>
      <c r="H2605" s="22" t="b">
        <v>0</v>
      </c>
      <c r="I2605" s="19"/>
      <c r="J2605" s="18"/>
      <c r="K2605" s="31"/>
      <c r="L2605" s="24"/>
      <c r="M2605" s="24"/>
    </row>
    <row r="2606" ht="22.5" customHeight="1">
      <c r="A2606" s="16" t="s">
        <v>955</v>
      </c>
      <c r="B2606" s="16" t="s">
        <v>955</v>
      </c>
      <c r="C2606" s="25"/>
      <c r="D2606" s="18"/>
      <c r="E2606" s="19"/>
      <c r="F2606" s="20"/>
      <c r="G2606" s="21"/>
      <c r="H2606" s="22" t="b">
        <v>0</v>
      </c>
      <c r="I2606" s="19"/>
      <c r="J2606" s="18"/>
      <c r="K2606" s="31"/>
      <c r="L2606" s="24"/>
      <c r="M2606" s="24"/>
    </row>
    <row r="2607" ht="22.5" customHeight="1">
      <c r="A2607" s="16" t="s">
        <v>955</v>
      </c>
      <c r="B2607" s="16" t="s">
        <v>955</v>
      </c>
      <c r="C2607" s="25"/>
      <c r="D2607" s="18"/>
      <c r="E2607" s="19"/>
      <c r="F2607" s="20"/>
      <c r="G2607" s="21"/>
      <c r="H2607" s="22" t="b">
        <v>0</v>
      </c>
      <c r="I2607" s="19"/>
      <c r="J2607" s="18"/>
      <c r="K2607" s="31"/>
      <c r="L2607" s="24"/>
      <c r="M2607" s="24"/>
    </row>
    <row r="2608" ht="22.5" customHeight="1">
      <c r="A2608" s="16" t="s">
        <v>955</v>
      </c>
      <c r="B2608" s="16" t="s">
        <v>955</v>
      </c>
      <c r="C2608" s="25"/>
      <c r="D2608" s="18"/>
      <c r="E2608" s="19"/>
      <c r="F2608" s="20"/>
      <c r="G2608" s="21"/>
      <c r="H2608" s="22" t="b">
        <v>0</v>
      </c>
      <c r="I2608" s="19"/>
      <c r="J2608" s="18"/>
      <c r="K2608" s="31"/>
      <c r="L2608" s="24"/>
      <c r="M2608" s="24"/>
    </row>
    <row r="2609" ht="22.5" customHeight="1">
      <c r="A2609" s="16" t="s">
        <v>955</v>
      </c>
      <c r="B2609" s="16" t="s">
        <v>955</v>
      </c>
      <c r="C2609" s="25"/>
      <c r="D2609" s="18"/>
      <c r="E2609" s="19"/>
      <c r="F2609" s="20"/>
      <c r="G2609" s="21"/>
      <c r="H2609" s="22" t="b">
        <v>0</v>
      </c>
      <c r="I2609" s="19"/>
      <c r="J2609" s="18"/>
      <c r="K2609" s="31"/>
      <c r="L2609" s="24"/>
      <c r="M2609" s="24"/>
    </row>
    <row r="2610" ht="22.5" customHeight="1">
      <c r="A2610" s="16" t="s">
        <v>955</v>
      </c>
      <c r="B2610" s="16" t="s">
        <v>955</v>
      </c>
      <c r="C2610" s="25"/>
      <c r="D2610" s="18"/>
      <c r="E2610" s="19"/>
      <c r="F2610" s="20"/>
      <c r="G2610" s="21"/>
      <c r="H2610" s="22" t="b">
        <v>0</v>
      </c>
      <c r="I2610" s="19"/>
      <c r="J2610" s="18"/>
      <c r="K2610" s="31"/>
      <c r="L2610" s="24"/>
      <c r="M2610" s="24"/>
    </row>
    <row r="2611" ht="22.5" customHeight="1">
      <c r="A2611" s="16" t="s">
        <v>955</v>
      </c>
      <c r="B2611" s="16" t="s">
        <v>955</v>
      </c>
      <c r="C2611" s="25"/>
      <c r="D2611" s="18"/>
      <c r="E2611" s="19"/>
      <c r="F2611" s="20"/>
      <c r="G2611" s="21"/>
      <c r="H2611" s="22" t="b">
        <v>0</v>
      </c>
      <c r="I2611" s="19"/>
      <c r="J2611" s="18"/>
      <c r="K2611" s="31"/>
      <c r="L2611" s="24"/>
      <c r="M2611" s="24"/>
    </row>
    <row r="2612" ht="22.5" customHeight="1">
      <c r="A2612" s="16" t="s">
        <v>955</v>
      </c>
      <c r="B2612" s="16" t="s">
        <v>955</v>
      </c>
      <c r="C2612" s="25"/>
      <c r="D2612" s="18"/>
      <c r="E2612" s="19"/>
      <c r="F2612" s="20"/>
      <c r="G2612" s="21"/>
      <c r="H2612" s="22" t="b">
        <v>0</v>
      </c>
      <c r="I2612" s="19"/>
      <c r="J2612" s="18"/>
      <c r="K2612" s="31"/>
      <c r="L2612" s="24"/>
      <c r="M2612" s="24"/>
    </row>
    <row r="2613" ht="22.5" customHeight="1">
      <c r="A2613" s="16" t="s">
        <v>955</v>
      </c>
      <c r="B2613" s="16" t="s">
        <v>955</v>
      </c>
      <c r="C2613" s="25"/>
      <c r="D2613" s="18"/>
      <c r="E2613" s="19"/>
      <c r="F2613" s="20"/>
      <c r="G2613" s="21"/>
      <c r="H2613" s="22" t="b">
        <v>0</v>
      </c>
      <c r="I2613" s="19"/>
      <c r="J2613" s="18"/>
      <c r="K2613" s="31"/>
      <c r="L2613" s="24"/>
      <c r="M2613" s="24"/>
    </row>
    <row r="2614" ht="22.5" customHeight="1">
      <c r="A2614" s="16" t="s">
        <v>955</v>
      </c>
      <c r="B2614" s="16" t="s">
        <v>955</v>
      </c>
      <c r="C2614" s="25"/>
      <c r="D2614" s="18"/>
      <c r="E2614" s="19"/>
      <c r="F2614" s="20"/>
      <c r="G2614" s="21"/>
      <c r="H2614" s="22" t="b">
        <v>0</v>
      </c>
      <c r="I2614" s="19"/>
      <c r="J2614" s="18"/>
      <c r="K2614" s="31"/>
      <c r="L2614" s="24"/>
      <c r="M2614" s="24"/>
    </row>
    <row r="2615" ht="22.5" customHeight="1">
      <c r="A2615" s="16" t="s">
        <v>955</v>
      </c>
      <c r="B2615" s="16" t="s">
        <v>955</v>
      </c>
      <c r="C2615" s="25"/>
      <c r="D2615" s="18"/>
      <c r="E2615" s="19"/>
      <c r="F2615" s="20"/>
      <c r="G2615" s="21"/>
      <c r="H2615" s="22" t="b">
        <v>0</v>
      </c>
      <c r="I2615" s="19"/>
      <c r="J2615" s="18"/>
      <c r="K2615" s="31"/>
      <c r="L2615" s="24"/>
      <c r="M2615" s="24"/>
    </row>
    <row r="2616" ht="22.5" customHeight="1">
      <c r="A2616" s="16" t="s">
        <v>955</v>
      </c>
      <c r="B2616" s="16" t="s">
        <v>955</v>
      </c>
      <c r="C2616" s="25"/>
      <c r="D2616" s="18"/>
      <c r="E2616" s="19"/>
      <c r="F2616" s="20"/>
      <c r="G2616" s="21"/>
      <c r="H2616" s="22" t="b">
        <v>0</v>
      </c>
      <c r="I2616" s="19"/>
      <c r="J2616" s="18"/>
      <c r="K2616" s="31"/>
      <c r="L2616" s="24"/>
      <c r="M2616" s="24"/>
    </row>
    <row r="2617" ht="22.5" customHeight="1">
      <c r="A2617" s="16" t="s">
        <v>955</v>
      </c>
      <c r="B2617" s="16" t="s">
        <v>955</v>
      </c>
      <c r="C2617" s="25"/>
      <c r="D2617" s="18"/>
      <c r="E2617" s="19"/>
      <c r="F2617" s="20"/>
      <c r="G2617" s="21"/>
      <c r="H2617" s="22" t="b">
        <v>0</v>
      </c>
      <c r="I2617" s="19"/>
      <c r="J2617" s="18"/>
      <c r="K2617" s="31"/>
      <c r="L2617" s="24"/>
      <c r="M2617" s="24"/>
    </row>
    <row r="2618" ht="22.5" customHeight="1">
      <c r="A2618" s="16" t="s">
        <v>955</v>
      </c>
      <c r="B2618" s="16" t="s">
        <v>955</v>
      </c>
      <c r="C2618" s="25"/>
      <c r="D2618" s="18"/>
      <c r="E2618" s="19"/>
      <c r="F2618" s="20"/>
      <c r="G2618" s="21"/>
      <c r="H2618" s="22" t="b">
        <v>0</v>
      </c>
      <c r="I2618" s="19"/>
      <c r="J2618" s="18"/>
      <c r="K2618" s="31"/>
      <c r="L2618" s="24"/>
      <c r="M2618" s="24"/>
    </row>
    <row r="2619" ht="22.5" customHeight="1">
      <c r="A2619" s="16" t="s">
        <v>955</v>
      </c>
      <c r="B2619" s="16" t="s">
        <v>955</v>
      </c>
      <c r="C2619" s="25"/>
      <c r="D2619" s="18"/>
      <c r="E2619" s="19"/>
      <c r="F2619" s="20"/>
      <c r="G2619" s="21"/>
      <c r="H2619" s="22" t="b">
        <v>0</v>
      </c>
      <c r="I2619" s="19"/>
      <c r="J2619" s="18"/>
      <c r="K2619" s="31"/>
      <c r="L2619" s="24"/>
      <c r="M2619" s="24"/>
    </row>
    <row r="2620" ht="22.5" customHeight="1">
      <c r="A2620" s="16" t="s">
        <v>955</v>
      </c>
      <c r="B2620" s="16" t="s">
        <v>955</v>
      </c>
      <c r="C2620" s="25"/>
      <c r="D2620" s="18"/>
      <c r="E2620" s="19"/>
      <c r="F2620" s="20"/>
      <c r="G2620" s="21"/>
      <c r="H2620" s="22" t="b">
        <v>0</v>
      </c>
      <c r="I2620" s="19"/>
      <c r="J2620" s="18"/>
      <c r="K2620" s="31"/>
      <c r="L2620" s="24"/>
      <c r="M2620" s="24"/>
    </row>
    <row r="2621" ht="22.5" customHeight="1">
      <c r="A2621" s="16" t="s">
        <v>955</v>
      </c>
      <c r="B2621" s="16" t="s">
        <v>955</v>
      </c>
      <c r="C2621" s="25"/>
      <c r="D2621" s="18"/>
      <c r="E2621" s="19"/>
      <c r="F2621" s="20"/>
      <c r="G2621" s="21"/>
      <c r="H2621" s="22" t="b">
        <v>0</v>
      </c>
      <c r="I2621" s="19"/>
      <c r="J2621" s="18"/>
      <c r="K2621" s="31"/>
      <c r="L2621" s="24"/>
      <c r="M2621" s="24"/>
    </row>
    <row r="2622" ht="22.5" customHeight="1">
      <c r="A2622" s="16" t="s">
        <v>955</v>
      </c>
      <c r="B2622" s="16" t="s">
        <v>955</v>
      </c>
      <c r="C2622" s="25"/>
      <c r="D2622" s="18"/>
      <c r="E2622" s="19"/>
      <c r="F2622" s="20"/>
      <c r="G2622" s="21"/>
      <c r="H2622" s="22" t="b">
        <v>0</v>
      </c>
      <c r="I2622" s="19"/>
      <c r="J2622" s="18"/>
      <c r="K2622" s="31"/>
      <c r="L2622" s="24"/>
      <c r="M2622" s="24"/>
    </row>
    <row r="2623" ht="22.5" customHeight="1">
      <c r="A2623" s="16" t="s">
        <v>955</v>
      </c>
      <c r="B2623" s="16" t="s">
        <v>955</v>
      </c>
      <c r="C2623" s="25"/>
      <c r="D2623" s="18"/>
      <c r="E2623" s="19"/>
      <c r="F2623" s="20"/>
      <c r="G2623" s="21"/>
      <c r="H2623" s="22" t="b">
        <v>0</v>
      </c>
      <c r="I2623" s="19"/>
      <c r="J2623" s="18"/>
      <c r="K2623" s="31"/>
      <c r="L2623" s="24"/>
      <c r="M2623" s="24"/>
    </row>
    <row r="2624" ht="22.5" customHeight="1">
      <c r="A2624" s="16" t="s">
        <v>955</v>
      </c>
      <c r="B2624" s="16" t="s">
        <v>955</v>
      </c>
      <c r="C2624" s="25"/>
      <c r="D2624" s="18"/>
      <c r="E2624" s="19"/>
      <c r="F2624" s="20"/>
      <c r="G2624" s="21"/>
      <c r="H2624" s="22" t="b">
        <v>0</v>
      </c>
      <c r="I2624" s="19"/>
      <c r="J2624" s="18"/>
      <c r="K2624" s="31"/>
      <c r="L2624" s="24"/>
      <c r="M2624" s="24"/>
    </row>
    <row r="2625" ht="22.5" customHeight="1">
      <c r="A2625" s="16" t="s">
        <v>955</v>
      </c>
      <c r="B2625" s="16" t="s">
        <v>955</v>
      </c>
      <c r="C2625" s="25"/>
      <c r="D2625" s="18"/>
      <c r="E2625" s="19"/>
      <c r="F2625" s="20"/>
      <c r="G2625" s="21"/>
      <c r="H2625" s="22" t="b">
        <v>0</v>
      </c>
      <c r="I2625" s="19"/>
      <c r="J2625" s="18"/>
      <c r="K2625" s="31"/>
      <c r="L2625" s="24"/>
      <c r="M2625" s="24"/>
    </row>
    <row r="2626" ht="22.5" customHeight="1">
      <c r="A2626" s="16" t="s">
        <v>955</v>
      </c>
      <c r="B2626" s="16" t="s">
        <v>955</v>
      </c>
      <c r="C2626" s="25"/>
      <c r="D2626" s="18"/>
      <c r="E2626" s="19"/>
      <c r="F2626" s="20"/>
      <c r="G2626" s="21"/>
      <c r="H2626" s="22" t="b">
        <v>0</v>
      </c>
      <c r="I2626" s="19"/>
      <c r="J2626" s="18"/>
      <c r="K2626" s="31"/>
      <c r="L2626" s="24"/>
      <c r="M2626" s="24"/>
    </row>
    <row r="2627" ht="22.5" customHeight="1">
      <c r="A2627" s="16" t="s">
        <v>955</v>
      </c>
      <c r="B2627" s="16" t="s">
        <v>955</v>
      </c>
      <c r="C2627" s="25"/>
      <c r="D2627" s="18"/>
      <c r="E2627" s="19"/>
      <c r="F2627" s="20"/>
      <c r="G2627" s="21"/>
      <c r="H2627" s="22" t="b">
        <v>0</v>
      </c>
      <c r="I2627" s="19"/>
      <c r="J2627" s="18"/>
      <c r="K2627" s="31"/>
      <c r="L2627" s="24"/>
      <c r="M2627" s="24"/>
    </row>
    <row r="2628" ht="22.5" customHeight="1">
      <c r="A2628" s="16" t="s">
        <v>955</v>
      </c>
      <c r="B2628" s="16" t="s">
        <v>955</v>
      </c>
      <c r="C2628" s="25"/>
      <c r="D2628" s="18"/>
      <c r="E2628" s="19"/>
      <c r="F2628" s="20"/>
      <c r="G2628" s="21"/>
      <c r="H2628" s="22" t="b">
        <v>0</v>
      </c>
      <c r="I2628" s="19"/>
      <c r="J2628" s="18"/>
      <c r="K2628" s="31"/>
      <c r="L2628" s="24"/>
      <c r="M2628" s="24"/>
    </row>
    <row r="2629" ht="22.5" customHeight="1">
      <c r="A2629" s="16" t="s">
        <v>955</v>
      </c>
      <c r="B2629" s="16" t="s">
        <v>955</v>
      </c>
      <c r="C2629" s="25"/>
      <c r="D2629" s="18"/>
      <c r="E2629" s="19"/>
      <c r="F2629" s="20"/>
      <c r="G2629" s="21"/>
      <c r="H2629" s="22" t="b">
        <v>0</v>
      </c>
      <c r="I2629" s="19"/>
      <c r="J2629" s="18"/>
      <c r="K2629" s="31"/>
      <c r="L2629" s="24"/>
      <c r="M2629" s="24"/>
    </row>
    <row r="2630" ht="22.5" customHeight="1">
      <c r="A2630" s="16" t="s">
        <v>955</v>
      </c>
      <c r="B2630" s="16" t="s">
        <v>955</v>
      </c>
      <c r="C2630" s="25"/>
      <c r="D2630" s="18"/>
      <c r="E2630" s="19"/>
      <c r="F2630" s="20"/>
      <c r="G2630" s="21"/>
      <c r="H2630" s="22" t="b">
        <v>0</v>
      </c>
      <c r="I2630" s="19"/>
      <c r="J2630" s="18"/>
      <c r="K2630" s="31"/>
      <c r="L2630" s="24"/>
      <c r="M2630" s="24"/>
    </row>
    <row r="2631" ht="22.5" customHeight="1">
      <c r="A2631" s="16" t="s">
        <v>955</v>
      </c>
      <c r="B2631" s="16" t="s">
        <v>955</v>
      </c>
      <c r="C2631" s="25"/>
      <c r="D2631" s="18"/>
      <c r="E2631" s="19"/>
      <c r="F2631" s="20"/>
      <c r="G2631" s="21"/>
      <c r="H2631" s="22" t="b">
        <v>0</v>
      </c>
      <c r="I2631" s="19"/>
      <c r="J2631" s="18"/>
      <c r="K2631" s="31"/>
      <c r="L2631" s="24"/>
      <c r="M2631" s="24"/>
    </row>
    <row r="2632" ht="22.5" customHeight="1">
      <c r="A2632" s="16" t="s">
        <v>955</v>
      </c>
      <c r="B2632" s="16" t="s">
        <v>955</v>
      </c>
      <c r="C2632" s="25"/>
      <c r="D2632" s="18"/>
      <c r="E2632" s="19"/>
      <c r="F2632" s="20"/>
      <c r="G2632" s="21"/>
      <c r="H2632" s="22" t="b">
        <v>0</v>
      </c>
      <c r="I2632" s="19"/>
      <c r="J2632" s="18"/>
      <c r="K2632" s="31"/>
      <c r="L2632" s="24"/>
      <c r="M2632" s="24"/>
    </row>
    <row r="2633" ht="22.5" customHeight="1">
      <c r="A2633" s="16" t="s">
        <v>955</v>
      </c>
      <c r="B2633" s="16" t="s">
        <v>955</v>
      </c>
      <c r="C2633" s="25"/>
      <c r="D2633" s="18"/>
      <c r="E2633" s="19"/>
      <c r="F2633" s="20"/>
      <c r="G2633" s="21"/>
      <c r="H2633" s="22" t="b">
        <v>0</v>
      </c>
      <c r="I2633" s="19"/>
      <c r="J2633" s="18"/>
      <c r="K2633" s="31"/>
      <c r="L2633" s="24"/>
      <c r="M2633" s="24"/>
    </row>
    <row r="2634" ht="22.5" customHeight="1">
      <c r="A2634" s="16" t="s">
        <v>955</v>
      </c>
      <c r="B2634" s="16" t="s">
        <v>955</v>
      </c>
      <c r="C2634" s="25"/>
      <c r="D2634" s="18"/>
      <c r="E2634" s="19"/>
      <c r="F2634" s="20"/>
      <c r="G2634" s="21"/>
      <c r="H2634" s="22" t="b">
        <v>0</v>
      </c>
      <c r="I2634" s="19"/>
      <c r="J2634" s="18"/>
      <c r="K2634" s="31"/>
      <c r="L2634" s="24"/>
      <c r="M2634" s="24"/>
    </row>
    <row r="2635" ht="22.5" customHeight="1">
      <c r="A2635" s="16" t="s">
        <v>955</v>
      </c>
      <c r="B2635" s="16" t="s">
        <v>955</v>
      </c>
      <c r="C2635" s="25"/>
      <c r="D2635" s="18"/>
      <c r="E2635" s="19"/>
      <c r="F2635" s="20"/>
      <c r="G2635" s="21"/>
      <c r="H2635" s="22" t="b">
        <v>0</v>
      </c>
      <c r="I2635" s="19"/>
      <c r="J2635" s="18"/>
      <c r="K2635" s="31"/>
      <c r="L2635" s="24"/>
      <c r="M2635" s="24"/>
    </row>
    <row r="2636" ht="22.5" customHeight="1">
      <c r="A2636" s="16" t="s">
        <v>955</v>
      </c>
      <c r="B2636" s="16" t="s">
        <v>955</v>
      </c>
      <c r="C2636" s="25"/>
      <c r="D2636" s="18"/>
      <c r="E2636" s="19"/>
      <c r="F2636" s="20"/>
      <c r="G2636" s="21"/>
      <c r="H2636" s="22" t="b">
        <v>0</v>
      </c>
      <c r="I2636" s="19"/>
      <c r="J2636" s="18"/>
      <c r="K2636" s="31"/>
      <c r="L2636" s="24"/>
      <c r="M2636" s="24"/>
    </row>
    <row r="2637" ht="22.5" customHeight="1">
      <c r="A2637" s="16" t="s">
        <v>955</v>
      </c>
      <c r="B2637" s="16" t="s">
        <v>955</v>
      </c>
      <c r="C2637" s="25"/>
      <c r="D2637" s="18"/>
      <c r="E2637" s="19"/>
      <c r="F2637" s="20"/>
      <c r="G2637" s="21"/>
      <c r="H2637" s="22" t="b">
        <v>0</v>
      </c>
      <c r="I2637" s="19"/>
      <c r="J2637" s="18"/>
      <c r="K2637" s="31"/>
      <c r="L2637" s="24"/>
      <c r="M2637" s="24"/>
    </row>
    <row r="2638" ht="22.5" customHeight="1">
      <c r="A2638" s="16" t="s">
        <v>955</v>
      </c>
      <c r="B2638" s="16" t="s">
        <v>955</v>
      </c>
      <c r="C2638" s="25"/>
      <c r="D2638" s="18"/>
      <c r="E2638" s="19"/>
      <c r="F2638" s="20"/>
      <c r="G2638" s="21"/>
      <c r="H2638" s="22" t="b">
        <v>0</v>
      </c>
      <c r="I2638" s="19"/>
      <c r="J2638" s="18"/>
      <c r="K2638" s="31"/>
      <c r="L2638" s="24"/>
      <c r="M2638" s="24"/>
    </row>
    <row r="2639" ht="22.5" customHeight="1">
      <c r="A2639" s="16" t="s">
        <v>955</v>
      </c>
      <c r="B2639" s="16" t="s">
        <v>955</v>
      </c>
      <c r="C2639" s="25"/>
      <c r="D2639" s="18"/>
      <c r="E2639" s="19"/>
      <c r="F2639" s="20"/>
      <c r="G2639" s="21"/>
      <c r="H2639" s="22" t="b">
        <v>0</v>
      </c>
      <c r="I2639" s="19"/>
      <c r="J2639" s="18"/>
      <c r="K2639" s="31"/>
      <c r="L2639" s="24"/>
      <c r="M2639" s="24"/>
    </row>
    <row r="2640" ht="22.5" customHeight="1">
      <c r="A2640" s="16" t="s">
        <v>955</v>
      </c>
      <c r="B2640" s="16" t="s">
        <v>955</v>
      </c>
      <c r="C2640" s="25"/>
      <c r="D2640" s="18"/>
      <c r="E2640" s="19"/>
      <c r="F2640" s="20"/>
      <c r="G2640" s="21"/>
      <c r="H2640" s="22" t="b">
        <v>0</v>
      </c>
      <c r="I2640" s="19"/>
      <c r="J2640" s="18"/>
      <c r="K2640" s="31"/>
      <c r="L2640" s="24"/>
      <c r="M2640" s="24"/>
    </row>
    <row r="2641" ht="22.5" customHeight="1">
      <c r="A2641" s="16" t="s">
        <v>955</v>
      </c>
      <c r="B2641" s="16" t="s">
        <v>955</v>
      </c>
      <c r="C2641" s="25"/>
      <c r="D2641" s="18"/>
      <c r="E2641" s="19"/>
      <c r="F2641" s="20"/>
      <c r="G2641" s="21"/>
      <c r="H2641" s="22" t="b">
        <v>0</v>
      </c>
      <c r="I2641" s="19"/>
      <c r="J2641" s="18"/>
      <c r="K2641" s="31"/>
      <c r="L2641" s="24"/>
      <c r="M2641" s="24"/>
    </row>
    <row r="2642" ht="22.5" customHeight="1">
      <c r="A2642" s="16" t="s">
        <v>955</v>
      </c>
      <c r="B2642" s="16" t="s">
        <v>955</v>
      </c>
      <c r="C2642" s="25"/>
      <c r="D2642" s="18"/>
      <c r="E2642" s="19"/>
      <c r="F2642" s="20"/>
      <c r="G2642" s="21"/>
      <c r="H2642" s="22" t="b">
        <v>0</v>
      </c>
      <c r="I2642" s="19"/>
      <c r="J2642" s="18"/>
      <c r="K2642" s="31"/>
      <c r="L2642" s="24"/>
      <c r="M2642" s="24"/>
    </row>
    <row r="2643" ht="22.5" customHeight="1">
      <c r="A2643" s="16" t="s">
        <v>955</v>
      </c>
      <c r="B2643" s="16" t="s">
        <v>955</v>
      </c>
      <c r="C2643" s="25"/>
      <c r="D2643" s="18"/>
      <c r="E2643" s="19"/>
      <c r="F2643" s="20"/>
      <c r="G2643" s="21"/>
      <c r="H2643" s="22" t="b">
        <v>0</v>
      </c>
      <c r="I2643" s="19"/>
      <c r="J2643" s="18"/>
      <c r="K2643" s="31"/>
      <c r="L2643" s="24"/>
      <c r="M2643" s="24"/>
    </row>
    <row r="2644" ht="22.5" customHeight="1">
      <c r="A2644" s="16" t="s">
        <v>955</v>
      </c>
      <c r="B2644" s="16" t="s">
        <v>955</v>
      </c>
      <c r="C2644" s="25"/>
      <c r="D2644" s="18"/>
      <c r="E2644" s="19"/>
      <c r="F2644" s="20"/>
      <c r="G2644" s="21"/>
      <c r="H2644" s="22" t="b">
        <v>0</v>
      </c>
      <c r="I2644" s="19"/>
      <c r="J2644" s="18"/>
      <c r="K2644" s="31"/>
      <c r="L2644" s="24"/>
      <c r="M2644" s="24"/>
    </row>
    <row r="2645" ht="22.5" customHeight="1">
      <c r="A2645" s="16" t="s">
        <v>955</v>
      </c>
      <c r="B2645" s="16" t="s">
        <v>955</v>
      </c>
      <c r="C2645" s="25"/>
      <c r="D2645" s="18"/>
      <c r="E2645" s="19"/>
      <c r="F2645" s="20"/>
      <c r="G2645" s="21"/>
      <c r="H2645" s="22" t="b">
        <v>0</v>
      </c>
      <c r="I2645" s="19"/>
      <c r="J2645" s="18"/>
      <c r="K2645" s="31"/>
      <c r="L2645" s="24"/>
      <c r="M2645" s="24"/>
    </row>
    <row r="2646" ht="22.5" customHeight="1">
      <c r="A2646" s="16" t="s">
        <v>955</v>
      </c>
      <c r="B2646" s="16" t="s">
        <v>955</v>
      </c>
      <c r="C2646" s="25"/>
      <c r="D2646" s="18"/>
      <c r="E2646" s="19"/>
      <c r="F2646" s="20"/>
      <c r="G2646" s="21"/>
      <c r="H2646" s="22" t="b">
        <v>0</v>
      </c>
      <c r="I2646" s="19"/>
      <c r="J2646" s="18"/>
      <c r="K2646" s="31"/>
      <c r="L2646" s="24"/>
      <c r="M2646" s="24"/>
    </row>
    <row r="2647" ht="22.5" customHeight="1">
      <c r="A2647" s="16" t="s">
        <v>955</v>
      </c>
      <c r="B2647" s="16" t="s">
        <v>955</v>
      </c>
      <c r="C2647" s="25"/>
      <c r="D2647" s="18"/>
      <c r="E2647" s="19"/>
      <c r="F2647" s="20"/>
      <c r="G2647" s="21"/>
      <c r="H2647" s="22" t="b">
        <v>0</v>
      </c>
      <c r="I2647" s="19"/>
      <c r="J2647" s="18"/>
      <c r="K2647" s="31"/>
      <c r="L2647" s="24"/>
      <c r="M2647" s="24"/>
    </row>
    <row r="2648" ht="22.5" customHeight="1">
      <c r="A2648" s="16" t="s">
        <v>955</v>
      </c>
      <c r="B2648" s="16" t="s">
        <v>955</v>
      </c>
      <c r="C2648" s="25"/>
      <c r="D2648" s="18"/>
      <c r="E2648" s="19"/>
      <c r="F2648" s="20"/>
      <c r="G2648" s="21"/>
      <c r="H2648" s="22" t="b">
        <v>0</v>
      </c>
      <c r="I2648" s="19"/>
      <c r="J2648" s="18"/>
      <c r="K2648" s="31"/>
      <c r="L2648" s="24"/>
      <c r="M2648" s="24"/>
    </row>
    <row r="2649" ht="22.5" customHeight="1">
      <c r="A2649" s="16" t="s">
        <v>955</v>
      </c>
      <c r="B2649" s="16" t="s">
        <v>955</v>
      </c>
      <c r="C2649" s="25"/>
      <c r="D2649" s="18"/>
      <c r="E2649" s="19"/>
      <c r="F2649" s="20"/>
      <c r="G2649" s="21"/>
      <c r="H2649" s="22" t="b">
        <v>0</v>
      </c>
      <c r="I2649" s="19"/>
      <c r="J2649" s="18"/>
      <c r="K2649" s="31"/>
      <c r="L2649" s="24"/>
      <c r="M2649" s="24"/>
    </row>
    <row r="2650" ht="22.5" customHeight="1">
      <c r="A2650" s="16" t="s">
        <v>955</v>
      </c>
      <c r="B2650" s="16" t="s">
        <v>955</v>
      </c>
      <c r="C2650" s="25"/>
      <c r="D2650" s="18"/>
      <c r="E2650" s="19"/>
      <c r="F2650" s="20"/>
      <c r="G2650" s="21"/>
      <c r="H2650" s="22" t="b">
        <v>0</v>
      </c>
      <c r="I2650" s="19"/>
      <c r="J2650" s="18"/>
      <c r="K2650" s="31"/>
      <c r="L2650" s="24"/>
      <c r="M2650" s="24"/>
    </row>
    <row r="2651" ht="22.5" customHeight="1">
      <c r="A2651" s="16" t="s">
        <v>955</v>
      </c>
      <c r="B2651" s="16" t="s">
        <v>955</v>
      </c>
      <c r="C2651" s="25"/>
      <c r="D2651" s="18"/>
      <c r="E2651" s="19"/>
      <c r="F2651" s="20"/>
      <c r="G2651" s="21"/>
      <c r="H2651" s="22" t="b">
        <v>0</v>
      </c>
      <c r="I2651" s="19"/>
      <c r="J2651" s="18"/>
      <c r="K2651" s="31"/>
      <c r="L2651" s="24"/>
      <c r="M2651" s="24"/>
    </row>
    <row r="2652" ht="22.5" customHeight="1">
      <c r="A2652" s="16" t="s">
        <v>955</v>
      </c>
      <c r="B2652" s="16" t="s">
        <v>955</v>
      </c>
      <c r="C2652" s="25"/>
      <c r="D2652" s="18"/>
      <c r="E2652" s="19"/>
      <c r="F2652" s="20"/>
      <c r="G2652" s="21"/>
      <c r="H2652" s="22" t="b">
        <v>0</v>
      </c>
      <c r="I2652" s="19"/>
      <c r="J2652" s="18"/>
      <c r="K2652" s="31"/>
      <c r="L2652" s="24"/>
      <c r="M2652" s="24"/>
    </row>
    <row r="2653" ht="22.5" customHeight="1">
      <c r="A2653" s="16" t="s">
        <v>955</v>
      </c>
      <c r="B2653" s="16" t="s">
        <v>955</v>
      </c>
      <c r="C2653" s="25"/>
      <c r="D2653" s="18"/>
      <c r="E2653" s="19"/>
      <c r="F2653" s="20"/>
      <c r="G2653" s="21"/>
      <c r="H2653" s="22" t="b">
        <v>0</v>
      </c>
      <c r="I2653" s="19"/>
      <c r="J2653" s="18"/>
      <c r="K2653" s="31"/>
      <c r="L2653" s="24"/>
      <c r="M2653" s="24"/>
    </row>
    <row r="2654" ht="22.5" customHeight="1">
      <c r="A2654" s="16" t="s">
        <v>955</v>
      </c>
      <c r="B2654" s="16" t="s">
        <v>955</v>
      </c>
      <c r="C2654" s="25"/>
      <c r="D2654" s="18"/>
      <c r="E2654" s="19"/>
      <c r="F2654" s="20"/>
      <c r="G2654" s="21"/>
      <c r="H2654" s="22" t="b">
        <v>0</v>
      </c>
      <c r="I2654" s="19"/>
      <c r="J2654" s="18"/>
      <c r="K2654" s="31"/>
      <c r="L2654" s="24"/>
      <c r="M2654" s="24"/>
    </row>
    <row r="2655" ht="22.5" customHeight="1">
      <c r="A2655" s="16" t="s">
        <v>955</v>
      </c>
      <c r="B2655" s="16" t="s">
        <v>955</v>
      </c>
      <c r="C2655" s="25"/>
      <c r="D2655" s="18"/>
      <c r="E2655" s="19"/>
      <c r="F2655" s="20"/>
      <c r="G2655" s="21"/>
      <c r="H2655" s="22" t="b">
        <v>0</v>
      </c>
      <c r="I2655" s="19"/>
      <c r="J2655" s="18"/>
      <c r="K2655" s="31"/>
      <c r="L2655" s="24"/>
      <c r="M2655" s="24"/>
    </row>
    <row r="2656" ht="22.5" customHeight="1">
      <c r="A2656" s="16" t="s">
        <v>955</v>
      </c>
      <c r="B2656" s="16" t="s">
        <v>955</v>
      </c>
      <c r="C2656" s="25"/>
      <c r="D2656" s="18"/>
      <c r="E2656" s="19"/>
      <c r="F2656" s="20"/>
      <c r="G2656" s="21"/>
      <c r="H2656" s="22" t="b">
        <v>0</v>
      </c>
      <c r="I2656" s="19"/>
      <c r="J2656" s="18"/>
      <c r="K2656" s="31"/>
      <c r="L2656" s="24"/>
      <c r="M2656" s="24"/>
    </row>
    <row r="2657" ht="22.5" customHeight="1">
      <c r="A2657" s="16" t="s">
        <v>955</v>
      </c>
      <c r="B2657" s="16" t="s">
        <v>955</v>
      </c>
      <c r="C2657" s="25"/>
      <c r="D2657" s="18"/>
      <c r="E2657" s="19"/>
      <c r="F2657" s="20"/>
      <c r="G2657" s="21"/>
      <c r="H2657" s="22" t="b">
        <v>0</v>
      </c>
      <c r="I2657" s="19"/>
      <c r="J2657" s="18"/>
      <c r="K2657" s="31"/>
      <c r="L2657" s="24"/>
      <c r="M2657" s="24"/>
    </row>
    <row r="2658" ht="22.5" customHeight="1">
      <c r="A2658" s="16" t="s">
        <v>955</v>
      </c>
      <c r="B2658" s="16" t="s">
        <v>955</v>
      </c>
      <c r="C2658" s="25"/>
      <c r="D2658" s="18"/>
      <c r="E2658" s="19"/>
      <c r="F2658" s="20"/>
      <c r="G2658" s="21"/>
      <c r="H2658" s="22" t="b">
        <v>0</v>
      </c>
      <c r="I2658" s="19"/>
      <c r="J2658" s="18"/>
      <c r="K2658" s="31"/>
      <c r="L2658" s="24"/>
      <c r="M2658" s="24"/>
    </row>
    <row r="2659" ht="22.5" customHeight="1">
      <c r="A2659" s="16" t="s">
        <v>955</v>
      </c>
      <c r="B2659" s="16" t="s">
        <v>955</v>
      </c>
      <c r="C2659" s="25"/>
      <c r="D2659" s="18"/>
      <c r="E2659" s="19"/>
      <c r="F2659" s="20"/>
      <c r="G2659" s="21"/>
      <c r="H2659" s="22" t="b">
        <v>0</v>
      </c>
      <c r="I2659" s="19"/>
      <c r="J2659" s="18"/>
      <c r="K2659" s="31"/>
      <c r="L2659" s="24"/>
      <c r="M2659" s="24"/>
    </row>
    <row r="2660" ht="22.5" customHeight="1">
      <c r="A2660" s="16" t="s">
        <v>955</v>
      </c>
      <c r="B2660" s="16" t="s">
        <v>955</v>
      </c>
      <c r="C2660" s="25"/>
      <c r="D2660" s="18"/>
      <c r="E2660" s="19"/>
      <c r="F2660" s="20"/>
      <c r="G2660" s="21"/>
      <c r="H2660" s="22" t="b">
        <v>0</v>
      </c>
      <c r="I2660" s="19"/>
      <c r="J2660" s="18"/>
      <c r="K2660" s="31"/>
      <c r="L2660" s="24"/>
      <c r="M2660" s="24"/>
    </row>
    <row r="2661" ht="22.5" customHeight="1">
      <c r="A2661" s="16" t="s">
        <v>955</v>
      </c>
      <c r="B2661" s="16" t="s">
        <v>955</v>
      </c>
      <c r="C2661" s="25"/>
      <c r="D2661" s="18"/>
      <c r="E2661" s="19"/>
      <c r="F2661" s="20"/>
      <c r="G2661" s="21"/>
      <c r="H2661" s="22" t="b">
        <v>0</v>
      </c>
      <c r="I2661" s="19"/>
      <c r="J2661" s="18"/>
      <c r="K2661" s="31"/>
      <c r="L2661" s="24"/>
      <c r="M2661" s="24"/>
    </row>
    <row r="2662" ht="22.5" customHeight="1">
      <c r="A2662" s="16" t="s">
        <v>955</v>
      </c>
      <c r="B2662" s="16" t="s">
        <v>955</v>
      </c>
      <c r="C2662" s="25"/>
      <c r="D2662" s="18"/>
      <c r="E2662" s="19"/>
      <c r="F2662" s="20"/>
      <c r="G2662" s="21"/>
      <c r="H2662" s="22" t="b">
        <v>0</v>
      </c>
      <c r="I2662" s="19"/>
      <c r="J2662" s="18"/>
      <c r="K2662" s="31"/>
      <c r="L2662" s="24"/>
      <c r="M2662" s="24"/>
    </row>
    <row r="2663" ht="22.5" customHeight="1">
      <c r="A2663" s="16" t="s">
        <v>955</v>
      </c>
      <c r="B2663" s="16" t="s">
        <v>955</v>
      </c>
      <c r="C2663" s="25"/>
      <c r="D2663" s="18"/>
      <c r="E2663" s="19"/>
      <c r="F2663" s="20"/>
      <c r="G2663" s="21"/>
      <c r="H2663" s="22" t="b">
        <v>0</v>
      </c>
      <c r="I2663" s="19"/>
      <c r="J2663" s="18"/>
      <c r="K2663" s="31"/>
      <c r="L2663" s="24"/>
      <c r="M2663" s="24"/>
    </row>
    <row r="2664" ht="22.5" customHeight="1">
      <c r="A2664" s="16" t="s">
        <v>955</v>
      </c>
      <c r="B2664" s="16" t="s">
        <v>955</v>
      </c>
      <c r="C2664" s="25"/>
      <c r="D2664" s="18"/>
      <c r="E2664" s="19"/>
      <c r="F2664" s="20"/>
      <c r="G2664" s="21"/>
      <c r="H2664" s="22" t="b">
        <v>0</v>
      </c>
      <c r="I2664" s="19"/>
      <c r="J2664" s="18"/>
      <c r="K2664" s="31"/>
      <c r="L2664" s="24"/>
      <c r="M2664" s="24"/>
    </row>
    <row r="2665" ht="22.5" customHeight="1">
      <c r="A2665" s="16" t="s">
        <v>955</v>
      </c>
      <c r="B2665" s="16" t="s">
        <v>955</v>
      </c>
      <c r="C2665" s="25"/>
      <c r="D2665" s="18"/>
      <c r="E2665" s="19"/>
      <c r="F2665" s="20"/>
      <c r="G2665" s="21"/>
      <c r="H2665" s="22" t="b">
        <v>0</v>
      </c>
      <c r="I2665" s="19"/>
      <c r="J2665" s="18"/>
      <c r="K2665" s="31"/>
      <c r="L2665" s="24"/>
      <c r="M2665" s="24"/>
    </row>
    <row r="2666" ht="22.5" customHeight="1">
      <c r="A2666" s="16" t="s">
        <v>955</v>
      </c>
      <c r="B2666" s="16" t="s">
        <v>955</v>
      </c>
      <c r="C2666" s="25"/>
      <c r="D2666" s="18"/>
      <c r="E2666" s="19"/>
      <c r="F2666" s="20"/>
      <c r="G2666" s="21"/>
      <c r="H2666" s="22" t="b">
        <v>0</v>
      </c>
      <c r="I2666" s="19"/>
      <c r="J2666" s="18"/>
      <c r="K2666" s="31"/>
      <c r="L2666" s="24"/>
      <c r="M2666" s="24"/>
    </row>
    <row r="2667" ht="22.5" customHeight="1">
      <c r="A2667" s="16" t="s">
        <v>955</v>
      </c>
      <c r="B2667" s="16" t="s">
        <v>955</v>
      </c>
      <c r="C2667" s="25"/>
      <c r="D2667" s="18"/>
      <c r="E2667" s="19"/>
      <c r="F2667" s="20"/>
      <c r="G2667" s="21"/>
      <c r="H2667" s="22" t="b">
        <v>0</v>
      </c>
      <c r="I2667" s="19"/>
      <c r="J2667" s="18"/>
      <c r="K2667" s="31"/>
      <c r="L2667" s="24"/>
      <c r="M2667" s="24"/>
    </row>
    <row r="2668" ht="22.5" customHeight="1">
      <c r="A2668" s="16" t="s">
        <v>955</v>
      </c>
      <c r="B2668" s="16" t="s">
        <v>955</v>
      </c>
      <c r="C2668" s="25"/>
      <c r="D2668" s="18"/>
      <c r="E2668" s="19"/>
      <c r="F2668" s="20"/>
      <c r="G2668" s="21"/>
      <c r="H2668" s="22" t="b">
        <v>0</v>
      </c>
      <c r="I2668" s="19"/>
      <c r="J2668" s="18"/>
      <c r="K2668" s="31"/>
      <c r="L2668" s="24"/>
      <c r="M2668" s="24"/>
    </row>
    <row r="2669" ht="22.5" customHeight="1">
      <c r="A2669" s="16" t="s">
        <v>955</v>
      </c>
      <c r="B2669" s="16" t="s">
        <v>955</v>
      </c>
      <c r="C2669" s="25"/>
      <c r="D2669" s="18"/>
      <c r="E2669" s="19"/>
      <c r="F2669" s="20"/>
      <c r="G2669" s="21"/>
      <c r="H2669" s="22" t="b">
        <v>0</v>
      </c>
      <c r="I2669" s="19"/>
      <c r="J2669" s="18"/>
      <c r="K2669" s="31"/>
      <c r="L2669" s="24"/>
      <c r="M2669" s="24"/>
    </row>
    <row r="2670" ht="22.5" customHeight="1">
      <c r="A2670" s="16" t="s">
        <v>955</v>
      </c>
      <c r="B2670" s="16" t="s">
        <v>955</v>
      </c>
      <c r="C2670" s="25"/>
      <c r="D2670" s="18"/>
      <c r="E2670" s="19"/>
      <c r="F2670" s="20"/>
      <c r="G2670" s="21"/>
      <c r="H2670" s="22" t="b">
        <v>0</v>
      </c>
      <c r="I2670" s="19"/>
      <c r="J2670" s="18"/>
      <c r="K2670" s="31"/>
      <c r="L2670" s="24"/>
      <c r="M2670" s="24"/>
    </row>
    <row r="2671" ht="22.5" customHeight="1">
      <c r="A2671" s="16" t="s">
        <v>955</v>
      </c>
      <c r="B2671" s="16" t="s">
        <v>955</v>
      </c>
      <c r="C2671" s="25"/>
      <c r="D2671" s="18"/>
      <c r="E2671" s="19"/>
      <c r="F2671" s="20"/>
      <c r="G2671" s="21"/>
      <c r="H2671" s="22" t="b">
        <v>0</v>
      </c>
      <c r="I2671" s="19"/>
      <c r="J2671" s="18"/>
      <c r="K2671" s="31"/>
      <c r="L2671" s="24"/>
      <c r="M2671" s="24"/>
    </row>
    <row r="2672" ht="22.5" customHeight="1">
      <c r="A2672" s="16" t="s">
        <v>955</v>
      </c>
      <c r="B2672" s="16" t="s">
        <v>955</v>
      </c>
      <c r="C2672" s="25"/>
      <c r="D2672" s="18"/>
      <c r="E2672" s="19"/>
      <c r="F2672" s="20"/>
      <c r="G2672" s="21"/>
      <c r="H2672" s="22" t="b">
        <v>0</v>
      </c>
      <c r="I2672" s="19"/>
      <c r="J2672" s="18"/>
      <c r="K2672" s="31"/>
      <c r="L2672" s="24"/>
      <c r="M2672" s="24"/>
    </row>
    <row r="2673" ht="22.5" customHeight="1">
      <c r="A2673" s="16" t="s">
        <v>955</v>
      </c>
      <c r="B2673" s="16" t="s">
        <v>955</v>
      </c>
      <c r="C2673" s="25"/>
      <c r="D2673" s="18"/>
      <c r="E2673" s="19"/>
      <c r="F2673" s="20"/>
      <c r="G2673" s="21"/>
      <c r="H2673" s="22" t="b">
        <v>0</v>
      </c>
      <c r="I2673" s="19"/>
      <c r="J2673" s="18"/>
      <c r="K2673" s="31"/>
      <c r="L2673" s="24"/>
      <c r="M2673" s="24"/>
    </row>
    <row r="2674" ht="22.5" customHeight="1">
      <c r="A2674" s="16" t="s">
        <v>955</v>
      </c>
      <c r="B2674" s="16" t="s">
        <v>955</v>
      </c>
      <c r="C2674" s="25"/>
      <c r="D2674" s="18"/>
      <c r="E2674" s="19"/>
      <c r="F2674" s="20"/>
      <c r="G2674" s="21"/>
      <c r="H2674" s="22" t="b">
        <v>0</v>
      </c>
      <c r="I2674" s="19"/>
      <c r="J2674" s="18"/>
      <c r="K2674" s="31"/>
      <c r="L2674" s="24"/>
      <c r="M2674" s="24"/>
    </row>
    <row r="2675" ht="22.5" customHeight="1">
      <c r="A2675" s="16" t="s">
        <v>955</v>
      </c>
      <c r="B2675" s="16" t="s">
        <v>955</v>
      </c>
      <c r="C2675" s="25"/>
      <c r="D2675" s="18"/>
      <c r="E2675" s="19"/>
      <c r="F2675" s="20"/>
      <c r="G2675" s="21"/>
      <c r="H2675" s="22" t="b">
        <v>0</v>
      </c>
      <c r="I2675" s="19"/>
      <c r="J2675" s="18"/>
      <c r="K2675" s="31"/>
      <c r="L2675" s="24"/>
      <c r="M2675" s="24"/>
    </row>
    <row r="2676" ht="22.5" customHeight="1">
      <c r="A2676" s="16" t="s">
        <v>955</v>
      </c>
      <c r="B2676" s="16" t="s">
        <v>955</v>
      </c>
      <c r="C2676" s="25"/>
      <c r="D2676" s="18"/>
      <c r="E2676" s="19"/>
      <c r="F2676" s="20"/>
      <c r="G2676" s="21"/>
      <c r="H2676" s="22" t="b">
        <v>0</v>
      </c>
      <c r="I2676" s="19"/>
      <c r="J2676" s="18"/>
      <c r="K2676" s="31"/>
      <c r="L2676" s="24"/>
      <c r="M2676" s="24"/>
    </row>
    <row r="2677" ht="22.5" customHeight="1">
      <c r="A2677" s="16" t="s">
        <v>955</v>
      </c>
      <c r="B2677" s="16" t="s">
        <v>955</v>
      </c>
      <c r="C2677" s="25"/>
      <c r="D2677" s="18"/>
      <c r="E2677" s="19"/>
      <c r="F2677" s="20"/>
      <c r="G2677" s="21"/>
      <c r="H2677" s="22" t="b">
        <v>0</v>
      </c>
      <c r="I2677" s="19"/>
      <c r="J2677" s="18"/>
      <c r="K2677" s="31"/>
      <c r="L2677" s="24"/>
      <c r="M2677" s="24"/>
    </row>
    <row r="2678" ht="22.5" customHeight="1">
      <c r="A2678" s="16" t="s">
        <v>955</v>
      </c>
      <c r="B2678" s="16" t="s">
        <v>955</v>
      </c>
      <c r="C2678" s="25"/>
      <c r="D2678" s="18"/>
      <c r="E2678" s="19"/>
      <c r="F2678" s="20"/>
      <c r="G2678" s="21"/>
      <c r="H2678" s="22" t="b">
        <v>0</v>
      </c>
      <c r="I2678" s="19"/>
      <c r="J2678" s="18"/>
      <c r="K2678" s="31"/>
      <c r="L2678" s="24"/>
      <c r="M2678" s="24"/>
    </row>
    <row r="2679" ht="22.5" customHeight="1">
      <c r="A2679" s="16" t="s">
        <v>955</v>
      </c>
      <c r="B2679" s="16" t="s">
        <v>955</v>
      </c>
      <c r="C2679" s="25"/>
      <c r="D2679" s="18"/>
      <c r="E2679" s="19"/>
      <c r="F2679" s="20"/>
      <c r="G2679" s="21"/>
      <c r="H2679" s="22" t="b">
        <v>0</v>
      </c>
      <c r="I2679" s="19"/>
      <c r="J2679" s="18"/>
      <c r="K2679" s="31"/>
      <c r="L2679" s="24"/>
      <c r="M2679" s="24"/>
    </row>
    <row r="2680" ht="22.5" customHeight="1">
      <c r="A2680" s="16" t="s">
        <v>955</v>
      </c>
      <c r="B2680" s="16" t="s">
        <v>955</v>
      </c>
      <c r="C2680" s="25"/>
      <c r="D2680" s="18"/>
      <c r="E2680" s="19"/>
      <c r="F2680" s="20"/>
      <c r="G2680" s="21"/>
      <c r="H2680" s="22" t="b">
        <v>0</v>
      </c>
      <c r="I2680" s="19"/>
      <c r="J2680" s="18"/>
      <c r="K2680" s="31"/>
      <c r="L2680" s="24"/>
      <c r="M2680" s="24"/>
    </row>
    <row r="2681" ht="22.5" customHeight="1">
      <c r="A2681" s="16" t="s">
        <v>955</v>
      </c>
      <c r="B2681" s="16" t="s">
        <v>955</v>
      </c>
      <c r="C2681" s="25"/>
      <c r="D2681" s="18"/>
      <c r="E2681" s="19"/>
      <c r="F2681" s="20"/>
      <c r="G2681" s="21"/>
      <c r="H2681" s="22" t="b">
        <v>0</v>
      </c>
      <c r="I2681" s="19"/>
      <c r="J2681" s="18"/>
      <c r="K2681" s="31"/>
      <c r="L2681" s="24"/>
      <c r="M2681" s="24"/>
    </row>
    <row r="2682" ht="22.5" customHeight="1">
      <c r="A2682" s="16" t="s">
        <v>955</v>
      </c>
      <c r="B2682" s="16" t="s">
        <v>955</v>
      </c>
      <c r="C2682" s="25"/>
      <c r="D2682" s="18"/>
      <c r="E2682" s="19"/>
      <c r="F2682" s="20"/>
      <c r="G2682" s="21"/>
      <c r="H2682" s="22" t="b">
        <v>0</v>
      </c>
      <c r="I2682" s="19"/>
      <c r="J2682" s="18"/>
      <c r="K2682" s="31"/>
      <c r="L2682" s="24"/>
      <c r="M2682" s="24"/>
    </row>
    <row r="2683" ht="22.5" customHeight="1">
      <c r="A2683" s="16" t="s">
        <v>955</v>
      </c>
      <c r="B2683" s="16" t="s">
        <v>955</v>
      </c>
      <c r="C2683" s="25"/>
      <c r="D2683" s="18"/>
      <c r="E2683" s="19"/>
      <c r="F2683" s="20"/>
      <c r="G2683" s="21"/>
      <c r="H2683" s="22" t="b">
        <v>0</v>
      </c>
      <c r="I2683" s="19"/>
      <c r="J2683" s="18"/>
      <c r="K2683" s="31"/>
      <c r="L2683" s="24"/>
      <c r="M2683" s="24"/>
    </row>
    <row r="2684" ht="22.5" customHeight="1">
      <c r="A2684" s="16" t="s">
        <v>955</v>
      </c>
      <c r="B2684" s="16" t="s">
        <v>955</v>
      </c>
      <c r="C2684" s="25"/>
      <c r="D2684" s="18"/>
      <c r="E2684" s="19"/>
      <c r="F2684" s="20"/>
      <c r="G2684" s="21"/>
      <c r="H2684" s="22" t="b">
        <v>0</v>
      </c>
      <c r="I2684" s="19"/>
      <c r="J2684" s="18"/>
      <c r="K2684" s="31"/>
      <c r="L2684" s="24"/>
      <c r="M2684" s="24"/>
    </row>
    <row r="2685" ht="22.5" customHeight="1">
      <c r="A2685" s="16" t="s">
        <v>955</v>
      </c>
      <c r="B2685" s="16" t="s">
        <v>955</v>
      </c>
      <c r="C2685" s="25"/>
      <c r="D2685" s="18"/>
      <c r="E2685" s="19"/>
      <c r="F2685" s="20"/>
      <c r="G2685" s="21"/>
      <c r="H2685" s="22" t="b">
        <v>0</v>
      </c>
      <c r="I2685" s="19"/>
      <c r="J2685" s="18"/>
      <c r="K2685" s="31"/>
      <c r="L2685" s="24"/>
      <c r="M2685" s="24"/>
    </row>
    <row r="2686" ht="22.5" customHeight="1">
      <c r="A2686" s="16" t="s">
        <v>955</v>
      </c>
      <c r="B2686" s="16" t="s">
        <v>955</v>
      </c>
      <c r="C2686" s="25"/>
      <c r="D2686" s="18"/>
      <c r="E2686" s="19"/>
      <c r="F2686" s="20"/>
      <c r="G2686" s="21"/>
      <c r="H2686" s="22" t="b">
        <v>0</v>
      </c>
      <c r="I2686" s="19"/>
      <c r="J2686" s="18"/>
      <c r="K2686" s="31"/>
      <c r="L2686" s="24"/>
      <c r="M2686" s="24"/>
    </row>
    <row r="2687" ht="22.5" customHeight="1">
      <c r="A2687" s="16" t="s">
        <v>955</v>
      </c>
      <c r="B2687" s="16" t="s">
        <v>955</v>
      </c>
      <c r="C2687" s="25"/>
      <c r="D2687" s="18"/>
      <c r="E2687" s="19"/>
      <c r="F2687" s="20"/>
      <c r="G2687" s="21"/>
      <c r="H2687" s="22" t="b">
        <v>0</v>
      </c>
      <c r="I2687" s="19"/>
      <c r="J2687" s="18"/>
      <c r="K2687" s="31"/>
      <c r="L2687" s="24"/>
      <c r="M2687" s="24"/>
    </row>
    <row r="2688" ht="22.5" customHeight="1">
      <c r="A2688" s="16" t="s">
        <v>955</v>
      </c>
      <c r="B2688" s="16" t="s">
        <v>955</v>
      </c>
      <c r="C2688" s="25"/>
      <c r="D2688" s="18"/>
      <c r="E2688" s="19"/>
      <c r="F2688" s="20"/>
      <c r="G2688" s="21"/>
      <c r="H2688" s="22" t="b">
        <v>0</v>
      </c>
      <c r="I2688" s="19"/>
      <c r="J2688" s="18"/>
      <c r="K2688" s="31"/>
      <c r="L2688" s="24"/>
      <c r="M2688" s="24"/>
    </row>
    <row r="2689" ht="22.5" customHeight="1">
      <c r="A2689" s="16" t="s">
        <v>955</v>
      </c>
      <c r="B2689" s="16" t="s">
        <v>955</v>
      </c>
      <c r="C2689" s="25"/>
      <c r="D2689" s="18"/>
      <c r="E2689" s="19"/>
      <c r="F2689" s="20"/>
      <c r="G2689" s="21"/>
      <c r="H2689" s="22" t="b">
        <v>0</v>
      </c>
      <c r="I2689" s="19"/>
      <c r="J2689" s="18"/>
      <c r="K2689" s="31"/>
      <c r="L2689" s="24"/>
      <c r="M2689" s="24"/>
    </row>
    <row r="2690" ht="22.5" customHeight="1">
      <c r="A2690" s="16" t="s">
        <v>955</v>
      </c>
      <c r="B2690" s="16" t="s">
        <v>955</v>
      </c>
      <c r="C2690" s="25"/>
      <c r="D2690" s="18"/>
      <c r="E2690" s="19"/>
      <c r="F2690" s="20"/>
      <c r="G2690" s="21"/>
      <c r="H2690" s="22" t="b">
        <v>0</v>
      </c>
      <c r="I2690" s="19"/>
      <c r="J2690" s="18"/>
      <c r="K2690" s="31"/>
      <c r="L2690" s="24"/>
      <c r="M2690" s="24"/>
    </row>
    <row r="2691" ht="22.5" customHeight="1">
      <c r="A2691" s="16" t="s">
        <v>955</v>
      </c>
      <c r="B2691" s="16" t="s">
        <v>955</v>
      </c>
      <c r="C2691" s="25"/>
      <c r="D2691" s="18"/>
      <c r="E2691" s="19"/>
      <c r="F2691" s="20"/>
      <c r="G2691" s="21"/>
      <c r="H2691" s="22" t="b">
        <v>0</v>
      </c>
      <c r="I2691" s="19"/>
      <c r="J2691" s="18"/>
      <c r="K2691" s="31"/>
      <c r="L2691" s="24"/>
      <c r="M2691" s="24"/>
    </row>
    <row r="2692" ht="22.5" customHeight="1">
      <c r="A2692" s="16" t="s">
        <v>955</v>
      </c>
      <c r="B2692" s="16" t="s">
        <v>955</v>
      </c>
      <c r="C2692" s="25"/>
      <c r="D2692" s="18"/>
      <c r="E2692" s="19"/>
      <c r="F2692" s="20"/>
      <c r="G2692" s="21"/>
      <c r="H2692" s="22" t="b">
        <v>0</v>
      </c>
      <c r="I2692" s="19"/>
      <c r="J2692" s="18"/>
      <c r="K2692" s="31"/>
      <c r="L2692" s="24"/>
      <c r="M2692" s="24"/>
    </row>
    <row r="2693" ht="22.5" customHeight="1">
      <c r="A2693" s="16" t="s">
        <v>955</v>
      </c>
      <c r="B2693" s="16" t="s">
        <v>955</v>
      </c>
      <c r="C2693" s="25"/>
      <c r="D2693" s="18"/>
      <c r="E2693" s="19"/>
      <c r="F2693" s="20"/>
      <c r="G2693" s="21"/>
      <c r="H2693" s="22" t="b">
        <v>0</v>
      </c>
      <c r="I2693" s="19"/>
      <c r="J2693" s="18"/>
      <c r="K2693" s="31"/>
      <c r="L2693" s="24"/>
      <c r="M2693" s="24"/>
    </row>
    <row r="2694" ht="22.5" customHeight="1">
      <c r="A2694" s="16" t="s">
        <v>955</v>
      </c>
      <c r="B2694" s="16" t="s">
        <v>955</v>
      </c>
      <c r="C2694" s="25"/>
      <c r="D2694" s="18"/>
      <c r="E2694" s="19"/>
      <c r="F2694" s="20"/>
      <c r="G2694" s="21"/>
      <c r="H2694" s="22" t="b">
        <v>0</v>
      </c>
      <c r="I2694" s="19"/>
      <c r="J2694" s="18"/>
      <c r="K2694" s="31"/>
      <c r="L2694" s="24"/>
      <c r="M2694" s="24"/>
    </row>
    <row r="2695" ht="22.5" customHeight="1">
      <c r="A2695" s="16" t="s">
        <v>955</v>
      </c>
      <c r="B2695" s="16" t="s">
        <v>955</v>
      </c>
      <c r="C2695" s="25"/>
      <c r="D2695" s="18"/>
      <c r="E2695" s="19"/>
      <c r="F2695" s="20"/>
      <c r="G2695" s="21"/>
      <c r="H2695" s="22" t="b">
        <v>0</v>
      </c>
      <c r="I2695" s="19"/>
      <c r="J2695" s="18"/>
      <c r="K2695" s="31"/>
      <c r="L2695" s="24"/>
      <c r="M2695" s="24"/>
    </row>
    <row r="2696" ht="22.5" customHeight="1">
      <c r="A2696" s="16" t="s">
        <v>955</v>
      </c>
      <c r="B2696" s="16" t="s">
        <v>955</v>
      </c>
      <c r="C2696" s="25"/>
      <c r="D2696" s="18"/>
      <c r="E2696" s="19"/>
      <c r="F2696" s="20"/>
      <c r="G2696" s="21"/>
      <c r="H2696" s="22" t="b">
        <v>0</v>
      </c>
      <c r="I2696" s="19"/>
      <c r="J2696" s="18"/>
      <c r="K2696" s="31"/>
      <c r="L2696" s="24"/>
      <c r="M2696" s="24"/>
    </row>
    <row r="2697" ht="22.5" customHeight="1">
      <c r="A2697" s="16" t="s">
        <v>955</v>
      </c>
      <c r="B2697" s="16" t="s">
        <v>955</v>
      </c>
      <c r="C2697" s="25"/>
      <c r="D2697" s="18"/>
      <c r="E2697" s="19"/>
      <c r="F2697" s="20"/>
      <c r="G2697" s="21"/>
      <c r="H2697" s="22" t="b">
        <v>0</v>
      </c>
      <c r="I2697" s="19"/>
      <c r="J2697" s="18"/>
      <c r="K2697" s="31"/>
      <c r="L2697" s="24"/>
      <c r="M2697" s="24"/>
    </row>
    <row r="2698" ht="22.5" customHeight="1">
      <c r="A2698" s="16" t="s">
        <v>955</v>
      </c>
      <c r="B2698" s="16" t="s">
        <v>955</v>
      </c>
      <c r="C2698" s="25"/>
      <c r="D2698" s="18"/>
      <c r="E2698" s="19"/>
      <c r="F2698" s="20"/>
      <c r="G2698" s="21"/>
      <c r="H2698" s="22" t="b">
        <v>0</v>
      </c>
      <c r="I2698" s="19"/>
      <c r="J2698" s="18"/>
      <c r="K2698" s="31"/>
      <c r="L2698" s="24"/>
      <c r="M2698" s="24"/>
    </row>
    <row r="2699" ht="22.5" customHeight="1">
      <c r="A2699" s="16" t="s">
        <v>955</v>
      </c>
      <c r="B2699" s="16" t="s">
        <v>955</v>
      </c>
      <c r="C2699" s="25"/>
      <c r="D2699" s="18"/>
      <c r="E2699" s="19"/>
      <c r="F2699" s="20"/>
      <c r="G2699" s="21"/>
      <c r="H2699" s="22" t="b">
        <v>0</v>
      </c>
      <c r="I2699" s="19"/>
      <c r="J2699" s="18"/>
      <c r="K2699" s="31"/>
      <c r="L2699" s="24"/>
      <c r="M2699" s="24"/>
    </row>
    <row r="2700" ht="22.5" customHeight="1">
      <c r="A2700" s="16" t="s">
        <v>955</v>
      </c>
      <c r="B2700" s="16" t="s">
        <v>955</v>
      </c>
      <c r="C2700" s="25"/>
      <c r="D2700" s="18"/>
      <c r="E2700" s="19"/>
      <c r="F2700" s="20"/>
      <c r="G2700" s="21"/>
      <c r="H2700" s="22" t="b">
        <v>0</v>
      </c>
      <c r="I2700" s="19"/>
      <c r="J2700" s="18"/>
      <c r="K2700" s="31"/>
      <c r="L2700" s="24"/>
      <c r="M2700" s="24"/>
    </row>
    <row r="2701" ht="22.5" customHeight="1">
      <c r="A2701" s="16" t="s">
        <v>955</v>
      </c>
      <c r="B2701" s="16" t="s">
        <v>955</v>
      </c>
      <c r="C2701" s="25"/>
      <c r="D2701" s="18"/>
      <c r="E2701" s="19"/>
      <c r="F2701" s="20"/>
      <c r="G2701" s="21"/>
      <c r="H2701" s="22" t="b">
        <v>0</v>
      </c>
      <c r="I2701" s="19"/>
      <c r="J2701" s="18"/>
      <c r="K2701" s="31"/>
      <c r="L2701" s="24"/>
      <c r="M2701" s="24"/>
    </row>
    <row r="2702" ht="22.5" customHeight="1">
      <c r="A2702" s="16" t="s">
        <v>955</v>
      </c>
      <c r="B2702" s="16" t="s">
        <v>955</v>
      </c>
      <c r="C2702" s="25"/>
      <c r="D2702" s="18"/>
      <c r="E2702" s="19"/>
      <c r="F2702" s="20"/>
      <c r="G2702" s="21"/>
      <c r="H2702" s="22" t="b">
        <v>0</v>
      </c>
      <c r="I2702" s="19"/>
      <c r="J2702" s="18"/>
      <c r="K2702" s="31"/>
      <c r="L2702" s="24"/>
      <c r="M2702" s="24"/>
    </row>
    <row r="2703" ht="22.5" customHeight="1">
      <c r="A2703" s="16" t="s">
        <v>955</v>
      </c>
      <c r="B2703" s="16" t="s">
        <v>955</v>
      </c>
      <c r="C2703" s="25"/>
      <c r="D2703" s="18"/>
      <c r="E2703" s="19"/>
      <c r="F2703" s="20"/>
      <c r="G2703" s="21"/>
      <c r="H2703" s="22" t="b">
        <v>0</v>
      </c>
      <c r="I2703" s="19"/>
      <c r="J2703" s="18"/>
      <c r="K2703" s="31"/>
      <c r="L2703" s="24"/>
      <c r="M2703" s="24"/>
    </row>
    <row r="2704" ht="22.5" customHeight="1">
      <c r="A2704" s="16" t="s">
        <v>955</v>
      </c>
      <c r="B2704" s="16" t="s">
        <v>955</v>
      </c>
      <c r="C2704" s="25"/>
      <c r="D2704" s="18"/>
      <c r="E2704" s="19"/>
      <c r="F2704" s="20"/>
      <c r="G2704" s="21"/>
      <c r="H2704" s="22" t="b">
        <v>0</v>
      </c>
      <c r="I2704" s="19"/>
      <c r="J2704" s="18"/>
      <c r="K2704" s="31"/>
      <c r="L2704" s="24"/>
      <c r="M2704" s="24"/>
    </row>
    <row r="2705" ht="22.5" customHeight="1">
      <c r="A2705" s="16" t="s">
        <v>955</v>
      </c>
      <c r="B2705" s="16" t="s">
        <v>955</v>
      </c>
      <c r="C2705" s="25"/>
      <c r="D2705" s="18"/>
      <c r="E2705" s="19"/>
      <c r="F2705" s="20"/>
      <c r="G2705" s="21"/>
      <c r="H2705" s="22" t="b">
        <v>0</v>
      </c>
      <c r="I2705" s="19"/>
      <c r="J2705" s="18"/>
      <c r="K2705" s="31"/>
      <c r="L2705" s="24"/>
      <c r="M2705" s="24"/>
    </row>
    <row r="2706" ht="22.5" customHeight="1">
      <c r="A2706" s="16" t="s">
        <v>955</v>
      </c>
      <c r="B2706" s="16" t="s">
        <v>955</v>
      </c>
      <c r="C2706" s="25"/>
      <c r="D2706" s="18"/>
      <c r="E2706" s="19"/>
      <c r="F2706" s="20"/>
      <c r="G2706" s="21"/>
      <c r="H2706" s="22" t="b">
        <v>0</v>
      </c>
      <c r="I2706" s="19"/>
      <c r="J2706" s="18"/>
      <c r="K2706" s="31"/>
      <c r="L2706" s="24"/>
      <c r="M2706" s="24"/>
    </row>
    <row r="2707" ht="22.5" customHeight="1">
      <c r="A2707" s="16" t="s">
        <v>955</v>
      </c>
      <c r="B2707" s="16" t="s">
        <v>955</v>
      </c>
      <c r="C2707" s="25"/>
      <c r="D2707" s="18"/>
      <c r="E2707" s="19"/>
      <c r="F2707" s="20"/>
      <c r="G2707" s="21"/>
      <c r="H2707" s="22" t="b">
        <v>0</v>
      </c>
      <c r="I2707" s="19"/>
      <c r="J2707" s="18"/>
      <c r="K2707" s="31"/>
      <c r="L2707" s="24"/>
      <c r="M2707" s="24"/>
    </row>
    <row r="2708" ht="22.5" customHeight="1">
      <c r="A2708" s="16" t="s">
        <v>955</v>
      </c>
      <c r="B2708" s="16" t="s">
        <v>955</v>
      </c>
      <c r="C2708" s="25"/>
      <c r="D2708" s="18"/>
      <c r="E2708" s="19"/>
      <c r="F2708" s="20"/>
      <c r="G2708" s="21"/>
      <c r="H2708" s="22" t="b">
        <v>0</v>
      </c>
      <c r="I2708" s="19"/>
      <c r="J2708" s="18"/>
      <c r="K2708" s="31"/>
      <c r="L2708" s="24"/>
      <c r="M2708" s="24"/>
    </row>
    <row r="2709" ht="22.5" customHeight="1">
      <c r="A2709" s="16" t="s">
        <v>955</v>
      </c>
      <c r="B2709" s="16" t="s">
        <v>955</v>
      </c>
      <c r="C2709" s="25"/>
      <c r="D2709" s="18"/>
      <c r="E2709" s="19"/>
      <c r="F2709" s="20"/>
      <c r="G2709" s="21"/>
      <c r="H2709" s="22" t="b">
        <v>0</v>
      </c>
      <c r="I2709" s="19"/>
      <c r="J2709" s="18"/>
      <c r="K2709" s="31"/>
      <c r="L2709" s="24"/>
      <c r="M2709" s="24"/>
    </row>
    <row r="2710" ht="22.5" customHeight="1">
      <c r="A2710" s="16" t="s">
        <v>955</v>
      </c>
      <c r="B2710" s="16" t="s">
        <v>955</v>
      </c>
      <c r="C2710" s="25"/>
      <c r="D2710" s="18"/>
      <c r="E2710" s="19"/>
      <c r="F2710" s="20"/>
      <c r="G2710" s="21"/>
      <c r="H2710" s="22" t="b">
        <v>0</v>
      </c>
      <c r="I2710" s="19"/>
      <c r="J2710" s="18"/>
      <c r="K2710" s="31"/>
      <c r="L2710" s="24"/>
      <c r="M2710" s="24"/>
    </row>
    <row r="2711" ht="22.5" customHeight="1">
      <c r="A2711" s="16" t="s">
        <v>955</v>
      </c>
      <c r="B2711" s="16" t="s">
        <v>955</v>
      </c>
      <c r="C2711" s="25"/>
      <c r="D2711" s="18"/>
      <c r="E2711" s="19"/>
      <c r="F2711" s="20"/>
      <c r="G2711" s="21"/>
      <c r="H2711" s="22" t="b">
        <v>0</v>
      </c>
      <c r="I2711" s="19"/>
      <c r="J2711" s="18"/>
      <c r="K2711" s="31"/>
      <c r="L2711" s="24"/>
      <c r="M2711" s="24"/>
    </row>
    <row r="2712" ht="22.5" customHeight="1">
      <c r="A2712" s="16" t="s">
        <v>955</v>
      </c>
      <c r="B2712" s="16" t="s">
        <v>955</v>
      </c>
      <c r="C2712" s="25"/>
      <c r="D2712" s="18"/>
      <c r="E2712" s="19"/>
      <c r="F2712" s="20"/>
      <c r="G2712" s="21"/>
      <c r="H2712" s="22" t="b">
        <v>0</v>
      </c>
      <c r="I2712" s="19"/>
      <c r="J2712" s="18"/>
      <c r="K2712" s="31"/>
      <c r="L2712" s="24"/>
      <c r="M2712" s="24"/>
    </row>
    <row r="2713" ht="22.5" customHeight="1">
      <c r="A2713" s="16" t="s">
        <v>955</v>
      </c>
      <c r="B2713" s="16" t="s">
        <v>955</v>
      </c>
      <c r="C2713" s="25"/>
      <c r="D2713" s="18"/>
      <c r="E2713" s="19"/>
      <c r="F2713" s="20"/>
      <c r="G2713" s="21"/>
      <c r="H2713" s="22" t="b">
        <v>0</v>
      </c>
      <c r="I2713" s="19"/>
      <c r="J2713" s="18"/>
      <c r="K2713" s="31"/>
      <c r="L2713" s="24"/>
      <c r="M2713" s="24"/>
    </row>
    <row r="2714" ht="22.5" customHeight="1">
      <c r="A2714" s="16" t="s">
        <v>955</v>
      </c>
      <c r="B2714" s="16" t="s">
        <v>955</v>
      </c>
      <c r="C2714" s="25"/>
      <c r="D2714" s="18"/>
      <c r="E2714" s="19"/>
      <c r="F2714" s="20"/>
      <c r="G2714" s="21"/>
      <c r="H2714" s="22" t="b">
        <v>0</v>
      </c>
      <c r="I2714" s="19"/>
      <c r="J2714" s="18"/>
      <c r="K2714" s="31"/>
      <c r="L2714" s="24"/>
      <c r="M2714" s="24"/>
    </row>
    <row r="2715" ht="22.5" customHeight="1">
      <c r="A2715" s="16" t="s">
        <v>955</v>
      </c>
      <c r="B2715" s="16" t="s">
        <v>955</v>
      </c>
      <c r="C2715" s="25"/>
      <c r="D2715" s="18"/>
      <c r="E2715" s="19"/>
      <c r="F2715" s="20"/>
      <c r="G2715" s="21"/>
      <c r="H2715" s="22" t="b">
        <v>0</v>
      </c>
      <c r="I2715" s="19"/>
      <c r="J2715" s="18"/>
      <c r="K2715" s="31"/>
      <c r="L2715" s="24"/>
      <c r="M2715" s="24"/>
    </row>
    <row r="2716" ht="22.5" customHeight="1">
      <c r="A2716" s="16" t="s">
        <v>955</v>
      </c>
      <c r="B2716" s="16" t="s">
        <v>955</v>
      </c>
      <c r="C2716" s="25"/>
      <c r="D2716" s="18"/>
      <c r="E2716" s="19"/>
      <c r="F2716" s="20"/>
      <c r="G2716" s="21"/>
      <c r="H2716" s="22" t="b">
        <v>0</v>
      </c>
      <c r="I2716" s="19"/>
      <c r="J2716" s="18"/>
      <c r="K2716" s="31"/>
      <c r="L2716" s="24"/>
      <c r="M2716" s="24"/>
    </row>
    <row r="2717" ht="22.5" customHeight="1">
      <c r="A2717" s="16" t="s">
        <v>955</v>
      </c>
      <c r="B2717" s="16" t="s">
        <v>955</v>
      </c>
      <c r="C2717" s="25"/>
      <c r="D2717" s="18"/>
      <c r="E2717" s="19"/>
      <c r="F2717" s="20"/>
      <c r="G2717" s="21"/>
      <c r="H2717" s="22" t="b">
        <v>0</v>
      </c>
      <c r="I2717" s="19"/>
      <c r="J2717" s="18"/>
      <c r="K2717" s="31"/>
      <c r="L2717" s="24"/>
      <c r="M2717" s="24"/>
    </row>
    <row r="2718" ht="22.5" customHeight="1">
      <c r="A2718" s="16" t="s">
        <v>955</v>
      </c>
      <c r="B2718" s="16" t="s">
        <v>955</v>
      </c>
      <c r="C2718" s="25"/>
      <c r="D2718" s="18"/>
      <c r="E2718" s="19"/>
      <c r="F2718" s="20"/>
      <c r="G2718" s="21"/>
      <c r="H2718" s="22" t="b">
        <v>0</v>
      </c>
      <c r="I2718" s="19"/>
      <c r="J2718" s="18"/>
      <c r="K2718" s="31"/>
      <c r="L2718" s="24"/>
      <c r="M2718" s="24"/>
    </row>
    <row r="2719" ht="22.5" customHeight="1">
      <c r="A2719" s="16" t="s">
        <v>955</v>
      </c>
      <c r="B2719" s="16" t="s">
        <v>955</v>
      </c>
      <c r="C2719" s="25"/>
      <c r="D2719" s="18"/>
      <c r="E2719" s="19"/>
      <c r="F2719" s="20"/>
      <c r="G2719" s="21"/>
      <c r="H2719" s="22" t="b">
        <v>0</v>
      </c>
      <c r="I2719" s="19"/>
      <c r="J2719" s="18"/>
      <c r="K2719" s="31"/>
      <c r="L2719" s="24"/>
      <c r="M2719" s="24"/>
    </row>
    <row r="2720" ht="22.5" customHeight="1">
      <c r="A2720" s="16" t="s">
        <v>955</v>
      </c>
      <c r="B2720" s="16" t="s">
        <v>955</v>
      </c>
      <c r="C2720" s="25"/>
      <c r="D2720" s="18"/>
      <c r="E2720" s="19"/>
      <c r="F2720" s="20"/>
      <c r="G2720" s="21"/>
      <c r="H2720" s="22" t="b">
        <v>0</v>
      </c>
      <c r="I2720" s="19"/>
      <c r="J2720" s="18"/>
      <c r="K2720" s="31"/>
      <c r="L2720" s="24"/>
      <c r="M2720" s="24"/>
    </row>
    <row r="2721" ht="22.5" customHeight="1">
      <c r="A2721" s="16" t="s">
        <v>955</v>
      </c>
      <c r="B2721" s="16" t="s">
        <v>955</v>
      </c>
      <c r="C2721" s="25"/>
      <c r="D2721" s="18"/>
      <c r="E2721" s="19"/>
      <c r="F2721" s="20"/>
      <c r="G2721" s="21"/>
      <c r="H2721" s="22" t="b">
        <v>0</v>
      </c>
      <c r="I2721" s="19"/>
      <c r="J2721" s="18"/>
      <c r="K2721" s="31"/>
      <c r="L2721" s="24"/>
      <c r="M2721" s="24"/>
    </row>
    <row r="2722" ht="22.5" customHeight="1">
      <c r="A2722" s="16" t="s">
        <v>955</v>
      </c>
      <c r="B2722" s="16" t="s">
        <v>955</v>
      </c>
      <c r="C2722" s="25"/>
      <c r="D2722" s="18"/>
      <c r="E2722" s="19"/>
      <c r="F2722" s="20"/>
      <c r="G2722" s="21"/>
      <c r="H2722" s="22" t="b">
        <v>0</v>
      </c>
      <c r="I2722" s="19"/>
      <c r="J2722" s="18"/>
      <c r="K2722" s="31"/>
      <c r="L2722" s="24"/>
      <c r="M2722" s="24"/>
    </row>
    <row r="2723" ht="22.5" customHeight="1">
      <c r="A2723" s="16" t="s">
        <v>955</v>
      </c>
      <c r="B2723" s="16" t="s">
        <v>955</v>
      </c>
      <c r="C2723" s="25"/>
      <c r="D2723" s="18"/>
      <c r="E2723" s="19"/>
      <c r="F2723" s="20"/>
      <c r="G2723" s="21"/>
      <c r="H2723" s="22" t="b">
        <v>0</v>
      </c>
      <c r="I2723" s="19"/>
      <c r="J2723" s="18"/>
      <c r="K2723" s="31"/>
      <c r="L2723" s="24"/>
      <c r="M2723" s="24"/>
    </row>
    <row r="2724" ht="22.5" customHeight="1">
      <c r="A2724" s="16" t="s">
        <v>955</v>
      </c>
      <c r="B2724" s="16" t="s">
        <v>955</v>
      </c>
      <c r="C2724" s="25"/>
      <c r="D2724" s="18"/>
      <c r="E2724" s="19"/>
      <c r="F2724" s="20"/>
      <c r="G2724" s="21"/>
      <c r="H2724" s="22" t="b">
        <v>0</v>
      </c>
      <c r="I2724" s="19"/>
      <c r="J2724" s="18"/>
      <c r="K2724" s="31"/>
      <c r="L2724" s="24"/>
      <c r="M2724" s="24"/>
    </row>
    <row r="2725" ht="22.5" customHeight="1">
      <c r="A2725" s="16" t="s">
        <v>955</v>
      </c>
      <c r="B2725" s="16" t="s">
        <v>955</v>
      </c>
      <c r="C2725" s="25"/>
      <c r="D2725" s="18"/>
      <c r="E2725" s="19"/>
      <c r="F2725" s="20"/>
      <c r="G2725" s="21"/>
      <c r="H2725" s="22" t="b">
        <v>0</v>
      </c>
      <c r="I2725" s="19"/>
      <c r="J2725" s="18"/>
      <c r="K2725" s="31"/>
      <c r="L2725" s="24"/>
      <c r="M2725" s="24"/>
    </row>
    <row r="2726" ht="22.5" customHeight="1">
      <c r="A2726" s="16" t="s">
        <v>955</v>
      </c>
      <c r="B2726" s="16" t="s">
        <v>955</v>
      </c>
      <c r="C2726" s="25"/>
      <c r="D2726" s="18"/>
      <c r="E2726" s="19"/>
      <c r="F2726" s="20"/>
      <c r="G2726" s="21"/>
      <c r="H2726" s="22" t="b">
        <v>0</v>
      </c>
      <c r="I2726" s="19"/>
      <c r="J2726" s="18"/>
      <c r="K2726" s="31"/>
      <c r="L2726" s="24"/>
      <c r="M2726" s="24"/>
    </row>
    <row r="2727" ht="22.5" customHeight="1">
      <c r="A2727" s="16" t="s">
        <v>955</v>
      </c>
      <c r="B2727" s="16" t="s">
        <v>955</v>
      </c>
      <c r="C2727" s="25"/>
      <c r="D2727" s="18"/>
      <c r="E2727" s="19"/>
      <c r="F2727" s="20"/>
      <c r="G2727" s="21"/>
      <c r="H2727" s="22" t="b">
        <v>0</v>
      </c>
      <c r="I2727" s="19"/>
      <c r="J2727" s="18"/>
      <c r="K2727" s="31"/>
      <c r="L2727" s="24"/>
      <c r="M2727" s="24"/>
    </row>
    <row r="2728" ht="22.5" customHeight="1">
      <c r="A2728" s="16" t="s">
        <v>955</v>
      </c>
      <c r="B2728" s="16" t="s">
        <v>955</v>
      </c>
      <c r="C2728" s="25"/>
      <c r="D2728" s="18"/>
      <c r="E2728" s="19"/>
      <c r="F2728" s="20"/>
      <c r="G2728" s="21"/>
      <c r="H2728" s="22" t="b">
        <v>0</v>
      </c>
      <c r="I2728" s="19"/>
      <c r="J2728" s="18"/>
      <c r="K2728" s="31"/>
      <c r="L2728" s="24"/>
      <c r="M2728" s="24"/>
    </row>
    <row r="2729" ht="22.5" customHeight="1">
      <c r="A2729" s="16" t="s">
        <v>955</v>
      </c>
      <c r="B2729" s="16" t="s">
        <v>955</v>
      </c>
      <c r="C2729" s="25"/>
      <c r="D2729" s="18"/>
      <c r="E2729" s="19"/>
      <c r="F2729" s="20"/>
      <c r="G2729" s="21"/>
      <c r="H2729" s="22" t="b">
        <v>0</v>
      </c>
      <c r="I2729" s="19"/>
      <c r="J2729" s="18"/>
      <c r="K2729" s="31"/>
      <c r="L2729" s="24"/>
      <c r="M2729" s="24"/>
    </row>
    <row r="2730" ht="22.5" customHeight="1">
      <c r="A2730" s="16" t="s">
        <v>955</v>
      </c>
      <c r="B2730" s="16" t="s">
        <v>955</v>
      </c>
      <c r="C2730" s="25"/>
      <c r="D2730" s="18"/>
      <c r="E2730" s="19"/>
      <c r="F2730" s="20"/>
      <c r="G2730" s="21"/>
      <c r="H2730" s="22" t="b">
        <v>0</v>
      </c>
      <c r="I2730" s="19"/>
      <c r="J2730" s="18"/>
      <c r="K2730" s="31"/>
      <c r="L2730" s="24"/>
      <c r="M2730" s="24"/>
    </row>
    <row r="2731" ht="22.5" customHeight="1">
      <c r="A2731" s="16" t="s">
        <v>955</v>
      </c>
      <c r="B2731" s="16" t="s">
        <v>955</v>
      </c>
      <c r="C2731" s="25"/>
      <c r="D2731" s="18"/>
      <c r="E2731" s="19"/>
      <c r="F2731" s="20"/>
      <c r="G2731" s="21"/>
      <c r="H2731" s="22" t="b">
        <v>0</v>
      </c>
      <c r="I2731" s="19"/>
      <c r="J2731" s="18"/>
      <c r="K2731" s="31"/>
      <c r="L2731" s="24"/>
      <c r="M2731" s="24"/>
    </row>
    <row r="2732" ht="22.5" customHeight="1">
      <c r="A2732" s="16" t="s">
        <v>955</v>
      </c>
      <c r="B2732" s="16" t="s">
        <v>955</v>
      </c>
      <c r="C2732" s="25"/>
      <c r="D2732" s="18"/>
      <c r="E2732" s="19"/>
      <c r="F2732" s="20"/>
      <c r="G2732" s="21"/>
      <c r="H2732" s="22" t="b">
        <v>0</v>
      </c>
      <c r="I2732" s="19"/>
      <c r="J2732" s="18"/>
      <c r="K2732" s="31"/>
      <c r="L2732" s="24"/>
      <c r="M2732" s="24"/>
    </row>
    <row r="2733" ht="22.5" customHeight="1">
      <c r="A2733" s="16" t="s">
        <v>955</v>
      </c>
      <c r="B2733" s="16" t="s">
        <v>955</v>
      </c>
      <c r="C2733" s="25"/>
      <c r="D2733" s="18"/>
      <c r="E2733" s="19"/>
      <c r="F2733" s="20"/>
      <c r="G2733" s="21"/>
      <c r="H2733" s="22" t="b">
        <v>0</v>
      </c>
      <c r="I2733" s="19"/>
      <c r="J2733" s="18"/>
      <c r="K2733" s="31"/>
      <c r="L2733" s="24"/>
      <c r="M2733" s="24"/>
    </row>
    <row r="2734" ht="22.5" customHeight="1">
      <c r="A2734" s="16" t="s">
        <v>955</v>
      </c>
      <c r="B2734" s="16" t="s">
        <v>955</v>
      </c>
      <c r="C2734" s="25"/>
      <c r="D2734" s="18"/>
      <c r="E2734" s="19"/>
      <c r="F2734" s="20"/>
      <c r="G2734" s="21"/>
      <c r="H2734" s="22" t="b">
        <v>0</v>
      </c>
      <c r="I2734" s="19"/>
      <c r="J2734" s="18"/>
      <c r="K2734" s="31"/>
      <c r="L2734" s="24"/>
      <c r="M2734" s="24"/>
    </row>
    <row r="2735" ht="22.5" customHeight="1">
      <c r="A2735" s="16" t="s">
        <v>955</v>
      </c>
      <c r="B2735" s="16" t="s">
        <v>955</v>
      </c>
      <c r="C2735" s="25"/>
      <c r="D2735" s="18"/>
      <c r="E2735" s="19"/>
      <c r="F2735" s="20"/>
      <c r="G2735" s="21"/>
      <c r="H2735" s="22" t="b">
        <v>0</v>
      </c>
      <c r="I2735" s="19"/>
      <c r="J2735" s="18"/>
      <c r="K2735" s="31"/>
      <c r="L2735" s="24"/>
      <c r="M2735" s="24"/>
    </row>
    <row r="2736" ht="22.5" customHeight="1">
      <c r="A2736" s="16" t="s">
        <v>955</v>
      </c>
      <c r="B2736" s="16" t="s">
        <v>955</v>
      </c>
      <c r="C2736" s="25"/>
      <c r="D2736" s="18"/>
      <c r="E2736" s="19"/>
      <c r="F2736" s="20"/>
      <c r="G2736" s="21"/>
      <c r="H2736" s="22" t="b">
        <v>0</v>
      </c>
      <c r="I2736" s="19"/>
      <c r="J2736" s="18"/>
      <c r="K2736" s="31"/>
      <c r="L2736" s="24"/>
      <c r="M2736" s="24"/>
    </row>
    <row r="2737" ht="22.5" customHeight="1">
      <c r="A2737" s="16" t="s">
        <v>955</v>
      </c>
      <c r="B2737" s="16" t="s">
        <v>955</v>
      </c>
      <c r="C2737" s="25"/>
      <c r="D2737" s="18"/>
      <c r="E2737" s="19"/>
      <c r="F2737" s="20"/>
      <c r="G2737" s="21"/>
      <c r="H2737" s="22" t="b">
        <v>0</v>
      </c>
      <c r="I2737" s="19"/>
      <c r="J2737" s="18"/>
      <c r="K2737" s="31"/>
      <c r="L2737" s="24"/>
      <c r="M2737" s="24"/>
    </row>
    <row r="2738" ht="22.5" customHeight="1">
      <c r="A2738" s="16" t="s">
        <v>955</v>
      </c>
      <c r="B2738" s="16" t="s">
        <v>955</v>
      </c>
      <c r="C2738" s="25"/>
      <c r="D2738" s="18"/>
      <c r="E2738" s="19"/>
      <c r="F2738" s="20"/>
      <c r="G2738" s="21"/>
      <c r="H2738" s="22" t="b">
        <v>0</v>
      </c>
      <c r="I2738" s="19"/>
      <c r="J2738" s="18"/>
      <c r="K2738" s="31"/>
      <c r="L2738" s="24"/>
      <c r="M2738" s="24"/>
    </row>
    <row r="2739" ht="22.5" customHeight="1">
      <c r="A2739" s="16" t="s">
        <v>955</v>
      </c>
      <c r="B2739" s="16" t="s">
        <v>955</v>
      </c>
      <c r="C2739" s="25"/>
      <c r="D2739" s="18"/>
      <c r="E2739" s="19"/>
      <c r="F2739" s="20"/>
      <c r="G2739" s="21"/>
      <c r="H2739" s="22" t="b">
        <v>0</v>
      </c>
      <c r="I2739" s="19"/>
      <c r="J2739" s="18"/>
      <c r="K2739" s="31"/>
      <c r="L2739" s="24"/>
      <c r="M2739" s="24"/>
    </row>
    <row r="2740" ht="22.5" customHeight="1">
      <c r="A2740" s="16" t="s">
        <v>955</v>
      </c>
      <c r="B2740" s="16" t="s">
        <v>955</v>
      </c>
      <c r="C2740" s="25"/>
      <c r="D2740" s="18"/>
      <c r="E2740" s="19"/>
      <c r="F2740" s="20"/>
      <c r="G2740" s="21"/>
      <c r="H2740" s="22" t="b">
        <v>0</v>
      </c>
      <c r="I2740" s="19"/>
      <c r="J2740" s="18"/>
      <c r="K2740" s="31"/>
      <c r="L2740" s="24"/>
      <c r="M2740" s="24"/>
    </row>
    <row r="2741" ht="22.5" customHeight="1">
      <c r="A2741" s="16" t="s">
        <v>955</v>
      </c>
      <c r="B2741" s="16" t="s">
        <v>955</v>
      </c>
      <c r="C2741" s="25"/>
      <c r="D2741" s="18"/>
      <c r="E2741" s="19"/>
      <c r="F2741" s="20"/>
      <c r="G2741" s="21"/>
      <c r="H2741" s="22" t="b">
        <v>0</v>
      </c>
      <c r="I2741" s="19"/>
      <c r="J2741" s="18"/>
      <c r="K2741" s="31"/>
      <c r="L2741" s="24"/>
      <c r="M2741" s="24"/>
    </row>
    <row r="2742" ht="22.5" customHeight="1">
      <c r="A2742" s="16" t="s">
        <v>955</v>
      </c>
      <c r="B2742" s="16" t="s">
        <v>955</v>
      </c>
      <c r="C2742" s="25"/>
      <c r="D2742" s="18"/>
      <c r="E2742" s="19"/>
      <c r="F2742" s="20"/>
      <c r="G2742" s="21"/>
      <c r="H2742" s="22" t="b">
        <v>0</v>
      </c>
      <c r="I2742" s="19"/>
      <c r="J2742" s="18"/>
      <c r="K2742" s="31"/>
      <c r="L2742" s="24"/>
      <c r="M2742" s="24"/>
    </row>
    <row r="2743" ht="22.5" customHeight="1">
      <c r="A2743" s="16" t="s">
        <v>955</v>
      </c>
      <c r="B2743" s="16" t="s">
        <v>955</v>
      </c>
      <c r="C2743" s="25"/>
      <c r="D2743" s="18"/>
      <c r="E2743" s="19"/>
      <c r="F2743" s="20"/>
      <c r="G2743" s="21"/>
      <c r="H2743" s="22" t="b">
        <v>0</v>
      </c>
      <c r="I2743" s="19"/>
      <c r="J2743" s="18"/>
      <c r="K2743" s="31"/>
      <c r="L2743" s="24"/>
      <c r="M2743" s="24"/>
    </row>
    <row r="2744" ht="22.5" customHeight="1">
      <c r="A2744" s="16" t="s">
        <v>955</v>
      </c>
      <c r="B2744" s="16" t="s">
        <v>955</v>
      </c>
      <c r="C2744" s="25"/>
      <c r="D2744" s="18"/>
      <c r="E2744" s="19"/>
      <c r="F2744" s="20"/>
      <c r="G2744" s="21"/>
      <c r="H2744" s="22" t="b">
        <v>0</v>
      </c>
      <c r="I2744" s="19"/>
      <c r="J2744" s="18"/>
      <c r="K2744" s="31"/>
      <c r="L2744" s="24"/>
      <c r="M2744" s="24"/>
    </row>
    <row r="2745" ht="22.5" customHeight="1">
      <c r="A2745" s="16" t="s">
        <v>955</v>
      </c>
      <c r="B2745" s="16" t="s">
        <v>955</v>
      </c>
      <c r="C2745" s="25"/>
      <c r="D2745" s="18"/>
      <c r="E2745" s="19"/>
      <c r="F2745" s="20"/>
      <c r="G2745" s="21"/>
      <c r="H2745" s="22" t="b">
        <v>0</v>
      </c>
      <c r="I2745" s="19"/>
      <c r="J2745" s="18"/>
      <c r="K2745" s="31"/>
      <c r="L2745" s="24"/>
      <c r="M2745" s="24"/>
    </row>
    <row r="2746" ht="22.5" customHeight="1">
      <c r="A2746" s="16" t="s">
        <v>955</v>
      </c>
      <c r="B2746" s="16" t="s">
        <v>955</v>
      </c>
      <c r="C2746" s="25"/>
      <c r="D2746" s="18"/>
      <c r="E2746" s="19"/>
      <c r="F2746" s="20"/>
      <c r="G2746" s="21"/>
      <c r="H2746" s="22" t="b">
        <v>0</v>
      </c>
      <c r="I2746" s="19"/>
      <c r="J2746" s="18"/>
      <c r="K2746" s="31"/>
      <c r="L2746" s="24"/>
      <c r="M2746" s="24"/>
    </row>
    <row r="2747" ht="22.5" customHeight="1">
      <c r="A2747" s="16" t="s">
        <v>955</v>
      </c>
      <c r="B2747" s="16" t="s">
        <v>955</v>
      </c>
      <c r="C2747" s="25"/>
      <c r="D2747" s="18"/>
      <c r="E2747" s="19"/>
      <c r="F2747" s="20"/>
      <c r="G2747" s="21"/>
      <c r="H2747" s="22" t="b">
        <v>0</v>
      </c>
      <c r="I2747" s="19"/>
      <c r="J2747" s="18"/>
      <c r="K2747" s="31"/>
      <c r="L2747" s="24"/>
      <c r="M2747" s="24"/>
    </row>
    <row r="2748" ht="22.5" customHeight="1">
      <c r="A2748" s="16" t="s">
        <v>955</v>
      </c>
      <c r="B2748" s="16" t="s">
        <v>955</v>
      </c>
      <c r="C2748" s="25"/>
      <c r="D2748" s="18"/>
      <c r="E2748" s="19"/>
      <c r="F2748" s="20"/>
      <c r="G2748" s="21"/>
      <c r="H2748" s="22" t="b">
        <v>0</v>
      </c>
      <c r="I2748" s="19"/>
      <c r="J2748" s="18"/>
      <c r="K2748" s="31"/>
      <c r="L2748" s="24"/>
      <c r="M2748" s="24"/>
    </row>
    <row r="2749" ht="22.5" customHeight="1">
      <c r="A2749" s="16" t="s">
        <v>955</v>
      </c>
      <c r="B2749" s="16" t="s">
        <v>955</v>
      </c>
      <c r="C2749" s="25"/>
      <c r="D2749" s="18"/>
      <c r="E2749" s="19"/>
      <c r="F2749" s="20"/>
      <c r="G2749" s="21"/>
      <c r="H2749" s="22" t="b">
        <v>0</v>
      </c>
      <c r="I2749" s="19"/>
      <c r="J2749" s="18"/>
      <c r="K2749" s="31"/>
      <c r="L2749" s="24"/>
      <c r="M2749" s="24"/>
    </row>
    <row r="2750" ht="22.5" customHeight="1">
      <c r="A2750" s="16" t="s">
        <v>955</v>
      </c>
      <c r="B2750" s="16" t="s">
        <v>955</v>
      </c>
      <c r="C2750" s="25"/>
      <c r="D2750" s="18"/>
      <c r="E2750" s="19"/>
      <c r="F2750" s="20"/>
      <c r="G2750" s="21"/>
      <c r="H2750" s="22" t="b">
        <v>0</v>
      </c>
      <c r="I2750" s="19"/>
      <c r="J2750" s="18"/>
      <c r="K2750" s="31"/>
      <c r="L2750" s="24"/>
      <c r="M2750" s="24"/>
    </row>
    <row r="2751" ht="22.5" customHeight="1">
      <c r="A2751" s="16" t="s">
        <v>955</v>
      </c>
      <c r="B2751" s="16" t="s">
        <v>955</v>
      </c>
      <c r="C2751" s="25"/>
      <c r="D2751" s="18"/>
      <c r="E2751" s="19"/>
      <c r="F2751" s="20"/>
      <c r="G2751" s="21"/>
      <c r="H2751" s="22" t="b">
        <v>0</v>
      </c>
      <c r="I2751" s="19"/>
      <c r="J2751" s="18"/>
      <c r="K2751" s="31"/>
      <c r="L2751" s="24"/>
      <c r="M2751" s="24"/>
    </row>
    <row r="2752" ht="22.5" customHeight="1">
      <c r="A2752" s="16" t="s">
        <v>955</v>
      </c>
      <c r="B2752" s="16" t="s">
        <v>955</v>
      </c>
      <c r="C2752" s="25"/>
      <c r="D2752" s="18"/>
      <c r="E2752" s="19"/>
      <c r="F2752" s="20"/>
      <c r="G2752" s="21"/>
      <c r="H2752" s="22" t="b">
        <v>0</v>
      </c>
      <c r="I2752" s="19"/>
      <c r="J2752" s="18"/>
      <c r="K2752" s="31"/>
      <c r="L2752" s="24"/>
      <c r="M2752" s="24"/>
    </row>
    <row r="2753" ht="22.5" customHeight="1">
      <c r="A2753" s="16" t="s">
        <v>955</v>
      </c>
      <c r="B2753" s="16" t="s">
        <v>955</v>
      </c>
      <c r="C2753" s="25"/>
      <c r="D2753" s="18"/>
      <c r="E2753" s="19"/>
      <c r="F2753" s="20"/>
      <c r="G2753" s="21"/>
      <c r="H2753" s="22" t="b">
        <v>0</v>
      </c>
      <c r="I2753" s="19"/>
      <c r="J2753" s="18"/>
      <c r="K2753" s="31"/>
      <c r="L2753" s="24"/>
      <c r="M2753" s="24"/>
    </row>
    <row r="2754" ht="22.5" customHeight="1">
      <c r="A2754" s="16" t="s">
        <v>955</v>
      </c>
      <c r="B2754" s="16" t="s">
        <v>955</v>
      </c>
      <c r="C2754" s="25"/>
      <c r="D2754" s="18"/>
      <c r="E2754" s="19"/>
      <c r="F2754" s="20"/>
      <c r="G2754" s="21"/>
      <c r="H2754" s="22" t="b">
        <v>0</v>
      </c>
      <c r="I2754" s="19"/>
      <c r="J2754" s="18"/>
      <c r="K2754" s="31"/>
      <c r="L2754" s="24"/>
      <c r="M2754" s="24"/>
    </row>
    <row r="2755" ht="22.5" customHeight="1">
      <c r="A2755" s="16" t="s">
        <v>955</v>
      </c>
      <c r="B2755" s="16" t="s">
        <v>955</v>
      </c>
      <c r="C2755" s="25"/>
      <c r="D2755" s="18"/>
      <c r="E2755" s="19"/>
      <c r="F2755" s="20"/>
      <c r="G2755" s="21"/>
      <c r="H2755" s="22" t="b">
        <v>0</v>
      </c>
      <c r="I2755" s="19"/>
      <c r="J2755" s="18"/>
      <c r="K2755" s="31"/>
      <c r="L2755" s="24"/>
      <c r="M2755" s="24"/>
    </row>
    <row r="2756" ht="22.5" customHeight="1">
      <c r="A2756" s="16" t="s">
        <v>955</v>
      </c>
      <c r="B2756" s="16" t="s">
        <v>955</v>
      </c>
      <c r="C2756" s="25"/>
      <c r="D2756" s="18"/>
      <c r="E2756" s="19"/>
      <c r="F2756" s="20"/>
      <c r="G2756" s="21"/>
      <c r="H2756" s="22" t="b">
        <v>0</v>
      </c>
      <c r="I2756" s="19"/>
      <c r="J2756" s="18"/>
      <c r="K2756" s="31"/>
      <c r="L2756" s="24"/>
      <c r="M2756" s="24"/>
    </row>
    <row r="2757" ht="22.5" customHeight="1">
      <c r="A2757" s="16" t="s">
        <v>955</v>
      </c>
      <c r="B2757" s="16" t="s">
        <v>955</v>
      </c>
      <c r="C2757" s="25"/>
      <c r="D2757" s="18"/>
      <c r="E2757" s="19"/>
      <c r="F2757" s="20"/>
      <c r="G2757" s="21"/>
      <c r="H2757" s="22" t="b">
        <v>0</v>
      </c>
      <c r="I2757" s="19"/>
      <c r="J2757" s="18"/>
      <c r="K2757" s="31">
        <v>0.0</v>
      </c>
      <c r="L2757" s="24"/>
      <c r="M2757" s="24"/>
    </row>
    <row r="2758" ht="22.5" customHeight="1">
      <c r="A2758" s="16" t="s">
        <v>955</v>
      </c>
      <c r="B2758" s="16" t="s">
        <v>955</v>
      </c>
      <c r="C2758" s="25"/>
      <c r="D2758" s="18"/>
      <c r="E2758" s="19"/>
      <c r="F2758" s="20"/>
      <c r="G2758" s="21"/>
      <c r="H2758" s="22" t="b">
        <v>0</v>
      </c>
      <c r="I2758" s="19"/>
      <c r="J2758" s="18"/>
      <c r="K2758" s="31">
        <v>0.0</v>
      </c>
      <c r="L2758" s="24"/>
      <c r="M2758" s="24"/>
    </row>
    <row r="2759" ht="22.5" customHeight="1">
      <c r="A2759" s="16" t="s">
        <v>955</v>
      </c>
      <c r="B2759" s="16" t="s">
        <v>955</v>
      </c>
      <c r="C2759" s="25"/>
      <c r="D2759" s="18"/>
      <c r="E2759" s="19"/>
      <c r="F2759" s="20"/>
      <c r="G2759" s="21"/>
      <c r="H2759" s="22" t="b">
        <v>0</v>
      </c>
      <c r="I2759" s="19"/>
      <c r="J2759" s="18"/>
      <c r="K2759" s="31">
        <v>0.0</v>
      </c>
      <c r="L2759" s="24"/>
      <c r="M2759" s="24"/>
    </row>
    <row r="2760" ht="22.5" customHeight="1">
      <c r="A2760" s="16" t="s">
        <v>955</v>
      </c>
      <c r="B2760" s="16" t="s">
        <v>955</v>
      </c>
      <c r="C2760" s="25"/>
      <c r="D2760" s="18"/>
      <c r="E2760" s="19"/>
      <c r="F2760" s="20"/>
      <c r="G2760" s="21"/>
      <c r="H2760" s="22" t="b">
        <v>0</v>
      </c>
      <c r="I2760" s="19"/>
      <c r="J2760" s="18"/>
      <c r="K2760" s="31">
        <v>0.0</v>
      </c>
      <c r="L2760" s="24"/>
      <c r="M2760" s="24"/>
    </row>
    <row r="2761" ht="22.5" customHeight="1">
      <c r="A2761" s="16" t="s">
        <v>955</v>
      </c>
      <c r="B2761" s="16" t="s">
        <v>955</v>
      </c>
      <c r="C2761" s="25"/>
      <c r="D2761" s="18"/>
      <c r="E2761" s="19"/>
      <c r="F2761" s="20"/>
      <c r="G2761" s="21"/>
      <c r="H2761" s="22" t="b">
        <v>0</v>
      </c>
      <c r="I2761" s="19"/>
      <c r="J2761" s="18"/>
      <c r="K2761" s="31">
        <v>0.0</v>
      </c>
      <c r="L2761" s="24"/>
      <c r="M2761" s="24"/>
    </row>
    <row r="2762" ht="22.5" customHeight="1">
      <c r="A2762" s="16" t="s">
        <v>955</v>
      </c>
      <c r="B2762" s="16" t="s">
        <v>955</v>
      </c>
      <c r="C2762" s="25"/>
      <c r="D2762" s="18"/>
      <c r="E2762" s="19"/>
      <c r="F2762" s="20"/>
      <c r="G2762" s="21"/>
      <c r="H2762" s="22" t="b">
        <v>0</v>
      </c>
      <c r="I2762" s="19"/>
      <c r="J2762" s="18"/>
      <c r="K2762" s="31">
        <v>0.0</v>
      </c>
      <c r="L2762" s="24"/>
      <c r="M2762" s="24"/>
    </row>
    <row r="2763" ht="22.5" customHeight="1">
      <c r="A2763" s="16" t="s">
        <v>955</v>
      </c>
      <c r="B2763" s="16" t="s">
        <v>955</v>
      </c>
      <c r="C2763" s="25"/>
      <c r="D2763" s="18"/>
      <c r="E2763" s="19"/>
      <c r="F2763" s="20"/>
      <c r="G2763" s="21"/>
      <c r="H2763" s="22" t="b">
        <v>0</v>
      </c>
      <c r="I2763" s="19"/>
      <c r="J2763" s="18"/>
      <c r="K2763" s="31">
        <v>0.0</v>
      </c>
      <c r="L2763" s="24"/>
      <c r="M2763" s="24"/>
    </row>
    <row r="2764" ht="22.5" customHeight="1">
      <c r="A2764" s="16" t="s">
        <v>955</v>
      </c>
      <c r="B2764" s="16" t="s">
        <v>955</v>
      </c>
      <c r="C2764" s="25"/>
      <c r="D2764" s="18"/>
      <c r="E2764" s="19"/>
      <c r="F2764" s="20"/>
      <c r="G2764" s="21"/>
      <c r="H2764" s="22" t="b">
        <v>0</v>
      </c>
      <c r="I2764" s="19"/>
      <c r="J2764" s="18"/>
      <c r="K2764" s="31">
        <v>0.0</v>
      </c>
      <c r="L2764" s="24"/>
      <c r="M2764" s="24"/>
    </row>
    <row r="2765" ht="22.5" customHeight="1">
      <c r="A2765" s="16" t="s">
        <v>955</v>
      </c>
      <c r="B2765" s="16" t="s">
        <v>955</v>
      </c>
      <c r="C2765" s="25"/>
      <c r="D2765" s="18"/>
      <c r="E2765" s="19"/>
      <c r="F2765" s="20"/>
      <c r="G2765" s="21"/>
      <c r="H2765" s="22" t="b">
        <v>0</v>
      </c>
      <c r="I2765" s="19"/>
      <c r="J2765" s="18"/>
      <c r="K2765" s="31">
        <v>0.0</v>
      </c>
      <c r="L2765" s="24"/>
      <c r="M2765" s="24"/>
    </row>
    <row r="2766" ht="22.5" customHeight="1">
      <c r="A2766" s="16" t="s">
        <v>955</v>
      </c>
      <c r="B2766" s="16" t="s">
        <v>955</v>
      </c>
      <c r="C2766" s="25"/>
      <c r="D2766" s="18"/>
      <c r="E2766" s="19"/>
      <c r="F2766" s="20"/>
      <c r="G2766" s="21"/>
      <c r="H2766" s="22" t="b">
        <v>0</v>
      </c>
      <c r="I2766" s="19"/>
      <c r="J2766" s="18"/>
      <c r="K2766" s="31">
        <v>0.0</v>
      </c>
      <c r="L2766" s="24"/>
      <c r="M2766" s="24"/>
    </row>
    <row r="2767" ht="22.5" customHeight="1">
      <c r="A2767" s="16" t="s">
        <v>955</v>
      </c>
      <c r="B2767" s="16" t="s">
        <v>955</v>
      </c>
      <c r="C2767" s="25"/>
      <c r="D2767" s="18"/>
      <c r="E2767" s="19"/>
      <c r="F2767" s="20"/>
      <c r="G2767" s="21"/>
      <c r="H2767" s="22" t="b">
        <v>0</v>
      </c>
      <c r="I2767" s="19"/>
      <c r="J2767" s="18"/>
      <c r="K2767" s="31">
        <v>0.0</v>
      </c>
      <c r="L2767" s="24"/>
      <c r="M2767" s="24"/>
    </row>
    <row r="2768" ht="22.5" customHeight="1">
      <c r="A2768" s="16" t="s">
        <v>955</v>
      </c>
      <c r="B2768" s="16" t="s">
        <v>955</v>
      </c>
      <c r="C2768" s="25"/>
      <c r="D2768" s="18"/>
      <c r="E2768" s="19"/>
      <c r="F2768" s="20"/>
      <c r="G2768" s="21"/>
      <c r="H2768" s="22" t="b">
        <v>0</v>
      </c>
      <c r="I2768" s="19"/>
      <c r="J2768" s="18"/>
      <c r="K2768" s="31">
        <v>0.0</v>
      </c>
      <c r="L2768" s="24"/>
      <c r="M2768" s="24"/>
    </row>
    <row r="2769" ht="22.5" customHeight="1">
      <c r="A2769" s="16" t="s">
        <v>955</v>
      </c>
      <c r="B2769" s="16" t="s">
        <v>955</v>
      </c>
      <c r="C2769" s="25"/>
      <c r="D2769" s="18"/>
      <c r="E2769" s="19"/>
      <c r="F2769" s="20"/>
      <c r="G2769" s="21"/>
      <c r="H2769" s="22" t="b">
        <v>0</v>
      </c>
      <c r="I2769" s="19"/>
      <c r="J2769" s="18"/>
      <c r="K2769" s="31">
        <v>0.0</v>
      </c>
      <c r="L2769" s="24"/>
      <c r="M2769" s="24"/>
    </row>
    <row r="2770" ht="22.5" customHeight="1">
      <c r="A2770" s="16" t="s">
        <v>955</v>
      </c>
      <c r="B2770" s="16" t="s">
        <v>955</v>
      </c>
      <c r="C2770" s="25"/>
      <c r="D2770" s="18"/>
      <c r="E2770" s="19"/>
      <c r="F2770" s="20"/>
      <c r="G2770" s="21"/>
      <c r="H2770" s="22" t="b">
        <v>0</v>
      </c>
      <c r="I2770" s="19"/>
      <c r="J2770" s="18"/>
      <c r="K2770" s="31">
        <v>0.0</v>
      </c>
      <c r="L2770" s="24"/>
      <c r="M2770" s="24"/>
    </row>
    <row r="2771" ht="22.5" customHeight="1">
      <c r="A2771" s="16" t="s">
        <v>955</v>
      </c>
      <c r="B2771" s="16" t="s">
        <v>955</v>
      </c>
      <c r="C2771" s="25"/>
      <c r="D2771" s="18"/>
      <c r="E2771" s="19"/>
      <c r="F2771" s="20"/>
      <c r="G2771" s="21"/>
      <c r="H2771" s="22" t="b">
        <v>0</v>
      </c>
      <c r="I2771" s="19"/>
      <c r="J2771" s="18"/>
      <c r="K2771" s="31">
        <v>0.0</v>
      </c>
      <c r="L2771" s="24"/>
      <c r="M2771" s="24"/>
    </row>
    <row r="2772" ht="22.5" customHeight="1">
      <c r="A2772" s="16" t="s">
        <v>955</v>
      </c>
      <c r="B2772" s="16" t="s">
        <v>955</v>
      </c>
      <c r="C2772" s="25"/>
      <c r="D2772" s="18"/>
      <c r="E2772" s="19"/>
      <c r="F2772" s="20"/>
      <c r="G2772" s="21"/>
      <c r="H2772" s="22" t="b">
        <v>0</v>
      </c>
      <c r="I2772" s="19"/>
      <c r="J2772" s="18"/>
      <c r="K2772" s="31">
        <v>0.0</v>
      </c>
      <c r="L2772" s="24"/>
      <c r="M2772" s="24"/>
    </row>
    <row r="2773" ht="22.5" customHeight="1">
      <c r="A2773" s="16" t="s">
        <v>955</v>
      </c>
      <c r="B2773" s="16" t="s">
        <v>955</v>
      </c>
      <c r="C2773" s="25"/>
      <c r="D2773" s="18"/>
      <c r="E2773" s="19"/>
      <c r="F2773" s="20"/>
      <c r="G2773" s="21"/>
      <c r="H2773" s="22" t="b">
        <v>0</v>
      </c>
      <c r="I2773" s="19"/>
      <c r="J2773" s="18"/>
      <c r="K2773" s="31">
        <v>0.0</v>
      </c>
      <c r="L2773" s="24"/>
      <c r="M2773" s="24"/>
    </row>
    <row r="2774" ht="22.5" customHeight="1">
      <c r="A2774" s="16" t="s">
        <v>955</v>
      </c>
      <c r="B2774" s="16" t="s">
        <v>955</v>
      </c>
      <c r="C2774" s="25"/>
      <c r="D2774" s="18"/>
      <c r="E2774" s="19"/>
      <c r="F2774" s="20"/>
      <c r="G2774" s="21"/>
      <c r="H2774" s="22" t="b">
        <v>0</v>
      </c>
      <c r="I2774" s="19"/>
      <c r="J2774" s="18"/>
      <c r="K2774" s="31">
        <v>0.0</v>
      </c>
      <c r="L2774" s="24"/>
      <c r="M2774" s="24"/>
    </row>
    <row r="2775" ht="22.5" customHeight="1">
      <c r="A2775" s="16" t="s">
        <v>955</v>
      </c>
      <c r="B2775" s="16" t="s">
        <v>955</v>
      </c>
      <c r="C2775" s="25"/>
      <c r="D2775" s="18"/>
      <c r="E2775" s="19"/>
      <c r="F2775" s="20"/>
      <c r="G2775" s="21"/>
      <c r="H2775" s="22" t="b">
        <v>0</v>
      </c>
      <c r="I2775" s="19"/>
      <c r="J2775" s="18"/>
      <c r="K2775" s="31">
        <v>0.0</v>
      </c>
      <c r="L2775" s="24"/>
      <c r="M2775" s="24"/>
    </row>
    <row r="2776" ht="22.5" customHeight="1">
      <c r="A2776" s="16" t="s">
        <v>955</v>
      </c>
      <c r="B2776" s="16" t="s">
        <v>955</v>
      </c>
      <c r="C2776" s="25"/>
      <c r="D2776" s="18"/>
      <c r="E2776" s="19"/>
      <c r="F2776" s="20"/>
      <c r="G2776" s="21"/>
      <c r="H2776" s="22" t="b">
        <v>0</v>
      </c>
      <c r="I2776" s="19"/>
      <c r="J2776" s="18"/>
      <c r="K2776" s="31">
        <v>0.0</v>
      </c>
      <c r="L2776" s="24"/>
      <c r="M2776" s="24"/>
    </row>
    <row r="2777" ht="22.5" customHeight="1">
      <c r="A2777" s="16" t="s">
        <v>955</v>
      </c>
      <c r="B2777" s="16" t="s">
        <v>955</v>
      </c>
      <c r="C2777" s="25"/>
      <c r="D2777" s="18"/>
      <c r="E2777" s="19"/>
      <c r="F2777" s="20"/>
      <c r="G2777" s="21"/>
      <c r="H2777" s="22" t="b">
        <v>0</v>
      </c>
      <c r="I2777" s="19"/>
      <c r="J2777" s="18"/>
      <c r="K2777" s="31">
        <v>0.0</v>
      </c>
      <c r="L2777" s="24"/>
      <c r="M2777" s="24"/>
    </row>
    <row r="2778" ht="22.5" customHeight="1">
      <c r="A2778" s="16" t="s">
        <v>955</v>
      </c>
      <c r="B2778" s="16" t="s">
        <v>955</v>
      </c>
      <c r="C2778" s="25"/>
      <c r="D2778" s="18"/>
      <c r="E2778" s="19"/>
      <c r="F2778" s="20"/>
      <c r="G2778" s="21"/>
      <c r="H2778" s="22" t="b">
        <v>0</v>
      </c>
      <c r="I2778" s="19"/>
      <c r="J2778" s="18"/>
      <c r="K2778" s="31">
        <v>0.0</v>
      </c>
      <c r="L2778" s="24"/>
      <c r="M2778" s="24"/>
    </row>
    <row r="2779" ht="22.5" customHeight="1">
      <c r="A2779" s="16" t="s">
        <v>955</v>
      </c>
      <c r="B2779" s="16" t="s">
        <v>955</v>
      </c>
      <c r="C2779" s="25"/>
      <c r="D2779" s="18"/>
      <c r="E2779" s="19"/>
      <c r="F2779" s="20"/>
      <c r="G2779" s="21"/>
      <c r="H2779" s="22" t="b">
        <v>0</v>
      </c>
      <c r="I2779" s="19"/>
      <c r="J2779" s="18"/>
      <c r="K2779" s="31">
        <v>0.0</v>
      </c>
      <c r="L2779" s="24"/>
      <c r="M2779" s="24"/>
    </row>
    <row r="2780" ht="22.5" customHeight="1">
      <c r="A2780" s="16" t="s">
        <v>955</v>
      </c>
      <c r="B2780" s="16" t="s">
        <v>955</v>
      </c>
      <c r="C2780" s="25"/>
      <c r="D2780" s="18"/>
      <c r="E2780" s="19"/>
      <c r="F2780" s="20"/>
      <c r="G2780" s="21"/>
      <c r="H2780" s="22" t="b">
        <v>0</v>
      </c>
      <c r="I2780" s="19"/>
      <c r="J2780" s="18"/>
      <c r="K2780" s="31">
        <v>0.0</v>
      </c>
      <c r="L2780" s="24"/>
      <c r="M2780" s="24"/>
    </row>
    <row r="2781" ht="22.5" customHeight="1">
      <c r="A2781" s="16" t="s">
        <v>955</v>
      </c>
      <c r="B2781" s="16" t="s">
        <v>955</v>
      </c>
      <c r="C2781" s="25"/>
      <c r="D2781" s="18"/>
      <c r="E2781" s="19"/>
      <c r="F2781" s="20"/>
      <c r="G2781" s="21"/>
      <c r="H2781" s="22" t="b">
        <v>0</v>
      </c>
      <c r="I2781" s="19"/>
      <c r="J2781" s="18"/>
      <c r="K2781" s="31">
        <v>0.0</v>
      </c>
      <c r="L2781" s="24"/>
      <c r="M2781" s="24"/>
    </row>
    <row r="2782" ht="22.5" customHeight="1">
      <c r="A2782" s="16" t="s">
        <v>955</v>
      </c>
      <c r="B2782" s="16" t="s">
        <v>955</v>
      </c>
      <c r="C2782" s="25"/>
      <c r="D2782" s="18"/>
      <c r="E2782" s="19"/>
      <c r="F2782" s="20"/>
      <c r="G2782" s="21"/>
      <c r="H2782" s="22" t="b">
        <v>0</v>
      </c>
      <c r="I2782" s="19"/>
      <c r="J2782" s="18"/>
      <c r="K2782" s="31">
        <v>0.0</v>
      </c>
      <c r="L2782" s="24"/>
      <c r="M2782" s="24"/>
    </row>
    <row r="2783" ht="22.5" customHeight="1">
      <c r="A2783" s="16" t="s">
        <v>955</v>
      </c>
      <c r="B2783" s="16" t="s">
        <v>955</v>
      </c>
      <c r="C2783" s="25"/>
      <c r="D2783" s="18"/>
      <c r="E2783" s="19"/>
      <c r="F2783" s="20"/>
      <c r="G2783" s="21"/>
      <c r="H2783" s="22" t="b">
        <v>0</v>
      </c>
      <c r="I2783" s="19"/>
      <c r="J2783" s="18"/>
      <c r="K2783" s="31">
        <v>0.0</v>
      </c>
      <c r="L2783" s="24"/>
      <c r="M2783" s="24"/>
    </row>
    <row r="2784" ht="22.5" customHeight="1">
      <c r="A2784" s="16" t="s">
        <v>955</v>
      </c>
      <c r="B2784" s="16" t="s">
        <v>955</v>
      </c>
      <c r="C2784" s="25"/>
      <c r="D2784" s="18"/>
      <c r="E2784" s="19"/>
      <c r="F2784" s="20"/>
      <c r="G2784" s="21"/>
      <c r="H2784" s="22" t="b">
        <v>0</v>
      </c>
      <c r="I2784" s="19"/>
      <c r="J2784" s="18"/>
      <c r="K2784" s="31">
        <v>0.0</v>
      </c>
      <c r="L2784" s="24"/>
      <c r="M2784" s="24"/>
    </row>
    <row r="2785" ht="22.5" customHeight="1">
      <c r="A2785" s="16" t="s">
        <v>955</v>
      </c>
      <c r="B2785" s="16" t="s">
        <v>955</v>
      </c>
      <c r="C2785" s="25"/>
      <c r="D2785" s="18"/>
      <c r="E2785" s="19"/>
      <c r="F2785" s="20"/>
      <c r="G2785" s="21"/>
      <c r="H2785" s="22" t="b">
        <v>0</v>
      </c>
      <c r="I2785" s="19"/>
      <c r="J2785" s="18"/>
      <c r="K2785" s="31">
        <v>0.0</v>
      </c>
      <c r="L2785" s="24"/>
      <c r="M2785" s="24"/>
    </row>
    <row r="2786" ht="22.5" customHeight="1">
      <c r="A2786" s="16" t="s">
        <v>955</v>
      </c>
      <c r="B2786" s="16" t="s">
        <v>955</v>
      </c>
      <c r="C2786" s="25"/>
      <c r="D2786" s="18"/>
      <c r="E2786" s="19"/>
      <c r="F2786" s="20"/>
      <c r="G2786" s="21"/>
      <c r="H2786" s="22" t="b">
        <v>0</v>
      </c>
      <c r="I2786" s="19"/>
      <c r="J2786" s="18"/>
      <c r="K2786" s="31">
        <v>0.0</v>
      </c>
      <c r="L2786" s="24"/>
      <c r="M2786" s="24"/>
    </row>
    <row r="2787" ht="22.5" customHeight="1">
      <c r="A2787" s="16" t="s">
        <v>955</v>
      </c>
      <c r="B2787" s="16" t="s">
        <v>955</v>
      </c>
      <c r="C2787" s="25"/>
      <c r="D2787" s="18"/>
      <c r="E2787" s="19"/>
      <c r="F2787" s="20"/>
      <c r="G2787" s="21"/>
      <c r="H2787" s="22" t="b">
        <v>0</v>
      </c>
      <c r="I2787" s="19"/>
      <c r="J2787" s="18"/>
      <c r="K2787" s="31">
        <v>0.0</v>
      </c>
      <c r="L2787" s="24"/>
      <c r="M2787" s="24"/>
    </row>
    <row r="2788" ht="22.5" customHeight="1">
      <c r="A2788" s="16" t="s">
        <v>955</v>
      </c>
      <c r="B2788" s="16" t="s">
        <v>955</v>
      </c>
      <c r="C2788" s="25"/>
      <c r="D2788" s="18"/>
      <c r="E2788" s="19"/>
      <c r="F2788" s="20"/>
      <c r="G2788" s="21"/>
      <c r="H2788" s="22" t="b">
        <v>0</v>
      </c>
      <c r="I2788" s="19"/>
      <c r="J2788" s="18"/>
      <c r="K2788" s="31">
        <v>0.0</v>
      </c>
      <c r="L2788" s="24"/>
      <c r="M2788" s="24"/>
    </row>
    <row r="2789" ht="22.5" customHeight="1">
      <c r="A2789" s="16" t="s">
        <v>955</v>
      </c>
      <c r="B2789" s="16" t="s">
        <v>955</v>
      </c>
      <c r="C2789" s="25"/>
      <c r="D2789" s="18"/>
      <c r="E2789" s="19"/>
      <c r="F2789" s="20"/>
      <c r="G2789" s="21"/>
      <c r="H2789" s="22" t="b">
        <v>0</v>
      </c>
      <c r="I2789" s="19"/>
      <c r="J2789" s="18"/>
      <c r="K2789" s="31">
        <v>0.0</v>
      </c>
      <c r="L2789" s="24"/>
      <c r="M2789" s="24"/>
    </row>
    <row r="2790" ht="22.5" customHeight="1">
      <c r="A2790" s="16" t="s">
        <v>955</v>
      </c>
      <c r="B2790" s="16" t="s">
        <v>955</v>
      </c>
      <c r="C2790" s="25"/>
      <c r="D2790" s="18"/>
      <c r="E2790" s="19"/>
      <c r="F2790" s="20"/>
      <c r="G2790" s="21"/>
      <c r="H2790" s="22" t="b">
        <v>0</v>
      </c>
      <c r="I2790" s="19"/>
      <c r="J2790" s="18"/>
      <c r="K2790" s="31">
        <v>0.0</v>
      </c>
      <c r="L2790" s="24"/>
      <c r="M2790" s="24"/>
    </row>
    <row r="2791" ht="22.5" customHeight="1">
      <c r="A2791" s="16" t="s">
        <v>955</v>
      </c>
      <c r="B2791" s="16" t="s">
        <v>955</v>
      </c>
      <c r="C2791" s="25"/>
      <c r="D2791" s="18"/>
      <c r="E2791" s="19"/>
      <c r="F2791" s="20"/>
      <c r="G2791" s="21"/>
      <c r="H2791" s="22" t="b">
        <v>0</v>
      </c>
      <c r="I2791" s="19"/>
      <c r="J2791" s="18"/>
      <c r="K2791" s="31">
        <v>0.0</v>
      </c>
      <c r="L2791" s="24"/>
      <c r="M2791" s="24"/>
    </row>
    <row r="2792" ht="22.5" customHeight="1">
      <c r="A2792" s="16" t="s">
        <v>955</v>
      </c>
      <c r="B2792" s="16" t="s">
        <v>955</v>
      </c>
      <c r="C2792" s="25"/>
      <c r="D2792" s="18"/>
      <c r="E2792" s="19"/>
      <c r="F2792" s="20"/>
      <c r="G2792" s="21"/>
      <c r="H2792" s="22" t="b">
        <v>0</v>
      </c>
      <c r="I2792" s="19"/>
      <c r="J2792" s="18"/>
      <c r="K2792" s="31">
        <v>0.0</v>
      </c>
      <c r="L2792" s="24"/>
      <c r="M2792" s="24"/>
    </row>
    <row r="2793" ht="22.5" customHeight="1">
      <c r="A2793" s="16" t="s">
        <v>955</v>
      </c>
      <c r="B2793" s="16" t="s">
        <v>955</v>
      </c>
      <c r="C2793" s="25"/>
      <c r="D2793" s="18"/>
      <c r="E2793" s="19"/>
      <c r="F2793" s="20"/>
      <c r="G2793" s="21"/>
      <c r="H2793" s="22" t="b">
        <v>0</v>
      </c>
      <c r="I2793" s="19"/>
      <c r="J2793" s="18"/>
      <c r="K2793" s="31">
        <v>0.0</v>
      </c>
      <c r="L2793" s="24"/>
      <c r="M2793" s="24"/>
    </row>
    <row r="2794" ht="22.5" customHeight="1">
      <c r="A2794" s="16" t="s">
        <v>955</v>
      </c>
      <c r="B2794" s="16" t="s">
        <v>955</v>
      </c>
      <c r="C2794" s="25"/>
      <c r="D2794" s="18"/>
      <c r="E2794" s="19"/>
      <c r="F2794" s="20"/>
      <c r="G2794" s="21"/>
      <c r="H2794" s="22" t="b">
        <v>0</v>
      </c>
      <c r="I2794" s="19"/>
      <c r="J2794" s="18"/>
      <c r="K2794" s="31">
        <v>0.0</v>
      </c>
      <c r="L2794" s="24"/>
      <c r="M2794" s="24"/>
    </row>
    <row r="2795" ht="22.5" customHeight="1">
      <c r="A2795" s="16" t="s">
        <v>955</v>
      </c>
      <c r="B2795" s="16" t="s">
        <v>955</v>
      </c>
      <c r="C2795" s="25"/>
      <c r="D2795" s="18"/>
      <c r="E2795" s="19"/>
      <c r="F2795" s="20"/>
      <c r="G2795" s="21"/>
      <c r="H2795" s="22" t="b">
        <v>0</v>
      </c>
      <c r="I2795" s="19"/>
      <c r="J2795" s="18"/>
      <c r="K2795" s="31">
        <v>0.0</v>
      </c>
      <c r="L2795" s="24"/>
      <c r="M2795" s="24"/>
    </row>
    <row r="2796" ht="22.5" customHeight="1">
      <c r="A2796" s="16" t="s">
        <v>955</v>
      </c>
      <c r="B2796" s="16" t="s">
        <v>955</v>
      </c>
      <c r="C2796" s="25"/>
      <c r="D2796" s="18"/>
      <c r="E2796" s="19"/>
      <c r="F2796" s="20"/>
      <c r="G2796" s="21"/>
      <c r="H2796" s="22" t="b">
        <v>0</v>
      </c>
      <c r="I2796" s="19"/>
      <c r="J2796" s="18"/>
      <c r="K2796" s="31">
        <v>0.0</v>
      </c>
      <c r="L2796" s="24"/>
      <c r="M2796" s="24"/>
    </row>
    <row r="2797" ht="22.5" customHeight="1">
      <c r="A2797" s="16" t="s">
        <v>955</v>
      </c>
      <c r="B2797" s="16" t="s">
        <v>955</v>
      </c>
      <c r="C2797" s="25"/>
      <c r="D2797" s="18"/>
      <c r="E2797" s="19"/>
      <c r="F2797" s="20"/>
      <c r="G2797" s="21"/>
      <c r="H2797" s="22" t="b">
        <v>0</v>
      </c>
      <c r="I2797" s="19"/>
      <c r="J2797" s="18"/>
      <c r="K2797" s="31">
        <v>0.0</v>
      </c>
      <c r="L2797" s="24"/>
      <c r="M2797" s="24"/>
    </row>
    <row r="2798" ht="22.5" customHeight="1">
      <c r="A2798" s="16" t="s">
        <v>955</v>
      </c>
      <c r="B2798" s="16" t="s">
        <v>955</v>
      </c>
      <c r="C2798" s="25"/>
      <c r="D2798" s="18"/>
      <c r="E2798" s="19"/>
      <c r="F2798" s="20"/>
      <c r="G2798" s="21"/>
      <c r="H2798" s="22" t="b">
        <v>0</v>
      </c>
      <c r="I2798" s="19"/>
      <c r="J2798" s="18"/>
      <c r="K2798" s="31">
        <v>0.0</v>
      </c>
      <c r="L2798" s="24"/>
      <c r="M2798" s="24"/>
    </row>
    <row r="2799" ht="22.5" customHeight="1">
      <c r="A2799" s="16" t="s">
        <v>955</v>
      </c>
      <c r="B2799" s="16" t="s">
        <v>955</v>
      </c>
      <c r="C2799" s="25"/>
      <c r="D2799" s="18"/>
      <c r="E2799" s="19"/>
      <c r="F2799" s="20"/>
      <c r="G2799" s="21"/>
      <c r="H2799" s="22" t="b">
        <v>0</v>
      </c>
      <c r="I2799" s="19"/>
      <c r="J2799" s="18"/>
      <c r="K2799" s="31">
        <v>0.0</v>
      </c>
      <c r="L2799" s="24"/>
      <c r="M2799" s="24"/>
    </row>
    <row r="2800" ht="22.5" customHeight="1">
      <c r="A2800" s="16" t="s">
        <v>955</v>
      </c>
      <c r="B2800" s="16" t="s">
        <v>955</v>
      </c>
      <c r="C2800" s="25"/>
      <c r="D2800" s="18"/>
      <c r="E2800" s="19"/>
      <c r="F2800" s="20"/>
      <c r="G2800" s="21"/>
      <c r="H2800" s="22" t="b">
        <v>0</v>
      </c>
      <c r="I2800" s="19"/>
      <c r="J2800" s="18"/>
      <c r="K2800" s="31">
        <v>0.0</v>
      </c>
      <c r="L2800" s="24"/>
      <c r="M2800" s="24"/>
    </row>
    <row r="2801" ht="22.5" customHeight="1">
      <c r="A2801" s="16" t="s">
        <v>955</v>
      </c>
      <c r="B2801" s="16" t="s">
        <v>955</v>
      </c>
      <c r="C2801" s="25"/>
      <c r="D2801" s="18"/>
      <c r="E2801" s="19"/>
      <c r="F2801" s="20"/>
      <c r="G2801" s="21"/>
      <c r="H2801" s="22" t="b">
        <v>0</v>
      </c>
      <c r="I2801" s="19"/>
      <c r="J2801" s="18"/>
      <c r="K2801" s="31">
        <v>0.0</v>
      </c>
      <c r="L2801" s="24"/>
      <c r="M2801" s="24"/>
    </row>
    <row r="2802" ht="22.5" customHeight="1">
      <c r="A2802" s="16" t="s">
        <v>955</v>
      </c>
      <c r="B2802" s="16" t="s">
        <v>955</v>
      </c>
      <c r="C2802" s="25"/>
      <c r="D2802" s="18"/>
      <c r="E2802" s="19"/>
      <c r="F2802" s="20"/>
      <c r="G2802" s="21"/>
      <c r="H2802" s="22" t="b">
        <v>0</v>
      </c>
      <c r="I2802" s="19"/>
      <c r="J2802" s="18"/>
      <c r="K2802" s="31">
        <v>0.0</v>
      </c>
      <c r="L2802" s="24"/>
      <c r="M2802" s="24"/>
    </row>
    <row r="2803" ht="22.5" customHeight="1">
      <c r="A2803" s="16" t="s">
        <v>955</v>
      </c>
      <c r="B2803" s="16" t="s">
        <v>955</v>
      </c>
      <c r="C2803" s="25"/>
      <c r="D2803" s="18"/>
      <c r="E2803" s="19"/>
      <c r="F2803" s="20"/>
      <c r="G2803" s="21"/>
      <c r="H2803" s="22" t="b">
        <v>0</v>
      </c>
      <c r="I2803" s="19"/>
      <c r="J2803" s="18"/>
      <c r="K2803" s="31">
        <v>0.0</v>
      </c>
      <c r="L2803" s="24"/>
      <c r="M2803" s="24"/>
    </row>
    <row r="2804" ht="22.5" customHeight="1">
      <c r="A2804" s="16" t="s">
        <v>955</v>
      </c>
      <c r="B2804" s="16" t="s">
        <v>955</v>
      </c>
      <c r="C2804" s="25"/>
      <c r="D2804" s="18"/>
      <c r="E2804" s="19"/>
      <c r="F2804" s="20"/>
      <c r="G2804" s="21"/>
      <c r="H2804" s="22" t="b">
        <v>0</v>
      </c>
      <c r="I2804" s="19"/>
      <c r="J2804" s="18"/>
      <c r="K2804" s="31">
        <v>0.0</v>
      </c>
      <c r="L2804" s="24"/>
      <c r="M2804" s="24"/>
    </row>
    <row r="2805" ht="22.5" customHeight="1">
      <c r="A2805" s="16" t="s">
        <v>955</v>
      </c>
      <c r="B2805" s="16" t="s">
        <v>955</v>
      </c>
      <c r="C2805" s="25"/>
      <c r="D2805" s="18"/>
      <c r="E2805" s="19"/>
      <c r="F2805" s="20"/>
      <c r="G2805" s="21"/>
      <c r="H2805" s="22" t="b">
        <v>0</v>
      </c>
      <c r="I2805" s="19"/>
      <c r="J2805" s="18"/>
      <c r="K2805" s="31">
        <v>0.0</v>
      </c>
      <c r="L2805" s="24"/>
      <c r="M2805" s="24"/>
    </row>
    <row r="2806" ht="22.5" customHeight="1">
      <c r="A2806" s="16" t="s">
        <v>955</v>
      </c>
      <c r="B2806" s="16" t="s">
        <v>955</v>
      </c>
      <c r="C2806" s="25"/>
      <c r="D2806" s="18"/>
      <c r="E2806" s="19"/>
      <c r="F2806" s="20"/>
      <c r="G2806" s="21"/>
      <c r="H2806" s="22" t="b">
        <v>0</v>
      </c>
      <c r="I2806" s="19"/>
      <c r="J2806" s="18"/>
      <c r="K2806" s="31">
        <v>0.0</v>
      </c>
      <c r="L2806" s="24"/>
      <c r="M2806" s="24"/>
    </row>
    <row r="2807" ht="22.5" customHeight="1">
      <c r="A2807" s="16" t="s">
        <v>955</v>
      </c>
      <c r="B2807" s="16" t="s">
        <v>955</v>
      </c>
      <c r="C2807" s="25"/>
      <c r="D2807" s="18"/>
      <c r="E2807" s="19"/>
      <c r="F2807" s="20"/>
      <c r="G2807" s="21"/>
      <c r="H2807" s="22" t="b">
        <v>0</v>
      </c>
      <c r="I2807" s="19"/>
      <c r="J2807" s="18"/>
      <c r="K2807" s="31">
        <v>0.0</v>
      </c>
      <c r="L2807" s="24"/>
      <c r="M2807" s="24"/>
    </row>
    <row r="2808" ht="22.5" customHeight="1">
      <c r="A2808" s="16" t="s">
        <v>955</v>
      </c>
      <c r="B2808" s="16" t="s">
        <v>955</v>
      </c>
      <c r="C2808" s="25"/>
      <c r="D2808" s="18"/>
      <c r="E2808" s="19"/>
      <c r="F2808" s="20"/>
      <c r="G2808" s="21"/>
      <c r="H2808" s="22" t="b">
        <v>0</v>
      </c>
      <c r="I2808" s="19"/>
      <c r="J2808" s="18"/>
      <c r="K2808" s="31">
        <v>0.0</v>
      </c>
      <c r="L2808" s="24"/>
      <c r="M2808" s="24"/>
    </row>
    <row r="2809" ht="22.5" customHeight="1">
      <c r="A2809" s="16" t="s">
        <v>955</v>
      </c>
      <c r="B2809" s="16" t="s">
        <v>955</v>
      </c>
      <c r="C2809" s="25"/>
      <c r="D2809" s="18"/>
      <c r="E2809" s="19"/>
      <c r="F2809" s="20"/>
      <c r="G2809" s="21"/>
      <c r="H2809" s="22" t="b">
        <v>0</v>
      </c>
      <c r="I2809" s="19"/>
      <c r="J2809" s="18"/>
      <c r="K2809" s="31">
        <v>0.0</v>
      </c>
      <c r="L2809" s="24"/>
      <c r="M2809" s="24"/>
    </row>
    <row r="2810" ht="22.5" customHeight="1">
      <c r="A2810" s="16" t="s">
        <v>955</v>
      </c>
      <c r="B2810" s="16" t="s">
        <v>955</v>
      </c>
      <c r="C2810" s="25"/>
      <c r="D2810" s="18"/>
      <c r="E2810" s="19"/>
      <c r="F2810" s="20"/>
      <c r="G2810" s="21"/>
      <c r="H2810" s="22" t="b">
        <v>0</v>
      </c>
      <c r="I2810" s="19"/>
      <c r="J2810" s="18"/>
      <c r="K2810" s="31">
        <v>0.0</v>
      </c>
      <c r="L2810" s="24"/>
      <c r="M2810" s="24"/>
    </row>
    <row r="2811" ht="22.5" customHeight="1">
      <c r="A2811" s="16" t="s">
        <v>955</v>
      </c>
      <c r="B2811" s="16" t="s">
        <v>955</v>
      </c>
      <c r="C2811" s="25"/>
      <c r="D2811" s="18"/>
      <c r="E2811" s="19"/>
      <c r="F2811" s="20"/>
      <c r="G2811" s="21"/>
      <c r="H2811" s="22" t="b">
        <v>0</v>
      </c>
      <c r="I2811" s="19"/>
      <c r="J2811" s="18"/>
      <c r="K2811" s="31">
        <v>0.0</v>
      </c>
      <c r="L2811" s="24"/>
      <c r="M2811" s="24"/>
    </row>
    <row r="2812" ht="22.5" customHeight="1">
      <c r="A2812" s="16" t="s">
        <v>955</v>
      </c>
      <c r="B2812" s="16" t="s">
        <v>955</v>
      </c>
      <c r="C2812" s="25"/>
      <c r="D2812" s="18"/>
      <c r="E2812" s="19"/>
      <c r="F2812" s="20"/>
      <c r="G2812" s="21"/>
      <c r="H2812" s="22" t="b">
        <v>0</v>
      </c>
      <c r="I2812" s="19"/>
      <c r="J2812" s="18"/>
      <c r="K2812" s="31">
        <v>0.0</v>
      </c>
      <c r="L2812" s="24"/>
      <c r="M2812" s="24"/>
    </row>
    <row r="2813" ht="22.5" customHeight="1">
      <c r="A2813" s="16" t="s">
        <v>955</v>
      </c>
      <c r="B2813" s="16" t="s">
        <v>955</v>
      </c>
      <c r="C2813" s="25"/>
      <c r="D2813" s="18"/>
      <c r="E2813" s="19"/>
      <c r="F2813" s="20"/>
      <c r="G2813" s="21"/>
      <c r="H2813" s="22" t="b">
        <v>0</v>
      </c>
      <c r="I2813" s="19"/>
      <c r="J2813" s="18"/>
      <c r="K2813" s="31">
        <v>0.0</v>
      </c>
      <c r="L2813" s="24"/>
      <c r="M2813" s="24"/>
    </row>
    <row r="2814" ht="22.5" customHeight="1">
      <c r="A2814" s="16" t="s">
        <v>955</v>
      </c>
      <c r="B2814" s="16" t="s">
        <v>955</v>
      </c>
      <c r="C2814" s="25"/>
      <c r="D2814" s="18"/>
      <c r="E2814" s="19"/>
      <c r="F2814" s="20"/>
      <c r="G2814" s="21"/>
      <c r="H2814" s="22" t="b">
        <v>0</v>
      </c>
      <c r="I2814" s="19"/>
      <c r="J2814" s="18"/>
      <c r="K2814" s="31">
        <v>0.0</v>
      </c>
      <c r="L2814" s="24"/>
      <c r="M2814" s="24"/>
    </row>
    <row r="2815" ht="22.5" customHeight="1">
      <c r="A2815" s="16" t="s">
        <v>955</v>
      </c>
      <c r="B2815" s="16" t="s">
        <v>955</v>
      </c>
      <c r="C2815" s="25"/>
      <c r="D2815" s="18"/>
      <c r="E2815" s="19"/>
      <c r="F2815" s="20"/>
      <c r="G2815" s="21"/>
      <c r="H2815" s="22" t="b">
        <v>0</v>
      </c>
      <c r="I2815" s="19"/>
      <c r="J2815" s="18"/>
      <c r="K2815" s="31">
        <v>0.0</v>
      </c>
      <c r="L2815" s="24"/>
      <c r="M2815" s="24"/>
    </row>
    <row r="2816" ht="22.5" customHeight="1">
      <c r="A2816" s="16" t="s">
        <v>955</v>
      </c>
      <c r="B2816" s="16" t="s">
        <v>955</v>
      </c>
      <c r="C2816" s="25"/>
      <c r="D2816" s="18"/>
      <c r="E2816" s="19"/>
      <c r="F2816" s="20"/>
      <c r="G2816" s="21"/>
      <c r="H2816" s="22" t="b">
        <v>0</v>
      </c>
      <c r="I2816" s="19"/>
      <c r="J2816" s="18"/>
      <c r="K2816" s="31">
        <v>0.0</v>
      </c>
      <c r="L2816" s="24"/>
      <c r="M2816" s="24"/>
    </row>
    <row r="2817" ht="22.5" customHeight="1">
      <c r="A2817" s="16" t="s">
        <v>955</v>
      </c>
      <c r="B2817" s="16" t="s">
        <v>955</v>
      </c>
      <c r="C2817" s="25"/>
      <c r="D2817" s="18"/>
      <c r="E2817" s="19"/>
      <c r="F2817" s="20"/>
      <c r="G2817" s="21"/>
      <c r="H2817" s="22" t="b">
        <v>0</v>
      </c>
      <c r="I2817" s="19"/>
      <c r="J2817" s="18"/>
      <c r="K2817" s="31">
        <v>0.0</v>
      </c>
      <c r="L2817" s="24"/>
      <c r="M2817" s="24"/>
    </row>
    <row r="2818" ht="22.5" customHeight="1">
      <c r="A2818" s="16" t="s">
        <v>955</v>
      </c>
      <c r="B2818" s="16" t="s">
        <v>955</v>
      </c>
      <c r="C2818" s="25"/>
      <c r="D2818" s="18"/>
      <c r="E2818" s="19"/>
      <c r="F2818" s="20"/>
      <c r="G2818" s="21"/>
      <c r="H2818" s="22" t="b">
        <v>0</v>
      </c>
      <c r="I2818" s="19"/>
      <c r="J2818" s="18"/>
      <c r="K2818" s="31">
        <v>0.0</v>
      </c>
      <c r="L2818" s="24"/>
      <c r="M2818" s="24"/>
    </row>
    <row r="2819" ht="22.5" customHeight="1">
      <c r="A2819" s="16" t="s">
        <v>955</v>
      </c>
      <c r="B2819" s="16" t="s">
        <v>955</v>
      </c>
      <c r="C2819" s="25"/>
      <c r="D2819" s="18"/>
      <c r="E2819" s="19"/>
      <c r="F2819" s="20"/>
      <c r="G2819" s="21"/>
      <c r="H2819" s="22" t="b">
        <v>0</v>
      </c>
      <c r="I2819" s="19"/>
      <c r="J2819" s="18"/>
      <c r="K2819" s="31">
        <v>0.0</v>
      </c>
      <c r="L2819" s="24"/>
      <c r="M2819" s="24"/>
    </row>
    <row r="2820" ht="22.5" customHeight="1">
      <c r="A2820" s="16" t="s">
        <v>955</v>
      </c>
      <c r="B2820" s="16" t="s">
        <v>955</v>
      </c>
      <c r="C2820" s="25"/>
      <c r="D2820" s="18"/>
      <c r="E2820" s="19"/>
      <c r="F2820" s="20"/>
      <c r="G2820" s="21"/>
      <c r="H2820" s="22" t="b">
        <v>0</v>
      </c>
      <c r="I2820" s="19"/>
      <c r="J2820" s="18"/>
      <c r="K2820" s="31">
        <v>0.0</v>
      </c>
      <c r="L2820" s="24"/>
      <c r="M2820" s="24"/>
    </row>
    <row r="2821" ht="22.5" customHeight="1">
      <c r="A2821" s="16" t="s">
        <v>955</v>
      </c>
      <c r="B2821" s="16" t="s">
        <v>955</v>
      </c>
      <c r="C2821" s="25"/>
      <c r="D2821" s="18"/>
      <c r="E2821" s="19"/>
      <c r="F2821" s="20"/>
      <c r="G2821" s="21"/>
      <c r="H2821" s="22" t="b">
        <v>0</v>
      </c>
      <c r="I2821" s="19"/>
      <c r="J2821" s="18"/>
      <c r="K2821" s="31">
        <v>0.0</v>
      </c>
      <c r="L2821" s="24"/>
      <c r="M2821" s="24"/>
    </row>
    <row r="2822" ht="22.5" customHeight="1">
      <c r="A2822" s="16" t="s">
        <v>955</v>
      </c>
      <c r="B2822" s="16" t="s">
        <v>955</v>
      </c>
      <c r="C2822" s="25"/>
      <c r="D2822" s="18"/>
      <c r="E2822" s="19"/>
      <c r="F2822" s="20"/>
      <c r="G2822" s="21"/>
      <c r="H2822" s="22" t="b">
        <v>0</v>
      </c>
      <c r="I2822" s="19"/>
      <c r="J2822" s="18"/>
      <c r="K2822" s="31">
        <v>0.0</v>
      </c>
      <c r="L2822" s="24"/>
      <c r="M2822" s="24"/>
    </row>
    <row r="2823" ht="22.5" customHeight="1">
      <c r="A2823" s="16" t="s">
        <v>955</v>
      </c>
      <c r="B2823" s="16" t="s">
        <v>955</v>
      </c>
      <c r="C2823" s="25"/>
      <c r="D2823" s="18"/>
      <c r="E2823" s="19"/>
      <c r="F2823" s="20"/>
      <c r="G2823" s="21"/>
      <c r="H2823" s="22" t="b">
        <v>0</v>
      </c>
      <c r="I2823" s="19"/>
      <c r="J2823" s="18"/>
      <c r="K2823" s="31">
        <v>0.0</v>
      </c>
      <c r="L2823" s="24"/>
      <c r="M2823" s="24"/>
    </row>
    <row r="2824" ht="22.5" customHeight="1">
      <c r="A2824" s="16" t="s">
        <v>955</v>
      </c>
      <c r="B2824" s="16" t="s">
        <v>955</v>
      </c>
      <c r="C2824" s="25"/>
      <c r="D2824" s="18"/>
      <c r="E2824" s="19"/>
      <c r="F2824" s="20"/>
      <c r="G2824" s="21"/>
      <c r="H2824" s="22" t="b">
        <v>0</v>
      </c>
      <c r="I2824" s="19"/>
      <c r="J2824" s="18"/>
      <c r="K2824" s="31">
        <v>0.0</v>
      </c>
      <c r="L2824" s="24"/>
      <c r="M2824" s="24"/>
    </row>
    <row r="2825" ht="22.5" customHeight="1">
      <c r="A2825" s="16" t="s">
        <v>955</v>
      </c>
      <c r="B2825" s="16" t="s">
        <v>955</v>
      </c>
      <c r="C2825" s="25"/>
      <c r="D2825" s="18"/>
      <c r="E2825" s="19"/>
      <c r="F2825" s="20"/>
      <c r="G2825" s="21"/>
      <c r="H2825" s="22" t="b">
        <v>0</v>
      </c>
      <c r="I2825" s="19"/>
      <c r="J2825" s="18"/>
      <c r="K2825" s="31">
        <v>0.0</v>
      </c>
      <c r="L2825" s="24"/>
      <c r="M2825" s="24"/>
    </row>
    <row r="2826" ht="22.5" customHeight="1">
      <c r="A2826" s="16" t="s">
        <v>955</v>
      </c>
      <c r="B2826" s="16" t="s">
        <v>955</v>
      </c>
      <c r="C2826" s="25"/>
      <c r="D2826" s="18"/>
      <c r="E2826" s="19"/>
      <c r="F2826" s="20"/>
      <c r="G2826" s="21"/>
      <c r="H2826" s="22" t="b">
        <v>0</v>
      </c>
      <c r="I2826" s="19"/>
      <c r="J2826" s="18"/>
      <c r="K2826" s="31">
        <v>0.0</v>
      </c>
      <c r="L2826" s="24"/>
      <c r="M2826" s="24"/>
    </row>
    <row r="2827" ht="22.5" customHeight="1">
      <c r="A2827" s="16" t="s">
        <v>955</v>
      </c>
      <c r="B2827" s="16" t="s">
        <v>955</v>
      </c>
      <c r="C2827" s="25"/>
      <c r="D2827" s="18"/>
      <c r="E2827" s="19"/>
      <c r="F2827" s="20"/>
      <c r="G2827" s="21"/>
      <c r="H2827" s="22" t="b">
        <v>0</v>
      </c>
      <c r="I2827" s="19"/>
      <c r="J2827" s="18"/>
      <c r="K2827" s="31">
        <v>0.0</v>
      </c>
      <c r="L2827" s="24"/>
      <c r="M2827" s="24"/>
    </row>
    <row r="2828" ht="22.5" customHeight="1">
      <c r="A2828" s="16" t="s">
        <v>955</v>
      </c>
      <c r="B2828" s="16" t="s">
        <v>955</v>
      </c>
      <c r="C2828" s="25"/>
      <c r="D2828" s="18"/>
      <c r="E2828" s="19"/>
      <c r="F2828" s="20"/>
      <c r="G2828" s="21"/>
      <c r="H2828" s="22" t="b">
        <v>0</v>
      </c>
      <c r="I2828" s="19"/>
      <c r="J2828" s="18"/>
      <c r="K2828" s="31">
        <v>0.0</v>
      </c>
      <c r="L2828" s="24"/>
      <c r="M2828" s="24"/>
    </row>
    <row r="2829" ht="22.5" customHeight="1">
      <c r="A2829" s="16" t="s">
        <v>955</v>
      </c>
      <c r="B2829" s="16" t="s">
        <v>955</v>
      </c>
      <c r="C2829" s="25"/>
      <c r="D2829" s="18"/>
      <c r="E2829" s="19"/>
      <c r="F2829" s="20"/>
      <c r="G2829" s="21"/>
      <c r="H2829" s="22" t="b">
        <v>0</v>
      </c>
      <c r="I2829" s="19"/>
      <c r="J2829" s="18"/>
      <c r="K2829" s="31">
        <v>0.0</v>
      </c>
      <c r="L2829" s="24"/>
      <c r="M2829" s="24"/>
    </row>
    <row r="2830" ht="22.5" customHeight="1">
      <c r="A2830" s="16" t="s">
        <v>955</v>
      </c>
      <c r="B2830" s="16" t="s">
        <v>955</v>
      </c>
      <c r="C2830" s="25"/>
      <c r="D2830" s="18"/>
      <c r="E2830" s="19"/>
      <c r="F2830" s="20"/>
      <c r="G2830" s="21"/>
      <c r="H2830" s="22" t="b">
        <v>0</v>
      </c>
      <c r="I2830" s="19"/>
      <c r="J2830" s="18"/>
      <c r="K2830" s="31">
        <v>0.0</v>
      </c>
      <c r="L2830" s="24"/>
      <c r="M2830" s="24"/>
    </row>
    <row r="2831" ht="22.5" customHeight="1">
      <c r="A2831" s="16" t="s">
        <v>955</v>
      </c>
      <c r="B2831" s="16" t="s">
        <v>955</v>
      </c>
      <c r="C2831" s="25"/>
      <c r="D2831" s="18"/>
      <c r="E2831" s="19"/>
      <c r="F2831" s="20"/>
      <c r="G2831" s="21"/>
      <c r="H2831" s="22" t="b">
        <v>0</v>
      </c>
      <c r="I2831" s="19"/>
      <c r="J2831" s="18"/>
      <c r="K2831" s="31">
        <v>0.0</v>
      </c>
      <c r="L2831" s="24"/>
      <c r="M2831" s="24"/>
    </row>
    <row r="2832" ht="22.5" customHeight="1">
      <c r="A2832" s="16" t="s">
        <v>955</v>
      </c>
      <c r="B2832" s="16" t="s">
        <v>955</v>
      </c>
      <c r="C2832" s="25"/>
      <c r="D2832" s="18"/>
      <c r="E2832" s="19"/>
      <c r="F2832" s="20"/>
      <c r="G2832" s="21"/>
      <c r="H2832" s="22" t="b">
        <v>0</v>
      </c>
      <c r="I2832" s="19"/>
      <c r="J2832" s="18"/>
      <c r="K2832" s="31">
        <v>0.0</v>
      </c>
      <c r="L2832" s="24"/>
      <c r="M2832" s="24"/>
    </row>
    <row r="2833" ht="22.5" customHeight="1">
      <c r="A2833" s="16" t="s">
        <v>955</v>
      </c>
      <c r="B2833" s="16" t="s">
        <v>955</v>
      </c>
      <c r="C2833" s="25"/>
      <c r="D2833" s="18"/>
      <c r="E2833" s="19"/>
      <c r="F2833" s="20"/>
      <c r="G2833" s="21"/>
      <c r="H2833" s="22" t="b">
        <v>0</v>
      </c>
      <c r="I2833" s="19"/>
      <c r="J2833" s="18"/>
      <c r="K2833" s="31">
        <v>0.0</v>
      </c>
      <c r="L2833" s="24"/>
      <c r="M2833" s="24"/>
    </row>
    <row r="2834" ht="22.5" customHeight="1">
      <c r="A2834" s="16" t="s">
        <v>955</v>
      </c>
      <c r="B2834" s="16" t="s">
        <v>955</v>
      </c>
      <c r="C2834" s="25"/>
      <c r="D2834" s="18"/>
      <c r="E2834" s="19"/>
      <c r="F2834" s="20"/>
      <c r="G2834" s="21"/>
      <c r="H2834" s="22" t="b">
        <v>0</v>
      </c>
      <c r="I2834" s="19"/>
      <c r="J2834" s="18"/>
      <c r="K2834" s="31">
        <v>0.0</v>
      </c>
      <c r="L2834" s="24"/>
      <c r="M2834" s="24"/>
    </row>
    <row r="2835" ht="22.5" customHeight="1">
      <c r="A2835" s="16" t="s">
        <v>955</v>
      </c>
      <c r="B2835" s="16" t="s">
        <v>955</v>
      </c>
      <c r="C2835" s="25"/>
      <c r="D2835" s="18"/>
      <c r="E2835" s="19"/>
      <c r="F2835" s="20"/>
      <c r="G2835" s="21"/>
      <c r="H2835" s="22" t="b">
        <v>0</v>
      </c>
      <c r="I2835" s="19"/>
      <c r="J2835" s="18"/>
      <c r="K2835" s="31">
        <v>0.0</v>
      </c>
      <c r="L2835" s="24"/>
      <c r="M2835" s="24"/>
    </row>
    <row r="2836" ht="22.5" customHeight="1">
      <c r="A2836" s="16" t="s">
        <v>955</v>
      </c>
      <c r="B2836" s="16" t="s">
        <v>955</v>
      </c>
      <c r="C2836" s="25"/>
      <c r="D2836" s="18"/>
      <c r="E2836" s="19"/>
      <c r="F2836" s="20"/>
      <c r="G2836" s="21"/>
      <c r="H2836" s="22" t="b">
        <v>0</v>
      </c>
      <c r="I2836" s="19"/>
      <c r="J2836" s="18"/>
      <c r="K2836" s="31">
        <v>0.0</v>
      </c>
      <c r="L2836" s="24"/>
      <c r="M2836" s="24"/>
    </row>
    <row r="2837" ht="22.5" customHeight="1">
      <c r="A2837" s="16" t="s">
        <v>955</v>
      </c>
      <c r="B2837" s="16" t="s">
        <v>955</v>
      </c>
      <c r="C2837" s="25"/>
      <c r="D2837" s="18"/>
      <c r="E2837" s="19"/>
      <c r="F2837" s="20"/>
      <c r="G2837" s="21"/>
      <c r="H2837" s="22" t="b">
        <v>0</v>
      </c>
      <c r="I2837" s="19"/>
      <c r="J2837" s="18"/>
      <c r="K2837" s="31">
        <v>0.0</v>
      </c>
      <c r="L2837" s="24"/>
      <c r="M2837" s="24"/>
    </row>
    <row r="2838" ht="22.5" customHeight="1">
      <c r="A2838" s="16" t="s">
        <v>955</v>
      </c>
      <c r="B2838" s="16" t="s">
        <v>955</v>
      </c>
      <c r="C2838" s="25"/>
      <c r="D2838" s="18"/>
      <c r="E2838" s="19"/>
      <c r="F2838" s="20"/>
      <c r="G2838" s="21"/>
      <c r="H2838" s="22" t="b">
        <v>0</v>
      </c>
      <c r="I2838" s="19"/>
      <c r="J2838" s="18"/>
      <c r="K2838" s="31">
        <v>0.0</v>
      </c>
      <c r="L2838" s="24"/>
      <c r="M2838" s="24"/>
    </row>
    <row r="2839" ht="22.5" customHeight="1">
      <c r="A2839" s="16" t="s">
        <v>955</v>
      </c>
      <c r="B2839" s="16" t="s">
        <v>955</v>
      </c>
      <c r="C2839" s="25"/>
      <c r="D2839" s="18"/>
      <c r="E2839" s="19"/>
      <c r="F2839" s="20"/>
      <c r="G2839" s="21"/>
      <c r="H2839" s="22" t="b">
        <v>0</v>
      </c>
      <c r="I2839" s="19"/>
      <c r="J2839" s="18"/>
      <c r="K2839" s="31">
        <v>0.0</v>
      </c>
      <c r="L2839" s="24"/>
      <c r="M2839" s="24"/>
    </row>
    <row r="2840" ht="22.5" customHeight="1">
      <c r="A2840" s="16" t="s">
        <v>955</v>
      </c>
      <c r="B2840" s="16" t="s">
        <v>955</v>
      </c>
      <c r="C2840" s="25"/>
      <c r="D2840" s="18"/>
      <c r="E2840" s="19"/>
      <c r="F2840" s="20"/>
      <c r="G2840" s="21"/>
      <c r="H2840" s="22" t="b">
        <v>0</v>
      </c>
      <c r="I2840" s="19"/>
      <c r="J2840" s="18"/>
      <c r="K2840" s="31">
        <v>0.0</v>
      </c>
      <c r="L2840" s="24"/>
      <c r="M2840" s="24"/>
    </row>
    <row r="2841" ht="22.5" customHeight="1">
      <c r="A2841" s="16" t="s">
        <v>955</v>
      </c>
      <c r="B2841" s="16" t="s">
        <v>955</v>
      </c>
      <c r="C2841" s="25"/>
      <c r="D2841" s="18"/>
      <c r="E2841" s="19"/>
      <c r="F2841" s="20"/>
      <c r="G2841" s="21"/>
      <c r="H2841" s="22" t="b">
        <v>0</v>
      </c>
      <c r="I2841" s="19"/>
      <c r="J2841" s="18"/>
      <c r="K2841" s="31">
        <v>0.0</v>
      </c>
      <c r="L2841" s="24"/>
      <c r="M2841" s="24"/>
    </row>
    <row r="2842" ht="22.5" customHeight="1">
      <c r="A2842" s="16" t="s">
        <v>955</v>
      </c>
      <c r="B2842" s="16" t="s">
        <v>955</v>
      </c>
      <c r="C2842" s="25"/>
      <c r="D2842" s="18"/>
      <c r="E2842" s="19"/>
      <c r="F2842" s="20"/>
      <c r="G2842" s="21"/>
      <c r="H2842" s="22" t="b">
        <v>0</v>
      </c>
      <c r="I2842" s="19"/>
      <c r="J2842" s="18"/>
      <c r="K2842" s="31">
        <v>0.0</v>
      </c>
      <c r="L2842" s="24"/>
      <c r="M2842" s="24"/>
    </row>
    <row r="2843" ht="22.5" customHeight="1">
      <c r="A2843" s="16" t="s">
        <v>955</v>
      </c>
      <c r="B2843" s="16" t="s">
        <v>955</v>
      </c>
      <c r="C2843" s="25"/>
      <c r="D2843" s="18"/>
      <c r="E2843" s="19"/>
      <c r="F2843" s="20"/>
      <c r="G2843" s="21"/>
      <c r="H2843" s="22" t="b">
        <v>0</v>
      </c>
      <c r="I2843" s="19"/>
      <c r="J2843" s="18"/>
      <c r="K2843" s="31">
        <v>0.0</v>
      </c>
      <c r="L2843" s="24"/>
      <c r="M2843" s="24"/>
    </row>
    <row r="2844" ht="22.5" customHeight="1">
      <c r="A2844" s="16" t="s">
        <v>955</v>
      </c>
      <c r="B2844" s="16" t="s">
        <v>955</v>
      </c>
      <c r="C2844" s="25"/>
      <c r="D2844" s="18"/>
      <c r="E2844" s="19"/>
      <c r="F2844" s="20"/>
      <c r="G2844" s="21"/>
      <c r="H2844" s="22" t="b">
        <v>0</v>
      </c>
      <c r="I2844" s="19"/>
      <c r="J2844" s="18"/>
      <c r="K2844" s="31">
        <v>0.0</v>
      </c>
      <c r="L2844" s="24"/>
      <c r="M2844" s="24"/>
    </row>
    <row r="2845" ht="22.5" customHeight="1">
      <c r="A2845" s="16" t="s">
        <v>955</v>
      </c>
      <c r="B2845" s="16" t="s">
        <v>955</v>
      </c>
      <c r="C2845" s="25"/>
      <c r="D2845" s="18"/>
      <c r="E2845" s="19"/>
      <c r="F2845" s="20"/>
      <c r="G2845" s="21"/>
      <c r="H2845" s="22" t="b">
        <v>0</v>
      </c>
      <c r="I2845" s="19"/>
      <c r="J2845" s="18"/>
      <c r="K2845" s="31">
        <v>0.0</v>
      </c>
      <c r="L2845" s="24"/>
      <c r="M2845" s="24"/>
    </row>
    <row r="2846" ht="22.5" customHeight="1">
      <c r="A2846" s="16" t="s">
        <v>955</v>
      </c>
      <c r="B2846" s="16" t="s">
        <v>955</v>
      </c>
      <c r="C2846" s="25"/>
      <c r="D2846" s="18"/>
      <c r="E2846" s="19"/>
      <c r="F2846" s="20"/>
      <c r="G2846" s="21"/>
      <c r="H2846" s="22" t="b">
        <v>0</v>
      </c>
      <c r="I2846" s="19"/>
      <c r="J2846" s="18"/>
      <c r="K2846" s="31">
        <v>0.0</v>
      </c>
      <c r="L2846" s="24"/>
      <c r="M2846" s="24"/>
    </row>
    <row r="2847" ht="22.5" customHeight="1">
      <c r="A2847" s="16" t="s">
        <v>955</v>
      </c>
      <c r="B2847" s="16" t="s">
        <v>955</v>
      </c>
      <c r="C2847" s="25"/>
      <c r="D2847" s="18"/>
      <c r="E2847" s="19"/>
      <c r="F2847" s="20"/>
      <c r="G2847" s="21"/>
      <c r="H2847" s="22" t="b">
        <v>0</v>
      </c>
      <c r="I2847" s="19"/>
      <c r="J2847" s="18"/>
      <c r="K2847" s="31">
        <v>0.0</v>
      </c>
      <c r="L2847" s="24"/>
      <c r="M2847" s="24"/>
    </row>
    <row r="2848" ht="22.5" customHeight="1">
      <c r="A2848" s="16" t="s">
        <v>955</v>
      </c>
      <c r="B2848" s="16" t="s">
        <v>955</v>
      </c>
      <c r="C2848" s="25"/>
      <c r="D2848" s="18"/>
      <c r="E2848" s="19"/>
      <c r="F2848" s="20"/>
      <c r="G2848" s="21"/>
      <c r="H2848" s="22" t="b">
        <v>0</v>
      </c>
      <c r="I2848" s="19"/>
      <c r="J2848" s="18"/>
      <c r="K2848" s="31">
        <v>0.0</v>
      </c>
      <c r="L2848" s="24"/>
      <c r="M2848" s="24"/>
    </row>
    <row r="2849" ht="22.5" customHeight="1">
      <c r="A2849" s="16" t="s">
        <v>955</v>
      </c>
      <c r="B2849" s="16" t="s">
        <v>955</v>
      </c>
      <c r="C2849" s="25"/>
      <c r="D2849" s="18"/>
      <c r="E2849" s="19"/>
      <c r="F2849" s="20"/>
      <c r="G2849" s="21"/>
      <c r="H2849" s="22" t="b">
        <v>0</v>
      </c>
      <c r="I2849" s="19"/>
      <c r="J2849" s="18"/>
      <c r="K2849" s="31">
        <v>0.0</v>
      </c>
      <c r="L2849" s="24"/>
      <c r="M2849" s="24"/>
    </row>
    <row r="2850" ht="22.5" customHeight="1">
      <c r="A2850" s="16" t="s">
        <v>955</v>
      </c>
      <c r="B2850" s="16" t="s">
        <v>955</v>
      </c>
      <c r="C2850" s="25"/>
      <c r="D2850" s="18"/>
      <c r="E2850" s="19"/>
      <c r="F2850" s="20"/>
      <c r="G2850" s="21"/>
      <c r="H2850" s="22" t="b">
        <v>0</v>
      </c>
      <c r="I2850" s="19"/>
      <c r="J2850" s="18"/>
      <c r="K2850" s="31">
        <v>0.0</v>
      </c>
      <c r="L2850" s="24"/>
      <c r="M2850" s="24"/>
    </row>
    <row r="2851" ht="22.5" customHeight="1">
      <c r="A2851" s="16" t="s">
        <v>955</v>
      </c>
      <c r="B2851" s="16" t="s">
        <v>955</v>
      </c>
      <c r="C2851" s="25"/>
      <c r="D2851" s="18"/>
      <c r="E2851" s="19"/>
      <c r="F2851" s="20"/>
      <c r="G2851" s="21"/>
      <c r="H2851" s="22" t="b">
        <v>0</v>
      </c>
      <c r="I2851" s="19"/>
      <c r="J2851" s="18"/>
      <c r="K2851" s="31">
        <v>0.0</v>
      </c>
      <c r="L2851" s="24"/>
      <c r="M2851" s="24"/>
    </row>
    <row r="2852" ht="22.5" customHeight="1">
      <c r="A2852" s="16" t="s">
        <v>955</v>
      </c>
      <c r="B2852" s="16" t="s">
        <v>955</v>
      </c>
      <c r="C2852" s="25"/>
      <c r="D2852" s="18"/>
      <c r="E2852" s="19"/>
      <c r="F2852" s="20"/>
      <c r="G2852" s="21"/>
      <c r="H2852" s="22" t="b">
        <v>0</v>
      </c>
      <c r="I2852" s="19"/>
      <c r="J2852" s="18"/>
      <c r="K2852" s="31">
        <v>0.0</v>
      </c>
      <c r="L2852" s="24"/>
      <c r="M2852" s="24"/>
    </row>
    <row r="2853" ht="22.5" customHeight="1">
      <c r="A2853" s="16" t="s">
        <v>955</v>
      </c>
      <c r="B2853" s="16" t="s">
        <v>955</v>
      </c>
      <c r="C2853" s="25"/>
      <c r="D2853" s="18"/>
      <c r="E2853" s="19"/>
      <c r="F2853" s="20"/>
      <c r="G2853" s="21"/>
      <c r="H2853" s="22" t="b">
        <v>0</v>
      </c>
      <c r="I2853" s="19"/>
      <c r="J2853" s="18"/>
      <c r="K2853" s="31">
        <v>0.0</v>
      </c>
      <c r="L2853" s="24"/>
      <c r="M2853" s="24"/>
    </row>
    <row r="2854" ht="22.5" customHeight="1">
      <c r="A2854" s="16" t="s">
        <v>955</v>
      </c>
      <c r="B2854" s="16" t="s">
        <v>955</v>
      </c>
      <c r="C2854" s="25"/>
      <c r="D2854" s="18"/>
      <c r="E2854" s="19"/>
      <c r="F2854" s="20"/>
      <c r="G2854" s="21"/>
      <c r="H2854" s="22" t="b">
        <v>0</v>
      </c>
      <c r="I2854" s="19"/>
      <c r="J2854" s="18"/>
      <c r="K2854" s="31">
        <v>0.0</v>
      </c>
      <c r="L2854" s="24"/>
      <c r="M2854" s="24"/>
    </row>
    <row r="2855" ht="22.5" customHeight="1">
      <c r="A2855" s="16" t="s">
        <v>955</v>
      </c>
      <c r="B2855" s="16" t="s">
        <v>955</v>
      </c>
      <c r="C2855" s="25"/>
      <c r="D2855" s="18"/>
      <c r="E2855" s="19"/>
      <c r="F2855" s="20"/>
      <c r="G2855" s="21"/>
      <c r="H2855" s="22" t="b">
        <v>0</v>
      </c>
      <c r="I2855" s="19"/>
      <c r="J2855" s="18"/>
      <c r="K2855" s="31">
        <v>0.0</v>
      </c>
      <c r="L2855" s="24"/>
      <c r="M2855" s="24"/>
    </row>
    <row r="2856" ht="22.5" customHeight="1">
      <c r="A2856" s="16" t="s">
        <v>955</v>
      </c>
      <c r="B2856" s="16" t="s">
        <v>955</v>
      </c>
      <c r="C2856" s="25"/>
      <c r="D2856" s="18"/>
      <c r="E2856" s="19"/>
      <c r="F2856" s="20"/>
      <c r="G2856" s="21"/>
      <c r="H2856" s="22" t="b">
        <v>0</v>
      </c>
      <c r="I2856" s="19"/>
      <c r="J2856" s="18"/>
      <c r="K2856" s="31">
        <v>0.0</v>
      </c>
      <c r="L2856" s="24"/>
      <c r="M2856" s="24"/>
    </row>
    <row r="2857" ht="22.5" customHeight="1">
      <c r="A2857" s="16" t="s">
        <v>955</v>
      </c>
      <c r="B2857" s="16" t="s">
        <v>955</v>
      </c>
      <c r="C2857" s="25"/>
      <c r="D2857" s="18"/>
      <c r="E2857" s="19"/>
      <c r="F2857" s="20"/>
      <c r="G2857" s="21"/>
      <c r="H2857" s="22" t="b">
        <v>0</v>
      </c>
      <c r="I2857" s="19"/>
      <c r="J2857" s="18"/>
      <c r="K2857" s="31">
        <v>0.0</v>
      </c>
      <c r="L2857" s="24"/>
      <c r="M2857" s="24"/>
    </row>
    <row r="2858" ht="22.5" customHeight="1">
      <c r="A2858" s="16" t="s">
        <v>955</v>
      </c>
      <c r="B2858" s="16" t="s">
        <v>955</v>
      </c>
      <c r="C2858" s="25"/>
      <c r="D2858" s="18"/>
      <c r="E2858" s="19"/>
      <c r="F2858" s="20"/>
      <c r="G2858" s="21"/>
      <c r="H2858" s="22" t="b">
        <v>0</v>
      </c>
      <c r="I2858" s="19"/>
      <c r="J2858" s="18"/>
      <c r="K2858" s="31">
        <v>0.0</v>
      </c>
      <c r="L2858" s="24"/>
      <c r="M2858" s="24"/>
    </row>
    <row r="2859" ht="22.5" customHeight="1">
      <c r="A2859" s="16" t="s">
        <v>955</v>
      </c>
      <c r="B2859" s="16" t="s">
        <v>955</v>
      </c>
      <c r="C2859" s="25"/>
      <c r="D2859" s="18"/>
      <c r="E2859" s="19"/>
      <c r="F2859" s="20"/>
      <c r="G2859" s="21"/>
      <c r="H2859" s="22" t="b">
        <v>0</v>
      </c>
      <c r="I2859" s="19"/>
      <c r="J2859" s="18"/>
      <c r="K2859" s="31">
        <v>0.0</v>
      </c>
      <c r="L2859" s="24"/>
      <c r="M2859" s="24"/>
    </row>
    <row r="2860" ht="22.5" customHeight="1">
      <c r="A2860" s="16" t="s">
        <v>955</v>
      </c>
      <c r="B2860" s="16" t="s">
        <v>955</v>
      </c>
      <c r="C2860" s="25"/>
      <c r="D2860" s="18"/>
      <c r="E2860" s="19"/>
      <c r="F2860" s="20"/>
      <c r="G2860" s="21"/>
      <c r="H2860" s="22" t="b">
        <v>0</v>
      </c>
      <c r="I2860" s="19"/>
      <c r="J2860" s="18"/>
      <c r="K2860" s="31">
        <v>0.0</v>
      </c>
      <c r="L2860" s="24"/>
      <c r="M2860" s="24"/>
    </row>
    <row r="2861" ht="22.5" customHeight="1">
      <c r="A2861" s="16" t="s">
        <v>955</v>
      </c>
      <c r="B2861" s="16" t="s">
        <v>955</v>
      </c>
      <c r="C2861" s="25"/>
      <c r="D2861" s="18"/>
      <c r="E2861" s="19"/>
      <c r="F2861" s="20"/>
      <c r="G2861" s="21"/>
      <c r="H2861" s="22" t="b">
        <v>0</v>
      </c>
      <c r="I2861" s="19"/>
      <c r="J2861" s="18"/>
      <c r="K2861" s="31">
        <v>0.0</v>
      </c>
      <c r="L2861" s="24"/>
      <c r="M2861" s="24"/>
    </row>
    <row r="2862" ht="22.5" customHeight="1">
      <c r="A2862" s="16" t="s">
        <v>955</v>
      </c>
      <c r="B2862" s="16" t="s">
        <v>955</v>
      </c>
      <c r="C2862" s="25"/>
      <c r="D2862" s="18"/>
      <c r="E2862" s="19"/>
      <c r="F2862" s="20"/>
      <c r="G2862" s="21"/>
      <c r="H2862" s="22" t="b">
        <v>0</v>
      </c>
      <c r="I2862" s="19"/>
      <c r="J2862" s="18"/>
      <c r="K2862" s="31">
        <v>0.0</v>
      </c>
      <c r="L2862" s="24"/>
      <c r="M2862" s="24"/>
    </row>
    <row r="2863" ht="22.5" customHeight="1">
      <c r="A2863" s="16" t="s">
        <v>955</v>
      </c>
      <c r="B2863" s="16" t="s">
        <v>955</v>
      </c>
      <c r="C2863" s="25"/>
      <c r="D2863" s="18"/>
      <c r="E2863" s="19"/>
      <c r="F2863" s="20"/>
      <c r="G2863" s="21"/>
      <c r="H2863" s="22" t="b">
        <v>0</v>
      </c>
      <c r="I2863" s="19"/>
      <c r="J2863" s="18"/>
      <c r="K2863" s="31">
        <v>0.0</v>
      </c>
      <c r="L2863" s="24"/>
      <c r="M2863" s="24"/>
    </row>
    <row r="2864" ht="22.5" customHeight="1">
      <c r="A2864" s="16" t="s">
        <v>955</v>
      </c>
      <c r="B2864" s="16" t="s">
        <v>955</v>
      </c>
      <c r="C2864" s="25"/>
      <c r="D2864" s="18"/>
      <c r="E2864" s="19"/>
      <c r="F2864" s="20"/>
      <c r="G2864" s="21"/>
      <c r="H2864" s="22" t="b">
        <v>0</v>
      </c>
      <c r="I2864" s="19"/>
      <c r="J2864" s="18"/>
      <c r="K2864" s="31">
        <v>0.0</v>
      </c>
      <c r="L2864" s="24"/>
      <c r="M2864" s="24"/>
    </row>
    <row r="2865" ht="22.5" customHeight="1">
      <c r="A2865" s="16" t="s">
        <v>955</v>
      </c>
      <c r="B2865" s="16" t="s">
        <v>955</v>
      </c>
      <c r="C2865" s="25"/>
      <c r="D2865" s="18"/>
      <c r="E2865" s="19"/>
      <c r="F2865" s="20"/>
      <c r="G2865" s="21"/>
      <c r="H2865" s="22" t="b">
        <v>0</v>
      </c>
      <c r="I2865" s="19"/>
      <c r="J2865" s="18"/>
      <c r="K2865" s="31">
        <v>0.0</v>
      </c>
      <c r="L2865" s="24"/>
      <c r="M2865" s="24"/>
    </row>
    <row r="2866" ht="22.5" customHeight="1">
      <c r="A2866" s="16" t="s">
        <v>955</v>
      </c>
      <c r="B2866" s="16" t="s">
        <v>955</v>
      </c>
      <c r="C2866" s="25"/>
      <c r="D2866" s="18"/>
      <c r="E2866" s="19"/>
      <c r="F2866" s="20"/>
      <c r="G2866" s="21"/>
      <c r="H2866" s="22" t="b">
        <v>0</v>
      </c>
      <c r="I2866" s="19"/>
      <c r="J2866" s="18"/>
      <c r="K2866" s="31">
        <v>0.0</v>
      </c>
      <c r="L2866" s="24"/>
      <c r="M2866" s="24"/>
    </row>
    <row r="2867" ht="22.5" customHeight="1">
      <c r="A2867" s="16" t="s">
        <v>955</v>
      </c>
      <c r="B2867" s="16" t="s">
        <v>955</v>
      </c>
      <c r="C2867" s="25"/>
      <c r="D2867" s="18"/>
      <c r="E2867" s="19"/>
      <c r="F2867" s="20"/>
      <c r="G2867" s="21"/>
      <c r="H2867" s="22" t="b">
        <v>0</v>
      </c>
      <c r="I2867" s="19"/>
      <c r="J2867" s="18"/>
      <c r="K2867" s="31">
        <v>0.0</v>
      </c>
      <c r="L2867" s="24"/>
      <c r="M2867" s="24"/>
    </row>
    <row r="2868" ht="22.5" customHeight="1">
      <c r="A2868" s="16" t="s">
        <v>955</v>
      </c>
      <c r="B2868" s="16" t="s">
        <v>955</v>
      </c>
      <c r="C2868" s="25"/>
      <c r="D2868" s="18"/>
      <c r="E2868" s="19"/>
      <c r="F2868" s="20"/>
      <c r="G2868" s="21"/>
      <c r="H2868" s="22" t="b">
        <v>0</v>
      </c>
      <c r="I2868" s="19"/>
      <c r="J2868" s="18"/>
      <c r="K2868" s="31">
        <v>0.0</v>
      </c>
      <c r="L2868" s="24"/>
      <c r="M2868" s="24"/>
    </row>
    <row r="2869" ht="22.5" customHeight="1">
      <c r="A2869" s="16" t="s">
        <v>955</v>
      </c>
      <c r="B2869" s="16" t="s">
        <v>955</v>
      </c>
      <c r="C2869" s="25"/>
      <c r="D2869" s="18"/>
      <c r="E2869" s="19"/>
      <c r="F2869" s="20"/>
      <c r="G2869" s="21"/>
      <c r="H2869" s="22" t="b">
        <v>0</v>
      </c>
      <c r="I2869" s="19"/>
      <c r="J2869" s="18"/>
      <c r="K2869" s="31">
        <v>0.0</v>
      </c>
      <c r="L2869" s="24"/>
      <c r="M2869" s="24"/>
    </row>
    <row r="2870" ht="22.5" customHeight="1">
      <c r="A2870" s="16" t="s">
        <v>955</v>
      </c>
      <c r="B2870" s="16" t="s">
        <v>955</v>
      </c>
      <c r="C2870" s="25"/>
      <c r="D2870" s="18"/>
      <c r="E2870" s="19"/>
      <c r="F2870" s="20"/>
      <c r="G2870" s="21"/>
      <c r="H2870" s="22" t="b">
        <v>0</v>
      </c>
      <c r="I2870" s="19"/>
      <c r="J2870" s="18"/>
      <c r="K2870" s="31">
        <v>0.0</v>
      </c>
      <c r="L2870" s="24"/>
      <c r="M2870" s="24"/>
    </row>
    <row r="2871" ht="22.5" customHeight="1">
      <c r="A2871" s="16" t="s">
        <v>955</v>
      </c>
      <c r="B2871" s="16" t="s">
        <v>955</v>
      </c>
      <c r="C2871" s="25"/>
      <c r="D2871" s="18"/>
      <c r="E2871" s="19"/>
      <c r="F2871" s="20"/>
      <c r="G2871" s="21"/>
      <c r="H2871" s="22" t="b">
        <v>0</v>
      </c>
      <c r="I2871" s="19"/>
      <c r="J2871" s="18"/>
      <c r="K2871" s="31">
        <v>0.0</v>
      </c>
      <c r="L2871" s="24"/>
      <c r="M2871" s="24"/>
    </row>
    <row r="2872" ht="22.5" customHeight="1">
      <c r="A2872" s="16" t="s">
        <v>955</v>
      </c>
      <c r="B2872" s="16" t="s">
        <v>955</v>
      </c>
      <c r="C2872" s="25"/>
      <c r="D2872" s="18"/>
      <c r="E2872" s="19"/>
      <c r="F2872" s="20"/>
      <c r="G2872" s="21"/>
      <c r="H2872" s="22" t="b">
        <v>0</v>
      </c>
      <c r="I2872" s="19"/>
      <c r="J2872" s="18"/>
      <c r="K2872" s="31">
        <v>0.0</v>
      </c>
      <c r="L2872" s="24"/>
      <c r="M2872" s="24"/>
    </row>
    <row r="2873" ht="22.5" customHeight="1">
      <c r="A2873" s="16" t="s">
        <v>955</v>
      </c>
      <c r="B2873" s="16" t="s">
        <v>955</v>
      </c>
      <c r="C2873" s="25"/>
      <c r="D2873" s="18"/>
      <c r="E2873" s="19"/>
      <c r="F2873" s="20"/>
      <c r="G2873" s="21"/>
      <c r="H2873" s="22" t="b">
        <v>0</v>
      </c>
      <c r="I2873" s="19"/>
      <c r="J2873" s="18"/>
      <c r="K2873" s="31">
        <v>0.0</v>
      </c>
      <c r="L2873" s="24"/>
      <c r="M2873" s="24"/>
    </row>
    <row r="2874" ht="22.5" customHeight="1">
      <c r="A2874" s="16" t="s">
        <v>955</v>
      </c>
      <c r="B2874" s="16" t="s">
        <v>955</v>
      </c>
      <c r="C2874" s="25"/>
      <c r="D2874" s="18"/>
      <c r="E2874" s="19"/>
      <c r="F2874" s="20"/>
      <c r="G2874" s="21"/>
      <c r="H2874" s="22" t="b">
        <v>0</v>
      </c>
      <c r="I2874" s="19"/>
      <c r="J2874" s="18"/>
      <c r="K2874" s="31">
        <v>0.0</v>
      </c>
      <c r="L2874" s="24"/>
      <c r="M2874" s="24"/>
    </row>
    <row r="2875" ht="22.5" customHeight="1">
      <c r="A2875" s="16" t="s">
        <v>955</v>
      </c>
      <c r="B2875" s="16" t="s">
        <v>955</v>
      </c>
      <c r="C2875" s="25"/>
      <c r="D2875" s="18"/>
      <c r="E2875" s="19"/>
      <c r="F2875" s="20"/>
      <c r="G2875" s="21"/>
      <c r="H2875" s="22" t="b">
        <v>0</v>
      </c>
      <c r="I2875" s="19"/>
      <c r="J2875" s="18"/>
      <c r="K2875" s="31">
        <v>0.0</v>
      </c>
      <c r="L2875" s="24"/>
      <c r="M2875" s="24"/>
    </row>
    <row r="2876" ht="22.5" customHeight="1">
      <c r="A2876" s="16" t="s">
        <v>955</v>
      </c>
      <c r="B2876" s="16" t="s">
        <v>955</v>
      </c>
      <c r="C2876" s="25"/>
      <c r="D2876" s="18"/>
      <c r="E2876" s="19"/>
      <c r="F2876" s="20"/>
      <c r="G2876" s="21"/>
      <c r="H2876" s="22" t="b">
        <v>0</v>
      </c>
      <c r="I2876" s="19"/>
      <c r="J2876" s="18"/>
      <c r="K2876" s="31">
        <v>0.0</v>
      </c>
      <c r="L2876" s="24"/>
      <c r="M2876" s="24"/>
    </row>
    <row r="2877" ht="22.5" customHeight="1">
      <c r="A2877" s="16" t="s">
        <v>955</v>
      </c>
      <c r="B2877" s="16" t="s">
        <v>955</v>
      </c>
      <c r="C2877" s="25"/>
      <c r="D2877" s="18"/>
      <c r="E2877" s="19"/>
      <c r="F2877" s="20"/>
      <c r="G2877" s="21"/>
      <c r="H2877" s="22" t="b">
        <v>0</v>
      </c>
      <c r="I2877" s="19"/>
      <c r="J2877" s="18"/>
      <c r="K2877" s="31">
        <v>0.0</v>
      </c>
      <c r="L2877" s="24"/>
      <c r="M2877" s="24"/>
    </row>
    <row r="2878" ht="22.5" customHeight="1">
      <c r="A2878" s="16" t="s">
        <v>955</v>
      </c>
      <c r="B2878" s="16" t="s">
        <v>955</v>
      </c>
      <c r="C2878" s="25"/>
      <c r="D2878" s="18"/>
      <c r="E2878" s="19"/>
      <c r="F2878" s="20"/>
      <c r="G2878" s="21"/>
      <c r="H2878" s="22" t="b">
        <v>0</v>
      </c>
      <c r="I2878" s="19"/>
      <c r="J2878" s="18"/>
      <c r="K2878" s="31">
        <v>0.0</v>
      </c>
      <c r="L2878" s="24"/>
      <c r="M2878" s="24"/>
    </row>
    <row r="2879" ht="22.5" customHeight="1">
      <c r="A2879" s="16" t="s">
        <v>955</v>
      </c>
      <c r="B2879" s="16" t="s">
        <v>955</v>
      </c>
      <c r="C2879" s="25"/>
      <c r="D2879" s="18"/>
      <c r="E2879" s="19"/>
      <c r="F2879" s="20"/>
      <c r="G2879" s="21"/>
      <c r="H2879" s="22" t="b">
        <v>0</v>
      </c>
      <c r="I2879" s="19"/>
      <c r="J2879" s="18"/>
      <c r="K2879" s="31">
        <v>0.0</v>
      </c>
      <c r="L2879" s="24"/>
      <c r="M2879" s="24"/>
    </row>
    <row r="2880" ht="22.5" customHeight="1">
      <c r="A2880" s="16" t="s">
        <v>955</v>
      </c>
      <c r="B2880" s="16" t="s">
        <v>955</v>
      </c>
      <c r="C2880" s="25"/>
      <c r="D2880" s="18"/>
      <c r="E2880" s="19"/>
      <c r="F2880" s="20"/>
      <c r="G2880" s="21"/>
      <c r="H2880" s="22" t="b">
        <v>0</v>
      </c>
      <c r="I2880" s="19"/>
      <c r="J2880" s="18"/>
      <c r="K2880" s="31">
        <v>0.0</v>
      </c>
      <c r="L2880" s="24"/>
      <c r="M2880" s="24"/>
    </row>
    <row r="2881" ht="22.5" customHeight="1">
      <c r="A2881" s="16" t="s">
        <v>955</v>
      </c>
      <c r="B2881" s="16" t="s">
        <v>955</v>
      </c>
      <c r="C2881" s="25"/>
      <c r="D2881" s="18"/>
      <c r="E2881" s="19"/>
      <c r="F2881" s="20"/>
      <c r="G2881" s="21"/>
      <c r="H2881" s="22" t="b">
        <v>0</v>
      </c>
      <c r="I2881" s="19"/>
      <c r="J2881" s="18"/>
      <c r="K2881" s="31">
        <v>0.0</v>
      </c>
      <c r="L2881" s="24"/>
      <c r="M2881" s="24"/>
    </row>
    <row r="2882" ht="22.5" customHeight="1">
      <c r="A2882" s="16" t="s">
        <v>955</v>
      </c>
      <c r="B2882" s="16" t="s">
        <v>955</v>
      </c>
      <c r="C2882" s="25"/>
      <c r="D2882" s="18"/>
      <c r="E2882" s="19"/>
      <c r="F2882" s="20"/>
      <c r="G2882" s="21"/>
      <c r="H2882" s="22" t="b">
        <v>0</v>
      </c>
      <c r="I2882" s="19"/>
      <c r="J2882" s="18"/>
      <c r="K2882" s="31">
        <v>0.0</v>
      </c>
      <c r="L2882" s="24"/>
      <c r="M2882" s="24"/>
    </row>
    <row r="2883" ht="22.5" customHeight="1">
      <c r="A2883" s="16" t="s">
        <v>955</v>
      </c>
      <c r="B2883" s="16" t="s">
        <v>955</v>
      </c>
      <c r="C2883" s="25"/>
      <c r="D2883" s="18"/>
      <c r="E2883" s="19"/>
      <c r="F2883" s="20"/>
      <c r="G2883" s="21"/>
      <c r="H2883" s="22" t="b">
        <v>0</v>
      </c>
      <c r="I2883" s="19"/>
      <c r="J2883" s="18"/>
      <c r="K2883" s="31">
        <v>0.0</v>
      </c>
      <c r="L2883" s="24"/>
      <c r="M2883" s="24"/>
    </row>
    <row r="2884" ht="22.5" customHeight="1">
      <c r="A2884" s="16" t="s">
        <v>955</v>
      </c>
      <c r="B2884" s="16" t="s">
        <v>955</v>
      </c>
      <c r="C2884" s="25"/>
      <c r="D2884" s="18"/>
      <c r="E2884" s="19"/>
      <c r="F2884" s="20"/>
      <c r="G2884" s="21"/>
      <c r="H2884" s="22" t="b">
        <v>0</v>
      </c>
      <c r="I2884" s="19"/>
      <c r="J2884" s="18"/>
      <c r="K2884" s="31">
        <v>0.0</v>
      </c>
      <c r="L2884" s="24"/>
      <c r="M2884" s="24"/>
    </row>
    <row r="2885" ht="22.5" customHeight="1">
      <c r="A2885" s="16" t="s">
        <v>955</v>
      </c>
      <c r="B2885" s="16" t="s">
        <v>955</v>
      </c>
      <c r="C2885" s="25"/>
      <c r="D2885" s="18"/>
      <c r="E2885" s="19"/>
      <c r="F2885" s="20"/>
      <c r="G2885" s="21"/>
      <c r="H2885" s="22" t="b">
        <v>0</v>
      </c>
      <c r="I2885" s="19"/>
      <c r="J2885" s="18"/>
      <c r="K2885" s="31">
        <v>0.0</v>
      </c>
      <c r="L2885" s="24"/>
      <c r="M2885" s="24"/>
    </row>
    <row r="2886" ht="22.5" customHeight="1">
      <c r="A2886" s="16" t="s">
        <v>955</v>
      </c>
      <c r="B2886" s="16" t="s">
        <v>955</v>
      </c>
      <c r="C2886" s="25"/>
      <c r="D2886" s="18"/>
      <c r="E2886" s="19"/>
      <c r="F2886" s="20"/>
      <c r="G2886" s="21"/>
      <c r="H2886" s="22" t="b">
        <v>0</v>
      </c>
      <c r="I2886" s="19"/>
      <c r="J2886" s="18"/>
      <c r="K2886" s="31">
        <v>0.0</v>
      </c>
      <c r="L2886" s="24"/>
      <c r="M2886" s="24"/>
    </row>
    <row r="2887" ht="22.5" customHeight="1">
      <c r="A2887" s="16" t="s">
        <v>955</v>
      </c>
      <c r="B2887" s="16" t="s">
        <v>955</v>
      </c>
      <c r="C2887" s="25"/>
      <c r="D2887" s="18"/>
      <c r="E2887" s="19"/>
      <c r="F2887" s="20"/>
      <c r="G2887" s="21"/>
      <c r="H2887" s="22" t="b">
        <v>0</v>
      </c>
      <c r="I2887" s="19"/>
      <c r="J2887" s="18"/>
      <c r="K2887" s="31">
        <v>0.0</v>
      </c>
      <c r="L2887" s="24"/>
      <c r="M2887" s="24"/>
    </row>
    <row r="2888" ht="22.5" customHeight="1">
      <c r="A2888" s="16" t="s">
        <v>955</v>
      </c>
      <c r="B2888" s="16" t="s">
        <v>955</v>
      </c>
      <c r="C2888" s="25"/>
      <c r="D2888" s="18"/>
      <c r="E2888" s="19"/>
      <c r="F2888" s="20"/>
      <c r="G2888" s="21"/>
      <c r="H2888" s="22" t="b">
        <v>0</v>
      </c>
      <c r="I2888" s="19"/>
      <c r="J2888" s="18"/>
      <c r="K2888" s="31">
        <v>0.0</v>
      </c>
      <c r="L2888" s="24"/>
      <c r="M2888" s="24"/>
    </row>
    <row r="2889" ht="22.5" customHeight="1">
      <c r="A2889" s="16" t="s">
        <v>955</v>
      </c>
      <c r="B2889" s="16" t="s">
        <v>955</v>
      </c>
      <c r="C2889" s="25"/>
      <c r="D2889" s="18"/>
      <c r="E2889" s="19"/>
      <c r="F2889" s="20"/>
      <c r="G2889" s="21"/>
      <c r="H2889" s="22" t="b">
        <v>0</v>
      </c>
      <c r="I2889" s="19"/>
      <c r="J2889" s="18"/>
      <c r="K2889" s="31">
        <v>0.0</v>
      </c>
      <c r="L2889" s="24"/>
      <c r="M2889" s="24"/>
    </row>
    <row r="2890" ht="22.5" customHeight="1">
      <c r="A2890" s="16" t="s">
        <v>955</v>
      </c>
      <c r="B2890" s="16" t="s">
        <v>955</v>
      </c>
      <c r="C2890" s="25"/>
      <c r="D2890" s="18"/>
      <c r="E2890" s="19"/>
      <c r="F2890" s="20"/>
      <c r="G2890" s="21"/>
      <c r="H2890" s="22" t="b">
        <v>0</v>
      </c>
      <c r="I2890" s="19"/>
      <c r="J2890" s="18"/>
      <c r="K2890" s="31">
        <v>0.0</v>
      </c>
      <c r="L2890" s="24"/>
      <c r="M2890" s="24"/>
    </row>
    <row r="2891" ht="22.5" customHeight="1">
      <c r="A2891" s="16" t="s">
        <v>955</v>
      </c>
      <c r="B2891" s="16" t="s">
        <v>955</v>
      </c>
      <c r="C2891" s="25"/>
      <c r="D2891" s="18"/>
      <c r="E2891" s="19"/>
      <c r="F2891" s="20"/>
      <c r="G2891" s="21"/>
      <c r="H2891" s="22" t="b">
        <v>0</v>
      </c>
      <c r="I2891" s="19"/>
      <c r="J2891" s="18"/>
      <c r="K2891" s="31">
        <v>0.0</v>
      </c>
      <c r="L2891" s="24"/>
      <c r="M2891" s="24"/>
    </row>
    <row r="2892" ht="22.5" customHeight="1">
      <c r="A2892" s="16" t="s">
        <v>955</v>
      </c>
      <c r="B2892" s="16" t="s">
        <v>955</v>
      </c>
      <c r="C2892" s="25"/>
      <c r="D2892" s="18"/>
      <c r="E2892" s="19"/>
      <c r="F2892" s="20"/>
      <c r="G2892" s="21"/>
      <c r="H2892" s="22" t="b">
        <v>0</v>
      </c>
      <c r="I2892" s="19"/>
      <c r="J2892" s="18"/>
      <c r="K2892" s="31">
        <v>0.0</v>
      </c>
      <c r="L2892" s="24"/>
      <c r="M2892" s="24"/>
    </row>
    <row r="2893" ht="22.5" customHeight="1">
      <c r="A2893" s="16" t="s">
        <v>955</v>
      </c>
      <c r="B2893" s="16" t="s">
        <v>955</v>
      </c>
      <c r="C2893" s="25"/>
      <c r="D2893" s="18"/>
      <c r="E2893" s="19"/>
      <c r="F2893" s="20"/>
      <c r="G2893" s="21"/>
      <c r="H2893" s="22" t="b">
        <v>0</v>
      </c>
      <c r="I2893" s="19"/>
      <c r="J2893" s="18"/>
      <c r="K2893" s="31">
        <v>0.0</v>
      </c>
      <c r="L2893" s="24"/>
      <c r="M2893" s="24"/>
    </row>
    <row r="2894" ht="22.5" customHeight="1">
      <c r="A2894" s="16" t="s">
        <v>955</v>
      </c>
      <c r="B2894" s="16" t="s">
        <v>955</v>
      </c>
      <c r="C2894" s="25"/>
      <c r="D2894" s="18"/>
      <c r="E2894" s="19"/>
      <c r="F2894" s="20"/>
      <c r="G2894" s="21"/>
      <c r="H2894" s="22" t="b">
        <v>0</v>
      </c>
      <c r="I2894" s="19"/>
      <c r="J2894" s="18"/>
      <c r="K2894" s="31">
        <v>0.0</v>
      </c>
      <c r="L2894" s="24"/>
      <c r="M2894" s="24"/>
    </row>
    <row r="2895" ht="22.5" customHeight="1">
      <c r="A2895" s="16" t="s">
        <v>955</v>
      </c>
      <c r="B2895" s="16" t="s">
        <v>955</v>
      </c>
      <c r="C2895" s="25"/>
      <c r="D2895" s="18"/>
      <c r="E2895" s="19"/>
      <c r="F2895" s="20"/>
      <c r="G2895" s="21"/>
      <c r="H2895" s="22" t="b">
        <v>0</v>
      </c>
      <c r="I2895" s="19"/>
      <c r="J2895" s="18"/>
      <c r="K2895" s="31">
        <v>0.0</v>
      </c>
      <c r="L2895" s="24"/>
      <c r="M2895" s="24"/>
    </row>
    <row r="2896" ht="22.5" customHeight="1">
      <c r="A2896" s="16" t="s">
        <v>955</v>
      </c>
      <c r="B2896" s="16" t="s">
        <v>955</v>
      </c>
      <c r="C2896" s="25"/>
      <c r="D2896" s="18"/>
      <c r="E2896" s="19"/>
      <c r="F2896" s="20"/>
      <c r="G2896" s="21"/>
      <c r="H2896" s="22" t="b">
        <v>0</v>
      </c>
      <c r="I2896" s="19"/>
      <c r="J2896" s="18"/>
      <c r="K2896" s="31">
        <v>0.0</v>
      </c>
      <c r="L2896" s="24"/>
      <c r="M2896" s="24"/>
    </row>
    <row r="2897" ht="22.5" customHeight="1">
      <c r="A2897" s="16" t="s">
        <v>955</v>
      </c>
      <c r="B2897" s="16" t="s">
        <v>955</v>
      </c>
      <c r="C2897" s="25"/>
      <c r="D2897" s="18"/>
      <c r="E2897" s="19"/>
      <c r="F2897" s="20"/>
      <c r="G2897" s="21"/>
      <c r="H2897" s="22" t="b">
        <v>0</v>
      </c>
      <c r="I2897" s="19"/>
      <c r="J2897" s="18"/>
      <c r="K2897" s="31">
        <v>0.0</v>
      </c>
      <c r="L2897" s="24"/>
      <c r="M2897" s="24"/>
    </row>
    <row r="2898" ht="22.5" customHeight="1">
      <c r="A2898" s="16" t="s">
        <v>955</v>
      </c>
      <c r="B2898" s="16" t="s">
        <v>955</v>
      </c>
      <c r="C2898" s="25"/>
      <c r="D2898" s="18"/>
      <c r="E2898" s="19"/>
      <c r="F2898" s="20"/>
      <c r="G2898" s="21"/>
      <c r="H2898" s="22" t="b">
        <v>0</v>
      </c>
      <c r="I2898" s="19"/>
      <c r="J2898" s="18"/>
      <c r="K2898" s="31">
        <v>0.0</v>
      </c>
      <c r="L2898" s="24"/>
      <c r="M2898" s="24"/>
    </row>
    <row r="2899" ht="22.5" customHeight="1">
      <c r="A2899" s="16" t="s">
        <v>955</v>
      </c>
      <c r="B2899" s="16" t="s">
        <v>955</v>
      </c>
      <c r="C2899" s="25"/>
      <c r="D2899" s="18"/>
      <c r="E2899" s="19"/>
      <c r="F2899" s="20"/>
      <c r="G2899" s="21"/>
      <c r="H2899" s="22" t="b">
        <v>0</v>
      </c>
      <c r="I2899" s="19"/>
      <c r="J2899" s="18"/>
      <c r="K2899" s="31">
        <v>0.0</v>
      </c>
      <c r="L2899" s="24"/>
      <c r="M2899" s="24"/>
    </row>
    <row r="2900" ht="22.5" customHeight="1">
      <c r="A2900" s="16" t="s">
        <v>955</v>
      </c>
      <c r="B2900" s="16" t="s">
        <v>955</v>
      </c>
      <c r="C2900" s="25"/>
      <c r="D2900" s="18"/>
      <c r="E2900" s="19"/>
      <c r="F2900" s="20"/>
      <c r="G2900" s="21"/>
      <c r="H2900" s="22" t="b">
        <v>0</v>
      </c>
      <c r="I2900" s="19"/>
      <c r="J2900" s="18"/>
      <c r="K2900" s="31">
        <v>0.0</v>
      </c>
      <c r="L2900" s="24"/>
      <c r="M2900" s="24"/>
    </row>
    <row r="2901" ht="22.5" customHeight="1">
      <c r="A2901" s="16" t="s">
        <v>955</v>
      </c>
      <c r="B2901" s="16" t="s">
        <v>955</v>
      </c>
      <c r="C2901" s="25"/>
      <c r="D2901" s="18"/>
      <c r="E2901" s="19"/>
      <c r="F2901" s="20"/>
      <c r="G2901" s="21"/>
      <c r="H2901" s="22" t="b">
        <v>0</v>
      </c>
      <c r="I2901" s="19"/>
      <c r="J2901" s="18"/>
      <c r="K2901" s="31">
        <v>0.0</v>
      </c>
      <c r="L2901" s="24"/>
      <c r="M2901" s="24"/>
    </row>
    <row r="2902" ht="22.5" customHeight="1">
      <c r="A2902" s="16" t="s">
        <v>955</v>
      </c>
      <c r="B2902" s="16" t="s">
        <v>955</v>
      </c>
      <c r="C2902" s="25"/>
      <c r="D2902" s="18"/>
      <c r="E2902" s="19"/>
      <c r="F2902" s="20"/>
      <c r="G2902" s="21"/>
      <c r="H2902" s="22" t="b">
        <v>0</v>
      </c>
      <c r="I2902" s="19"/>
      <c r="J2902" s="18"/>
      <c r="K2902" s="31">
        <v>0.0</v>
      </c>
      <c r="L2902" s="24"/>
      <c r="M2902" s="24"/>
    </row>
    <row r="2903" ht="22.5" customHeight="1">
      <c r="A2903" s="16" t="s">
        <v>955</v>
      </c>
      <c r="B2903" s="16" t="s">
        <v>955</v>
      </c>
      <c r="C2903" s="25"/>
      <c r="D2903" s="18"/>
      <c r="E2903" s="19"/>
      <c r="F2903" s="20"/>
      <c r="G2903" s="21"/>
      <c r="H2903" s="22" t="b">
        <v>0</v>
      </c>
      <c r="I2903" s="19"/>
      <c r="J2903" s="18"/>
      <c r="K2903" s="31">
        <v>0.0</v>
      </c>
      <c r="L2903" s="24"/>
      <c r="M2903" s="24"/>
    </row>
    <row r="2904" ht="22.5" customHeight="1">
      <c r="A2904" s="16" t="s">
        <v>955</v>
      </c>
      <c r="B2904" s="16" t="s">
        <v>955</v>
      </c>
      <c r="C2904" s="25"/>
      <c r="D2904" s="18"/>
      <c r="E2904" s="19"/>
      <c r="F2904" s="20"/>
      <c r="G2904" s="21"/>
      <c r="H2904" s="22" t="b">
        <v>0</v>
      </c>
      <c r="I2904" s="19"/>
      <c r="J2904" s="18"/>
      <c r="K2904" s="31">
        <v>0.0</v>
      </c>
      <c r="L2904" s="24"/>
      <c r="M2904" s="24"/>
    </row>
    <row r="2905" ht="22.5" customHeight="1">
      <c r="A2905" s="16" t="s">
        <v>955</v>
      </c>
      <c r="B2905" s="16" t="s">
        <v>955</v>
      </c>
      <c r="C2905" s="25"/>
      <c r="D2905" s="18"/>
      <c r="E2905" s="19"/>
      <c r="F2905" s="20"/>
      <c r="G2905" s="21"/>
      <c r="H2905" s="22" t="b">
        <v>0</v>
      </c>
      <c r="I2905" s="19"/>
      <c r="J2905" s="18"/>
      <c r="K2905" s="31">
        <v>0.0</v>
      </c>
      <c r="L2905" s="24"/>
      <c r="M2905" s="24"/>
    </row>
    <row r="2906" ht="22.5" customHeight="1">
      <c r="A2906" s="16" t="s">
        <v>955</v>
      </c>
      <c r="B2906" s="16" t="s">
        <v>955</v>
      </c>
      <c r="C2906" s="25"/>
      <c r="D2906" s="18"/>
      <c r="E2906" s="19"/>
      <c r="F2906" s="20"/>
      <c r="G2906" s="21"/>
      <c r="H2906" s="22" t="b">
        <v>0</v>
      </c>
      <c r="I2906" s="19"/>
      <c r="J2906" s="18"/>
      <c r="K2906" s="31">
        <v>0.0</v>
      </c>
      <c r="L2906" s="24"/>
      <c r="M2906" s="24"/>
    </row>
    <row r="2907" ht="22.5" customHeight="1">
      <c r="A2907" s="16" t="s">
        <v>955</v>
      </c>
      <c r="B2907" s="16" t="s">
        <v>955</v>
      </c>
      <c r="C2907" s="25"/>
      <c r="D2907" s="18"/>
      <c r="E2907" s="19"/>
      <c r="F2907" s="20"/>
      <c r="G2907" s="21"/>
      <c r="H2907" s="22" t="b">
        <v>0</v>
      </c>
      <c r="I2907" s="19"/>
      <c r="J2907" s="18"/>
      <c r="K2907" s="31">
        <v>0.0</v>
      </c>
      <c r="L2907" s="24"/>
      <c r="M2907" s="24"/>
    </row>
    <row r="2908" ht="22.5" customHeight="1">
      <c r="A2908" s="16" t="s">
        <v>955</v>
      </c>
      <c r="B2908" s="16" t="s">
        <v>955</v>
      </c>
      <c r="C2908" s="25"/>
      <c r="D2908" s="18"/>
      <c r="E2908" s="19"/>
      <c r="F2908" s="20"/>
      <c r="G2908" s="21"/>
      <c r="H2908" s="22" t="b">
        <v>0</v>
      </c>
      <c r="I2908" s="19"/>
      <c r="J2908" s="18"/>
      <c r="K2908" s="31">
        <v>0.0</v>
      </c>
      <c r="L2908" s="24"/>
      <c r="M2908" s="24"/>
    </row>
    <row r="2909" ht="22.5" customHeight="1">
      <c r="A2909" s="16" t="s">
        <v>955</v>
      </c>
      <c r="B2909" s="16" t="s">
        <v>955</v>
      </c>
      <c r="C2909" s="25"/>
      <c r="D2909" s="18"/>
      <c r="E2909" s="19"/>
      <c r="F2909" s="20"/>
      <c r="G2909" s="21"/>
      <c r="H2909" s="22" t="b">
        <v>0</v>
      </c>
      <c r="I2909" s="19"/>
      <c r="J2909" s="18"/>
      <c r="K2909" s="31">
        <v>0.0</v>
      </c>
      <c r="L2909" s="24"/>
      <c r="M2909" s="24"/>
    </row>
    <row r="2910" ht="22.5" customHeight="1">
      <c r="A2910" s="16" t="s">
        <v>955</v>
      </c>
      <c r="B2910" s="16" t="s">
        <v>955</v>
      </c>
      <c r="C2910" s="25"/>
      <c r="D2910" s="18"/>
      <c r="E2910" s="19"/>
      <c r="F2910" s="20"/>
      <c r="G2910" s="21"/>
      <c r="H2910" s="22" t="b">
        <v>0</v>
      </c>
      <c r="I2910" s="19"/>
      <c r="J2910" s="18"/>
      <c r="K2910" s="31">
        <v>0.0</v>
      </c>
      <c r="L2910" s="24"/>
      <c r="M2910" s="24"/>
    </row>
    <row r="2911" ht="22.5" customHeight="1">
      <c r="A2911" s="16" t="s">
        <v>955</v>
      </c>
      <c r="B2911" s="16" t="s">
        <v>955</v>
      </c>
      <c r="C2911" s="25"/>
      <c r="D2911" s="18"/>
      <c r="E2911" s="19"/>
      <c r="F2911" s="20"/>
      <c r="G2911" s="21"/>
      <c r="H2911" s="22" t="b">
        <v>0</v>
      </c>
      <c r="I2911" s="19"/>
      <c r="J2911" s="18"/>
      <c r="K2911" s="31">
        <v>0.0</v>
      </c>
      <c r="L2911" s="24"/>
      <c r="M2911" s="24"/>
    </row>
    <row r="2912" ht="22.5" customHeight="1">
      <c r="A2912" s="16" t="s">
        <v>955</v>
      </c>
      <c r="B2912" s="16" t="s">
        <v>955</v>
      </c>
      <c r="C2912" s="25"/>
      <c r="D2912" s="18"/>
      <c r="E2912" s="19"/>
      <c r="F2912" s="20"/>
      <c r="G2912" s="21"/>
      <c r="H2912" s="22" t="b">
        <v>0</v>
      </c>
      <c r="I2912" s="19"/>
      <c r="J2912" s="18"/>
      <c r="K2912" s="31">
        <v>0.0</v>
      </c>
      <c r="L2912" s="24"/>
      <c r="M2912" s="24"/>
    </row>
    <row r="2913" ht="22.5" customHeight="1">
      <c r="A2913" s="16" t="s">
        <v>955</v>
      </c>
      <c r="B2913" s="16" t="s">
        <v>955</v>
      </c>
      <c r="C2913" s="25"/>
      <c r="D2913" s="18"/>
      <c r="E2913" s="19"/>
      <c r="F2913" s="20"/>
      <c r="G2913" s="21"/>
      <c r="H2913" s="22" t="b">
        <v>0</v>
      </c>
      <c r="I2913" s="19"/>
      <c r="J2913" s="18"/>
      <c r="K2913" s="31">
        <v>0.0</v>
      </c>
      <c r="L2913" s="24"/>
      <c r="M2913" s="24"/>
    </row>
    <row r="2914" ht="22.5" customHeight="1">
      <c r="A2914" s="16" t="s">
        <v>955</v>
      </c>
      <c r="B2914" s="16" t="s">
        <v>955</v>
      </c>
      <c r="C2914" s="25"/>
      <c r="D2914" s="18"/>
      <c r="E2914" s="19"/>
      <c r="F2914" s="20"/>
      <c r="G2914" s="21"/>
      <c r="H2914" s="22" t="b">
        <v>0</v>
      </c>
      <c r="I2914" s="19"/>
      <c r="J2914" s="18"/>
      <c r="K2914" s="31">
        <v>0.0</v>
      </c>
      <c r="L2914" s="24"/>
      <c r="M2914" s="24"/>
    </row>
    <row r="2915" ht="22.5" customHeight="1">
      <c r="A2915" s="16" t="s">
        <v>955</v>
      </c>
      <c r="B2915" s="16" t="s">
        <v>955</v>
      </c>
      <c r="C2915" s="25"/>
      <c r="D2915" s="18"/>
      <c r="E2915" s="19"/>
      <c r="F2915" s="20"/>
      <c r="G2915" s="21"/>
      <c r="H2915" s="22" t="b">
        <v>0</v>
      </c>
      <c r="I2915" s="19"/>
      <c r="J2915" s="18"/>
      <c r="K2915" s="31">
        <v>0.0</v>
      </c>
      <c r="L2915" s="24"/>
      <c r="M2915" s="24"/>
    </row>
    <row r="2916" ht="22.5" customHeight="1">
      <c r="A2916" s="16" t="s">
        <v>955</v>
      </c>
      <c r="B2916" s="16" t="s">
        <v>955</v>
      </c>
      <c r="C2916" s="25"/>
      <c r="D2916" s="18"/>
      <c r="E2916" s="19"/>
      <c r="F2916" s="20"/>
      <c r="G2916" s="21"/>
      <c r="H2916" s="22" t="b">
        <v>0</v>
      </c>
      <c r="I2916" s="19"/>
      <c r="J2916" s="18"/>
      <c r="K2916" s="31">
        <v>0.0</v>
      </c>
      <c r="L2916" s="24"/>
      <c r="M2916" s="24"/>
    </row>
    <row r="2917" ht="22.5" customHeight="1">
      <c r="A2917" s="16" t="s">
        <v>955</v>
      </c>
      <c r="B2917" s="16" t="s">
        <v>955</v>
      </c>
      <c r="C2917" s="25"/>
      <c r="D2917" s="18"/>
      <c r="E2917" s="19"/>
      <c r="F2917" s="20"/>
      <c r="G2917" s="21"/>
      <c r="H2917" s="22" t="b">
        <v>0</v>
      </c>
      <c r="I2917" s="19"/>
      <c r="J2917" s="18"/>
      <c r="K2917" s="31">
        <v>0.0</v>
      </c>
      <c r="L2917" s="24"/>
      <c r="M2917" s="24"/>
    </row>
    <row r="2918" ht="22.5" customHeight="1">
      <c r="A2918" s="16" t="s">
        <v>955</v>
      </c>
      <c r="B2918" s="16" t="s">
        <v>955</v>
      </c>
      <c r="C2918" s="25"/>
      <c r="D2918" s="18"/>
      <c r="E2918" s="19"/>
      <c r="F2918" s="20"/>
      <c r="G2918" s="21"/>
      <c r="H2918" s="22" t="b">
        <v>0</v>
      </c>
      <c r="I2918" s="19"/>
      <c r="J2918" s="18"/>
      <c r="K2918" s="31">
        <v>0.0</v>
      </c>
      <c r="L2918" s="24"/>
      <c r="M2918" s="24"/>
    </row>
    <row r="2919" ht="22.5" customHeight="1">
      <c r="A2919" s="16" t="s">
        <v>955</v>
      </c>
      <c r="B2919" s="16" t="s">
        <v>955</v>
      </c>
      <c r="C2919" s="25"/>
      <c r="D2919" s="18"/>
      <c r="E2919" s="19"/>
      <c r="F2919" s="20"/>
      <c r="G2919" s="21"/>
      <c r="H2919" s="22" t="b">
        <v>0</v>
      </c>
      <c r="I2919" s="19"/>
      <c r="J2919" s="18"/>
      <c r="K2919" s="31">
        <v>0.0</v>
      </c>
      <c r="L2919" s="24"/>
      <c r="M2919" s="24"/>
    </row>
    <row r="2920" ht="22.5" customHeight="1">
      <c r="A2920" s="16" t="s">
        <v>955</v>
      </c>
      <c r="B2920" s="16" t="s">
        <v>955</v>
      </c>
      <c r="C2920" s="25"/>
      <c r="D2920" s="18"/>
      <c r="E2920" s="19"/>
      <c r="F2920" s="20"/>
      <c r="G2920" s="21"/>
      <c r="H2920" s="22" t="b">
        <v>0</v>
      </c>
      <c r="I2920" s="19"/>
      <c r="J2920" s="18"/>
      <c r="K2920" s="31">
        <v>0.0</v>
      </c>
      <c r="L2920" s="24"/>
      <c r="M2920" s="24"/>
    </row>
    <row r="2921" ht="22.5" customHeight="1">
      <c r="A2921" s="16" t="s">
        <v>955</v>
      </c>
      <c r="B2921" s="16" t="s">
        <v>955</v>
      </c>
      <c r="C2921" s="25"/>
      <c r="D2921" s="18"/>
      <c r="E2921" s="19"/>
      <c r="F2921" s="20"/>
      <c r="G2921" s="21"/>
      <c r="H2921" s="22" t="b">
        <v>0</v>
      </c>
      <c r="I2921" s="19"/>
      <c r="J2921" s="18"/>
      <c r="K2921" s="31">
        <v>0.0</v>
      </c>
      <c r="L2921" s="24"/>
      <c r="M2921" s="24"/>
    </row>
    <row r="2922" ht="22.5" customHeight="1">
      <c r="A2922" s="16" t="s">
        <v>955</v>
      </c>
      <c r="B2922" s="16" t="s">
        <v>955</v>
      </c>
      <c r="C2922" s="25"/>
      <c r="D2922" s="18"/>
      <c r="E2922" s="19"/>
      <c r="F2922" s="20"/>
      <c r="G2922" s="21"/>
      <c r="H2922" s="22" t="b">
        <v>0</v>
      </c>
      <c r="I2922" s="19"/>
      <c r="J2922" s="18"/>
      <c r="K2922" s="31">
        <v>0.0</v>
      </c>
      <c r="L2922" s="24"/>
      <c r="M2922" s="24"/>
    </row>
    <row r="2923" ht="22.5" customHeight="1">
      <c r="A2923" s="16" t="s">
        <v>955</v>
      </c>
      <c r="B2923" s="16" t="s">
        <v>955</v>
      </c>
      <c r="C2923" s="25"/>
      <c r="D2923" s="18"/>
      <c r="E2923" s="19"/>
      <c r="F2923" s="20"/>
      <c r="G2923" s="21"/>
      <c r="H2923" s="22" t="b">
        <v>0</v>
      </c>
      <c r="I2923" s="19"/>
      <c r="J2923" s="18"/>
      <c r="K2923" s="31">
        <v>0.0</v>
      </c>
      <c r="L2923" s="24"/>
      <c r="M2923" s="24"/>
    </row>
    <row r="2924" ht="22.5" customHeight="1">
      <c r="A2924" s="16" t="s">
        <v>955</v>
      </c>
      <c r="B2924" s="16" t="s">
        <v>955</v>
      </c>
      <c r="C2924" s="25"/>
      <c r="D2924" s="18"/>
      <c r="E2924" s="19"/>
      <c r="F2924" s="20"/>
      <c r="G2924" s="21"/>
      <c r="H2924" s="22" t="b">
        <v>0</v>
      </c>
      <c r="I2924" s="19"/>
      <c r="J2924" s="18"/>
      <c r="K2924" s="31">
        <v>0.0</v>
      </c>
      <c r="L2924" s="24"/>
      <c r="M2924" s="24"/>
    </row>
    <row r="2925" ht="22.5" customHeight="1">
      <c r="A2925" s="16" t="s">
        <v>955</v>
      </c>
      <c r="B2925" s="16" t="s">
        <v>955</v>
      </c>
      <c r="C2925" s="25"/>
      <c r="D2925" s="18"/>
      <c r="E2925" s="19"/>
      <c r="F2925" s="20"/>
      <c r="G2925" s="21"/>
      <c r="H2925" s="22" t="b">
        <v>0</v>
      </c>
      <c r="I2925" s="19"/>
      <c r="J2925" s="18"/>
      <c r="K2925" s="31">
        <v>0.0</v>
      </c>
      <c r="L2925" s="24"/>
      <c r="M2925" s="24"/>
    </row>
    <row r="2926" ht="22.5" customHeight="1">
      <c r="A2926" s="16" t="s">
        <v>955</v>
      </c>
      <c r="B2926" s="16" t="s">
        <v>955</v>
      </c>
      <c r="C2926" s="25"/>
      <c r="D2926" s="18"/>
      <c r="E2926" s="19"/>
      <c r="F2926" s="20"/>
      <c r="G2926" s="21"/>
      <c r="H2926" s="22" t="b">
        <v>0</v>
      </c>
      <c r="I2926" s="19"/>
      <c r="J2926" s="18"/>
      <c r="K2926" s="31">
        <v>0.0</v>
      </c>
      <c r="L2926" s="24"/>
      <c r="M2926" s="24"/>
    </row>
    <row r="2927" ht="22.5" customHeight="1">
      <c r="A2927" s="16" t="s">
        <v>955</v>
      </c>
      <c r="B2927" s="16" t="s">
        <v>955</v>
      </c>
      <c r="C2927" s="25"/>
      <c r="D2927" s="18"/>
      <c r="E2927" s="19"/>
      <c r="F2927" s="20"/>
      <c r="G2927" s="21"/>
      <c r="H2927" s="22" t="b">
        <v>0</v>
      </c>
      <c r="I2927" s="19"/>
      <c r="J2927" s="18"/>
      <c r="K2927" s="31">
        <v>0.0</v>
      </c>
      <c r="L2927" s="24"/>
      <c r="M2927" s="24"/>
    </row>
    <row r="2928" ht="22.5" customHeight="1">
      <c r="A2928" s="16" t="s">
        <v>955</v>
      </c>
      <c r="B2928" s="16" t="s">
        <v>955</v>
      </c>
      <c r="C2928" s="25"/>
      <c r="D2928" s="18"/>
      <c r="E2928" s="19"/>
      <c r="F2928" s="20"/>
      <c r="G2928" s="21"/>
      <c r="H2928" s="22" t="b">
        <v>0</v>
      </c>
      <c r="I2928" s="19"/>
      <c r="J2928" s="18"/>
      <c r="K2928" s="31">
        <v>0.0</v>
      </c>
      <c r="L2928" s="24"/>
      <c r="M2928" s="24"/>
    </row>
    <row r="2929" ht="22.5" customHeight="1">
      <c r="A2929" s="16" t="s">
        <v>955</v>
      </c>
      <c r="B2929" s="16" t="s">
        <v>955</v>
      </c>
      <c r="C2929" s="25"/>
      <c r="D2929" s="18"/>
      <c r="E2929" s="19"/>
      <c r="F2929" s="20"/>
      <c r="G2929" s="21"/>
      <c r="H2929" s="22" t="b">
        <v>0</v>
      </c>
      <c r="I2929" s="19"/>
      <c r="J2929" s="18"/>
      <c r="K2929" s="31">
        <v>0.0</v>
      </c>
      <c r="L2929" s="24"/>
      <c r="M2929" s="24"/>
    </row>
    <row r="2930" ht="22.5" customHeight="1">
      <c r="A2930" s="16" t="s">
        <v>955</v>
      </c>
      <c r="B2930" s="16" t="s">
        <v>955</v>
      </c>
      <c r="C2930" s="25"/>
      <c r="D2930" s="18"/>
      <c r="E2930" s="19"/>
      <c r="F2930" s="20"/>
      <c r="G2930" s="21"/>
      <c r="H2930" s="22" t="b">
        <v>0</v>
      </c>
      <c r="I2930" s="19"/>
      <c r="J2930" s="18"/>
      <c r="K2930" s="31">
        <v>0.0</v>
      </c>
      <c r="L2930" s="24"/>
      <c r="M2930" s="24"/>
    </row>
    <row r="2931" ht="22.5" customHeight="1">
      <c r="A2931" s="16" t="s">
        <v>955</v>
      </c>
      <c r="B2931" s="16" t="s">
        <v>955</v>
      </c>
      <c r="C2931" s="25"/>
      <c r="D2931" s="18"/>
      <c r="E2931" s="19"/>
      <c r="F2931" s="20"/>
      <c r="G2931" s="21"/>
      <c r="H2931" s="22" t="b">
        <v>0</v>
      </c>
      <c r="I2931" s="19"/>
      <c r="J2931" s="18"/>
      <c r="K2931" s="31">
        <v>0.0</v>
      </c>
      <c r="L2931" s="24"/>
      <c r="M2931" s="24"/>
    </row>
    <row r="2932" ht="22.5" customHeight="1">
      <c r="A2932" s="16" t="s">
        <v>955</v>
      </c>
      <c r="B2932" s="16" t="s">
        <v>955</v>
      </c>
      <c r="C2932" s="25"/>
      <c r="D2932" s="18"/>
      <c r="E2932" s="19"/>
      <c r="F2932" s="20"/>
      <c r="G2932" s="21"/>
      <c r="H2932" s="22" t="b">
        <v>0</v>
      </c>
      <c r="I2932" s="19"/>
      <c r="J2932" s="18"/>
      <c r="K2932" s="31">
        <v>0.0</v>
      </c>
      <c r="L2932" s="24"/>
      <c r="M2932" s="24"/>
    </row>
    <row r="2933" ht="22.5" customHeight="1">
      <c r="A2933" s="16" t="s">
        <v>955</v>
      </c>
      <c r="B2933" s="16" t="s">
        <v>955</v>
      </c>
      <c r="C2933" s="25"/>
      <c r="D2933" s="18"/>
      <c r="E2933" s="19"/>
      <c r="F2933" s="20"/>
      <c r="G2933" s="21"/>
      <c r="H2933" s="22" t="b">
        <v>0</v>
      </c>
      <c r="I2933" s="19"/>
      <c r="J2933" s="18"/>
      <c r="K2933" s="31">
        <v>0.0</v>
      </c>
      <c r="L2933" s="24"/>
      <c r="M2933" s="24"/>
    </row>
    <row r="2934" ht="22.5" customHeight="1">
      <c r="A2934" s="16" t="s">
        <v>955</v>
      </c>
      <c r="B2934" s="16" t="s">
        <v>955</v>
      </c>
      <c r="C2934" s="25"/>
      <c r="D2934" s="18"/>
      <c r="E2934" s="19"/>
      <c r="F2934" s="20"/>
      <c r="G2934" s="21"/>
      <c r="H2934" s="22" t="b">
        <v>0</v>
      </c>
      <c r="I2934" s="19"/>
      <c r="J2934" s="18"/>
      <c r="K2934" s="31">
        <v>0.0</v>
      </c>
      <c r="L2934" s="24"/>
      <c r="M2934" s="24"/>
    </row>
    <row r="2935" ht="22.5" customHeight="1">
      <c r="A2935" s="16" t="s">
        <v>955</v>
      </c>
      <c r="B2935" s="16" t="s">
        <v>955</v>
      </c>
      <c r="C2935" s="25"/>
      <c r="D2935" s="18"/>
      <c r="E2935" s="19"/>
      <c r="F2935" s="20"/>
      <c r="G2935" s="21"/>
      <c r="H2935" s="22" t="b">
        <v>0</v>
      </c>
      <c r="I2935" s="19"/>
      <c r="J2935" s="18"/>
      <c r="K2935" s="31">
        <v>0.0</v>
      </c>
      <c r="L2935" s="24"/>
      <c r="M2935" s="24"/>
    </row>
    <row r="2936" ht="22.5" customHeight="1">
      <c r="A2936" s="16" t="s">
        <v>955</v>
      </c>
      <c r="B2936" s="16" t="s">
        <v>955</v>
      </c>
      <c r="C2936" s="25"/>
      <c r="D2936" s="18"/>
      <c r="E2936" s="19"/>
      <c r="F2936" s="20"/>
      <c r="G2936" s="21"/>
      <c r="H2936" s="22" t="b">
        <v>0</v>
      </c>
      <c r="I2936" s="19"/>
      <c r="J2936" s="18"/>
      <c r="K2936" s="31">
        <v>0.0</v>
      </c>
      <c r="L2936" s="24"/>
      <c r="M2936" s="24"/>
    </row>
    <row r="2937" ht="22.5" customHeight="1">
      <c r="A2937" s="16" t="s">
        <v>955</v>
      </c>
      <c r="B2937" s="16" t="s">
        <v>955</v>
      </c>
      <c r="C2937" s="25"/>
      <c r="D2937" s="18"/>
      <c r="E2937" s="19"/>
      <c r="F2937" s="20"/>
      <c r="G2937" s="21"/>
      <c r="H2937" s="22" t="b">
        <v>0</v>
      </c>
      <c r="I2937" s="19"/>
      <c r="J2937" s="18"/>
      <c r="K2937" s="31">
        <v>0.0</v>
      </c>
      <c r="L2937" s="24"/>
      <c r="M2937" s="24"/>
    </row>
    <row r="2938" ht="22.5" customHeight="1">
      <c r="A2938" s="16" t="s">
        <v>955</v>
      </c>
      <c r="B2938" s="16" t="s">
        <v>955</v>
      </c>
      <c r="C2938" s="25"/>
      <c r="D2938" s="18"/>
      <c r="E2938" s="19"/>
      <c r="F2938" s="20"/>
      <c r="G2938" s="21"/>
      <c r="H2938" s="22" t="b">
        <v>0</v>
      </c>
      <c r="I2938" s="19"/>
      <c r="J2938" s="18"/>
      <c r="K2938" s="31">
        <v>0.0</v>
      </c>
      <c r="L2938" s="24"/>
      <c r="M2938" s="24"/>
    </row>
    <row r="2939" ht="22.5" customHeight="1">
      <c r="A2939" s="16" t="s">
        <v>955</v>
      </c>
      <c r="B2939" s="16" t="s">
        <v>955</v>
      </c>
      <c r="C2939" s="25"/>
      <c r="D2939" s="18"/>
      <c r="E2939" s="19"/>
      <c r="F2939" s="20"/>
      <c r="G2939" s="21"/>
      <c r="H2939" s="22" t="b">
        <v>0</v>
      </c>
      <c r="I2939" s="19"/>
      <c r="J2939" s="18"/>
      <c r="K2939" s="31">
        <v>0.0</v>
      </c>
      <c r="L2939" s="24"/>
      <c r="M2939" s="24"/>
    </row>
    <row r="2940" ht="22.5" customHeight="1">
      <c r="A2940" s="16" t="s">
        <v>955</v>
      </c>
      <c r="B2940" s="16" t="s">
        <v>955</v>
      </c>
      <c r="C2940" s="25"/>
      <c r="D2940" s="18"/>
      <c r="E2940" s="19"/>
      <c r="F2940" s="20"/>
      <c r="G2940" s="21"/>
      <c r="H2940" s="22" t="b">
        <v>0</v>
      </c>
      <c r="I2940" s="19"/>
      <c r="J2940" s="18"/>
      <c r="K2940" s="31">
        <v>0.0</v>
      </c>
      <c r="L2940" s="24"/>
      <c r="M2940" s="24"/>
    </row>
    <row r="2941" ht="22.5" customHeight="1">
      <c r="A2941" s="16" t="s">
        <v>955</v>
      </c>
      <c r="B2941" s="16" t="s">
        <v>955</v>
      </c>
      <c r="C2941" s="25"/>
      <c r="D2941" s="18"/>
      <c r="E2941" s="19"/>
      <c r="F2941" s="20"/>
      <c r="G2941" s="21"/>
      <c r="H2941" s="22" t="b">
        <v>0</v>
      </c>
      <c r="I2941" s="19"/>
      <c r="J2941" s="18"/>
      <c r="K2941" s="31">
        <v>0.0</v>
      </c>
      <c r="L2941" s="24"/>
      <c r="M2941" s="24"/>
    </row>
    <row r="2942" ht="22.5" customHeight="1">
      <c r="A2942" s="16" t="s">
        <v>955</v>
      </c>
      <c r="B2942" s="16" t="s">
        <v>955</v>
      </c>
      <c r="C2942" s="25"/>
      <c r="D2942" s="18"/>
      <c r="E2942" s="19"/>
      <c r="F2942" s="20"/>
      <c r="G2942" s="21"/>
      <c r="H2942" s="22" t="b">
        <v>0</v>
      </c>
      <c r="I2942" s="19"/>
      <c r="J2942" s="18"/>
      <c r="K2942" s="31">
        <v>0.0</v>
      </c>
      <c r="L2942" s="24"/>
      <c r="M2942" s="24"/>
    </row>
    <row r="2943" ht="22.5" customHeight="1">
      <c r="A2943" s="16" t="s">
        <v>955</v>
      </c>
      <c r="B2943" s="16" t="s">
        <v>955</v>
      </c>
      <c r="C2943" s="25"/>
      <c r="D2943" s="18"/>
      <c r="E2943" s="19"/>
      <c r="F2943" s="20"/>
      <c r="G2943" s="21"/>
      <c r="H2943" s="22" t="b">
        <v>0</v>
      </c>
      <c r="I2943" s="19"/>
      <c r="J2943" s="18"/>
      <c r="K2943" s="31">
        <v>0.0</v>
      </c>
      <c r="L2943" s="24"/>
      <c r="M2943" s="24"/>
    </row>
    <row r="2944" ht="22.5" customHeight="1">
      <c r="A2944" s="16" t="s">
        <v>955</v>
      </c>
      <c r="B2944" s="16" t="s">
        <v>955</v>
      </c>
      <c r="C2944" s="25"/>
      <c r="D2944" s="18"/>
      <c r="E2944" s="19"/>
      <c r="F2944" s="20"/>
      <c r="G2944" s="21"/>
      <c r="H2944" s="22" t="b">
        <v>0</v>
      </c>
      <c r="I2944" s="19"/>
      <c r="J2944" s="18"/>
      <c r="K2944" s="31">
        <v>0.0</v>
      </c>
      <c r="L2944" s="24"/>
      <c r="M2944" s="24"/>
    </row>
    <row r="2945" ht="22.5" customHeight="1">
      <c r="A2945" s="16" t="s">
        <v>955</v>
      </c>
      <c r="B2945" s="16" t="s">
        <v>955</v>
      </c>
      <c r="C2945" s="25"/>
      <c r="D2945" s="18"/>
      <c r="E2945" s="19"/>
      <c r="F2945" s="20"/>
      <c r="G2945" s="21"/>
      <c r="H2945" s="22" t="b">
        <v>0</v>
      </c>
      <c r="I2945" s="19"/>
      <c r="J2945" s="18"/>
      <c r="K2945" s="31">
        <v>0.0</v>
      </c>
      <c r="L2945" s="24"/>
      <c r="M2945" s="24"/>
    </row>
    <row r="2946" ht="22.5" customHeight="1">
      <c r="A2946" s="16" t="s">
        <v>955</v>
      </c>
      <c r="B2946" s="16" t="s">
        <v>955</v>
      </c>
      <c r="C2946" s="25"/>
      <c r="D2946" s="18"/>
      <c r="E2946" s="19"/>
      <c r="F2946" s="20"/>
      <c r="G2946" s="21"/>
      <c r="H2946" s="22" t="b">
        <v>0</v>
      </c>
      <c r="I2946" s="19"/>
      <c r="J2946" s="18"/>
      <c r="K2946" s="31">
        <v>0.0</v>
      </c>
      <c r="L2946" s="24"/>
      <c r="M2946" s="24"/>
    </row>
    <row r="2947" ht="22.5" customHeight="1">
      <c r="A2947" s="16" t="s">
        <v>955</v>
      </c>
      <c r="B2947" s="16" t="s">
        <v>955</v>
      </c>
      <c r="C2947" s="25"/>
      <c r="D2947" s="18"/>
      <c r="E2947" s="19"/>
      <c r="F2947" s="20"/>
      <c r="G2947" s="21"/>
      <c r="H2947" s="22" t="b">
        <v>0</v>
      </c>
      <c r="I2947" s="19"/>
      <c r="J2947" s="18"/>
      <c r="K2947" s="31">
        <v>0.0</v>
      </c>
      <c r="L2947" s="24"/>
      <c r="M2947" s="24"/>
    </row>
    <row r="2948" ht="22.5" customHeight="1">
      <c r="A2948" s="16" t="s">
        <v>955</v>
      </c>
      <c r="B2948" s="16" t="s">
        <v>955</v>
      </c>
      <c r="C2948" s="25"/>
      <c r="D2948" s="18"/>
      <c r="E2948" s="19"/>
      <c r="F2948" s="20"/>
      <c r="G2948" s="21"/>
      <c r="H2948" s="22" t="b">
        <v>0</v>
      </c>
      <c r="I2948" s="19"/>
      <c r="J2948" s="18"/>
      <c r="K2948" s="31">
        <v>0.0</v>
      </c>
      <c r="L2948" s="24"/>
      <c r="M2948" s="24"/>
    </row>
    <row r="2949" ht="22.5" customHeight="1">
      <c r="A2949" s="16" t="s">
        <v>955</v>
      </c>
      <c r="B2949" s="16" t="s">
        <v>955</v>
      </c>
      <c r="C2949" s="25"/>
      <c r="D2949" s="18"/>
      <c r="E2949" s="19"/>
      <c r="F2949" s="20"/>
      <c r="G2949" s="21"/>
      <c r="H2949" s="22" t="b">
        <v>0</v>
      </c>
      <c r="I2949" s="19"/>
      <c r="J2949" s="18"/>
      <c r="K2949" s="31">
        <v>0.0</v>
      </c>
      <c r="L2949" s="24"/>
      <c r="M2949" s="24"/>
    </row>
    <row r="2950" ht="22.5" customHeight="1">
      <c r="A2950" s="16" t="s">
        <v>955</v>
      </c>
      <c r="B2950" s="16" t="s">
        <v>955</v>
      </c>
      <c r="C2950" s="25"/>
      <c r="D2950" s="18"/>
      <c r="E2950" s="19"/>
      <c r="F2950" s="20"/>
      <c r="G2950" s="21"/>
      <c r="H2950" s="22" t="b">
        <v>0</v>
      </c>
      <c r="I2950" s="19"/>
      <c r="J2950" s="18"/>
      <c r="K2950" s="31">
        <v>0.0</v>
      </c>
      <c r="L2950" s="24"/>
      <c r="M2950" s="24"/>
    </row>
    <row r="2951" ht="22.5" customHeight="1">
      <c r="A2951" s="16" t="s">
        <v>955</v>
      </c>
      <c r="B2951" s="16" t="s">
        <v>955</v>
      </c>
      <c r="C2951" s="25"/>
      <c r="D2951" s="18"/>
      <c r="E2951" s="19"/>
      <c r="F2951" s="20"/>
      <c r="G2951" s="21"/>
      <c r="H2951" s="22" t="b">
        <v>0</v>
      </c>
      <c r="I2951" s="19"/>
      <c r="J2951" s="18"/>
      <c r="K2951" s="31">
        <v>0.0</v>
      </c>
      <c r="L2951" s="24"/>
      <c r="M2951" s="24"/>
    </row>
    <row r="2952" ht="22.5" customHeight="1">
      <c r="A2952" s="16" t="s">
        <v>955</v>
      </c>
      <c r="B2952" s="16" t="s">
        <v>955</v>
      </c>
      <c r="C2952" s="25"/>
      <c r="D2952" s="18"/>
      <c r="E2952" s="19"/>
      <c r="F2952" s="20"/>
      <c r="G2952" s="21"/>
      <c r="H2952" s="22" t="b">
        <v>0</v>
      </c>
      <c r="I2952" s="19"/>
      <c r="J2952" s="18"/>
      <c r="K2952" s="31">
        <v>0.0</v>
      </c>
      <c r="L2952" s="24"/>
      <c r="M2952" s="24"/>
    </row>
    <row r="2953" ht="22.5" customHeight="1">
      <c r="A2953" s="16" t="s">
        <v>955</v>
      </c>
      <c r="B2953" s="16" t="s">
        <v>955</v>
      </c>
      <c r="C2953" s="25"/>
      <c r="D2953" s="18"/>
      <c r="E2953" s="19"/>
      <c r="F2953" s="20"/>
      <c r="G2953" s="21"/>
      <c r="H2953" s="22" t="b">
        <v>0</v>
      </c>
      <c r="I2953" s="19"/>
      <c r="J2953" s="18"/>
      <c r="K2953" s="31">
        <v>0.0</v>
      </c>
      <c r="L2953" s="24"/>
      <c r="M2953" s="24"/>
    </row>
    <row r="2954" ht="22.5" customHeight="1">
      <c r="A2954" s="16" t="s">
        <v>955</v>
      </c>
      <c r="B2954" s="16" t="s">
        <v>955</v>
      </c>
      <c r="C2954" s="25"/>
      <c r="D2954" s="18"/>
      <c r="E2954" s="19"/>
      <c r="F2954" s="20"/>
      <c r="G2954" s="21"/>
      <c r="H2954" s="22" t="b">
        <v>0</v>
      </c>
      <c r="I2954" s="19"/>
      <c r="J2954" s="18"/>
      <c r="K2954" s="31">
        <v>0.0</v>
      </c>
      <c r="L2954" s="24"/>
      <c r="M2954" s="24"/>
    </row>
    <row r="2955" ht="22.5" customHeight="1">
      <c r="A2955" s="16" t="s">
        <v>955</v>
      </c>
      <c r="B2955" s="16" t="s">
        <v>955</v>
      </c>
      <c r="C2955" s="25"/>
      <c r="D2955" s="18"/>
      <c r="E2955" s="19"/>
      <c r="F2955" s="20"/>
      <c r="G2955" s="21"/>
      <c r="H2955" s="22" t="b">
        <v>0</v>
      </c>
      <c r="I2955" s="19"/>
      <c r="J2955" s="18"/>
      <c r="K2955" s="31">
        <v>0.0</v>
      </c>
      <c r="L2955" s="24"/>
      <c r="M2955" s="24"/>
    </row>
    <row r="2956" ht="22.5" customHeight="1">
      <c r="A2956" s="16" t="s">
        <v>955</v>
      </c>
      <c r="B2956" s="16" t="s">
        <v>955</v>
      </c>
      <c r="C2956" s="25"/>
      <c r="D2956" s="18"/>
      <c r="E2956" s="19"/>
      <c r="F2956" s="20"/>
      <c r="G2956" s="21"/>
      <c r="H2956" s="22" t="b">
        <v>0</v>
      </c>
      <c r="I2956" s="19"/>
      <c r="J2956" s="18"/>
      <c r="K2956" s="31">
        <v>0.0</v>
      </c>
      <c r="L2956" s="24"/>
      <c r="M2956" s="24"/>
    </row>
    <row r="2957" ht="22.5" customHeight="1">
      <c r="A2957" s="16" t="s">
        <v>955</v>
      </c>
      <c r="B2957" s="16" t="s">
        <v>955</v>
      </c>
      <c r="C2957" s="25"/>
      <c r="D2957" s="18"/>
      <c r="E2957" s="19"/>
      <c r="F2957" s="20"/>
      <c r="G2957" s="21"/>
      <c r="H2957" s="22" t="b">
        <v>0</v>
      </c>
      <c r="I2957" s="19"/>
      <c r="J2957" s="18"/>
      <c r="K2957" s="31">
        <v>0.0</v>
      </c>
      <c r="L2957" s="24"/>
      <c r="M2957" s="24"/>
    </row>
    <row r="2958" ht="22.5" customHeight="1">
      <c r="A2958" s="16" t="s">
        <v>955</v>
      </c>
      <c r="B2958" s="16" t="s">
        <v>955</v>
      </c>
      <c r="C2958" s="25"/>
      <c r="D2958" s="18"/>
      <c r="E2958" s="19"/>
      <c r="F2958" s="20"/>
      <c r="G2958" s="21"/>
      <c r="H2958" s="22" t="b">
        <v>0</v>
      </c>
      <c r="I2958" s="19"/>
      <c r="J2958" s="18"/>
      <c r="K2958" s="31">
        <v>0.0</v>
      </c>
      <c r="L2958" s="24"/>
      <c r="M2958" s="24"/>
    </row>
    <row r="2959" ht="22.5" customHeight="1">
      <c r="A2959" s="16" t="s">
        <v>955</v>
      </c>
      <c r="B2959" s="16" t="s">
        <v>955</v>
      </c>
      <c r="C2959" s="25"/>
      <c r="D2959" s="18"/>
      <c r="E2959" s="19"/>
      <c r="F2959" s="20"/>
      <c r="G2959" s="21"/>
      <c r="H2959" s="22" t="b">
        <v>0</v>
      </c>
      <c r="I2959" s="19"/>
      <c r="J2959" s="18"/>
      <c r="K2959" s="31">
        <v>0.0</v>
      </c>
      <c r="L2959" s="24"/>
      <c r="M2959" s="24"/>
    </row>
    <row r="2960" ht="22.5" customHeight="1">
      <c r="A2960" s="16" t="s">
        <v>955</v>
      </c>
      <c r="B2960" s="16" t="s">
        <v>955</v>
      </c>
      <c r="C2960" s="25"/>
      <c r="D2960" s="18"/>
      <c r="E2960" s="19"/>
      <c r="F2960" s="20"/>
      <c r="G2960" s="21"/>
      <c r="H2960" s="22" t="b">
        <v>0</v>
      </c>
      <c r="I2960" s="19"/>
      <c r="J2960" s="18"/>
      <c r="K2960" s="31">
        <v>0.0</v>
      </c>
      <c r="L2960" s="24"/>
      <c r="M2960" s="24"/>
    </row>
    <row r="2961" ht="22.5" customHeight="1">
      <c r="A2961" s="16" t="s">
        <v>955</v>
      </c>
      <c r="B2961" s="16" t="s">
        <v>955</v>
      </c>
      <c r="C2961" s="25"/>
      <c r="D2961" s="18"/>
      <c r="E2961" s="19"/>
      <c r="F2961" s="20"/>
      <c r="G2961" s="21"/>
      <c r="H2961" s="22" t="b">
        <v>0</v>
      </c>
      <c r="I2961" s="19"/>
      <c r="J2961" s="18"/>
      <c r="K2961" s="31">
        <v>0.0</v>
      </c>
      <c r="L2961" s="24"/>
      <c r="M2961" s="24"/>
    </row>
    <row r="2962" ht="22.5" customHeight="1">
      <c r="A2962" s="16" t="s">
        <v>955</v>
      </c>
      <c r="B2962" s="16" t="s">
        <v>955</v>
      </c>
      <c r="C2962" s="25"/>
      <c r="D2962" s="18"/>
      <c r="E2962" s="19"/>
      <c r="F2962" s="20"/>
      <c r="G2962" s="21"/>
      <c r="H2962" s="22" t="b">
        <v>0</v>
      </c>
      <c r="I2962" s="19"/>
      <c r="J2962" s="18"/>
      <c r="K2962" s="31">
        <v>0.0</v>
      </c>
      <c r="L2962" s="24"/>
      <c r="M2962" s="24"/>
    </row>
    <row r="2963" ht="22.5" customHeight="1">
      <c r="A2963" s="16" t="s">
        <v>955</v>
      </c>
      <c r="B2963" s="16" t="s">
        <v>955</v>
      </c>
      <c r="C2963" s="25"/>
      <c r="D2963" s="18"/>
      <c r="E2963" s="19"/>
      <c r="F2963" s="20"/>
      <c r="G2963" s="21"/>
      <c r="H2963" s="22" t="b">
        <v>0</v>
      </c>
      <c r="I2963" s="19"/>
      <c r="J2963" s="18"/>
      <c r="K2963" s="31">
        <v>0.0</v>
      </c>
      <c r="L2963" s="24"/>
      <c r="M2963" s="24"/>
    </row>
    <row r="2964" ht="22.5" customHeight="1">
      <c r="A2964" s="16" t="s">
        <v>955</v>
      </c>
      <c r="B2964" s="16" t="s">
        <v>955</v>
      </c>
      <c r="C2964" s="25"/>
      <c r="D2964" s="18"/>
      <c r="E2964" s="19"/>
      <c r="F2964" s="20"/>
      <c r="G2964" s="21"/>
      <c r="H2964" s="22" t="b">
        <v>0</v>
      </c>
      <c r="I2964" s="19"/>
      <c r="J2964" s="18"/>
      <c r="K2964" s="31">
        <v>0.0</v>
      </c>
      <c r="L2964" s="24"/>
      <c r="M2964" s="24"/>
    </row>
    <row r="2965" ht="22.5" customHeight="1">
      <c r="A2965" s="16" t="s">
        <v>955</v>
      </c>
      <c r="B2965" s="16" t="s">
        <v>955</v>
      </c>
      <c r="C2965" s="25"/>
      <c r="D2965" s="18"/>
      <c r="E2965" s="19"/>
      <c r="F2965" s="20"/>
      <c r="G2965" s="21"/>
      <c r="H2965" s="22" t="b">
        <v>0</v>
      </c>
      <c r="I2965" s="19"/>
      <c r="J2965" s="18"/>
      <c r="K2965" s="31">
        <v>0.0</v>
      </c>
      <c r="L2965" s="24"/>
      <c r="M2965" s="24"/>
    </row>
    <row r="2966" ht="22.5" customHeight="1">
      <c r="A2966" s="16" t="s">
        <v>955</v>
      </c>
      <c r="B2966" s="16" t="s">
        <v>955</v>
      </c>
      <c r="C2966" s="25"/>
      <c r="D2966" s="18"/>
      <c r="E2966" s="19"/>
      <c r="F2966" s="20"/>
      <c r="G2966" s="21"/>
      <c r="H2966" s="22" t="b">
        <v>0</v>
      </c>
      <c r="I2966" s="19"/>
      <c r="J2966" s="18"/>
      <c r="K2966" s="31">
        <v>0.0</v>
      </c>
      <c r="L2966" s="24"/>
      <c r="M2966" s="24"/>
    </row>
    <row r="2967" ht="22.5" customHeight="1">
      <c r="A2967" s="16" t="s">
        <v>955</v>
      </c>
      <c r="B2967" s="16" t="s">
        <v>955</v>
      </c>
      <c r="C2967" s="25"/>
      <c r="D2967" s="18"/>
      <c r="E2967" s="19"/>
      <c r="F2967" s="20"/>
      <c r="G2967" s="21"/>
      <c r="H2967" s="22" t="b">
        <v>0</v>
      </c>
      <c r="I2967" s="19"/>
      <c r="J2967" s="18"/>
      <c r="K2967" s="31">
        <v>0.0</v>
      </c>
      <c r="L2967" s="24"/>
      <c r="M2967" s="24"/>
    </row>
    <row r="2968" ht="22.5" customHeight="1">
      <c r="A2968" s="16" t="s">
        <v>955</v>
      </c>
      <c r="B2968" s="16" t="s">
        <v>955</v>
      </c>
      <c r="C2968" s="25"/>
      <c r="D2968" s="18"/>
      <c r="E2968" s="19"/>
      <c r="F2968" s="20"/>
      <c r="G2968" s="21"/>
      <c r="H2968" s="22" t="b">
        <v>0</v>
      </c>
      <c r="I2968" s="19"/>
      <c r="J2968" s="18"/>
      <c r="K2968" s="31">
        <v>0.0</v>
      </c>
      <c r="L2968" s="24"/>
      <c r="M2968" s="24"/>
    </row>
    <row r="2969" ht="22.5" customHeight="1">
      <c r="A2969" s="16" t="s">
        <v>955</v>
      </c>
      <c r="B2969" s="16" t="s">
        <v>955</v>
      </c>
      <c r="C2969" s="25"/>
      <c r="D2969" s="18"/>
      <c r="E2969" s="19"/>
      <c r="F2969" s="20"/>
      <c r="G2969" s="21"/>
      <c r="H2969" s="22" t="b">
        <v>0</v>
      </c>
      <c r="I2969" s="19"/>
      <c r="J2969" s="18"/>
      <c r="K2969" s="31">
        <v>0.0</v>
      </c>
      <c r="L2969" s="24"/>
      <c r="M2969" s="24"/>
    </row>
    <row r="2970" ht="22.5" customHeight="1">
      <c r="A2970" s="16" t="s">
        <v>955</v>
      </c>
      <c r="B2970" s="16" t="s">
        <v>955</v>
      </c>
      <c r="C2970" s="25"/>
      <c r="D2970" s="18"/>
      <c r="E2970" s="19"/>
      <c r="F2970" s="20"/>
      <c r="G2970" s="21"/>
      <c r="H2970" s="22" t="b">
        <v>0</v>
      </c>
      <c r="I2970" s="19"/>
      <c r="J2970" s="18"/>
      <c r="K2970" s="31">
        <v>0.0</v>
      </c>
      <c r="L2970" s="24"/>
      <c r="M2970" s="24"/>
    </row>
    <row r="2971" ht="22.5" customHeight="1">
      <c r="A2971" s="16" t="s">
        <v>955</v>
      </c>
      <c r="B2971" s="16" t="s">
        <v>955</v>
      </c>
      <c r="C2971" s="25"/>
      <c r="D2971" s="18"/>
      <c r="E2971" s="19"/>
      <c r="F2971" s="20"/>
      <c r="G2971" s="21"/>
      <c r="H2971" s="22" t="b">
        <v>0</v>
      </c>
      <c r="I2971" s="19"/>
      <c r="J2971" s="18"/>
      <c r="K2971" s="31">
        <v>0.0</v>
      </c>
      <c r="L2971" s="24"/>
      <c r="M2971" s="24"/>
    </row>
    <row r="2972" ht="22.5" customHeight="1">
      <c r="A2972" s="16" t="s">
        <v>955</v>
      </c>
      <c r="B2972" s="16" t="s">
        <v>955</v>
      </c>
      <c r="C2972" s="25"/>
      <c r="D2972" s="18"/>
      <c r="E2972" s="19"/>
      <c r="F2972" s="20"/>
      <c r="G2972" s="21"/>
      <c r="H2972" s="22" t="b">
        <v>0</v>
      </c>
      <c r="I2972" s="19"/>
      <c r="J2972" s="18"/>
      <c r="K2972" s="31">
        <v>0.0</v>
      </c>
      <c r="L2972" s="24"/>
      <c r="M2972" s="24"/>
    </row>
    <row r="2973" ht="22.5" customHeight="1">
      <c r="A2973" s="16" t="s">
        <v>955</v>
      </c>
      <c r="B2973" s="16" t="s">
        <v>955</v>
      </c>
      <c r="C2973" s="25"/>
      <c r="D2973" s="18"/>
      <c r="E2973" s="19"/>
      <c r="F2973" s="20"/>
      <c r="G2973" s="21"/>
      <c r="H2973" s="22" t="b">
        <v>0</v>
      </c>
      <c r="I2973" s="19"/>
      <c r="J2973" s="18"/>
      <c r="K2973" s="31">
        <v>0.0</v>
      </c>
      <c r="L2973" s="24"/>
      <c r="M2973" s="24"/>
    </row>
    <row r="2974" ht="22.5" customHeight="1">
      <c r="A2974" s="16" t="s">
        <v>955</v>
      </c>
      <c r="B2974" s="16" t="s">
        <v>955</v>
      </c>
      <c r="C2974" s="25"/>
      <c r="D2974" s="18"/>
      <c r="E2974" s="19"/>
      <c r="F2974" s="20"/>
      <c r="G2974" s="21"/>
      <c r="H2974" s="22" t="b">
        <v>0</v>
      </c>
      <c r="I2974" s="19"/>
      <c r="J2974" s="18"/>
      <c r="K2974" s="31">
        <v>0.0</v>
      </c>
      <c r="L2974" s="24"/>
      <c r="M2974" s="24"/>
    </row>
    <row r="2975" ht="22.5" customHeight="1">
      <c r="A2975" s="16" t="s">
        <v>955</v>
      </c>
      <c r="B2975" s="16" t="s">
        <v>955</v>
      </c>
      <c r="C2975" s="25"/>
      <c r="D2975" s="18"/>
      <c r="E2975" s="19"/>
      <c r="F2975" s="20"/>
      <c r="G2975" s="21"/>
      <c r="H2975" s="22" t="b">
        <v>0</v>
      </c>
      <c r="I2975" s="19"/>
      <c r="J2975" s="18"/>
      <c r="K2975" s="31">
        <v>0.0</v>
      </c>
      <c r="L2975" s="24"/>
      <c r="M2975" s="24"/>
    </row>
    <row r="2976" ht="22.5" customHeight="1">
      <c r="A2976" s="16" t="s">
        <v>955</v>
      </c>
      <c r="B2976" s="16" t="s">
        <v>955</v>
      </c>
      <c r="C2976" s="25"/>
      <c r="D2976" s="18"/>
      <c r="E2976" s="19"/>
      <c r="F2976" s="20"/>
      <c r="G2976" s="21"/>
      <c r="H2976" s="22" t="b">
        <v>0</v>
      </c>
      <c r="I2976" s="19"/>
      <c r="J2976" s="18"/>
      <c r="K2976" s="31">
        <v>0.0</v>
      </c>
      <c r="L2976" s="24"/>
      <c r="M2976" s="24"/>
    </row>
    <row r="2977" ht="22.5" customHeight="1">
      <c r="A2977" s="16" t="s">
        <v>955</v>
      </c>
      <c r="B2977" s="16" t="s">
        <v>955</v>
      </c>
      <c r="C2977" s="25"/>
      <c r="D2977" s="18"/>
      <c r="E2977" s="19"/>
      <c r="F2977" s="20"/>
      <c r="G2977" s="21"/>
      <c r="H2977" s="22" t="b">
        <v>0</v>
      </c>
      <c r="I2977" s="19"/>
      <c r="J2977" s="18"/>
      <c r="K2977" s="31">
        <v>0.0</v>
      </c>
      <c r="L2977" s="24"/>
      <c r="M2977" s="24"/>
    </row>
    <row r="2978" ht="22.5" customHeight="1">
      <c r="A2978" s="16" t="s">
        <v>955</v>
      </c>
      <c r="B2978" s="16" t="s">
        <v>955</v>
      </c>
      <c r="C2978" s="25"/>
      <c r="D2978" s="18"/>
      <c r="E2978" s="19"/>
      <c r="F2978" s="20"/>
      <c r="G2978" s="21"/>
      <c r="H2978" s="22" t="b">
        <v>0</v>
      </c>
      <c r="I2978" s="19"/>
      <c r="J2978" s="18"/>
      <c r="K2978" s="31">
        <v>0.0</v>
      </c>
      <c r="L2978" s="24"/>
      <c r="M2978" s="24"/>
    </row>
    <row r="2979" ht="22.5" customHeight="1">
      <c r="A2979" s="16" t="s">
        <v>955</v>
      </c>
      <c r="B2979" s="16" t="s">
        <v>955</v>
      </c>
      <c r="C2979" s="25"/>
      <c r="D2979" s="18"/>
      <c r="E2979" s="19"/>
      <c r="F2979" s="20"/>
      <c r="G2979" s="21"/>
      <c r="H2979" s="22" t="b">
        <v>0</v>
      </c>
      <c r="I2979" s="19"/>
      <c r="J2979" s="18"/>
      <c r="K2979" s="31">
        <v>0.0</v>
      </c>
      <c r="L2979" s="24"/>
      <c r="M2979" s="24"/>
    </row>
    <row r="2980" ht="22.5" customHeight="1">
      <c r="A2980" s="16" t="s">
        <v>955</v>
      </c>
      <c r="B2980" s="16" t="s">
        <v>955</v>
      </c>
      <c r="C2980" s="25"/>
      <c r="D2980" s="18"/>
      <c r="E2980" s="19"/>
      <c r="F2980" s="20"/>
      <c r="G2980" s="21"/>
      <c r="H2980" s="22" t="b">
        <v>0</v>
      </c>
      <c r="I2980" s="19"/>
      <c r="J2980" s="18"/>
      <c r="K2980" s="31">
        <v>0.0</v>
      </c>
      <c r="L2980" s="24"/>
      <c r="M2980" s="24"/>
    </row>
    <row r="2981" ht="22.5" customHeight="1">
      <c r="A2981" s="16" t="s">
        <v>955</v>
      </c>
      <c r="B2981" s="16" t="s">
        <v>955</v>
      </c>
      <c r="C2981" s="25"/>
      <c r="D2981" s="18"/>
      <c r="E2981" s="19"/>
      <c r="F2981" s="20"/>
      <c r="G2981" s="21"/>
      <c r="H2981" s="22" t="b">
        <v>0</v>
      </c>
      <c r="I2981" s="19"/>
      <c r="J2981" s="18"/>
      <c r="K2981" s="31">
        <v>0.0</v>
      </c>
      <c r="L2981" s="24"/>
      <c r="M2981" s="24"/>
    </row>
    <row r="2982" ht="22.5" customHeight="1">
      <c r="A2982" s="16" t="s">
        <v>955</v>
      </c>
      <c r="B2982" s="16" t="s">
        <v>955</v>
      </c>
      <c r="C2982" s="25"/>
      <c r="D2982" s="18"/>
      <c r="E2982" s="19"/>
      <c r="F2982" s="20"/>
      <c r="G2982" s="21"/>
      <c r="H2982" s="22" t="b">
        <v>0</v>
      </c>
      <c r="I2982" s="19"/>
      <c r="J2982" s="18"/>
      <c r="K2982" s="31">
        <v>0.0</v>
      </c>
      <c r="L2982" s="24"/>
      <c r="M2982" s="24"/>
    </row>
    <row r="2983" ht="22.5" customHeight="1">
      <c r="A2983" s="16" t="s">
        <v>955</v>
      </c>
      <c r="B2983" s="16" t="s">
        <v>955</v>
      </c>
      <c r="C2983" s="25"/>
      <c r="D2983" s="18"/>
      <c r="E2983" s="19"/>
      <c r="F2983" s="20"/>
      <c r="G2983" s="21"/>
      <c r="H2983" s="22" t="b">
        <v>0</v>
      </c>
      <c r="I2983" s="19"/>
      <c r="J2983" s="18"/>
      <c r="K2983" s="31">
        <v>0.0</v>
      </c>
      <c r="L2983" s="24"/>
      <c r="M2983" s="24"/>
    </row>
    <row r="2984" ht="22.5" customHeight="1">
      <c r="A2984" s="16" t="s">
        <v>955</v>
      </c>
      <c r="B2984" s="16" t="s">
        <v>955</v>
      </c>
      <c r="C2984" s="25"/>
      <c r="D2984" s="18"/>
      <c r="E2984" s="19"/>
      <c r="F2984" s="20"/>
      <c r="G2984" s="21"/>
      <c r="H2984" s="22" t="b">
        <v>0</v>
      </c>
      <c r="I2984" s="19"/>
      <c r="J2984" s="18"/>
      <c r="K2984" s="31">
        <v>0.0</v>
      </c>
      <c r="L2984" s="24"/>
      <c r="M2984" s="24"/>
    </row>
    <row r="2985" ht="22.5" customHeight="1">
      <c r="A2985" s="16" t="s">
        <v>955</v>
      </c>
      <c r="B2985" s="16" t="s">
        <v>955</v>
      </c>
      <c r="C2985" s="25"/>
      <c r="D2985" s="18"/>
      <c r="E2985" s="19"/>
      <c r="F2985" s="20"/>
      <c r="G2985" s="21"/>
      <c r="H2985" s="22" t="b">
        <v>0</v>
      </c>
      <c r="I2985" s="19"/>
      <c r="J2985" s="18"/>
      <c r="K2985" s="31">
        <v>0.0</v>
      </c>
      <c r="L2985" s="24"/>
      <c r="M2985" s="24"/>
    </row>
    <row r="2986" ht="22.5" customHeight="1">
      <c r="A2986" s="16" t="s">
        <v>955</v>
      </c>
      <c r="B2986" s="16" t="s">
        <v>955</v>
      </c>
      <c r="C2986" s="25"/>
      <c r="D2986" s="18"/>
      <c r="E2986" s="19"/>
      <c r="F2986" s="20"/>
      <c r="G2986" s="21"/>
      <c r="H2986" s="22" t="b">
        <v>0</v>
      </c>
      <c r="I2986" s="19"/>
      <c r="J2986" s="18"/>
      <c r="K2986" s="31">
        <v>0.0</v>
      </c>
      <c r="L2986" s="24"/>
      <c r="M2986" s="24"/>
    </row>
    <row r="2987" ht="22.5" customHeight="1">
      <c r="A2987" s="16" t="s">
        <v>955</v>
      </c>
      <c r="B2987" s="16" t="s">
        <v>955</v>
      </c>
      <c r="C2987" s="25"/>
      <c r="D2987" s="18"/>
      <c r="E2987" s="19"/>
      <c r="F2987" s="20"/>
      <c r="G2987" s="21"/>
      <c r="H2987" s="22" t="b">
        <v>0</v>
      </c>
      <c r="I2987" s="19"/>
      <c r="J2987" s="18"/>
      <c r="K2987" s="31">
        <v>0.0</v>
      </c>
      <c r="L2987" s="24"/>
      <c r="M2987" s="24"/>
    </row>
    <row r="2988" ht="22.5" customHeight="1">
      <c r="A2988" s="16" t="s">
        <v>955</v>
      </c>
      <c r="B2988" s="16" t="s">
        <v>955</v>
      </c>
      <c r="C2988" s="25"/>
      <c r="D2988" s="18"/>
      <c r="E2988" s="19"/>
      <c r="F2988" s="20"/>
      <c r="G2988" s="21"/>
      <c r="H2988" s="22" t="b">
        <v>0</v>
      </c>
      <c r="I2988" s="19"/>
      <c r="J2988" s="18"/>
      <c r="K2988" s="31">
        <v>0.0</v>
      </c>
      <c r="L2988" s="24"/>
      <c r="M2988" s="24"/>
    </row>
    <row r="2989" ht="22.5" customHeight="1">
      <c r="A2989" s="16" t="s">
        <v>955</v>
      </c>
      <c r="B2989" s="16" t="s">
        <v>955</v>
      </c>
      <c r="C2989" s="25"/>
      <c r="D2989" s="18"/>
      <c r="E2989" s="19"/>
      <c r="F2989" s="20"/>
      <c r="G2989" s="21"/>
      <c r="H2989" s="22" t="b">
        <v>0</v>
      </c>
      <c r="I2989" s="19"/>
      <c r="J2989" s="18"/>
      <c r="K2989" s="31">
        <v>0.0</v>
      </c>
      <c r="L2989" s="24"/>
      <c r="M2989" s="24"/>
    </row>
    <row r="2990" ht="22.5" customHeight="1">
      <c r="A2990" s="16" t="s">
        <v>955</v>
      </c>
      <c r="B2990" s="16" t="s">
        <v>955</v>
      </c>
      <c r="C2990" s="25"/>
      <c r="D2990" s="18"/>
      <c r="E2990" s="19"/>
      <c r="F2990" s="20"/>
      <c r="G2990" s="21"/>
      <c r="H2990" s="22" t="b">
        <v>0</v>
      </c>
      <c r="I2990" s="19"/>
      <c r="J2990" s="18"/>
      <c r="K2990" s="31">
        <v>0.0</v>
      </c>
      <c r="L2990" s="24"/>
      <c r="M2990" s="24"/>
    </row>
    <row r="2991" ht="22.5" customHeight="1">
      <c r="A2991" s="16" t="s">
        <v>955</v>
      </c>
      <c r="B2991" s="16" t="s">
        <v>955</v>
      </c>
      <c r="C2991" s="25"/>
      <c r="D2991" s="18"/>
      <c r="E2991" s="19"/>
      <c r="F2991" s="20"/>
      <c r="G2991" s="21"/>
      <c r="H2991" s="22" t="b">
        <v>0</v>
      </c>
      <c r="I2991" s="19"/>
      <c r="J2991" s="18"/>
      <c r="K2991" s="31">
        <v>0.0</v>
      </c>
      <c r="L2991" s="24"/>
      <c r="M2991" s="24"/>
    </row>
    <row r="2992" ht="22.5" customHeight="1">
      <c r="A2992" s="16" t="s">
        <v>955</v>
      </c>
      <c r="B2992" s="16" t="s">
        <v>955</v>
      </c>
      <c r="C2992" s="25"/>
      <c r="D2992" s="18"/>
      <c r="E2992" s="19"/>
      <c r="F2992" s="20"/>
      <c r="G2992" s="21"/>
      <c r="H2992" s="22" t="b">
        <v>0</v>
      </c>
      <c r="I2992" s="19"/>
      <c r="J2992" s="18"/>
      <c r="K2992" s="31">
        <v>0.0</v>
      </c>
      <c r="L2992" s="24"/>
      <c r="M2992" s="24"/>
    </row>
    <row r="2993" ht="22.5" customHeight="1">
      <c r="A2993" s="16" t="s">
        <v>955</v>
      </c>
      <c r="B2993" s="16" t="s">
        <v>955</v>
      </c>
      <c r="C2993" s="25"/>
      <c r="D2993" s="18"/>
      <c r="E2993" s="19"/>
      <c r="F2993" s="20"/>
      <c r="G2993" s="21"/>
      <c r="H2993" s="22" t="b">
        <v>0</v>
      </c>
      <c r="I2993" s="19"/>
      <c r="J2993" s="18"/>
      <c r="K2993" s="31">
        <v>0.0</v>
      </c>
      <c r="L2993" s="24"/>
      <c r="M2993" s="24"/>
    </row>
    <row r="2994" ht="22.5" customHeight="1">
      <c r="A2994" s="16" t="s">
        <v>955</v>
      </c>
      <c r="B2994" s="16" t="s">
        <v>955</v>
      </c>
      <c r="C2994" s="25"/>
      <c r="D2994" s="18"/>
      <c r="E2994" s="19"/>
      <c r="F2994" s="20"/>
      <c r="G2994" s="21"/>
      <c r="H2994" s="22" t="b">
        <v>0</v>
      </c>
      <c r="I2994" s="19"/>
      <c r="J2994" s="18"/>
      <c r="K2994" s="31">
        <v>0.0</v>
      </c>
      <c r="L2994" s="24"/>
      <c r="M2994" s="24"/>
    </row>
    <row r="2995" ht="22.5" customHeight="1">
      <c r="A2995" s="16" t="s">
        <v>955</v>
      </c>
      <c r="B2995" s="16" t="s">
        <v>955</v>
      </c>
      <c r="C2995" s="25"/>
      <c r="D2995" s="18"/>
      <c r="E2995" s="19"/>
      <c r="F2995" s="20"/>
      <c r="G2995" s="21"/>
      <c r="H2995" s="22" t="b">
        <v>0</v>
      </c>
      <c r="I2995" s="19"/>
      <c r="J2995" s="18"/>
      <c r="K2995" s="31">
        <v>0.0</v>
      </c>
      <c r="L2995" s="24"/>
      <c r="M2995" s="24"/>
    </row>
    <row r="2996" ht="22.5" customHeight="1">
      <c r="A2996" s="16" t="s">
        <v>955</v>
      </c>
      <c r="B2996" s="16" t="s">
        <v>955</v>
      </c>
      <c r="C2996" s="25"/>
      <c r="D2996" s="18"/>
      <c r="E2996" s="19"/>
      <c r="F2996" s="20"/>
      <c r="G2996" s="21"/>
      <c r="H2996" s="22" t="b">
        <v>0</v>
      </c>
      <c r="I2996" s="19"/>
      <c r="J2996" s="18"/>
      <c r="K2996" s="31">
        <v>0.0</v>
      </c>
      <c r="L2996" s="24"/>
      <c r="M2996" s="24"/>
    </row>
    <row r="2997" ht="22.5" customHeight="1">
      <c r="A2997" s="16" t="s">
        <v>955</v>
      </c>
      <c r="B2997" s="16" t="s">
        <v>955</v>
      </c>
      <c r="C2997" s="25"/>
      <c r="D2997" s="18"/>
      <c r="E2997" s="19"/>
      <c r="F2997" s="20"/>
      <c r="G2997" s="21"/>
      <c r="H2997" s="22" t="b">
        <v>0</v>
      </c>
      <c r="I2997" s="19"/>
      <c r="J2997" s="18"/>
      <c r="K2997" s="31">
        <v>0.0</v>
      </c>
      <c r="L2997" s="24"/>
      <c r="M2997" s="24"/>
    </row>
    <row r="2998" ht="22.5" customHeight="1">
      <c r="A2998" s="16" t="s">
        <v>955</v>
      </c>
      <c r="B2998" s="16" t="s">
        <v>955</v>
      </c>
      <c r="C2998" s="25"/>
      <c r="D2998" s="18"/>
      <c r="E2998" s="19"/>
      <c r="F2998" s="20"/>
      <c r="G2998" s="21"/>
      <c r="H2998" s="22" t="b">
        <v>0</v>
      </c>
      <c r="I2998" s="19"/>
      <c r="J2998" s="18"/>
      <c r="K2998" s="31">
        <v>0.0</v>
      </c>
      <c r="L2998" s="24"/>
      <c r="M2998" s="24"/>
    </row>
    <row r="2999" ht="22.5" customHeight="1">
      <c r="A2999" s="16" t="s">
        <v>955</v>
      </c>
      <c r="B2999" s="16" t="s">
        <v>955</v>
      </c>
      <c r="C2999" s="25"/>
      <c r="D2999" s="18"/>
      <c r="E2999" s="19"/>
      <c r="F2999" s="20"/>
      <c r="G2999" s="21"/>
      <c r="H2999" s="22" t="b">
        <v>0</v>
      </c>
      <c r="I2999" s="19"/>
      <c r="J2999" s="18"/>
      <c r="K2999" s="31">
        <v>0.0</v>
      </c>
      <c r="L2999" s="24"/>
      <c r="M2999" s="24"/>
    </row>
    <row r="3000" ht="22.5" customHeight="1">
      <c r="A3000" s="16" t="s">
        <v>955</v>
      </c>
      <c r="B3000" s="16" t="s">
        <v>955</v>
      </c>
      <c r="C3000" s="25"/>
      <c r="D3000" s="18"/>
      <c r="E3000" s="19"/>
      <c r="F3000" s="20"/>
      <c r="G3000" s="21"/>
      <c r="H3000" s="22" t="b">
        <v>0</v>
      </c>
      <c r="I3000" s="19"/>
      <c r="J3000" s="18"/>
      <c r="K3000" s="31">
        <v>0.0</v>
      </c>
      <c r="L3000" s="24"/>
      <c r="M3000" s="24"/>
    </row>
    <row r="3001" ht="22.5" customHeight="1">
      <c r="A3001" s="16" t="s">
        <v>955</v>
      </c>
      <c r="B3001" s="16" t="s">
        <v>955</v>
      </c>
      <c r="C3001" s="25"/>
      <c r="D3001" s="18"/>
      <c r="E3001" s="19"/>
      <c r="F3001" s="20"/>
      <c r="G3001" s="21"/>
      <c r="H3001" s="22" t="b">
        <v>0</v>
      </c>
      <c r="I3001" s="19"/>
      <c r="J3001" s="18"/>
      <c r="K3001" s="31">
        <v>0.0</v>
      </c>
      <c r="L3001" s="24"/>
      <c r="M3001" s="24"/>
    </row>
    <row r="3002" ht="22.5" customHeight="1">
      <c r="A3002" s="16" t="s">
        <v>955</v>
      </c>
      <c r="B3002" s="16" t="s">
        <v>955</v>
      </c>
      <c r="C3002" s="25"/>
      <c r="D3002" s="18"/>
      <c r="E3002" s="19"/>
      <c r="F3002" s="20"/>
      <c r="G3002" s="21"/>
      <c r="H3002" s="22" t="b">
        <v>0</v>
      </c>
      <c r="I3002" s="19"/>
      <c r="J3002" s="18"/>
      <c r="K3002" s="31">
        <v>0.0</v>
      </c>
      <c r="L3002" s="24"/>
      <c r="M3002" s="24"/>
    </row>
    <row r="3003" ht="22.5" customHeight="1">
      <c r="A3003" s="16" t="s">
        <v>955</v>
      </c>
      <c r="B3003" s="16" t="s">
        <v>955</v>
      </c>
      <c r="C3003" s="25"/>
      <c r="D3003" s="18"/>
      <c r="E3003" s="19"/>
      <c r="F3003" s="20"/>
      <c r="G3003" s="21"/>
      <c r="H3003" s="22" t="b">
        <v>0</v>
      </c>
      <c r="I3003" s="19"/>
      <c r="J3003" s="18"/>
      <c r="K3003" s="31">
        <v>0.0</v>
      </c>
      <c r="L3003" s="24"/>
      <c r="M3003" s="24"/>
    </row>
    <row r="3004" ht="22.5" customHeight="1">
      <c r="A3004" s="16" t="s">
        <v>955</v>
      </c>
      <c r="B3004" s="16" t="s">
        <v>955</v>
      </c>
      <c r="C3004" s="25"/>
      <c r="D3004" s="18"/>
      <c r="E3004" s="19"/>
      <c r="F3004" s="20"/>
      <c r="G3004" s="21"/>
      <c r="H3004" s="22" t="b">
        <v>0</v>
      </c>
      <c r="I3004" s="19"/>
      <c r="J3004" s="18"/>
      <c r="K3004" s="31">
        <v>0.0</v>
      </c>
      <c r="L3004" s="24"/>
      <c r="M3004" s="24"/>
    </row>
    <row r="3005" ht="22.5" customHeight="1">
      <c r="A3005" s="16" t="s">
        <v>955</v>
      </c>
      <c r="B3005" s="16" t="s">
        <v>955</v>
      </c>
      <c r="C3005" s="25"/>
      <c r="D3005" s="18"/>
      <c r="E3005" s="19"/>
      <c r="F3005" s="20"/>
      <c r="G3005" s="21"/>
      <c r="H3005" s="22" t="b">
        <v>0</v>
      </c>
      <c r="I3005" s="19"/>
      <c r="J3005" s="18"/>
      <c r="K3005" s="31">
        <v>0.0</v>
      </c>
      <c r="L3005" s="24"/>
      <c r="M3005" s="24"/>
    </row>
    <row r="3006" ht="22.5" customHeight="1">
      <c r="A3006" s="16" t="s">
        <v>955</v>
      </c>
      <c r="B3006" s="16" t="s">
        <v>955</v>
      </c>
      <c r="C3006" s="25"/>
      <c r="D3006" s="18"/>
      <c r="E3006" s="19"/>
      <c r="F3006" s="20"/>
      <c r="G3006" s="21"/>
      <c r="H3006" s="22" t="b">
        <v>0</v>
      </c>
      <c r="I3006" s="19"/>
      <c r="J3006" s="18"/>
      <c r="K3006" s="31">
        <v>0.0</v>
      </c>
      <c r="L3006" s="24"/>
      <c r="M3006" s="24"/>
    </row>
    <row r="3007" ht="22.5" customHeight="1">
      <c r="A3007" s="16" t="s">
        <v>955</v>
      </c>
      <c r="B3007" s="16" t="s">
        <v>955</v>
      </c>
      <c r="C3007" s="25"/>
      <c r="D3007" s="18"/>
      <c r="E3007" s="19"/>
      <c r="F3007" s="20"/>
      <c r="G3007" s="21"/>
      <c r="H3007" s="22" t="b">
        <v>0</v>
      </c>
      <c r="I3007" s="19"/>
      <c r="J3007" s="18"/>
      <c r="K3007" s="31">
        <v>0.0</v>
      </c>
      <c r="L3007" s="24"/>
      <c r="M3007" s="24"/>
    </row>
    <row r="3008" ht="22.5" customHeight="1">
      <c r="A3008" s="16" t="s">
        <v>955</v>
      </c>
      <c r="B3008" s="16" t="s">
        <v>955</v>
      </c>
      <c r="C3008" s="25"/>
      <c r="D3008" s="18"/>
      <c r="E3008" s="19"/>
      <c r="F3008" s="20"/>
      <c r="G3008" s="21"/>
      <c r="H3008" s="22" t="b">
        <v>0</v>
      </c>
      <c r="I3008" s="19"/>
      <c r="J3008" s="18"/>
      <c r="K3008" s="31">
        <v>0.0</v>
      </c>
      <c r="L3008" s="24"/>
      <c r="M3008" s="24"/>
    </row>
    <row r="3009" ht="22.5" customHeight="1">
      <c r="A3009" s="16" t="s">
        <v>955</v>
      </c>
      <c r="B3009" s="16" t="s">
        <v>955</v>
      </c>
      <c r="C3009" s="25"/>
      <c r="D3009" s="18"/>
      <c r="E3009" s="19"/>
      <c r="F3009" s="20"/>
      <c r="G3009" s="21"/>
      <c r="H3009" s="22" t="b">
        <v>0</v>
      </c>
      <c r="I3009" s="19"/>
      <c r="J3009" s="18"/>
      <c r="K3009" s="31">
        <v>0.0</v>
      </c>
      <c r="L3009" s="24"/>
      <c r="M3009" s="24"/>
    </row>
    <row r="3010" ht="22.5" customHeight="1">
      <c r="A3010" s="16" t="s">
        <v>955</v>
      </c>
      <c r="B3010" s="16" t="s">
        <v>955</v>
      </c>
      <c r="C3010" s="25"/>
      <c r="D3010" s="18"/>
      <c r="E3010" s="19"/>
      <c r="F3010" s="20"/>
      <c r="G3010" s="21"/>
      <c r="H3010" s="22" t="b">
        <v>0</v>
      </c>
      <c r="I3010" s="19"/>
      <c r="J3010" s="18"/>
      <c r="K3010" s="31">
        <v>0.0</v>
      </c>
      <c r="L3010" s="24"/>
      <c r="M3010" s="24"/>
    </row>
    <row r="3011" ht="22.5" customHeight="1">
      <c r="A3011" s="16" t="s">
        <v>955</v>
      </c>
      <c r="B3011" s="16" t="s">
        <v>955</v>
      </c>
      <c r="C3011" s="25"/>
      <c r="D3011" s="18"/>
      <c r="E3011" s="19"/>
      <c r="F3011" s="20"/>
      <c r="G3011" s="21"/>
      <c r="H3011" s="22" t="b">
        <v>0</v>
      </c>
      <c r="I3011" s="19"/>
      <c r="J3011" s="18"/>
      <c r="K3011" s="31">
        <v>0.0</v>
      </c>
      <c r="L3011" s="24"/>
      <c r="M3011" s="24"/>
    </row>
    <row r="3012" ht="22.5" customHeight="1">
      <c r="A3012" s="16" t="s">
        <v>955</v>
      </c>
      <c r="B3012" s="16" t="s">
        <v>955</v>
      </c>
      <c r="C3012" s="25"/>
      <c r="D3012" s="18"/>
      <c r="E3012" s="19"/>
      <c r="F3012" s="20"/>
      <c r="G3012" s="21"/>
      <c r="H3012" s="22" t="b">
        <v>0</v>
      </c>
      <c r="I3012" s="19"/>
      <c r="J3012" s="18"/>
      <c r="K3012" s="31">
        <v>0.0</v>
      </c>
      <c r="L3012" s="24"/>
      <c r="M3012" s="24"/>
    </row>
    <row r="3013" ht="22.5" customHeight="1">
      <c r="A3013" s="16" t="s">
        <v>955</v>
      </c>
      <c r="B3013" s="16" t="s">
        <v>955</v>
      </c>
      <c r="C3013" s="25"/>
      <c r="D3013" s="18"/>
      <c r="E3013" s="19"/>
      <c r="F3013" s="20"/>
      <c r="G3013" s="21"/>
      <c r="H3013" s="22" t="b">
        <v>0</v>
      </c>
      <c r="I3013" s="19"/>
      <c r="J3013" s="18"/>
      <c r="K3013" s="31">
        <v>0.0</v>
      </c>
      <c r="L3013" s="24"/>
      <c r="M3013" s="24"/>
    </row>
    <row r="3014" ht="22.5" customHeight="1">
      <c r="A3014" s="16" t="s">
        <v>955</v>
      </c>
      <c r="B3014" s="16" t="s">
        <v>955</v>
      </c>
      <c r="C3014" s="25"/>
      <c r="D3014" s="18"/>
      <c r="E3014" s="19"/>
      <c r="F3014" s="20"/>
      <c r="G3014" s="21"/>
      <c r="H3014" s="22" t="b">
        <v>0</v>
      </c>
      <c r="I3014" s="19"/>
      <c r="J3014" s="18"/>
      <c r="K3014" s="31">
        <v>0.0</v>
      </c>
      <c r="L3014" s="24"/>
      <c r="M3014" s="24"/>
    </row>
    <row r="3015" ht="22.5" customHeight="1">
      <c r="A3015" s="16" t="s">
        <v>955</v>
      </c>
      <c r="B3015" s="16" t="s">
        <v>955</v>
      </c>
      <c r="C3015" s="25"/>
      <c r="D3015" s="18"/>
      <c r="E3015" s="19"/>
      <c r="F3015" s="20"/>
      <c r="G3015" s="21"/>
      <c r="H3015" s="22" t="b">
        <v>0</v>
      </c>
      <c r="I3015" s="19"/>
      <c r="J3015" s="18"/>
      <c r="K3015" s="31">
        <v>0.0</v>
      </c>
      <c r="L3015" s="24"/>
      <c r="M3015" s="24"/>
    </row>
    <row r="3016" ht="22.5" customHeight="1">
      <c r="A3016" s="16" t="s">
        <v>955</v>
      </c>
      <c r="B3016" s="16" t="s">
        <v>955</v>
      </c>
      <c r="C3016" s="25"/>
      <c r="D3016" s="18"/>
      <c r="E3016" s="19"/>
      <c r="F3016" s="20"/>
      <c r="G3016" s="21"/>
      <c r="H3016" s="22" t="b">
        <v>0</v>
      </c>
      <c r="I3016" s="19"/>
      <c r="J3016" s="18"/>
      <c r="K3016" s="31">
        <v>0.0</v>
      </c>
      <c r="L3016" s="24"/>
      <c r="M3016" s="24"/>
    </row>
    <row r="3017" ht="22.5" customHeight="1">
      <c r="A3017" s="16" t="s">
        <v>955</v>
      </c>
      <c r="B3017" s="16" t="s">
        <v>955</v>
      </c>
      <c r="C3017" s="25"/>
      <c r="D3017" s="18"/>
      <c r="E3017" s="19"/>
      <c r="F3017" s="20"/>
      <c r="G3017" s="21"/>
      <c r="H3017" s="22" t="b">
        <v>0</v>
      </c>
      <c r="I3017" s="19"/>
      <c r="J3017" s="18"/>
      <c r="K3017" s="31">
        <v>0.0</v>
      </c>
      <c r="L3017" s="24"/>
      <c r="M3017" s="24"/>
    </row>
    <row r="3018" ht="22.5" customHeight="1">
      <c r="A3018" s="16" t="s">
        <v>955</v>
      </c>
      <c r="B3018" s="16" t="s">
        <v>955</v>
      </c>
      <c r="C3018" s="25"/>
      <c r="D3018" s="18"/>
      <c r="E3018" s="19"/>
      <c r="F3018" s="20"/>
      <c r="G3018" s="21"/>
      <c r="H3018" s="22" t="b">
        <v>0</v>
      </c>
      <c r="I3018" s="19"/>
      <c r="J3018" s="18"/>
      <c r="K3018" s="31">
        <v>0.0</v>
      </c>
      <c r="L3018" s="24"/>
      <c r="M3018" s="24"/>
    </row>
    <row r="3019" ht="22.5" customHeight="1">
      <c r="A3019" s="16" t="s">
        <v>955</v>
      </c>
      <c r="B3019" s="16" t="s">
        <v>955</v>
      </c>
      <c r="C3019" s="25"/>
      <c r="D3019" s="18"/>
      <c r="E3019" s="19"/>
      <c r="F3019" s="20"/>
      <c r="G3019" s="21"/>
      <c r="H3019" s="22" t="b">
        <v>0</v>
      </c>
      <c r="I3019" s="19"/>
      <c r="J3019" s="18"/>
      <c r="K3019" s="31">
        <v>0.0</v>
      </c>
      <c r="L3019" s="24"/>
      <c r="M3019" s="24"/>
    </row>
    <row r="3020" ht="22.5" customHeight="1">
      <c r="A3020" s="16" t="s">
        <v>955</v>
      </c>
      <c r="B3020" s="16" t="s">
        <v>955</v>
      </c>
      <c r="C3020" s="25"/>
      <c r="D3020" s="18"/>
      <c r="E3020" s="19"/>
      <c r="F3020" s="20"/>
      <c r="G3020" s="21"/>
      <c r="H3020" s="22" t="b">
        <v>0</v>
      </c>
      <c r="I3020" s="19"/>
      <c r="J3020" s="18"/>
      <c r="K3020" s="31">
        <v>0.0</v>
      </c>
      <c r="L3020" s="24"/>
      <c r="M3020" s="24"/>
    </row>
    <row r="3021" ht="22.5" customHeight="1">
      <c r="A3021" s="16" t="s">
        <v>955</v>
      </c>
      <c r="B3021" s="16" t="s">
        <v>955</v>
      </c>
      <c r="C3021" s="25"/>
      <c r="D3021" s="18"/>
      <c r="E3021" s="19"/>
      <c r="F3021" s="20"/>
      <c r="G3021" s="21"/>
      <c r="H3021" s="22" t="b">
        <v>0</v>
      </c>
      <c r="I3021" s="19"/>
      <c r="J3021" s="18"/>
      <c r="K3021" s="31">
        <v>0.0</v>
      </c>
      <c r="L3021" s="24"/>
      <c r="M3021" s="24"/>
    </row>
    <row r="3022" ht="22.5" customHeight="1">
      <c r="A3022" s="16" t="s">
        <v>955</v>
      </c>
      <c r="B3022" s="16" t="s">
        <v>955</v>
      </c>
      <c r="C3022" s="25"/>
      <c r="D3022" s="18"/>
      <c r="E3022" s="19"/>
      <c r="F3022" s="20"/>
      <c r="G3022" s="21"/>
      <c r="H3022" s="22" t="b">
        <v>0</v>
      </c>
      <c r="I3022" s="19"/>
      <c r="J3022" s="18"/>
      <c r="K3022" s="31">
        <v>0.0</v>
      </c>
      <c r="L3022" s="24"/>
      <c r="M3022" s="24"/>
    </row>
    <row r="3023" ht="22.5" customHeight="1">
      <c r="A3023" s="16" t="s">
        <v>955</v>
      </c>
      <c r="B3023" s="16" t="s">
        <v>955</v>
      </c>
      <c r="C3023" s="25"/>
      <c r="D3023" s="18"/>
      <c r="E3023" s="19"/>
      <c r="F3023" s="20"/>
      <c r="G3023" s="21"/>
      <c r="H3023" s="22" t="b">
        <v>0</v>
      </c>
      <c r="I3023" s="19"/>
      <c r="J3023" s="18"/>
      <c r="K3023" s="31">
        <v>0.0</v>
      </c>
      <c r="L3023" s="24"/>
      <c r="M3023" s="24"/>
    </row>
    <row r="3024" ht="22.5" customHeight="1">
      <c r="A3024" s="16" t="s">
        <v>955</v>
      </c>
      <c r="B3024" s="16" t="s">
        <v>955</v>
      </c>
      <c r="C3024" s="25"/>
      <c r="D3024" s="18"/>
      <c r="E3024" s="19"/>
      <c r="F3024" s="20"/>
      <c r="G3024" s="21"/>
      <c r="H3024" s="22" t="b">
        <v>0</v>
      </c>
      <c r="I3024" s="19"/>
      <c r="J3024" s="18"/>
      <c r="K3024" s="31">
        <v>0.0</v>
      </c>
      <c r="L3024" s="24"/>
      <c r="M3024" s="24"/>
    </row>
    <row r="3025" ht="22.5" customHeight="1">
      <c r="A3025" s="16" t="s">
        <v>955</v>
      </c>
      <c r="B3025" s="16" t="s">
        <v>955</v>
      </c>
      <c r="C3025" s="25"/>
      <c r="D3025" s="18"/>
      <c r="E3025" s="19"/>
      <c r="F3025" s="20"/>
      <c r="G3025" s="21"/>
      <c r="H3025" s="22" t="b">
        <v>0</v>
      </c>
      <c r="I3025" s="19"/>
      <c r="J3025" s="18"/>
      <c r="K3025" s="31">
        <v>0.0</v>
      </c>
      <c r="L3025" s="24"/>
      <c r="M3025" s="24"/>
    </row>
    <row r="3026" ht="22.5" customHeight="1">
      <c r="A3026" s="16" t="s">
        <v>955</v>
      </c>
      <c r="B3026" s="16" t="s">
        <v>955</v>
      </c>
      <c r="C3026" s="25"/>
      <c r="D3026" s="18"/>
      <c r="E3026" s="19"/>
      <c r="F3026" s="20"/>
      <c r="G3026" s="21"/>
      <c r="H3026" s="22" t="b">
        <v>0</v>
      </c>
      <c r="I3026" s="19"/>
      <c r="J3026" s="18"/>
      <c r="K3026" s="31">
        <v>0.0</v>
      </c>
      <c r="L3026" s="24"/>
      <c r="M3026" s="24"/>
    </row>
    <row r="3027" ht="22.5" customHeight="1">
      <c r="A3027" s="16" t="s">
        <v>955</v>
      </c>
      <c r="B3027" s="16" t="s">
        <v>955</v>
      </c>
      <c r="C3027" s="25"/>
      <c r="D3027" s="18"/>
      <c r="E3027" s="19"/>
      <c r="F3027" s="20"/>
      <c r="G3027" s="21"/>
      <c r="H3027" s="22" t="b">
        <v>0</v>
      </c>
      <c r="I3027" s="19"/>
      <c r="J3027" s="18"/>
      <c r="K3027" s="31">
        <v>0.0</v>
      </c>
      <c r="L3027" s="24"/>
      <c r="M3027" s="24"/>
    </row>
    <row r="3028" ht="22.5" customHeight="1">
      <c r="A3028" s="16" t="s">
        <v>955</v>
      </c>
      <c r="B3028" s="16" t="s">
        <v>955</v>
      </c>
      <c r="C3028" s="25"/>
      <c r="D3028" s="18"/>
      <c r="E3028" s="19"/>
      <c r="F3028" s="20"/>
      <c r="G3028" s="21"/>
      <c r="H3028" s="22" t="b">
        <v>0</v>
      </c>
      <c r="I3028" s="19"/>
      <c r="J3028" s="18"/>
      <c r="K3028" s="31">
        <v>0.0</v>
      </c>
      <c r="L3028" s="24"/>
      <c r="M3028" s="24"/>
    </row>
    <row r="3029" ht="22.5" customHeight="1">
      <c r="A3029" s="16" t="s">
        <v>955</v>
      </c>
      <c r="B3029" s="16" t="s">
        <v>955</v>
      </c>
      <c r="C3029" s="25"/>
      <c r="D3029" s="18"/>
      <c r="E3029" s="19"/>
      <c r="F3029" s="20"/>
      <c r="G3029" s="21"/>
      <c r="H3029" s="22" t="b">
        <v>0</v>
      </c>
      <c r="I3029" s="19"/>
      <c r="J3029" s="18"/>
      <c r="K3029" s="31">
        <v>0.0</v>
      </c>
      <c r="L3029" s="24"/>
      <c r="M3029" s="24"/>
    </row>
    <row r="3030" ht="22.5" customHeight="1">
      <c r="A3030" s="16" t="s">
        <v>955</v>
      </c>
      <c r="B3030" s="16" t="s">
        <v>955</v>
      </c>
      <c r="C3030" s="25"/>
      <c r="D3030" s="18"/>
      <c r="E3030" s="19"/>
      <c r="F3030" s="20"/>
      <c r="G3030" s="21"/>
      <c r="H3030" s="22" t="b">
        <v>0</v>
      </c>
      <c r="I3030" s="19"/>
      <c r="J3030" s="18"/>
      <c r="K3030" s="31">
        <v>0.0</v>
      </c>
      <c r="L3030" s="24"/>
      <c r="M3030" s="24"/>
    </row>
    <row r="3031" ht="22.5" customHeight="1">
      <c r="A3031" s="16" t="s">
        <v>955</v>
      </c>
      <c r="B3031" s="16" t="s">
        <v>955</v>
      </c>
      <c r="C3031" s="25"/>
      <c r="D3031" s="18"/>
      <c r="E3031" s="19"/>
      <c r="F3031" s="20"/>
      <c r="G3031" s="21"/>
      <c r="H3031" s="22" t="b">
        <v>0</v>
      </c>
      <c r="I3031" s="19"/>
      <c r="J3031" s="18"/>
      <c r="K3031" s="31">
        <v>0.0</v>
      </c>
      <c r="L3031" s="24"/>
      <c r="M3031" s="24"/>
    </row>
    <row r="3032" ht="22.5" customHeight="1">
      <c r="A3032" s="16" t="s">
        <v>955</v>
      </c>
      <c r="B3032" s="16" t="s">
        <v>955</v>
      </c>
      <c r="C3032" s="25"/>
      <c r="D3032" s="18"/>
      <c r="E3032" s="19"/>
      <c r="F3032" s="20"/>
      <c r="G3032" s="21"/>
      <c r="H3032" s="22" t="b">
        <v>0</v>
      </c>
      <c r="I3032" s="19"/>
      <c r="J3032" s="18"/>
      <c r="K3032" s="31">
        <v>0.0</v>
      </c>
      <c r="L3032" s="24"/>
      <c r="M3032" s="24"/>
    </row>
    <row r="3033" ht="22.5" customHeight="1">
      <c r="A3033" s="16" t="s">
        <v>955</v>
      </c>
      <c r="B3033" s="16" t="s">
        <v>955</v>
      </c>
      <c r="C3033" s="25"/>
      <c r="D3033" s="18"/>
      <c r="E3033" s="19"/>
      <c r="F3033" s="20"/>
      <c r="G3033" s="21"/>
      <c r="H3033" s="22" t="b">
        <v>0</v>
      </c>
      <c r="I3033" s="19"/>
      <c r="J3033" s="18"/>
      <c r="K3033" s="31">
        <v>0.0</v>
      </c>
      <c r="L3033" s="24"/>
      <c r="M3033" s="24"/>
    </row>
    <row r="3034" ht="22.5" customHeight="1">
      <c r="A3034" s="16" t="s">
        <v>955</v>
      </c>
      <c r="B3034" s="16" t="s">
        <v>955</v>
      </c>
      <c r="C3034" s="25"/>
      <c r="D3034" s="18"/>
      <c r="E3034" s="19"/>
      <c r="F3034" s="20"/>
      <c r="G3034" s="21"/>
      <c r="H3034" s="22" t="b">
        <v>0</v>
      </c>
      <c r="I3034" s="19"/>
      <c r="J3034" s="18"/>
      <c r="K3034" s="31">
        <v>0.0</v>
      </c>
      <c r="L3034" s="24"/>
      <c r="M3034" s="24"/>
    </row>
    <row r="3035" ht="22.5" customHeight="1">
      <c r="A3035" s="16" t="s">
        <v>955</v>
      </c>
      <c r="B3035" s="16" t="s">
        <v>955</v>
      </c>
      <c r="C3035" s="25"/>
      <c r="D3035" s="18"/>
      <c r="E3035" s="19"/>
      <c r="F3035" s="20"/>
      <c r="G3035" s="21"/>
      <c r="H3035" s="22" t="b">
        <v>0</v>
      </c>
      <c r="I3035" s="19"/>
      <c r="J3035" s="18"/>
      <c r="K3035" s="31">
        <v>0.0</v>
      </c>
      <c r="L3035" s="24"/>
      <c r="M3035" s="24"/>
    </row>
    <row r="3036" ht="22.5" customHeight="1">
      <c r="A3036" s="16" t="s">
        <v>955</v>
      </c>
      <c r="B3036" s="16" t="s">
        <v>955</v>
      </c>
      <c r="C3036" s="25"/>
      <c r="D3036" s="18"/>
      <c r="E3036" s="19"/>
      <c r="F3036" s="20"/>
      <c r="G3036" s="21"/>
      <c r="H3036" s="22" t="b">
        <v>0</v>
      </c>
      <c r="I3036" s="19"/>
      <c r="J3036" s="18"/>
      <c r="K3036" s="31">
        <v>0.0</v>
      </c>
      <c r="L3036" s="24"/>
      <c r="M3036" s="24"/>
    </row>
    <row r="3037" ht="22.5" customHeight="1">
      <c r="A3037" s="16" t="s">
        <v>955</v>
      </c>
      <c r="B3037" s="16" t="s">
        <v>955</v>
      </c>
      <c r="C3037" s="25"/>
      <c r="D3037" s="18"/>
      <c r="E3037" s="19"/>
      <c r="F3037" s="20"/>
      <c r="G3037" s="21"/>
      <c r="H3037" s="22" t="b">
        <v>0</v>
      </c>
      <c r="I3037" s="19"/>
      <c r="J3037" s="18"/>
      <c r="K3037" s="31">
        <v>0.0</v>
      </c>
      <c r="L3037" s="24"/>
      <c r="M3037" s="24"/>
    </row>
    <row r="3038" ht="22.5" customHeight="1">
      <c r="A3038" s="16" t="s">
        <v>955</v>
      </c>
      <c r="B3038" s="16" t="s">
        <v>955</v>
      </c>
      <c r="C3038" s="25"/>
      <c r="D3038" s="18"/>
      <c r="E3038" s="19"/>
      <c r="F3038" s="20"/>
      <c r="G3038" s="21"/>
      <c r="H3038" s="22" t="b">
        <v>0</v>
      </c>
      <c r="I3038" s="19"/>
      <c r="J3038" s="18"/>
      <c r="K3038" s="31">
        <v>0.0</v>
      </c>
      <c r="L3038" s="24"/>
      <c r="M3038" s="24"/>
    </row>
    <row r="3039" ht="22.5" customHeight="1">
      <c r="A3039" s="16" t="s">
        <v>955</v>
      </c>
      <c r="B3039" s="16" t="s">
        <v>955</v>
      </c>
      <c r="C3039" s="25"/>
      <c r="D3039" s="18"/>
      <c r="E3039" s="19"/>
      <c r="F3039" s="20"/>
      <c r="G3039" s="21"/>
      <c r="H3039" s="22" t="b">
        <v>0</v>
      </c>
      <c r="I3039" s="19"/>
      <c r="J3039" s="18"/>
      <c r="K3039" s="31">
        <v>0.0</v>
      </c>
      <c r="L3039" s="24"/>
      <c r="M3039" s="24"/>
    </row>
    <row r="3040" ht="22.5" customHeight="1">
      <c r="A3040" s="16" t="s">
        <v>955</v>
      </c>
      <c r="B3040" s="16" t="s">
        <v>955</v>
      </c>
      <c r="C3040" s="25"/>
      <c r="D3040" s="18"/>
      <c r="E3040" s="19"/>
      <c r="F3040" s="20"/>
      <c r="G3040" s="21"/>
      <c r="H3040" s="22" t="b">
        <v>0</v>
      </c>
      <c r="I3040" s="19"/>
      <c r="J3040" s="18"/>
      <c r="K3040" s="31">
        <v>0.0</v>
      </c>
      <c r="L3040" s="24"/>
      <c r="M3040" s="24"/>
    </row>
    <row r="3041" ht="22.5" customHeight="1">
      <c r="A3041" s="16" t="s">
        <v>955</v>
      </c>
      <c r="B3041" s="16" t="s">
        <v>955</v>
      </c>
      <c r="C3041" s="25"/>
      <c r="D3041" s="18"/>
      <c r="E3041" s="19"/>
      <c r="F3041" s="20"/>
      <c r="G3041" s="21"/>
      <c r="H3041" s="22" t="b">
        <v>0</v>
      </c>
      <c r="I3041" s="19"/>
      <c r="J3041" s="18"/>
      <c r="K3041" s="31">
        <v>0.0</v>
      </c>
      <c r="L3041" s="24"/>
      <c r="M3041" s="24"/>
    </row>
    <row r="3042" ht="22.5" customHeight="1">
      <c r="A3042" s="16" t="s">
        <v>955</v>
      </c>
      <c r="B3042" s="16" t="s">
        <v>955</v>
      </c>
      <c r="C3042" s="25"/>
      <c r="D3042" s="18"/>
      <c r="E3042" s="19"/>
      <c r="F3042" s="20"/>
      <c r="G3042" s="21"/>
      <c r="H3042" s="22" t="b">
        <v>0</v>
      </c>
      <c r="I3042" s="19"/>
      <c r="J3042" s="18"/>
      <c r="K3042" s="31">
        <v>0.0</v>
      </c>
      <c r="L3042" s="24"/>
      <c r="M3042" s="24"/>
    </row>
    <row r="3043" ht="22.5" customHeight="1">
      <c r="A3043" s="16" t="s">
        <v>955</v>
      </c>
      <c r="B3043" s="16" t="s">
        <v>955</v>
      </c>
      <c r="C3043" s="25"/>
      <c r="D3043" s="18"/>
      <c r="E3043" s="19"/>
      <c r="F3043" s="20"/>
      <c r="G3043" s="21"/>
      <c r="H3043" s="22" t="b">
        <v>0</v>
      </c>
      <c r="I3043" s="19"/>
      <c r="J3043" s="18"/>
      <c r="K3043" s="31">
        <v>0.0</v>
      </c>
      <c r="L3043" s="24"/>
      <c r="M3043" s="24"/>
    </row>
    <row r="3044" ht="22.5" customHeight="1">
      <c r="A3044" s="16" t="s">
        <v>955</v>
      </c>
      <c r="B3044" s="16" t="s">
        <v>955</v>
      </c>
      <c r="C3044" s="25"/>
      <c r="D3044" s="18"/>
      <c r="E3044" s="19"/>
      <c r="F3044" s="20"/>
      <c r="G3044" s="21"/>
      <c r="H3044" s="22" t="b">
        <v>0</v>
      </c>
      <c r="I3044" s="19"/>
      <c r="J3044" s="18"/>
      <c r="K3044" s="31">
        <v>0.0</v>
      </c>
      <c r="L3044" s="24"/>
      <c r="M3044" s="24"/>
    </row>
    <row r="3045" ht="22.5" customHeight="1">
      <c r="A3045" s="16" t="s">
        <v>955</v>
      </c>
      <c r="B3045" s="16" t="s">
        <v>955</v>
      </c>
      <c r="C3045" s="25"/>
      <c r="D3045" s="18"/>
      <c r="E3045" s="19"/>
      <c r="F3045" s="20"/>
      <c r="G3045" s="21"/>
      <c r="H3045" s="22" t="b">
        <v>0</v>
      </c>
      <c r="I3045" s="19"/>
      <c r="J3045" s="18"/>
      <c r="K3045" s="31">
        <v>0.0</v>
      </c>
      <c r="L3045" s="24"/>
      <c r="M3045" s="24"/>
    </row>
    <row r="3046" ht="22.5" customHeight="1">
      <c r="A3046" s="16" t="s">
        <v>955</v>
      </c>
      <c r="B3046" s="16" t="s">
        <v>955</v>
      </c>
      <c r="C3046" s="25"/>
      <c r="D3046" s="18"/>
      <c r="E3046" s="19"/>
      <c r="F3046" s="20"/>
      <c r="G3046" s="21"/>
      <c r="H3046" s="22" t="b">
        <v>0</v>
      </c>
      <c r="I3046" s="19"/>
      <c r="J3046" s="18"/>
      <c r="K3046" s="31">
        <v>0.0</v>
      </c>
      <c r="L3046" s="24"/>
      <c r="M3046" s="24"/>
    </row>
    <row r="3047" ht="22.5" customHeight="1">
      <c r="A3047" s="16" t="s">
        <v>955</v>
      </c>
      <c r="B3047" s="16" t="s">
        <v>955</v>
      </c>
      <c r="C3047" s="25"/>
      <c r="D3047" s="18"/>
      <c r="E3047" s="19"/>
      <c r="F3047" s="20"/>
      <c r="G3047" s="21"/>
      <c r="H3047" s="22" t="b">
        <v>0</v>
      </c>
      <c r="I3047" s="19"/>
      <c r="J3047" s="18"/>
      <c r="K3047" s="31">
        <v>0.0</v>
      </c>
      <c r="L3047" s="24"/>
      <c r="M3047" s="24"/>
    </row>
    <row r="3048" ht="22.5" customHeight="1">
      <c r="A3048" s="16" t="s">
        <v>955</v>
      </c>
      <c r="B3048" s="16" t="s">
        <v>955</v>
      </c>
      <c r="C3048" s="25"/>
      <c r="D3048" s="18"/>
      <c r="E3048" s="19"/>
      <c r="F3048" s="20"/>
      <c r="G3048" s="21"/>
      <c r="H3048" s="22" t="b">
        <v>0</v>
      </c>
      <c r="I3048" s="19"/>
      <c r="J3048" s="18"/>
      <c r="K3048" s="31">
        <v>0.0</v>
      </c>
      <c r="L3048" s="24"/>
      <c r="M3048" s="24"/>
    </row>
    <row r="3049" ht="22.5" customHeight="1">
      <c r="A3049" s="16" t="s">
        <v>955</v>
      </c>
      <c r="B3049" s="16" t="s">
        <v>955</v>
      </c>
      <c r="C3049" s="25"/>
      <c r="D3049" s="18"/>
      <c r="E3049" s="19"/>
      <c r="F3049" s="20"/>
      <c r="G3049" s="21"/>
      <c r="H3049" s="22" t="b">
        <v>0</v>
      </c>
      <c r="I3049" s="19"/>
      <c r="J3049" s="18"/>
      <c r="K3049" s="31">
        <v>0.0</v>
      </c>
      <c r="L3049" s="24"/>
      <c r="M3049" s="24"/>
    </row>
    <row r="3050" ht="22.5" customHeight="1">
      <c r="A3050" s="16" t="s">
        <v>955</v>
      </c>
      <c r="B3050" s="16" t="s">
        <v>955</v>
      </c>
      <c r="C3050" s="25"/>
      <c r="D3050" s="18"/>
      <c r="E3050" s="19"/>
      <c r="F3050" s="20"/>
      <c r="G3050" s="21"/>
      <c r="H3050" s="22" t="b">
        <v>0</v>
      </c>
      <c r="I3050" s="19"/>
      <c r="J3050" s="18"/>
      <c r="K3050" s="31">
        <v>0.0</v>
      </c>
      <c r="L3050" s="24"/>
      <c r="M3050" s="24"/>
    </row>
    <row r="3051" ht="22.5" customHeight="1">
      <c r="A3051" s="16" t="s">
        <v>955</v>
      </c>
      <c r="B3051" s="16" t="s">
        <v>955</v>
      </c>
      <c r="C3051" s="25"/>
      <c r="D3051" s="18"/>
      <c r="E3051" s="19"/>
      <c r="F3051" s="20"/>
      <c r="G3051" s="21"/>
      <c r="H3051" s="22" t="b">
        <v>0</v>
      </c>
      <c r="I3051" s="19"/>
      <c r="J3051" s="18"/>
      <c r="K3051" s="31">
        <v>0.0</v>
      </c>
      <c r="L3051" s="24"/>
      <c r="M3051" s="24"/>
    </row>
    <row r="3052" ht="22.5" customHeight="1">
      <c r="A3052" s="16" t="s">
        <v>955</v>
      </c>
      <c r="B3052" s="16" t="s">
        <v>955</v>
      </c>
      <c r="C3052" s="25"/>
      <c r="D3052" s="18"/>
      <c r="E3052" s="19"/>
      <c r="F3052" s="20"/>
      <c r="G3052" s="21"/>
      <c r="H3052" s="22" t="b">
        <v>0</v>
      </c>
      <c r="I3052" s="19"/>
      <c r="J3052" s="18"/>
      <c r="K3052" s="31">
        <v>0.0</v>
      </c>
      <c r="L3052" s="24"/>
      <c r="M3052" s="24"/>
    </row>
    <row r="3053" ht="22.5" customHeight="1">
      <c r="A3053" s="16" t="s">
        <v>955</v>
      </c>
      <c r="B3053" s="16" t="s">
        <v>955</v>
      </c>
      <c r="C3053" s="25"/>
      <c r="D3053" s="18"/>
      <c r="E3053" s="19"/>
      <c r="F3053" s="20"/>
      <c r="G3053" s="21"/>
      <c r="H3053" s="22" t="b">
        <v>0</v>
      </c>
      <c r="I3053" s="19"/>
      <c r="J3053" s="18"/>
      <c r="K3053" s="31">
        <v>0.0</v>
      </c>
      <c r="L3053" s="24"/>
      <c r="M3053" s="24"/>
    </row>
    <row r="3054" ht="22.5" customHeight="1">
      <c r="A3054" s="16" t="s">
        <v>955</v>
      </c>
      <c r="B3054" s="16" t="s">
        <v>955</v>
      </c>
      <c r="C3054" s="25"/>
      <c r="D3054" s="18"/>
      <c r="E3054" s="19"/>
      <c r="F3054" s="20"/>
      <c r="G3054" s="21"/>
      <c r="H3054" s="22" t="b">
        <v>0</v>
      </c>
      <c r="I3054" s="19"/>
      <c r="J3054" s="18"/>
      <c r="K3054" s="31">
        <v>0.0</v>
      </c>
      <c r="L3054" s="24"/>
      <c r="M3054" s="24"/>
    </row>
    <row r="3055" ht="22.5" customHeight="1">
      <c r="A3055" s="16" t="s">
        <v>955</v>
      </c>
      <c r="B3055" s="16" t="s">
        <v>955</v>
      </c>
      <c r="C3055" s="25"/>
      <c r="D3055" s="18"/>
      <c r="E3055" s="19"/>
      <c r="F3055" s="20"/>
      <c r="G3055" s="21"/>
      <c r="H3055" s="22" t="b">
        <v>0</v>
      </c>
      <c r="I3055" s="19"/>
      <c r="J3055" s="18"/>
      <c r="K3055" s="31">
        <v>0.0</v>
      </c>
      <c r="L3055" s="24"/>
      <c r="M3055" s="24"/>
    </row>
    <row r="3056" ht="22.5" customHeight="1">
      <c r="A3056" s="16" t="s">
        <v>955</v>
      </c>
      <c r="B3056" s="16" t="s">
        <v>955</v>
      </c>
      <c r="C3056" s="25"/>
      <c r="D3056" s="18"/>
      <c r="E3056" s="19"/>
      <c r="F3056" s="20"/>
      <c r="G3056" s="21"/>
      <c r="H3056" s="22" t="b">
        <v>0</v>
      </c>
      <c r="I3056" s="19"/>
      <c r="J3056" s="18"/>
      <c r="K3056" s="31">
        <v>0.0</v>
      </c>
      <c r="L3056" s="24"/>
      <c r="M3056" s="24"/>
    </row>
    <row r="3057" ht="22.5" customHeight="1">
      <c r="A3057" s="16" t="s">
        <v>955</v>
      </c>
      <c r="B3057" s="16" t="s">
        <v>955</v>
      </c>
      <c r="C3057" s="25"/>
      <c r="D3057" s="18"/>
      <c r="E3057" s="19"/>
      <c r="F3057" s="20"/>
      <c r="G3057" s="21"/>
      <c r="H3057" s="22" t="b">
        <v>0</v>
      </c>
      <c r="I3057" s="19"/>
      <c r="J3057" s="18"/>
      <c r="K3057" s="31">
        <v>0.0</v>
      </c>
      <c r="L3057" s="24"/>
      <c r="M3057" s="24"/>
    </row>
    <row r="3058" ht="22.5" customHeight="1">
      <c r="A3058" s="16" t="s">
        <v>955</v>
      </c>
      <c r="B3058" s="16" t="s">
        <v>955</v>
      </c>
      <c r="C3058" s="25"/>
      <c r="D3058" s="18"/>
      <c r="E3058" s="19"/>
      <c r="F3058" s="20"/>
      <c r="G3058" s="21"/>
      <c r="H3058" s="22" t="b">
        <v>0</v>
      </c>
      <c r="I3058" s="19"/>
      <c r="J3058" s="18"/>
      <c r="K3058" s="31">
        <v>0.0</v>
      </c>
      <c r="L3058" s="24"/>
      <c r="M3058" s="24"/>
    </row>
    <row r="3059" ht="22.5" customHeight="1">
      <c r="A3059" s="16" t="s">
        <v>955</v>
      </c>
      <c r="B3059" s="16" t="s">
        <v>955</v>
      </c>
      <c r="C3059" s="25"/>
      <c r="D3059" s="18"/>
      <c r="E3059" s="19"/>
      <c r="F3059" s="20"/>
      <c r="G3059" s="21"/>
      <c r="H3059" s="22" t="b">
        <v>0</v>
      </c>
      <c r="I3059" s="19"/>
      <c r="J3059" s="18"/>
      <c r="K3059" s="31">
        <v>0.0</v>
      </c>
      <c r="L3059" s="24"/>
      <c r="M3059" s="24"/>
    </row>
    <row r="3060" ht="22.5" customHeight="1">
      <c r="A3060" s="16" t="s">
        <v>955</v>
      </c>
      <c r="B3060" s="16" t="s">
        <v>955</v>
      </c>
      <c r="C3060" s="25"/>
      <c r="D3060" s="18"/>
      <c r="E3060" s="19"/>
      <c r="F3060" s="20"/>
      <c r="G3060" s="21"/>
      <c r="H3060" s="22" t="b">
        <v>0</v>
      </c>
      <c r="I3060" s="19"/>
      <c r="J3060" s="18"/>
      <c r="K3060" s="31">
        <v>0.0</v>
      </c>
      <c r="L3060" s="24"/>
      <c r="M3060" s="24"/>
    </row>
    <row r="3061" ht="22.5" customHeight="1">
      <c r="A3061" s="16" t="s">
        <v>955</v>
      </c>
      <c r="B3061" s="16" t="s">
        <v>955</v>
      </c>
      <c r="C3061" s="25"/>
      <c r="D3061" s="18"/>
      <c r="E3061" s="19"/>
      <c r="F3061" s="20"/>
      <c r="G3061" s="21"/>
      <c r="H3061" s="22" t="b">
        <v>0</v>
      </c>
      <c r="I3061" s="19"/>
      <c r="J3061" s="18"/>
      <c r="K3061" s="31">
        <v>0.0</v>
      </c>
      <c r="L3061" s="24"/>
      <c r="M3061" s="24"/>
    </row>
    <row r="3062" ht="22.5" customHeight="1">
      <c r="A3062" s="16" t="s">
        <v>955</v>
      </c>
      <c r="B3062" s="16" t="s">
        <v>955</v>
      </c>
      <c r="C3062" s="25"/>
      <c r="D3062" s="18"/>
      <c r="E3062" s="19"/>
      <c r="F3062" s="20"/>
      <c r="G3062" s="21"/>
      <c r="H3062" s="22" t="b">
        <v>0</v>
      </c>
      <c r="I3062" s="19"/>
      <c r="J3062" s="18"/>
      <c r="K3062" s="31">
        <v>0.0</v>
      </c>
      <c r="L3062" s="24"/>
      <c r="M3062" s="24"/>
    </row>
    <row r="3063" ht="22.5" customHeight="1">
      <c r="A3063" s="16" t="s">
        <v>955</v>
      </c>
      <c r="B3063" s="16" t="s">
        <v>955</v>
      </c>
      <c r="C3063" s="25"/>
      <c r="D3063" s="18"/>
      <c r="E3063" s="19"/>
      <c r="F3063" s="20"/>
      <c r="G3063" s="21"/>
      <c r="H3063" s="22" t="b">
        <v>0</v>
      </c>
      <c r="I3063" s="19"/>
      <c r="J3063" s="18"/>
      <c r="K3063" s="31">
        <v>0.0</v>
      </c>
      <c r="L3063" s="24"/>
      <c r="M3063" s="24"/>
    </row>
    <row r="3064" ht="22.5" customHeight="1">
      <c r="A3064" s="16" t="s">
        <v>955</v>
      </c>
      <c r="B3064" s="16" t="s">
        <v>955</v>
      </c>
      <c r="C3064" s="25"/>
      <c r="D3064" s="18"/>
      <c r="E3064" s="19"/>
      <c r="F3064" s="20"/>
      <c r="G3064" s="21"/>
      <c r="H3064" s="22" t="b">
        <v>0</v>
      </c>
      <c r="I3064" s="19"/>
      <c r="J3064" s="18"/>
      <c r="K3064" s="31">
        <v>0.0</v>
      </c>
      <c r="L3064" s="24"/>
      <c r="M3064" s="24"/>
    </row>
    <row r="3065" ht="22.5" customHeight="1">
      <c r="A3065" s="16" t="s">
        <v>955</v>
      </c>
      <c r="B3065" s="16" t="s">
        <v>955</v>
      </c>
      <c r="C3065" s="25"/>
      <c r="D3065" s="18"/>
      <c r="E3065" s="19"/>
      <c r="F3065" s="20"/>
      <c r="G3065" s="21"/>
      <c r="H3065" s="22" t="b">
        <v>0</v>
      </c>
      <c r="I3065" s="19"/>
      <c r="J3065" s="18"/>
      <c r="K3065" s="31">
        <v>0.0</v>
      </c>
      <c r="L3065" s="24"/>
      <c r="M3065" s="24"/>
    </row>
    <row r="3066" ht="22.5" customHeight="1">
      <c r="A3066" s="16" t="s">
        <v>955</v>
      </c>
      <c r="B3066" s="16" t="s">
        <v>955</v>
      </c>
      <c r="C3066" s="25"/>
      <c r="D3066" s="18"/>
      <c r="E3066" s="19"/>
      <c r="F3066" s="20"/>
      <c r="G3066" s="21"/>
      <c r="H3066" s="22" t="b">
        <v>0</v>
      </c>
      <c r="I3066" s="19"/>
      <c r="J3066" s="18"/>
      <c r="K3066" s="31">
        <v>0.0</v>
      </c>
      <c r="L3066" s="24"/>
      <c r="M3066" s="24"/>
    </row>
    <row r="3067" ht="22.5" customHeight="1">
      <c r="A3067" s="16" t="s">
        <v>955</v>
      </c>
      <c r="B3067" s="16" t="s">
        <v>955</v>
      </c>
      <c r="C3067" s="25"/>
      <c r="D3067" s="18"/>
      <c r="E3067" s="19"/>
      <c r="F3067" s="20"/>
      <c r="G3067" s="21"/>
      <c r="H3067" s="22" t="b">
        <v>0</v>
      </c>
      <c r="I3067" s="19"/>
      <c r="J3067" s="18"/>
      <c r="K3067" s="31">
        <v>0.0</v>
      </c>
      <c r="L3067" s="24"/>
      <c r="M3067" s="24"/>
    </row>
    <row r="3068" ht="22.5" customHeight="1">
      <c r="A3068" s="16" t="s">
        <v>955</v>
      </c>
      <c r="B3068" s="16" t="s">
        <v>955</v>
      </c>
      <c r="C3068" s="25"/>
      <c r="D3068" s="18"/>
      <c r="E3068" s="19"/>
      <c r="F3068" s="20"/>
      <c r="G3068" s="21"/>
      <c r="H3068" s="22" t="b">
        <v>0</v>
      </c>
      <c r="I3068" s="19"/>
      <c r="J3068" s="18"/>
      <c r="K3068" s="31">
        <v>0.0</v>
      </c>
      <c r="L3068" s="24"/>
      <c r="M3068" s="24"/>
    </row>
    <row r="3069" ht="22.5" customHeight="1">
      <c r="A3069" s="16" t="s">
        <v>955</v>
      </c>
      <c r="B3069" s="16" t="s">
        <v>955</v>
      </c>
      <c r="C3069" s="25"/>
      <c r="D3069" s="18"/>
      <c r="E3069" s="19"/>
      <c r="F3069" s="20"/>
      <c r="G3069" s="21"/>
      <c r="H3069" s="22" t="b">
        <v>0</v>
      </c>
      <c r="I3069" s="19"/>
      <c r="J3069" s="18"/>
      <c r="K3069" s="31">
        <v>0.0</v>
      </c>
      <c r="L3069" s="24"/>
      <c r="M3069" s="24"/>
    </row>
    <row r="3070" ht="22.5" customHeight="1">
      <c r="A3070" s="16" t="s">
        <v>955</v>
      </c>
      <c r="B3070" s="16" t="s">
        <v>955</v>
      </c>
      <c r="C3070" s="25"/>
      <c r="D3070" s="18"/>
      <c r="E3070" s="19"/>
      <c r="F3070" s="20"/>
      <c r="G3070" s="21"/>
      <c r="H3070" s="22" t="b">
        <v>0</v>
      </c>
      <c r="I3070" s="19"/>
      <c r="J3070" s="18"/>
      <c r="K3070" s="31">
        <v>0.0</v>
      </c>
      <c r="L3070" s="24"/>
      <c r="M3070" s="24"/>
    </row>
    <row r="3071" ht="22.5" customHeight="1">
      <c r="A3071" s="16" t="s">
        <v>955</v>
      </c>
      <c r="B3071" s="16" t="s">
        <v>955</v>
      </c>
      <c r="C3071" s="25"/>
      <c r="D3071" s="18"/>
      <c r="E3071" s="19"/>
      <c r="F3071" s="20"/>
      <c r="G3071" s="21"/>
      <c r="H3071" s="22" t="b">
        <v>0</v>
      </c>
      <c r="I3071" s="19"/>
      <c r="J3071" s="18"/>
      <c r="K3071" s="31">
        <v>0.0</v>
      </c>
      <c r="L3071" s="24"/>
      <c r="M3071" s="24"/>
    </row>
    <row r="3072" ht="22.5" customHeight="1">
      <c r="A3072" s="16" t="s">
        <v>955</v>
      </c>
      <c r="B3072" s="16" t="s">
        <v>955</v>
      </c>
      <c r="C3072" s="25"/>
      <c r="D3072" s="18"/>
      <c r="E3072" s="19"/>
      <c r="F3072" s="20"/>
      <c r="G3072" s="21"/>
      <c r="H3072" s="22" t="b">
        <v>0</v>
      </c>
      <c r="I3072" s="19"/>
      <c r="J3072" s="18"/>
      <c r="K3072" s="31">
        <v>0.0</v>
      </c>
      <c r="L3072" s="24"/>
      <c r="M3072" s="24"/>
    </row>
    <row r="3073" ht="22.5" customHeight="1">
      <c r="A3073" s="16" t="s">
        <v>955</v>
      </c>
      <c r="B3073" s="16" t="s">
        <v>955</v>
      </c>
      <c r="C3073" s="25"/>
      <c r="D3073" s="18"/>
      <c r="E3073" s="19"/>
      <c r="F3073" s="20"/>
      <c r="G3073" s="21"/>
      <c r="H3073" s="22" t="b">
        <v>0</v>
      </c>
      <c r="I3073" s="19"/>
      <c r="J3073" s="18"/>
      <c r="K3073" s="31">
        <v>0.0</v>
      </c>
      <c r="L3073" s="24"/>
      <c r="M3073" s="24"/>
    </row>
    <row r="3074" ht="22.5" customHeight="1">
      <c r="A3074" s="16" t="s">
        <v>955</v>
      </c>
      <c r="B3074" s="16" t="s">
        <v>955</v>
      </c>
      <c r="C3074" s="25"/>
      <c r="D3074" s="18"/>
      <c r="E3074" s="19"/>
      <c r="F3074" s="20"/>
      <c r="G3074" s="21"/>
      <c r="H3074" s="22" t="b">
        <v>0</v>
      </c>
      <c r="I3074" s="19"/>
      <c r="J3074" s="18"/>
      <c r="K3074" s="31">
        <v>0.0</v>
      </c>
      <c r="L3074" s="24"/>
      <c r="M3074" s="24"/>
    </row>
    <row r="3075" ht="22.5" customHeight="1">
      <c r="A3075" s="16" t="s">
        <v>955</v>
      </c>
      <c r="B3075" s="16" t="s">
        <v>955</v>
      </c>
      <c r="C3075" s="25"/>
      <c r="D3075" s="18"/>
      <c r="E3075" s="19"/>
      <c r="F3075" s="20"/>
      <c r="G3075" s="21"/>
      <c r="H3075" s="22" t="b">
        <v>0</v>
      </c>
      <c r="I3075" s="19"/>
      <c r="J3075" s="18"/>
      <c r="K3075" s="31">
        <v>0.0</v>
      </c>
      <c r="L3075" s="24"/>
      <c r="M3075" s="24"/>
    </row>
    <row r="3076" ht="22.5" customHeight="1">
      <c r="A3076" s="16" t="s">
        <v>955</v>
      </c>
      <c r="B3076" s="16" t="s">
        <v>955</v>
      </c>
      <c r="C3076" s="25"/>
      <c r="D3076" s="18"/>
      <c r="E3076" s="19"/>
      <c r="F3076" s="20"/>
      <c r="G3076" s="21"/>
      <c r="H3076" s="22" t="b">
        <v>0</v>
      </c>
      <c r="I3076" s="19"/>
      <c r="J3076" s="18"/>
      <c r="K3076" s="31">
        <v>0.0</v>
      </c>
      <c r="L3076" s="24"/>
      <c r="M3076" s="24"/>
    </row>
    <row r="3077" ht="22.5" customHeight="1">
      <c r="A3077" s="16" t="s">
        <v>955</v>
      </c>
      <c r="B3077" s="16" t="s">
        <v>955</v>
      </c>
      <c r="C3077" s="25"/>
      <c r="D3077" s="18"/>
      <c r="E3077" s="19"/>
      <c r="F3077" s="20"/>
      <c r="G3077" s="21"/>
      <c r="H3077" s="22" t="b">
        <v>0</v>
      </c>
      <c r="I3077" s="19"/>
      <c r="J3077" s="18"/>
      <c r="K3077" s="31">
        <v>0.0</v>
      </c>
      <c r="L3077" s="24"/>
      <c r="M3077" s="24"/>
    </row>
    <row r="3078" ht="22.5" customHeight="1">
      <c r="A3078" s="16" t="s">
        <v>955</v>
      </c>
      <c r="B3078" s="16" t="s">
        <v>955</v>
      </c>
      <c r="C3078" s="25"/>
      <c r="D3078" s="18"/>
      <c r="E3078" s="19"/>
      <c r="F3078" s="20"/>
      <c r="G3078" s="21"/>
      <c r="H3078" s="22" t="b">
        <v>0</v>
      </c>
      <c r="I3078" s="19"/>
      <c r="J3078" s="18"/>
      <c r="K3078" s="31">
        <v>0.0</v>
      </c>
      <c r="L3078" s="24"/>
      <c r="M3078" s="24"/>
    </row>
    <row r="3079" ht="22.5" customHeight="1">
      <c r="A3079" s="16" t="s">
        <v>955</v>
      </c>
      <c r="B3079" s="16" t="s">
        <v>955</v>
      </c>
      <c r="C3079" s="25"/>
      <c r="D3079" s="18"/>
      <c r="E3079" s="19"/>
      <c r="F3079" s="20"/>
      <c r="G3079" s="21"/>
      <c r="H3079" s="22" t="b">
        <v>0</v>
      </c>
      <c r="I3079" s="19"/>
      <c r="J3079" s="18"/>
      <c r="K3079" s="31">
        <v>0.0</v>
      </c>
      <c r="L3079" s="24"/>
      <c r="M3079" s="24"/>
    </row>
    <row r="3080" ht="22.5" customHeight="1">
      <c r="A3080" s="16" t="s">
        <v>955</v>
      </c>
      <c r="B3080" s="16" t="s">
        <v>955</v>
      </c>
      <c r="C3080" s="25"/>
      <c r="D3080" s="18"/>
      <c r="E3080" s="19"/>
      <c r="F3080" s="20"/>
      <c r="G3080" s="21"/>
      <c r="H3080" s="22" t="b">
        <v>0</v>
      </c>
      <c r="I3080" s="19"/>
      <c r="J3080" s="18"/>
      <c r="K3080" s="31">
        <v>0.0</v>
      </c>
      <c r="L3080" s="24"/>
      <c r="M3080" s="24"/>
    </row>
    <row r="3081" ht="22.5" customHeight="1">
      <c r="A3081" s="16" t="s">
        <v>955</v>
      </c>
      <c r="B3081" s="16" t="s">
        <v>955</v>
      </c>
      <c r="C3081" s="25"/>
      <c r="D3081" s="18"/>
      <c r="E3081" s="19"/>
      <c r="F3081" s="20"/>
      <c r="G3081" s="21"/>
      <c r="H3081" s="22" t="b">
        <v>0</v>
      </c>
      <c r="I3081" s="19"/>
      <c r="J3081" s="18"/>
      <c r="K3081" s="31">
        <v>0.0</v>
      </c>
      <c r="L3081" s="24"/>
      <c r="M3081" s="24"/>
    </row>
    <row r="3082" ht="22.5" customHeight="1">
      <c r="A3082" s="16" t="s">
        <v>955</v>
      </c>
      <c r="B3082" s="16" t="s">
        <v>955</v>
      </c>
      <c r="C3082" s="25"/>
      <c r="D3082" s="18"/>
      <c r="E3082" s="19"/>
      <c r="F3082" s="20"/>
      <c r="G3082" s="21"/>
      <c r="H3082" s="22" t="b">
        <v>0</v>
      </c>
      <c r="I3082" s="19"/>
      <c r="J3082" s="18"/>
      <c r="K3082" s="31">
        <v>0.0</v>
      </c>
      <c r="L3082" s="24"/>
      <c r="M3082" s="24"/>
    </row>
    <row r="3083" ht="22.5" customHeight="1">
      <c r="A3083" s="16" t="s">
        <v>955</v>
      </c>
      <c r="B3083" s="16" t="s">
        <v>955</v>
      </c>
      <c r="C3083" s="25"/>
      <c r="D3083" s="18"/>
      <c r="E3083" s="19"/>
      <c r="F3083" s="20"/>
      <c r="G3083" s="21"/>
      <c r="H3083" s="22" t="b">
        <v>0</v>
      </c>
      <c r="I3083" s="19"/>
      <c r="J3083" s="18"/>
      <c r="K3083" s="31">
        <v>0.0</v>
      </c>
      <c r="L3083" s="24"/>
      <c r="M3083" s="24"/>
    </row>
    <row r="3084" ht="22.5" customHeight="1">
      <c r="A3084" s="16" t="s">
        <v>955</v>
      </c>
      <c r="B3084" s="16" t="s">
        <v>955</v>
      </c>
      <c r="C3084" s="25"/>
      <c r="D3084" s="18"/>
      <c r="E3084" s="19"/>
      <c r="F3084" s="20"/>
      <c r="G3084" s="21"/>
      <c r="H3084" s="22" t="b">
        <v>0</v>
      </c>
      <c r="I3084" s="19"/>
      <c r="J3084" s="18"/>
      <c r="K3084" s="31">
        <v>0.0</v>
      </c>
      <c r="L3084" s="24"/>
      <c r="M3084" s="24"/>
    </row>
    <row r="3085" ht="22.5" customHeight="1">
      <c r="A3085" s="16" t="s">
        <v>955</v>
      </c>
      <c r="B3085" s="16" t="s">
        <v>955</v>
      </c>
      <c r="C3085" s="25"/>
      <c r="D3085" s="18"/>
      <c r="E3085" s="19"/>
      <c r="F3085" s="20"/>
      <c r="G3085" s="21"/>
      <c r="H3085" s="22" t="b">
        <v>0</v>
      </c>
      <c r="I3085" s="19"/>
      <c r="J3085" s="18"/>
      <c r="K3085" s="31">
        <v>0.0</v>
      </c>
      <c r="L3085" s="24"/>
      <c r="M3085" s="24"/>
    </row>
    <row r="3086" ht="22.5" customHeight="1">
      <c r="A3086" s="16" t="s">
        <v>955</v>
      </c>
      <c r="B3086" s="16" t="s">
        <v>955</v>
      </c>
      <c r="C3086" s="25"/>
      <c r="D3086" s="18"/>
      <c r="E3086" s="19"/>
      <c r="F3086" s="20"/>
      <c r="G3086" s="21"/>
      <c r="H3086" s="22" t="b">
        <v>0</v>
      </c>
      <c r="I3086" s="19"/>
      <c r="J3086" s="18"/>
      <c r="K3086" s="31">
        <v>0.0</v>
      </c>
      <c r="L3086" s="24"/>
      <c r="M3086" s="24"/>
    </row>
    <row r="3087" ht="22.5" customHeight="1">
      <c r="A3087" s="16" t="s">
        <v>955</v>
      </c>
      <c r="B3087" s="16" t="s">
        <v>955</v>
      </c>
      <c r="C3087" s="25"/>
      <c r="D3087" s="18"/>
      <c r="E3087" s="19"/>
      <c r="F3087" s="20"/>
      <c r="G3087" s="21"/>
      <c r="H3087" s="22" t="b">
        <v>0</v>
      </c>
      <c r="I3087" s="19"/>
      <c r="J3087" s="18"/>
      <c r="K3087" s="31">
        <v>0.0</v>
      </c>
      <c r="L3087" s="24"/>
      <c r="M3087" s="24"/>
    </row>
    <row r="3088" ht="22.5" customHeight="1">
      <c r="A3088" s="16" t="s">
        <v>955</v>
      </c>
      <c r="B3088" s="16" t="s">
        <v>955</v>
      </c>
      <c r="C3088" s="25"/>
      <c r="D3088" s="18"/>
      <c r="E3088" s="19"/>
      <c r="F3088" s="20"/>
      <c r="G3088" s="21"/>
      <c r="H3088" s="22" t="b">
        <v>0</v>
      </c>
      <c r="I3088" s="19"/>
      <c r="J3088" s="18"/>
      <c r="K3088" s="31">
        <v>0.0</v>
      </c>
      <c r="L3088" s="24"/>
      <c r="M3088" s="24"/>
    </row>
    <row r="3089" ht="22.5" customHeight="1">
      <c r="A3089" s="16" t="s">
        <v>955</v>
      </c>
      <c r="B3089" s="16" t="s">
        <v>955</v>
      </c>
      <c r="C3089" s="25"/>
      <c r="D3089" s="18"/>
      <c r="E3089" s="19"/>
      <c r="F3089" s="20"/>
      <c r="G3089" s="21"/>
      <c r="H3089" s="22" t="b">
        <v>0</v>
      </c>
      <c r="I3089" s="19"/>
      <c r="J3089" s="18"/>
      <c r="K3089" s="31">
        <v>0.0</v>
      </c>
      <c r="L3089" s="24"/>
      <c r="M3089" s="24"/>
    </row>
    <row r="3090" ht="22.5" customHeight="1">
      <c r="A3090" s="16" t="s">
        <v>955</v>
      </c>
      <c r="B3090" s="16" t="s">
        <v>955</v>
      </c>
      <c r="C3090" s="25"/>
      <c r="D3090" s="18"/>
      <c r="E3090" s="19"/>
      <c r="F3090" s="20"/>
      <c r="G3090" s="21"/>
      <c r="H3090" s="22" t="b">
        <v>0</v>
      </c>
      <c r="I3090" s="19"/>
      <c r="J3090" s="18"/>
      <c r="K3090" s="31">
        <v>0.0</v>
      </c>
      <c r="L3090" s="24"/>
      <c r="M3090" s="24"/>
    </row>
    <row r="3091" ht="22.5" customHeight="1">
      <c r="A3091" s="16" t="s">
        <v>955</v>
      </c>
      <c r="B3091" s="16" t="s">
        <v>955</v>
      </c>
      <c r="C3091" s="25"/>
      <c r="D3091" s="18"/>
      <c r="E3091" s="19"/>
      <c r="F3091" s="20"/>
      <c r="G3091" s="21"/>
      <c r="H3091" s="22" t="b">
        <v>0</v>
      </c>
      <c r="I3091" s="19"/>
      <c r="J3091" s="18"/>
      <c r="K3091" s="31">
        <v>0.0</v>
      </c>
      <c r="L3091" s="24"/>
      <c r="M3091" s="24"/>
    </row>
    <row r="3092" ht="22.5" customHeight="1">
      <c r="A3092" s="16" t="s">
        <v>955</v>
      </c>
      <c r="B3092" s="16" t="s">
        <v>955</v>
      </c>
      <c r="C3092" s="25"/>
      <c r="D3092" s="18"/>
      <c r="E3092" s="19"/>
      <c r="F3092" s="20"/>
      <c r="G3092" s="21"/>
      <c r="H3092" s="22" t="b">
        <v>0</v>
      </c>
      <c r="I3092" s="19"/>
      <c r="J3092" s="18"/>
      <c r="K3092" s="31">
        <v>0.0</v>
      </c>
      <c r="L3092" s="24"/>
      <c r="M3092" s="24"/>
    </row>
    <row r="3093" ht="22.5" customHeight="1">
      <c r="A3093" s="16" t="s">
        <v>955</v>
      </c>
      <c r="B3093" s="16" t="s">
        <v>955</v>
      </c>
      <c r="C3093" s="25"/>
      <c r="D3093" s="18"/>
      <c r="E3093" s="19"/>
      <c r="F3093" s="20"/>
      <c r="G3093" s="21"/>
      <c r="H3093" s="22" t="b">
        <v>0</v>
      </c>
      <c r="I3093" s="19"/>
      <c r="J3093" s="18"/>
      <c r="K3093" s="31">
        <v>0.0</v>
      </c>
      <c r="L3093" s="24"/>
      <c r="M3093" s="24"/>
    </row>
    <row r="3094" ht="22.5" customHeight="1">
      <c r="A3094" s="16" t="s">
        <v>955</v>
      </c>
      <c r="B3094" s="16" t="s">
        <v>955</v>
      </c>
      <c r="C3094" s="25"/>
      <c r="D3094" s="18"/>
      <c r="E3094" s="19"/>
      <c r="F3094" s="20"/>
      <c r="G3094" s="21"/>
      <c r="H3094" s="22" t="b">
        <v>0</v>
      </c>
      <c r="I3094" s="19"/>
      <c r="J3094" s="18"/>
      <c r="K3094" s="31">
        <v>0.0</v>
      </c>
      <c r="L3094" s="24"/>
      <c r="M3094" s="24"/>
    </row>
    <row r="3095" ht="22.5" customHeight="1">
      <c r="A3095" s="16" t="s">
        <v>955</v>
      </c>
      <c r="B3095" s="16" t="s">
        <v>955</v>
      </c>
      <c r="C3095" s="25"/>
      <c r="D3095" s="18"/>
      <c r="E3095" s="19"/>
      <c r="F3095" s="20"/>
      <c r="G3095" s="21"/>
      <c r="H3095" s="22" t="b">
        <v>0</v>
      </c>
      <c r="I3095" s="19"/>
      <c r="J3095" s="18"/>
      <c r="K3095" s="31">
        <v>0.0</v>
      </c>
      <c r="L3095" s="24"/>
      <c r="M3095" s="24"/>
    </row>
    <row r="3096" ht="22.5" customHeight="1">
      <c r="A3096" s="16" t="s">
        <v>955</v>
      </c>
      <c r="B3096" s="16" t="s">
        <v>955</v>
      </c>
      <c r="C3096" s="25"/>
      <c r="D3096" s="18"/>
      <c r="E3096" s="19"/>
      <c r="F3096" s="20"/>
      <c r="G3096" s="21"/>
      <c r="H3096" s="22" t="b">
        <v>0</v>
      </c>
      <c r="I3096" s="19"/>
      <c r="J3096" s="18"/>
      <c r="K3096" s="31">
        <v>0.0</v>
      </c>
      <c r="L3096" s="24"/>
      <c r="M3096" s="24"/>
    </row>
    <row r="3097" ht="22.5" customHeight="1">
      <c r="A3097" s="16" t="s">
        <v>955</v>
      </c>
      <c r="B3097" s="16" t="s">
        <v>955</v>
      </c>
      <c r="C3097" s="25"/>
      <c r="D3097" s="18"/>
      <c r="E3097" s="19"/>
      <c r="F3097" s="20"/>
      <c r="G3097" s="21"/>
      <c r="H3097" s="22" t="b">
        <v>0</v>
      </c>
      <c r="I3097" s="19"/>
      <c r="J3097" s="18"/>
      <c r="K3097" s="31">
        <v>0.0</v>
      </c>
      <c r="L3097" s="24"/>
      <c r="M3097" s="24"/>
    </row>
    <row r="3098" ht="22.5" customHeight="1">
      <c r="A3098" s="16" t="s">
        <v>955</v>
      </c>
      <c r="B3098" s="16" t="s">
        <v>955</v>
      </c>
      <c r="C3098" s="25"/>
      <c r="D3098" s="18"/>
      <c r="E3098" s="19"/>
      <c r="F3098" s="20"/>
      <c r="G3098" s="21"/>
      <c r="H3098" s="22" t="b">
        <v>0</v>
      </c>
      <c r="I3098" s="19"/>
      <c r="J3098" s="18"/>
      <c r="K3098" s="31">
        <v>0.0</v>
      </c>
      <c r="L3098" s="24"/>
      <c r="M3098" s="24"/>
    </row>
    <row r="3099" ht="22.5" customHeight="1">
      <c r="A3099" s="16" t="s">
        <v>955</v>
      </c>
      <c r="B3099" s="16" t="s">
        <v>955</v>
      </c>
      <c r="C3099" s="25"/>
      <c r="D3099" s="18"/>
      <c r="E3099" s="19"/>
      <c r="F3099" s="20"/>
      <c r="G3099" s="21"/>
      <c r="H3099" s="22" t="b">
        <v>0</v>
      </c>
      <c r="I3099" s="19"/>
      <c r="J3099" s="18"/>
      <c r="K3099" s="31">
        <v>0.0</v>
      </c>
      <c r="L3099" s="24"/>
      <c r="M3099" s="24"/>
    </row>
    <row r="3100" ht="22.5" customHeight="1">
      <c r="A3100" s="16" t="s">
        <v>955</v>
      </c>
      <c r="B3100" s="16" t="s">
        <v>955</v>
      </c>
      <c r="C3100" s="25"/>
      <c r="D3100" s="18"/>
      <c r="E3100" s="19"/>
      <c r="F3100" s="20"/>
      <c r="G3100" s="21"/>
      <c r="H3100" s="22" t="b">
        <v>0</v>
      </c>
      <c r="I3100" s="19"/>
      <c r="J3100" s="18"/>
      <c r="K3100" s="31">
        <v>0.0</v>
      </c>
      <c r="L3100" s="24"/>
      <c r="M3100" s="24"/>
    </row>
    <row r="3101" ht="22.5" customHeight="1">
      <c r="A3101" s="16" t="s">
        <v>955</v>
      </c>
      <c r="B3101" s="16" t="s">
        <v>955</v>
      </c>
      <c r="C3101" s="25"/>
      <c r="D3101" s="18"/>
      <c r="E3101" s="19"/>
      <c r="F3101" s="20"/>
      <c r="G3101" s="21"/>
      <c r="H3101" s="22" t="b">
        <v>0</v>
      </c>
      <c r="I3101" s="19"/>
      <c r="J3101" s="18"/>
      <c r="K3101" s="31">
        <v>0.0</v>
      </c>
      <c r="L3101" s="24"/>
      <c r="M3101" s="24"/>
    </row>
    <row r="3102" ht="22.5" customHeight="1">
      <c r="A3102" s="16" t="s">
        <v>955</v>
      </c>
      <c r="B3102" s="16" t="s">
        <v>955</v>
      </c>
      <c r="C3102" s="25"/>
      <c r="D3102" s="18"/>
      <c r="E3102" s="19"/>
      <c r="F3102" s="20"/>
      <c r="G3102" s="21"/>
      <c r="H3102" s="22" t="b">
        <v>0</v>
      </c>
      <c r="I3102" s="19"/>
      <c r="J3102" s="18"/>
      <c r="K3102" s="31">
        <v>0.0</v>
      </c>
      <c r="L3102" s="24"/>
      <c r="M3102" s="24"/>
    </row>
    <row r="3103" ht="22.5" customHeight="1">
      <c r="A3103" s="16" t="s">
        <v>955</v>
      </c>
      <c r="B3103" s="16" t="s">
        <v>955</v>
      </c>
      <c r="C3103" s="25"/>
      <c r="D3103" s="18"/>
      <c r="E3103" s="19"/>
      <c r="F3103" s="20"/>
      <c r="G3103" s="21"/>
      <c r="H3103" s="22" t="b">
        <v>0</v>
      </c>
      <c r="I3103" s="19"/>
      <c r="J3103" s="18"/>
      <c r="K3103" s="31">
        <v>0.0</v>
      </c>
      <c r="L3103" s="24"/>
      <c r="M3103" s="24"/>
    </row>
    <row r="3104" ht="22.5" customHeight="1">
      <c r="A3104" s="16" t="s">
        <v>955</v>
      </c>
      <c r="B3104" s="16" t="s">
        <v>955</v>
      </c>
      <c r="C3104" s="25"/>
      <c r="D3104" s="18"/>
      <c r="E3104" s="19"/>
      <c r="F3104" s="20"/>
      <c r="G3104" s="21"/>
      <c r="H3104" s="22" t="b">
        <v>0</v>
      </c>
      <c r="I3104" s="19"/>
      <c r="J3104" s="18"/>
      <c r="K3104" s="31">
        <v>0.0</v>
      </c>
      <c r="L3104" s="24"/>
      <c r="M3104" s="24"/>
    </row>
    <row r="3105" ht="22.5" customHeight="1">
      <c r="A3105" s="16" t="s">
        <v>955</v>
      </c>
      <c r="B3105" s="16" t="s">
        <v>955</v>
      </c>
      <c r="C3105" s="25"/>
      <c r="D3105" s="18"/>
      <c r="E3105" s="19"/>
      <c r="F3105" s="20"/>
      <c r="G3105" s="21"/>
      <c r="H3105" s="22" t="b">
        <v>0</v>
      </c>
      <c r="I3105" s="19"/>
      <c r="J3105" s="18"/>
      <c r="K3105" s="31">
        <v>0.0</v>
      </c>
      <c r="L3105" s="24"/>
      <c r="M3105" s="24"/>
    </row>
    <row r="3106" ht="22.5" customHeight="1">
      <c r="A3106" s="16" t="s">
        <v>955</v>
      </c>
      <c r="B3106" s="16" t="s">
        <v>955</v>
      </c>
      <c r="C3106" s="25"/>
      <c r="D3106" s="18"/>
      <c r="E3106" s="19"/>
      <c r="F3106" s="20"/>
      <c r="G3106" s="21"/>
      <c r="H3106" s="22" t="b">
        <v>0</v>
      </c>
      <c r="I3106" s="19"/>
      <c r="J3106" s="18"/>
      <c r="K3106" s="31">
        <v>0.0</v>
      </c>
      <c r="L3106" s="24"/>
      <c r="M3106" s="24"/>
    </row>
    <row r="3107" ht="22.5" customHeight="1">
      <c r="A3107" s="16" t="s">
        <v>955</v>
      </c>
      <c r="B3107" s="16" t="s">
        <v>955</v>
      </c>
      <c r="C3107" s="25"/>
      <c r="D3107" s="18"/>
      <c r="E3107" s="19"/>
      <c r="F3107" s="20"/>
      <c r="G3107" s="21"/>
      <c r="H3107" s="22" t="b">
        <v>0</v>
      </c>
      <c r="I3107" s="19"/>
      <c r="J3107" s="18"/>
      <c r="K3107" s="31">
        <v>0.0</v>
      </c>
      <c r="L3107" s="24"/>
      <c r="M3107" s="24"/>
    </row>
    <row r="3108" ht="22.5" customHeight="1">
      <c r="A3108" s="16" t="s">
        <v>955</v>
      </c>
      <c r="B3108" s="16" t="s">
        <v>955</v>
      </c>
      <c r="C3108" s="25"/>
      <c r="D3108" s="18"/>
      <c r="E3108" s="19"/>
      <c r="F3108" s="20"/>
      <c r="G3108" s="21"/>
      <c r="H3108" s="22" t="b">
        <v>0</v>
      </c>
      <c r="I3108" s="19"/>
      <c r="J3108" s="18"/>
      <c r="K3108" s="31">
        <v>0.0</v>
      </c>
      <c r="L3108" s="24"/>
      <c r="M3108" s="24"/>
    </row>
    <row r="3109" ht="22.5" customHeight="1">
      <c r="A3109" s="16" t="s">
        <v>955</v>
      </c>
      <c r="B3109" s="16" t="s">
        <v>955</v>
      </c>
      <c r="C3109" s="25"/>
      <c r="D3109" s="18"/>
      <c r="E3109" s="19"/>
      <c r="F3109" s="20"/>
      <c r="G3109" s="21"/>
      <c r="H3109" s="22" t="b">
        <v>0</v>
      </c>
      <c r="I3109" s="19"/>
      <c r="J3109" s="18"/>
      <c r="K3109" s="31">
        <v>0.0</v>
      </c>
      <c r="L3109" s="24"/>
      <c r="M3109" s="24"/>
    </row>
    <row r="3110" ht="22.5" customHeight="1">
      <c r="A3110" s="16" t="s">
        <v>955</v>
      </c>
      <c r="B3110" s="16" t="s">
        <v>955</v>
      </c>
      <c r="C3110" s="25"/>
      <c r="D3110" s="18"/>
      <c r="E3110" s="19"/>
      <c r="F3110" s="20"/>
      <c r="G3110" s="21"/>
      <c r="H3110" s="22" t="b">
        <v>0</v>
      </c>
      <c r="I3110" s="19"/>
      <c r="J3110" s="18"/>
      <c r="K3110" s="31">
        <v>0.0</v>
      </c>
      <c r="L3110" s="24"/>
      <c r="M3110" s="24"/>
    </row>
    <row r="3111" ht="22.5" customHeight="1">
      <c r="A3111" s="16" t="s">
        <v>955</v>
      </c>
      <c r="B3111" s="16" t="s">
        <v>955</v>
      </c>
      <c r="C3111" s="25"/>
      <c r="D3111" s="18"/>
      <c r="E3111" s="19"/>
      <c r="F3111" s="20"/>
      <c r="G3111" s="21"/>
      <c r="H3111" s="22" t="b">
        <v>0</v>
      </c>
      <c r="I3111" s="19"/>
      <c r="J3111" s="18"/>
      <c r="K3111" s="31">
        <v>0.0</v>
      </c>
      <c r="L3111" s="24"/>
      <c r="M3111" s="24"/>
    </row>
    <row r="3112" ht="22.5" customHeight="1">
      <c r="A3112" s="16" t="s">
        <v>955</v>
      </c>
      <c r="B3112" s="16" t="s">
        <v>955</v>
      </c>
      <c r="C3112" s="25"/>
      <c r="D3112" s="18"/>
      <c r="E3112" s="19"/>
      <c r="F3112" s="20"/>
      <c r="G3112" s="21"/>
      <c r="H3112" s="22" t="b">
        <v>0</v>
      </c>
      <c r="I3112" s="19"/>
      <c r="J3112" s="18"/>
      <c r="K3112" s="31">
        <v>0.0</v>
      </c>
      <c r="L3112" s="24"/>
      <c r="M3112" s="24"/>
    </row>
    <row r="3113" ht="22.5" customHeight="1">
      <c r="A3113" s="16" t="s">
        <v>955</v>
      </c>
      <c r="B3113" s="16" t="s">
        <v>955</v>
      </c>
      <c r="C3113" s="25"/>
      <c r="D3113" s="18"/>
      <c r="E3113" s="19"/>
      <c r="F3113" s="20"/>
      <c r="G3113" s="21"/>
      <c r="H3113" s="22" t="b">
        <v>0</v>
      </c>
      <c r="I3113" s="19"/>
      <c r="J3113" s="18"/>
      <c r="K3113" s="31">
        <v>0.0</v>
      </c>
      <c r="L3113" s="24"/>
      <c r="M3113" s="24"/>
    </row>
    <row r="3114" ht="22.5" customHeight="1">
      <c r="A3114" s="16" t="s">
        <v>955</v>
      </c>
      <c r="B3114" s="16" t="s">
        <v>955</v>
      </c>
      <c r="C3114" s="25"/>
      <c r="D3114" s="18"/>
      <c r="E3114" s="19"/>
      <c r="F3114" s="20"/>
      <c r="G3114" s="21"/>
      <c r="H3114" s="22" t="b">
        <v>0</v>
      </c>
      <c r="I3114" s="19"/>
      <c r="J3114" s="18"/>
      <c r="K3114" s="31">
        <v>0.0</v>
      </c>
      <c r="L3114" s="24"/>
      <c r="M3114" s="24"/>
    </row>
    <row r="3115" ht="22.5" customHeight="1">
      <c r="A3115" s="16" t="s">
        <v>955</v>
      </c>
      <c r="B3115" s="16" t="s">
        <v>955</v>
      </c>
      <c r="C3115" s="25"/>
      <c r="D3115" s="18"/>
      <c r="E3115" s="19"/>
      <c r="F3115" s="20"/>
      <c r="G3115" s="21"/>
      <c r="H3115" s="22" t="b">
        <v>0</v>
      </c>
      <c r="I3115" s="19"/>
      <c r="J3115" s="18"/>
      <c r="K3115" s="31">
        <v>0.0</v>
      </c>
      <c r="L3115" s="24"/>
      <c r="M3115" s="24"/>
    </row>
    <row r="3116" ht="22.5" customHeight="1">
      <c r="A3116" s="16" t="s">
        <v>955</v>
      </c>
      <c r="B3116" s="16" t="s">
        <v>955</v>
      </c>
      <c r="C3116" s="25"/>
      <c r="D3116" s="18"/>
      <c r="E3116" s="19"/>
      <c r="F3116" s="20"/>
      <c r="G3116" s="21"/>
      <c r="H3116" s="22" t="b">
        <v>0</v>
      </c>
      <c r="I3116" s="19"/>
      <c r="J3116" s="18"/>
      <c r="K3116" s="31">
        <v>0.0</v>
      </c>
      <c r="L3116" s="24"/>
      <c r="M3116" s="24"/>
    </row>
    <row r="3117" ht="22.5" customHeight="1">
      <c r="A3117" s="16" t="s">
        <v>955</v>
      </c>
      <c r="B3117" s="16" t="s">
        <v>955</v>
      </c>
      <c r="C3117" s="25"/>
      <c r="D3117" s="18"/>
      <c r="E3117" s="19"/>
      <c r="F3117" s="20"/>
      <c r="G3117" s="21"/>
      <c r="H3117" s="22" t="b">
        <v>0</v>
      </c>
      <c r="I3117" s="19"/>
      <c r="J3117" s="18"/>
      <c r="K3117" s="31">
        <v>0.0</v>
      </c>
      <c r="L3117" s="24"/>
      <c r="M3117" s="24"/>
    </row>
    <row r="3118" ht="22.5" customHeight="1">
      <c r="A3118" s="16" t="s">
        <v>955</v>
      </c>
      <c r="B3118" s="16" t="s">
        <v>955</v>
      </c>
      <c r="C3118" s="25"/>
      <c r="D3118" s="18"/>
      <c r="E3118" s="19"/>
      <c r="F3118" s="20"/>
      <c r="G3118" s="21"/>
      <c r="H3118" s="22" t="b">
        <v>0</v>
      </c>
      <c r="I3118" s="19"/>
      <c r="J3118" s="18"/>
      <c r="K3118" s="31">
        <v>0.0</v>
      </c>
      <c r="L3118" s="24"/>
      <c r="M3118" s="24"/>
    </row>
    <row r="3119" ht="22.5" customHeight="1">
      <c r="A3119" s="16" t="s">
        <v>955</v>
      </c>
      <c r="B3119" s="16" t="s">
        <v>955</v>
      </c>
      <c r="C3119" s="25"/>
      <c r="D3119" s="18"/>
      <c r="E3119" s="19"/>
      <c r="F3119" s="20"/>
      <c r="G3119" s="21"/>
      <c r="H3119" s="22" t="b">
        <v>0</v>
      </c>
      <c r="I3119" s="19"/>
      <c r="J3119" s="18"/>
      <c r="K3119" s="31">
        <v>0.0</v>
      </c>
      <c r="L3119" s="24"/>
      <c r="M3119" s="24"/>
    </row>
    <row r="3120" ht="22.5" customHeight="1">
      <c r="A3120" s="16" t="s">
        <v>955</v>
      </c>
      <c r="B3120" s="16" t="s">
        <v>955</v>
      </c>
      <c r="C3120" s="25"/>
      <c r="D3120" s="18"/>
      <c r="E3120" s="19"/>
      <c r="F3120" s="20"/>
      <c r="G3120" s="21"/>
      <c r="H3120" s="22" t="b">
        <v>0</v>
      </c>
      <c r="I3120" s="19"/>
      <c r="J3120" s="18"/>
      <c r="K3120" s="31">
        <v>0.0</v>
      </c>
      <c r="L3120" s="24"/>
      <c r="M3120" s="24"/>
    </row>
    <row r="3121" ht="22.5" customHeight="1">
      <c r="A3121" s="16" t="s">
        <v>955</v>
      </c>
      <c r="B3121" s="16" t="s">
        <v>955</v>
      </c>
      <c r="C3121" s="25"/>
      <c r="D3121" s="18"/>
      <c r="E3121" s="19"/>
      <c r="F3121" s="20"/>
      <c r="G3121" s="21"/>
      <c r="H3121" s="22" t="b">
        <v>0</v>
      </c>
      <c r="I3121" s="19"/>
      <c r="J3121" s="18"/>
      <c r="K3121" s="31">
        <v>0.0</v>
      </c>
      <c r="L3121" s="24"/>
      <c r="M3121" s="24"/>
    </row>
    <row r="3122" ht="22.5" customHeight="1">
      <c r="A3122" s="16" t="s">
        <v>955</v>
      </c>
      <c r="B3122" s="16" t="s">
        <v>955</v>
      </c>
      <c r="C3122" s="25"/>
      <c r="D3122" s="18"/>
      <c r="E3122" s="19"/>
      <c r="F3122" s="20"/>
      <c r="G3122" s="21"/>
      <c r="H3122" s="22" t="b">
        <v>0</v>
      </c>
      <c r="I3122" s="19"/>
      <c r="J3122" s="18"/>
      <c r="K3122" s="31">
        <v>0.0</v>
      </c>
      <c r="L3122" s="24"/>
      <c r="M3122" s="24"/>
    </row>
    <row r="3123" ht="22.5" customHeight="1">
      <c r="A3123" s="16" t="s">
        <v>955</v>
      </c>
      <c r="B3123" s="16" t="s">
        <v>955</v>
      </c>
      <c r="C3123" s="25"/>
      <c r="D3123" s="18"/>
      <c r="E3123" s="19"/>
      <c r="F3123" s="20"/>
      <c r="G3123" s="21"/>
      <c r="H3123" s="22" t="b">
        <v>0</v>
      </c>
      <c r="I3123" s="19"/>
      <c r="J3123" s="18"/>
      <c r="K3123" s="31">
        <v>0.0</v>
      </c>
      <c r="L3123" s="24"/>
      <c r="M3123" s="24"/>
    </row>
    <row r="3124" ht="22.5" customHeight="1">
      <c r="A3124" s="16" t="s">
        <v>955</v>
      </c>
      <c r="B3124" s="16" t="s">
        <v>955</v>
      </c>
      <c r="C3124" s="25"/>
      <c r="D3124" s="18"/>
      <c r="E3124" s="19"/>
      <c r="F3124" s="20"/>
      <c r="G3124" s="21"/>
      <c r="H3124" s="22" t="b">
        <v>0</v>
      </c>
      <c r="I3124" s="19"/>
      <c r="J3124" s="18"/>
      <c r="K3124" s="31">
        <v>0.0</v>
      </c>
      <c r="L3124" s="24"/>
      <c r="M3124" s="24"/>
    </row>
    <row r="3125" ht="22.5" customHeight="1">
      <c r="A3125" s="16" t="s">
        <v>955</v>
      </c>
      <c r="B3125" s="16" t="s">
        <v>955</v>
      </c>
      <c r="C3125" s="25"/>
      <c r="D3125" s="18"/>
      <c r="E3125" s="19"/>
      <c r="F3125" s="20"/>
      <c r="G3125" s="21"/>
      <c r="H3125" s="22" t="b">
        <v>0</v>
      </c>
      <c r="I3125" s="19"/>
      <c r="J3125" s="18"/>
      <c r="K3125" s="31">
        <v>0.0</v>
      </c>
      <c r="L3125" s="24"/>
      <c r="M3125" s="24"/>
    </row>
    <row r="3126" ht="22.5" customHeight="1">
      <c r="A3126" s="16" t="s">
        <v>955</v>
      </c>
      <c r="B3126" s="16" t="s">
        <v>955</v>
      </c>
      <c r="C3126" s="25"/>
      <c r="D3126" s="18"/>
      <c r="E3126" s="19"/>
      <c r="F3126" s="20"/>
      <c r="G3126" s="21"/>
      <c r="H3126" s="22" t="b">
        <v>0</v>
      </c>
      <c r="I3126" s="19"/>
      <c r="J3126" s="18"/>
      <c r="K3126" s="31">
        <v>0.0</v>
      </c>
      <c r="L3126" s="24"/>
      <c r="M3126" s="24"/>
    </row>
    <row r="3127" ht="22.5" customHeight="1">
      <c r="A3127" s="16" t="s">
        <v>955</v>
      </c>
      <c r="B3127" s="16" t="s">
        <v>955</v>
      </c>
      <c r="C3127" s="25"/>
      <c r="D3127" s="18"/>
      <c r="E3127" s="19"/>
      <c r="F3127" s="20"/>
      <c r="G3127" s="21"/>
      <c r="H3127" s="22" t="b">
        <v>0</v>
      </c>
      <c r="I3127" s="19"/>
      <c r="J3127" s="18"/>
      <c r="K3127" s="31">
        <v>0.0</v>
      </c>
      <c r="L3127" s="24"/>
      <c r="M3127" s="24"/>
    </row>
    <row r="3128" ht="22.5" customHeight="1">
      <c r="A3128" s="16" t="s">
        <v>955</v>
      </c>
      <c r="B3128" s="16" t="s">
        <v>955</v>
      </c>
      <c r="C3128" s="25"/>
      <c r="D3128" s="18"/>
      <c r="E3128" s="19"/>
      <c r="F3128" s="20"/>
      <c r="G3128" s="21"/>
      <c r="H3128" s="22" t="b">
        <v>0</v>
      </c>
      <c r="I3128" s="19"/>
      <c r="J3128" s="18"/>
      <c r="K3128" s="31">
        <v>0.0</v>
      </c>
      <c r="L3128" s="24"/>
      <c r="M3128" s="24"/>
    </row>
    <row r="3129" ht="22.5" customHeight="1">
      <c r="A3129" s="16" t="s">
        <v>955</v>
      </c>
      <c r="B3129" s="16" t="s">
        <v>955</v>
      </c>
      <c r="C3129" s="25"/>
      <c r="D3129" s="18"/>
      <c r="E3129" s="19"/>
      <c r="F3129" s="20"/>
      <c r="G3129" s="21"/>
      <c r="H3129" s="22" t="b">
        <v>0</v>
      </c>
      <c r="I3129" s="19"/>
      <c r="J3129" s="18"/>
      <c r="K3129" s="31">
        <v>0.0</v>
      </c>
      <c r="L3129" s="24"/>
      <c r="M3129" s="24"/>
    </row>
    <row r="3130" ht="22.5" customHeight="1">
      <c r="A3130" s="16" t="s">
        <v>955</v>
      </c>
      <c r="B3130" s="16" t="s">
        <v>955</v>
      </c>
      <c r="C3130" s="25"/>
      <c r="D3130" s="18"/>
      <c r="E3130" s="19"/>
      <c r="F3130" s="20"/>
      <c r="G3130" s="21"/>
      <c r="H3130" s="22" t="b">
        <v>0</v>
      </c>
      <c r="I3130" s="19"/>
      <c r="J3130" s="18"/>
      <c r="K3130" s="31">
        <v>0.0</v>
      </c>
      <c r="L3130" s="24"/>
      <c r="M3130" s="24"/>
    </row>
    <row r="3131" ht="22.5" customHeight="1">
      <c r="A3131" s="16" t="s">
        <v>955</v>
      </c>
      <c r="B3131" s="16" t="s">
        <v>955</v>
      </c>
      <c r="C3131" s="25"/>
      <c r="D3131" s="18"/>
      <c r="E3131" s="19"/>
      <c r="F3131" s="20"/>
      <c r="G3131" s="21"/>
      <c r="H3131" s="22" t="b">
        <v>0</v>
      </c>
      <c r="I3131" s="19"/>
      <c r="J3131" s="18"/>
      <c r="K3131" s="31">
        <v>0.0</v>
      </c>
      <c r="L3131" s="24"/>
      <c r="M3131" s="24"/>
    </row>
    <row r="3132" ht="22.5" customHeight="1">
      <c r="A3132" s="16" t="s">
        <v>955</v>
      </c>
      <c r="B3132" s="16" t="s">
        <v>955</v>
      </c>
      <c r="C3132" s="25"/>
      <c r="D3132" s="18"/>
      <c r="E3132" s="19"/>
      <c r="F3132" s="20"/>
      <c r="G3132" s="21"/>
      <c r="H3132" s="22" t="b">
        <v>0</v>
      </c>
      <c r="I3132" s="19"/>
      <c r="J3132" s="18"/>
      <c r="K3132" s="31">
        <v>0.0</v>
      </c>
      <c r="L3132" s="24"/>
      <c r="M3132" s="24"/>
    </row>
    <row r="3133" ht="22.5" customHeight="1">
      <c r="A3133" s="16" t="s">
        <v>955</v>
      </c>
      <c r="B3133" s="16" t="s">
        <v>955</v>
      </c>
      <c r="C3133" s="25"/>
      <c r="D3133" s="18"/>
      <c r="E3133" s="19"/>
      <c r="F3133" s="20"/>
      <c r="G3133" s="21"/>
      <c r="H3133" s="22" t="b">
        <v>0</v>
      </c>
      <c r="I3133" s="19"/>
      <c r="J3133" s="18"/>
      <c r="K3133" s="31">
        <v>0.0</v>
      </c>
      <c r="L3133" s="24"/>
      <c r="M3133" s="24"/>
    </row>
    <row r="3134" ht="22.5" customHeight="1">
      <c r="A3134" s="16" t="s">
        <v>955</v>
      </c>
      <c r="B3134" s="16" t="s">
        <v>955</v>
      </c>
      <c r="C3134" s="25"/>
      <c r="D3134" s="18"/>
      <c r="E3134" s="19"/>
      <c r="F3134" s="20"/>
      <c r="G3134" s="21"/>
      <c r="H3134" s="22" t="b">
        <v>0</v>
      </c>
      <c r="I3134" s="19"/>
      <c r="J3134" s="18"/>
      <c r="K3134" s="31">
        <v>0.0</v>
      </c>
      <c r="L3134" s="24"/>
      <c r="M3134" s="24"/>
    </row>
    <row r="3135" ht="22.5" customHeight="1">
      <c r="A3135" s="16" t="s">
        <v>955</v>
      </c>
      <c r="B3135" s="16" t="s">
        <v>955</v>
      </c>
      <c r="C3135" s="25"/>
      <c r="D3135" s="18"/>
      <c r="E3135" s="19"/>
      <c r="F3135" s="20"/>
      <c r="G3135" s="21"/>
      <c r="H3135" s="22" t="b">
        <v>0</v>
      </c>
      <c r="I3135" s="19"/>
      <c r="J3135" s="18"/>
      <c r="K3135" s="31">
        <v>0.0</v>
      </c>
      <c r="L3135" s="24"/>
      <c r="M3135" s="24"/>
    </row>
    <row r="3136" ht="22.5" customHeight="1">
      <c r="A3136" s="16" t="s">
        <v>955</v>
      </c>
      <c r="B3136" s="16" t="s">
        <v>955</v>
      </c>
      <c r="C3136" s="25"/>
      <c r="D3136" s="18"/>
      <c r="E3136" s="19"/>
      <c r="F3136" s="20"/>
      <c r="G3136" s="21"/>
      <c r="H3136" s="22" t="b">
        <v>0</v>
      </c>
      <c r="I3136" s="19"/>
      <c r="J3136" s="18"/>
      <c r="K3136" s="31">
        <v>0.0</v>
      </c>
      <c r="L3136" s="24"/>
      <c r="M3136" s="24"/>
    </row>
    <row r="3137" ht="22.5" customHeight="1">
      <c r="A3137" s="16" t="s">
        <v>955</v>
      </c>
      <c r="B3137" s="16" t="s">
        <v>955</v>
      </c>
      <c r="C3137" s="25"/>
      <c r="D3137" s="18"/>
      <c r="E3137" s="19"/>
      <c r="F3137" s="20"/>
      <c r="G3137" s="21"/>
      <c r="H3137" s="22" t="b">
        <v>0</v>
      </c>
      <c r="I3137" s="19"/>
      <c r="J3137" s="18"/>
      <c r="K3137" s="31">
        <v>0.0</v>
      </c>
      <c r="L3137" s="24"/>
      <c r="M3137" s="24"/>
    </row>
    <row r="3138" ht="22.5" customHeight="1">
      <c r="A3138" s="16" t="s">
        <v>955</v>
      </c>
      <c r="B3138" s="16" t="s">
        <v>955</v>
      </c>
      <c r="C3138" s="25"/>
      <c r="D3138" s="18"/>
      <c r="E3138" s="19"/>
      <c r="F3138" s="20"/>
      <c r="G3138" s="21"/>
      <c r="H3138" s="22" t="b">
        <v>0</v>
      </c>
      <c r="I3138" s="19"/>
      <c r="J3138" s="18"/>
      <c r="K3138" s="31">
        <v>0.0</v>
      </c>
      <c r="L3138" s="24"/>
      <c r="M3138" s="24"/>
    </row>
    <row r="3139" ht="22.5" customHeight="1">
      <c r="A3139" s="16" t="s">
        <v>955</v>
      </c>
      <c r="B3139" s="16" t="s">
        <v>955</v>
      </c>
      <c r="C3139" s="25"/>
      <c r="D3139" s="18"/>
      <c r="E3139" s="19"/>
      <c r="F3139" s="20"/>
      <c r="G3139" s="21"/>
      <c r="H3139" s="22" t="b">
        <v>0</v>
      </c>
      <c r="I3139" s="19"/>
      <c r="J3139" s="18"/>
      <c r="K3139" s="31">
        <v>0.0</v>
      </c>
      <c r="L3139" s="24"/>
      <c r="M3139" s="24"/>
    </row>
    <row r="3140" ht="22.5" customHeight="1">
      <c r="A3140" s="16" t="s">
        <v>955</v>
      </c>
      <c r="B3140" s="16" t="s">
        <v>955</v>
      </c>
      <c r="C3140" s="25"/>
      <c r="D3140" s="18"/>
      <c r="E3140" s="19"/>
      <c r="F3140" s="20"/>
      <c r="G3140" s="21"/>
      <c r="H3140" s="22" t="b">
        <v>0</v>
      </c>
      <c r="I3140" s="19"/>
      <c r="J3140" s="18"/>
      <c r="K3140" s="31">
        <v>0.0</v>
      </c>
      <c r="L3140" s="24"/>
      <c r="M3140" s="24"/>
    </row>
    <row r="3141" ht="22.5" customHeight="1">
      <c r="A3141" s="16" t="s">
        <v>955</v>
      </c>
      <c r="B3141" s="16" t="s">
        <v>955</v>
      </c>
      <c r="C3141" s="25"/>
      <c r="D3141" s="18"/>
      <c r="E3141" s="19"/>
      <c r="F3141" s="20"/>
      <c r="G3141" s="21"/>
      <c r="H3141" s="22" t="b">
        <v>0</v>
      </c>
      <c r="I3141" s="19"/>
      <c r="J3141" s="18"/>
      <c r="K3141" s="31">
        <v>0.0</v>
      </c>
      <c r="L3141" s="24"/>
      <c r="M3141" s="24"/>
    </row>
    <row r="3142" ht="22.5" customHeight="1">
      <c r="A3142" s="16" t="s">
        <v>955</v>
      </c>
      <c r="B3142" s="16" t="s">
        <v>955</v>
      </c>
      <c r="C3142" s="25"/>
      <c r="D3142" s="18"/>
      <c r="E3142" s="19"/>
      <c r="F3142" s="20"/>
      <c r="G3142" s="21"/>
      <c r="H3142" s="22" t="b">
        <v>0</v>
      </c>
      <c r="I3142" s="19"/>
      <c r="J3142" s="18"/>
      <c r="K3142" s="31">
        <v>0.0</v>
      </c>
      <c r="L3142" s="24"/>
      <c r="M3142" s="24"/>
    </row>
    <row r="3143" ht="22.5" customHeight="1">
      <c r="A3143" s="16" t="s">
        <v>955</v>
      </c>
      <c r="B3143" s="16" t="s">
        <v>955</v>
      </c>
      <c r="C3143" s="25"/>
      <c r="D3143" s="18"/>
      <c r="E3143" s="19"/>
      <c r="F3143" s="20"/>
      <c r="G3143" s="21"/>
      <c r="H3143" s="22" t="b">
        <v>0</v>
      </c>
      <c r="I3143" s="19"/>
      <c r="J3143" s="18"/>
      <c r="K3143" s="31">
        <v>0.0</v>
      </c>
      <c r="L3143" s="24"/>
      <c r="M3143" s="24"/>
    </row>
    <row r="3144" ht="22.5" customHeight="1">
      <c r="A3144" s="16" t="s">
        <v>955</v>
      </c>
      <c r="B3144" s="16" t="s">
        <v>955</v>
      </c>
      <c r="C3144" s="25"/>
      <c r="D3144" s="18"/>
      <c r="E3144" s="19"/>
      <c r="F3144" s="20"/>
      <c r="G3144" s="21"/>
      <c r="H3144" s="22" t="b">
        <v>0</v>
      </c>
      <c r="I3144" s="19"/>
      <c r="J3144" s="18"/>
      <c r="K3144" s="31">
        <v>0.0</v>
      </c>
      <c r="L3144" s="24"/>
      <c r="M3144" s="24"/>
    </row>
    <row r="3145" ht="22.5" customHeight="1">
      <c r="A3145" s="16" t="s">
        <v>955</v>
      </c>
      <c r="B3145" s="16" t="s">
        <v>955</v>
      </c>
      <c r="C3145" s="25"/>
      <c r="D3145" s="18"/>
      <c r="E3145" s="19"/>
      <c r="F3145" s="20"/>
      <c r="G3145" s="21"/>
      <c r="H3145" s="22" t="b">
        <v>0</v>
      </c>
      <c r="I3145" s="19"/>
      <c r="J3145" s="18"/>
      <c r="K3145" s="31">
        <v>0.0</v>
      </c>
      <c r="L3145" s="24"/>
      <c r="M3145" s="24"/>
    </row>
    <row r="3146" ht="22.5" customHeight="1">
      <c r="A3146" s="16" t="s">
        <v>955</v>
      </c>
      <c r="B3146" s="16" t="s">
        <v>955</v>
      </c>
      <c r="C3146" s="25"/>
      <c r="D3146" s="18"/>
      <c r="E3146" s="19"/>
      <c r="F3146" s="20"/>
      <c r="G3146" s="21"/>
      <c r="H3146" s="22" t="b">
        <v>0</v>
      </c>
      <c r="I3146" s="19"/>
      <c r="J3146" s="18"/>
      <c r="K3146" s="31">
        <v>0.0</v>
      </c>
      <c r="L3146" s="24"/>
      <c r="M3146" s="24"/>
    </row>
    <row r="3147" ht="22.5" customHeight="1">
      <c r="A3147" s="16" t="s">
        <v>955</v>
      </c>
      <c r="B3147" s="16" t="s">
        <v>955</v>
      </c>
      <c r="C3147" s="25"/>
      <c r="D3147" s="18"/>
      <c r="E3147" s="19"/>
      <c r="F3147" s="20"/>
      <c r="G3147" s="21"/>
      <c r="H3147" s="22" t="b">
        <v>0</v>
      </c>
      <c r="I3147" s="19"/>
      <c r="J3147" s="18"/>
      <c r="K3147" s="31">
        <v>0.0</v>
      </c>
      <c r="L3147" s="24"/>
      <c r="M3147" s="24"/>
    </row>
    <row r="3148" ht="22.5" customHeight="1">
      <c r="A3148" s="16" t="s">
        <v>955</v>
      </c>
      <c r="B3148" s="16" t="s">
        <v>955</v>
      </c>
      <c r="C3148" s="25"/>
      <c r="D3148" s="18"/>
      <c r="E3148" s="19"/>
      <c r="F3148" s="20"/>
      <c r="G3148" s="21"/>
      <c r="H3148" s="22" t="b">
        <v>0</v>
      </c>
      <c r="I3148" s="19"/>
      <c r="J3148" s="18"/>
      <c r="K3148" s="31">
        <v>0.0</v>
      </c>
      <c r="L3148" s="24"/>
      <c r="M3148" s="24"/>
    </row>
    <row r="3149" ht="22.5" customHeight="1">
      <c r="A3149" s="16" t="s">
        <v>955</v>
      </c>
      <c r="B3149" s="16" t="s">
        <v>955</v>
      </c>
      <c r="C3149" s="25"/>
      <c r="D3149" s="18"/>
      <c r="E3149" s="19"/>
      <c r="F3149" s="20"/>
      <c r="G3149" s="21"/>
      <c r="H3149" s="22" t="b">
        <v>0</v>
      </c>
      <c r="I3149" s="19"/>
      <c r="J3149" s="18"/>
      <c r="K3149" s="31">
        <v>0.0</v>
      </c>
      <c r="L3149" s="24"/>
      <c r="M3149" s="24"/>
    </row>
    <row r="3150" ht="22.5" customHeight="1">
      <c r="A3150" s="16" t="s">
        <v>955</v>
      </c>
      <c r="B3150" s="16" t="s">
        <v>955</v>
      </c>
      <c r="C3150" s="25"/>
      <c r="D3150" s="18"/>
      <c r="E3150" s="19"/>
      <c r="F3150" s="20"/>
      <c r="G3150" s="21"/>
      <c r="H3150" s="22" t="b">
        <v>0</v>
      </c>
      <c r="I3150" s="19"/>
      <c r="J3150" s="18"/>
      <c r="K3150" s="31">
        <v>0.0</v>
      </c>
      <c r="L3150" s="24"/>
      <c r="M3150" s="24"/>
    </row>
    <row r="3151" ht="22.5" customHeight="1">
      <c r="A3151" s="16" t="s">
        <v>955</v>
      </c>
      <c r="B3151" s="16" t="s">
        <v>955</v>
      </c>
      <c r="C3151" s="25"/>
      <c r="D3151" s="18"/>
      <c r="E3151" s="19"/>
      <c r="F3151" s="20"/>
      <c r="G3151" s="21"/>
      <c r="H3151" s="22" t="b">
        <v>0</v>
      </c>
      <c r="I3151" s="19"/>
      <c r="J3151" s="18"/>
      <c r="K3151" s="31">
        <v>0.0</v>
      </c>
      <c r="L3151" s="24"/>
      <c r="M3151" s="24"/>
    </row>
    <row r="3152" ht="22.5" customHeight="1">
      <c r="A3152" s="16" t="s">
        <v>955</v>
      </c>
      <c r="B3152" s="16" t="s">
        <v>955</v>
      </c>
      <c r="C3152" s="25"/>
      <c r="D3152" s="18"/>
      <c r="E3152" s="19"/>
      <c r="F3152" s="20"/>
      <c r="G3152" s="21"/>
      <c r="H3152" s="22" t="b">
        <v>0</v>
      </c>
      <c r="I3152" s="19"/>
      <c r="J3152" s="18"/>
      <c r="K3152" s="31">
        <v>0.0</v>
      </c>
      <c r="L3152" s="24"/>
      <c r="M3152" s="24"/>
    </row>
    <row r="3153" ht="22.5" customHeight="1">
      <c r="A3153" s="16" t="s">
        <v>955</v>
      </c>
      <c r="B3153" s="16" t="s">
        <v>955</v>
      </c>
      <c r="C3153" s="25"/>
      <c r="D3153" s="18"/>
      <c r="E3153" s="19"/>
      <c r="F3153" s="20"/>
      <c r="G3153" s="21"/>
      <c r="H3153" s="22" t="b">
        <v>0</v>
      </c>
      <c r="I3153" s="19"/>
      <c r="J3153" s="18"/>
      <c r="K3153" s="31">
        <v>0.0</v>
      </c>
      <c r="L3153" s="24"/>
      <c r="M3153" s="24"/>
    </row>
    <row r="3154" ht="22.5" customHeight="1">
      <c r="A3154" s="16" t="s">
        <v>955</v>
      </c>
      <c r="B3154" s="16" t="s">
        <v>955</v>
      </c>
      <c r="C3154" s="25"/>
      <c r="D3154" s="18"/>
      <c r="E3154" s="19"/>
      <c r="F3154" s="20"/>
      <c r="G3154" s="21"/>
      <c r="H3154" s="22" t="b">
        <v>0</v>
      </c>
      <c r="I3154" s="19"/>
      <c r="J3154" s="18"/>
      <c r="K3154" s="31">
        <v>0.0</v>
      </c>
      <c r="L3154" s="24"/>
      <c r="M3154" s="24"/>
    </row>
    <row r="3155" ht="22.5" customHeight="1">
      <c r="A3155" s="16" t="s">
        <v>955</v>
      </c>
      <c r="B3155" s="16" t="s">
        <v>955</v>
      </c>
      <c r="C3155" s="25"/>
      <c r="D3155" s="18"/>
      <c r="E3155" s="19"/>
      <c r="F3155" s="20"/>
      <c r="G3155" s="21"/>
      <c r="H3155" s="22" t="b">
        <v>0</v>
      </c>
      <c r="I3155" s="19"/>
      <c r="J3155" s="18"/>
      <c r="K3155" s="31">
        <v>0.0</v>
      </c>
      <c r="L3155" s="24"/>
      <c r="M3155" s="24"/>
    </row>
    <row r="3156" ht="22.5" customHeight="1">
      <c r="A3156" s="16" t="s">
        <v>955</v>
      </c>
      <c r="B3156" s="16" t="s">
        <v>955</v>
      </c>
      <c r="C3156" s="25"/>
      <c r="D3156" s="18"/>
      <c r="E3156" s="19"/>
      <c r="F3156" s="20"/>
      <c r="G3156" s="21"/>
      <c r="H3156" s="22" t="b">
        <v>0</v>
      </c>
      <c r="I3156" s="19"/>
      <c r="J3156" s="18"/>
      <c r="K3156" s="31">
        <v>0.0</v>
      </c>
      <c r="L3156" s="24"/>
      <c r="M3156" s="24"/>
    </row>
    <row r="3157" ht="22.5" customHeight="1">
      <c r="A3157" s="16" t="s">
        <v>955</v>
      </c>
      <c r="B3157" s="16" t="s">
        <v>955</v>
      </c>
      <c r="C3157" s="25"/>
      <c r="D3157" s="18"/>
      <c r="E3157" s="19"/>
      <c r="F3157" s="20"/>
      <c r="G3157" s="21"/>
      <c r="H3157" s="22" t="b">
        <v>0</v>
      </c>
      <c r="I3157" s="19"/>
      <c r="J3157" s="18"/>
      <c r="K3157" s="31">
        <v>0.0</v>
      </c>
      <c r="L3157" s="24"/>
      <c r="M3157" s="24"/>
    </row>
    <row r="3158" ht="22.5" customHeight="1">
      <c r="A3158" s="16" t="s">
        <v>955</v>
      </c>
      <c r="B3158" s="16" t="s">
        <v>955</v>
      </c>
      <c r="C3158" s="25"/>
      <c r="D3158" s="18"/>
      <c r="E3158" s="19"/>
      <c r="F3158" s="20"/>
      <c r="G3158" s="21"/>
      <c r="H3158" s="22" t="b">
        <v>0</v>
      </c>
      <c r="I3158" s="19"/>
      <c r="J3158" s="18"/>
      <c r="K3158" s="31">
        <v>0.0</v>
      </c>
      <c r="L3158" s="24"/>
      <c r="M3158" s="24"/>
    </row>
    <row r="3159" ht="22.5" customHeight="1">
      <c r="A3159" s="16" t="s">
        <v>955</v>
      </c>
      <c r="B3159" s="16" t="s">
        <v>955</v>
      </c>
      <c r="C3159" s="25"/>
      <c r="D3159" s="18"/>
      <c r="E3159" s="19"/>
      <c r="F3159" s="20"/>
      <c r="G3159" s="21"/>
      <c r="H3159" s="22" t="b">
        <v>0</v>
      </c>
      <c r="I3159" s="19"/>
      <c r="J3159" s="18"/>
      <c r="K3159" s="31">
        <v>0.0</v>
      </c>
      <c r="L3159" s="24"/>
      <c r="M3159" s="24"/>
    </row>
    <row r="3160" ht="22.5" customHeight="1">
      <c r="A3160" s="16" t="s">
        <v>955</v>
      </c>
      <c r="B3160" s="16" t="s">
        <v>955</v>
      </c>
      <c r="C3160" s="25"/>
      <c r="D3160" s="18"/>
      <c r="E3160" s="19"/>
      <c r="F3160" s="20"/>
      <c r="G3160" s="21"/>
      <c r="H3160" s="22" t="b">
        <v>0</v>
      </c>
      <c r="I3160" s="19"/>
      <c r="J3160" s="18"/>
      <c r="K3160" s="31">
        <v>0.0</v>
      </c>
      <c r="L3160" s="24"/>
      <c r="M3160" s="24"/>
    </row>
    <row r="3161" ht="22.5" customHeight="1">
      <c r="A3161" s="16" t="s">
        <v>955</v>
      </c>
      <c r="B3161" s="16" t="s">
        <v>955</v>
      </c>
      <c r="C3161" s="25"/>
      <c r="D3161" s="18"/>
      <c r="E3161" s="19"/>
      <c r="F3161" s="20"/>
      <c r="G3161" s="21"/>
      <c r="H3161" s="22" t="b">
        <v>0</v>
      </c>
      <c r="I3161" s="19"/>
      <c r="J3161" s="18"/>
      <c r="K3161" s="31">
        <v>0.0</v>
      </c>
      <c r="L3161" s="24"/>
      <c r="M3161" s="24"/>
    </row>
    <row r="3162" ht="22.5" customHeight="1">
      <c r="A3162" s="16" t="s">
        <v>955</v>
      </c>
      <c r="B3162" s="16" t="s">
        <v>955</v>
      </c>
      <c r="C3162" s="25"/>
      <c r="D3162" s="18"/>
      <c r="E3162" s="19"/>
      <c r="F3162" s="20"/>
      <c r="G3162" s="21"/>
      <c r="H3162" s="22" t="b">
        <v>0</v>
      </c>
      <c r="I3162" s="19"/>
      <c r="J3162" s="18"/>
      <c r="K3162" s="31">
        <v>0.0</v>
      </c>
      <c r="L3162" s="24"/>
      <c r="M3162" s="24"/>
    </row>
    <row r="3163" ht="22.5" customHeight="1">
      <c r="A3163" s="16" t="s">
        <v>955</v>
      </c>
      <c r="B3163" s="16" t="s">
        <v>955</v>
      </c>
      <c r="C3163" s="25"/>
      <c r="D3163" s="18"/>
      <c r="E3163" s="19"/>
      <c r="F3163" s="20"/>
      <c r="G3163" s="21"/>
      <c r="H3163" s="22" t="b">
        <v>0</v>
      </c>
      <c r="I3163" s="19"/>
      <c r="J3163" s="18"/>
      <c r="K3163" s="31">
        <v>0.0</v>
      </c>
      <c r="L3163" s="24"/>
      <c r="M3163" s="24"/>
    </row>
    <row r="3164" ht="22.5" customHeight="1">
      <c r="A3164" s="16" t="s">
        <v>955</v>
      </c>
      <c r="B3164" s="16" t="s">
        <v>955</v>
      </c>
      <c r="C3164" s="25"/>
      <c r="D3164" s="18"/>
      <c r="E3164" s="19"/>
      <c r="F3164" s="20"/>
      <c r="G3164" s="21"/>
      <c r="H3164" s="22" t="b">
        <v>0</v>
      </c>
      <c r="I3164" s="19"/>
      <c r="J3164" s="18"/>
      <c r="K3164" s="31">
        <v>0.0</v>
      </c>
      <c r="L3164" s="24"/>
      <c r="M3164" s="24"/>
    </row>
    <row r="3165" ht="22.5" customHeight="1">
      <c r="A3165" s="16" t="s">
        <v>955</v>
      </c>
      <c r="B3165" s="16" t="s">
        <v>955</v>
      </c>
      <c r="C3165" s="25"/>
      <c r="D3165" s="18"/>
      <c r="E3165" s="19"/>
      <c r="F3165" s="20"/>
      <c r="G3165" s="21"/>
      <c r="H3165" s="22" t="b">
        <v>0</v>
      </c>
      <c r="I3165" s="19"/>
      <c r="J3165" s="18"/>
      <c r="K3165" s="31">
        <v>0.0</v>
      </c>
      <c r="L3165" s="24"/>
      <c r="M3165" s="24"/>
    </row>
    <row r="3166" ht="22.5" customHeight="1">
      <c r="A3166" s="16" t="s">
        <v>955</v>
      </c>
      <c r="B3166" s="16" t="s">
        <v>955</v>
      </c>
      <c r="C3166" s="25"/>
      <c r="D3166" s="18"/>
      <c r="E3166" s="19"/>
      <c r="F3166" s="20"/>
      <c r="G3166" s="21"/>
      <c r="H3166" s="22" t="b">
        <v>0</v>
      </c>
      <c r="I3166" s="19"/>
      <c r="J3166" s="18"/>
      <c r="K3166" s="31">
        <v>0.0</v>
      </c>
      <c r="L3166" s="24"/>
      <c r="M3166" s="24"/>
    </row>
    <row r="3167" ht="22.5" customHeight="1">
      <c r="A3167" s="16" t="s">
        <v>955</v>
      </c>
      <c r="B3167" s="16" t="s">
        <v>955</v>
      </c>
      <c r="C3167" s="25"/>
      <c r="D3167" s="18"/>
      <c r="E3167" s="19"/>
      <c r="F3167" s="20"/>
      <c r="G3167" s="21"/>
      <c r="H3167" s="22" t="b">
        <v>0</v>
      </c>
      <c r="I3167" s="19"/>
      <c r="J3167" s="18"/>
      <c r="K3167" s="31">
        <v>0.0</v>
      </c>
      <c r="L3167" s="24"/>
      <c r="M3167" s="24"/>
    </row>
    <row r="3168" ht="22.5" customHeight="1">
      <c r="A3168" s="16" t="s">
        <v>955</v>
      </c>
      <c r="B3168" s="16" t="s">
        <v>955</v>
      </c>
      <c r="C3168" s="25"/>
      <c r="D3168" s="18"/>
      <c r="E3168" s="19"/>
      <c r="F3168" s="20"/>
      <c r="G3168" s="21"/>
      <c r="H3168" s="22" t="b">
        <v>0</v>
      </c>
      <c r="I3168" s="19"/>
      <c r="J3168" s="18"/>
      <c r="K3168" s="31">
        <v>0.0</v>
      </c>
      <c r="L3168" s="24"/>
      <c r="M3168" s="24"/>
    </row>
    <row r="3169" ht="22.5" customHeight="1">
      <c r="A3169" s="16" t="s">
        <v>955</v>
      </c>
      <c r="B3169" s="16" t="s">
        <v>955</v>
      </c>
      <c r="C3169" s="25"/>
      <c r="D3169" s="18"/>
      <c r="E3169" s="19"/>
      <c r="F3169" s="20"/>
      <c r="G3169" s="21"/>
      <c r="H3169" s="22" t="b">
        <v>0</v>
      </c>
      <c r="I3169" s="19"/>
      <c r="J3169" s="18"/>
      <c r="K3169" s="31">
        <v>0.0</v>
      </c>
      <c r="L3169" s="24"/>
      <c r="M3169" s="24"/>
    </row>
    <row r="3170" ht="22.5" customHeight="1">
      <c r="A3170" s="16" t="s">
        <v>955</v>
      </c>
      <c r="B3170" s="16" t="s">
        <v>955</v>
      </c>
      <c r="C3170" s="25"/>
      <c r="D3170" s="18"/>
      <c r="E3170" s="19"/>
      <c r="F3170" s="20"/>
      <c r="G3170" s="21"/>
      <c r="H3170" s="22" t="b">
        <v>0</v>
      </c>
      <c r="I3170" s="19"/>
      <c r="J3170" s="18"/>
      <c r="K3170" s="31">
        <v>0.0</v>
      </c>
      <c r="L3170" s="24"/>
      <c r="M3170" s="24"/>
    </row>
    <row r="3171" ht="22.5" customHeight="1">
      <c r="A3171" s="16" t="s">
        <v>955</v>
      </c>
      <c r="B3171" s="16" t="s">
        <v>955</v>
      </c>
      <c r="C3171" s="25"/>
      <c r="D3171" s="18"/>
      <c r="E3171" s="19"/>
      <c r="F3171" s="20"/>
      <c r="G3171" s="21"/>
      <c r="H3171" s="22" t="b">
        <v>0</v>
      </c>
      <c r="I3171" s="19"/>
      <c r="J3171" s="18"/>
      <c r="K3171" s="31">
        <v>0.0</v>
      </c>
      <c r="L3171" s="24"/>
      <c r="M3171" s="24"/>
    </row>
    <row r="3172" ht="22.5" customHeight="1">
      <c r="A3172" s="16" t="s">
        <v>955</v>
      </c>
      <c r="B3172" s="16" t="s">
        <v>955</v>
      </c>
      <c r="C3172" s="25"/>
      <c r="D3172" s="18"/>
      <c r="E3172" s="19"/>
      <c r="F3172" s="20"/>
      <c r="G3172" s="21"/>
      <c r="H3172" s="22" t="b">
        <v>0</v>
      </c>
      <c r="I3172" s="19"/>
      <c r="J3172" s="18"/>
      <c r="K3172" s="31">
        <v>0.0</v>
      </c>
      <c r="L3172" s="24"/>
      <c r="M3172" s="24"/>
    </row>
    <row r="3173" ht="22.5" customHeight="1">
      <c r="A3173" s="16" t="s">
        <v>955</v>
      </c>
      <c r="B3173" s="16" t="s">
        <v>955</v>
      </c>
      <c r="C3173" s="25"/>
      <c r="D3173" s="18"/>
      <c r="E3173" s="19"/>
      <c r="F3173" s="20"/>
      <c r="G3173" s="21"/>
      <c r="H3173" s="22" t="b">
        <v>0</v>
      </c>
      <c r="I3173" s="19"/>
      <c r="J3173" s="18"/>
      <c r="K3173" s="31">
        <v>0.0</v>
      </c>
      <c r="L3173" s="24"/>
      <c r="M3173" s="24"/>
    </row>
    <row r="3174" ht="22.5" customHeight="1">
      <c r="A3174" s="16" t="s">
        <v>955</v>
      </c>
      <c r="B3174" s="16" t="s">
        <v>955</v>
      </c>
      <c r="C3174" s="25"/>
      <c r="D3174" s="18"/>
      <c r="E3174" s="19"/>
      <c r="F3174" s="20"/>
      <c r="G3174" s="21"/>
      <c r="H3174" s="22" t="b">
        <v>0</v>
      </c>
      <c r="I3174" s="19"/>
      <c r="J3174" s="18"/>
      <c r="K3174" s="31">
        <v>0.0</v>
      </c>
      <c r="L3174" s="24"/>
      <c r="M3174" s="24"/>
    </row>
    <row r="3175" ht="22.5" customHeight="1">
      <c r="A3175" s="16" t="s">
        <v>955</v>
      </c>
      <c r="B3175" s="16" t="s">
        <v>955</v>
      </c>
      <c r="C3175" s="25"/>
      <c r="D3175" s="18"/>
      <c r="E3175" s="19"/>
      <c r="F3175" s="20"/>
      <c r="G3175" s="21"/>
      <c r="H3175" s="22" t="b">
        <v>0</v>
      </c>
      <c r="I3175" s="19"/>
      <c r="J3175" s="18"/>
      <c r="K3175" s="31">
        <v>0.0</v>
      </c>
      <c r="L3175" s="24"/>
      <c r="M3175" s="24"/>
    </row>
    <row r="3176" ht="22.5" customHeight="1">
      <c r="A3176" s="16" t="s">
        <v>955</v>
      </c>
      <c r="B3176" s="16" t="s">
        <v>955</v>
      </c>
      <c r="C3176" s="25"/>
      <c r="D3176" s="18"/>
      <c r="E3176" s="19"/>
      <c r="F3176" s="20"/>
      <c r="G3176" s="21"/>
      <c r="H3176" s="22" t="b">
        <v>0</v>
      </c>
      <c r="I3176" s="19"/>
      <c r="J3176" s="18"/>
      <c r="K3176" s="31">
        <v>0.0</v>
      </c>
      <c r="L3176" s="24"/>
      <c r="M3176" s="24"/>
    </row>
    <row r="3177" ht="22.5" customHeight="1">
      <c r="A3177" s="16" t="s">
        <v>955</v>
      </c>
      <c r="B3177" s="16" t="s">
        <v>955</v>
      </c>
      <c r="C3177" s="25"/>
      <c r="D3177" s="18"/>
      <c r="E3177" s="19"/>
      <c r="F3177" s="20"/>
      <c r="G3177" s="21"/>
      <c r="H3177" s="22" t="b">
        <v>0</v>
      </c>
      <c r="I3177" s="19"/>
      <c r="J3177" s="18"/>
      <c r="K3177" s="31">
        <v>0.0</v>
      </c>
      <c r="L3177" s="24"/>
      <c r="M3177" s="24"/>
    </row>
    <row r="3178" ht="22.5" customHeight="1">
      <c r="A3178" s="16" t="s">
        <v>955</v>
      </c>
      <c r="B3178" s="16" t="s">
        <v>955</v>
      </c>
      <c r="C3178" s="25"/>
      <c r="D3178" s="18"/>
      <c r="E3178" s="19"/>
      <c r="F3178" s="20"/>
      <c r="G3178" s="21"/>
      <c r="H3178" s="22" t="b">
        <v>0</v>
      </c>
      <c r="I3178" s="19"/>
      <c r="J3178" s="18"/>
      <c r="K3178" s="31">
        <v>0.0</v>
      </c>
      <c r="L3178" s="24"/>
      <c r="M3178" s="24"/>
    </row>
    <row r="3179" ht="22.5" customHeight="1">
      <c r="A3179" s="16" t="s">
        <v>955</v>
      </c>
      <c r="B3179" s="16" t="s">
        <v>955</v>
      </c>
      <c r="C3179" s="25"/>
      <c r="D3179" s="18"/>
      <c r="E3179" s="19"/>
      <c r="F3179" s="20"/>
      <c r="G3179" s="21"/>
      <c r="H3179" s="22" t="b">
        <v>0</v>
      </c>
      <c r="I3179" s="19"/>
      <c r="J3179" s="18"/>
      <c r="K3179" s="31">
        <v>0.0</v>
      </c>
      <c r="L3179" s="24"/>
      <c r="M3179" s="24"/>
    </row>
    <row r="3180" ht="22.5" customHeight="1">
      <c r="A3180" s="16" t="s">
        <v>955</v>
      </c>
      <c r="B3180" s="16" t="s">
        <v>955</v>
      </c>
      <c r="C3180" s="25"/>
      <c r="D3180" s="18"/>
      <c r="E3180" s="19"/>
      <c r="F3180" s="20"/>
      <c r="G3180" s="21"/>
      <c r="H3180" s="22" t="b">
        <v>0</v>
      </c>
      <c r="I3180" s="19"/>
      <c r="J3180" s="18"/>
      <c r="K3180" s="31">
        <v>0.0</v>
      </c>
      <c r="L3180" s="24"/>
      <c r="M3180" s="24"/>
    </row>
    <row r="3181" ht="22.5" customHeight="1">
      <c r="A3181" s="16" t="s">
        <v>955</v>
      </c>
      <c r="B3181" s="16" t="s">
        <v>955</v>
      </c>
      <c r="C3181" s="25"/>
      <c r="D3181" s="18"/>
      <c r="E3181" s="19"/>
      <c r="F3181" s="20"/>
      <c r="G3181" s="21"/>
      <c r="H3181" s="22" t="b">
        <v>0</v>
      </c>
      <c r="I3181" s="19"/>
      <c r="J3181" s="18"/>
      <c r="K3181" s="31">
        <v>0.0</v>
      </c>
      <c r="L3181" s="24"/>
      <c r="M3181" s="24"/>
    </row>
    <row r="3182" ht="22.5" customHeight="1">
      <c r="A3182" s="16" t="s">
        <v>955</v>
      </c>
      <c r="B3182" s="16" t="s">
        <v>955</v>
      </c>
      <c r="C3182" s="25"/>
      <c r="D3182" s="18"/>
      <c r="E3182" s="19"/>
      <c r="F3182" s="20"/>
      <c r="G3182" s="21"/>
      <c r="H3182" s="22" t="b">
        <v>0</v>
      </c>
      <c r="I3182" s="19"/>
      <c r="J3182" s="18"/>
      <c r="K3182" s="31">
        <v>0.0</v>
      </c>
      <c r="L3182" s="24"/>
      <c r="M3182" s="24"/>
    </row>
    <row r="3183" ht="22.5" customHeight="1">
      <c r="A3183" s="16" t="s">
        <v>955</v>
      </c>
      <c r="B3183" s="16" t="s">
        <v>955</v>
      </c>
      <c r="C3183" s="25"/>
      <c r="D3183" s="18"/>
      <c r="E3183" s="19"/>
      <c r="F3183" s="20"/>
      <c r="G3183" s="21"/>
      <c r="H3183" s="22" t="b">
        <v>0</v>
      </c>
      <c r="I3183" s="19"/>
      <c r="J3183" s="18"/>
      <c r="K3183" s="31">
        <v>0.0</v>
      </c>
      <c r="L3183" s="24"/>
      <c r="M3183" s="24"/>
    </row>
    <row r="3184" ht="22.5" customHeight="1">
      <c r="A3184" s="16" t="s">
        <v>955</v>
      </c>
      <c r="B3184" s="16" t="s">
        <v>955</v>
      </c>
      <c r="C3184" s="25"/>
      <c r="D3184" s="18"/>
      <c r="E3184" s="19"/>
      <c r="F3184" s="20"/>
      <c r="G3184" s="21"/>
      <c r="H3184" s="22" t="b">
        <v>0</v>
      </c>
      <c r="I3184" s="19"/>
      <c r="J3184" s="18"/>
      <c r="K3184" s="31">
        <v>0.0</v>
      </c>
      <c r="L3184" s="24"/>
      <c r="M3184" s="24"/>
    </row>
    <row r="3185" ht="22.5" customHeight="1">
      <c r="A3185" s="16" t="s">
        <v>955</v>
      </c>
      <c r="B3185" s="16" t="s">
        <v>955</v>
      </c>
      <c r="C3185" s="25"/>
      <c r="D3185" s="18"/>
      <c r="E3185" s="19"/>
      <c r="F3185" s="20"/>
      <c r="G3185" s="21"/>
      <c r="H3185" s="22" t="b">
        <v>0</v>
      </c>
      <c r="I3185" s="19"/>
      <c r="J3185" s="18"/>
      <c r="K3185" s="31">
        <v>0.0</v>
      </c>
      <c r="L3185" s="24"/>
      <c r="M3185" s="24"/>
    </row>
    <row r="3186" ht="22.5" customHeight="1">
      <c r="A3186" s="16" t="s">
        <v>955</v>
      </c>
      <c r="B3186" s="16" t="s">
        <v>955</v>
      </c>
      <c r="C3186" s="25"/>
      <c r="D3186" s="18"/>
      <c r="E3186" s="19"/>
      <c r="F3186" s="20"/>
      <c r="G3186" s="21"/>
      <c r="H3186" s="22" t="b">
        <v>0</v>
      </c>
      <c r="I3186" s="19"/>
      <c r="J3186" s="18"/>
      <c r="K3186" s="31">
        <v>0.0</v>
      </c>
      <c r="L3186" s="24"/>
      <c r="M3186" s="24"/>
    </row>
    <row r="3187" ht="22.5" customHeight="1">
      <c r="A3187" s="16" t="s">
        <v>955</v>
      </c>
      <c r="B3187" s="16" t="s">
        <v>955</v>
      </c>
      <c r="C3187" s="25"/>
      <c r="D3187" s="18"/>
      <c r="E3187" s="19"/>
      <c r="F3187" s="20"/>
      <c r="G3187" s="21"/>
      <c r="H3187" s="22" t="b">
        <v>0</v>
      </c>
      <c r="I3187" s="19"/>
      <c r="J3187" s="18"/>
      <c r="K3187" s="31">
        <v>0.0</v>
      </c>
      <c r="L3187" s="24"/>
      <c r="M3187" s="24"/>
    </row>
    <row r="3188" ht="22.5" customHeight="1">
      <c r="A3188" s="16" t="s">
        <v>955</v>
      </c>
      <c r="B3188" s="16" t="s">
        <v>955</v>
      </c>
      <c r="C3188" s="25"/>
      <c r="D3188" s="18"/>
      <c r="E3188" s="19"/>
      <c r="F3188" s="20"/>
      <c r="G3188" s="21"/>
      <c r="H3188" s="22" t="b">
        <v>0</v>
      </c>
      <c r="I3188" s="19"/>
      <c r="J3188" s="18"/>
      <c r="K3188" s="31">
        <v>0.0</v>
      </c>
      <c r="L3188" s="24"/>
      <c r="M3188" s="24"/>
    </row>
    <row r="3189" ht="22.5" customHeight="1">
      <c r="A3189" s="16" t="s">
        <v>955</v>
      </c>
      <c r="B3189" s="16" t="s">
        <v>955</v>
      </c>
      <c r="C3189" s="25"/>
      <c r="D3189" s="18"/>
      <c r="E3189" s="19"/>
      <c r="F3189" s="20"/>
      <c r="G3189" s="21"/>
      <c r="H3189" s="22" t="b">
        <v>0</v>
      </c>
      <c r="I3189" s="19"/>
      <c r="J3189" s="18"/>
      <c r="K3189" s="31">
        <v>0.0</v>
      </c>
      <c r="L3189" s="24"/>
      <c r="M3189" s="24"/>
    </row>
    <row r="3190" ht="22.5" customHeight="1">
      <c r="A3190" s="16" t="s">
        <v>955</v>
      </c>
      <c r="B3190" s="16" t="s">
        <v>955</v>
      </c>
      <c r="C3190" s="25"/>
      <c r="D3190" s="18"/>
      <c r="E3190" s="19"/>
      <c r="F3190" s="20"/>
      <c r="G3190" s="21"/>
      <c r="H3190" s="22" t="b">
        <v>0</v>
      </c>
      <c r="I3190" s="19"/>
      <c r="J3190" s="18"/>
      <c r="K3190" s="31">
        <v>0.0</v>
      </c>
      <c r="L3190" s="24"/>
      <c r="M3190" s="24"/>
    </row>
    <row r="3191" ht="22.5" customHeight="1">
      <c r="A3191" s="16" t="s">
        <v>955</v>
      </c>
      <c r="B3191" s="16" t="s">
        <v>955</v>
      </c>
      <c r="C3191" s="25"/>
      <c r="D3191" s="18"/>
      <c r="E3191" s="19"/>
      <c r="F3191" s="20"/>
      <c r="G3191" s="21"/>
      <c r="H3191" s="22" t="b">
        <v>0</v>
      </c>
      <c r="I3191" s="19"/>
      <c r="J3191" s="18"/>
      <c r="K3191" s="31">
        <v>0.0</v>
      </c>
      <c r="L3191" s="24"/>
      <c r="M3191" s="24"/>
    </row>
    <row r="3192" ht="22.5" customHeight="1">
      <c r="A3192" s="16" t="s">
        <v>955</v>
      </c>
      <c r="B3192" s="16" t="s">
        <v>955</v>
      </c>
      <c r="C3192" s="25"/>
      <c r="D3192" s="18"/>
      <c r="E3192" s="19"/>
      <c r="F3192" s="20"/>
      <c r="G3192" s="21"/>
      <c r="H3192" s="22" t="b">
        <v>0</v>
      </c>
      <c r="I3192" s="19"/>
      <c r="J3192" s="18"/>
      <c r="K3192" s="31">
        <v>0.0</v>
      </c>
      <c r="L3192" s="24"/>
      <c r="M3192" s="24"/>
    </row>
    <row r="3193" ht="22.5" customHeight="1">
      <c r="A3193" s="16" t="s">
        <v>955</v>
      </c>
      <c r="B3193" s="16" t="s">
        <v>955</v>
      </c>
      <c r="C3193" s="25"/>
      <c r="D3193" s="18"/>
      <c r="E3193" s="19"/>
      <c r="F3193" s="20"/>
      <c r="G3193" s="21"/>
      <c r="H3193" s="22" t="b">
        <v>0</v>
      </c>
      <c r="I3193" s="19"/>
      <c r="J3193" s="18"/>
      <c r="K3193" s="31">
        <v>0.0</v>
      </c>
      <c r="L3193" s="24"/>
      <c r="M3193" s="24"/>
    </row>
    <row r="3194" ht="22.5" customHeight="1">
      <c r="A3194" s="16" t="s">
        <v>955</v>
      </c>
      <c r="B3194" s="16" t="s">
        <v>955</v>
      </c>
      <c r="C3194" s="25"/>
      <c r="D3194" s="18"/>
      <c r="E3194" s="19"/>
      <c r="F3194" s="20"/>
      <c r="G3194" s="21"/>
      <c r="H3194" s="22" t="b">
        <v>0</v>
      </c>
      <c r="I3194" s="19"/>
      <c r="J3194" s="18"/>
      <c r="K3194" s="31">
        <v>0.0</v>
      </c>
      <c r="L3194" s="24"/>
      <c r="M3194" s="24"/>
    </row>
    <row r="3195" ht="22.5" customHeight="1">
      <c r="A3195" s="16" t="s">
        <v>955</v>
      </c>
      <c r="B3195" s="16" t="s">
        <v>955</v>
      </c>
      <c r="C3195" s="25"/>
      <c r="D3195" s="18"/>
      <c r="E3195" s="19"/>
      <c r="F3195" s="20"/>
      <c r="G3195" s="21"/>
      <c r="H3195" s="22" t="b">
        <v>0</v>
      </c>
      <c r="I3195" s="19"/>
      <c r="J3195" s="18"/>
      <c r="K3195" s="31">
        <v>0.0</v>
      </c>
      <c r="L3195" s="24"/>
      <c r="M3195" s="24"/>
    </row>
    <row r="3196" ht="22.5" customHeight="1">
      <c r="A3196" s="16" t="s">
        <v>955</v>
      </c>
      <c r="B3196" s="16" t="s">
        <v>955</v>
      </c>
      <c r="C3196" s="25"/>
      <c r="D3196" s="18"/>
      <c r="E3196" s="19"/>
      <c r="F3196" s="20"/>
      <c r="G3196" s="21"/>
      <c r="H3196" s="22" t="b">
        <v>0</v>
      </c>
      <c r="I3196" s="19"/>
      <c r="J3196" s="18"/>
      <c r="K3196" s="31">
        <v>0.0</v>
      </c>
      <c r="L3196" s="24"/>
      <c r="M3196" s="24"/>
    </row>
    <row r="3197" ht="22.5" customHeight="1">
      <c r="A3197" s="16" t="s">
        <v>955</v>
      </c>
      <c r="B3197" s="16" t="s">
        <v>955</v>
      </c>
      <c r="C3197" s="25"/>
      <c r="D3197" s="18"/>
      <c r="E3197" s="19"/>
      <c r="F3197" s="20"/>
      <c r="G3197" s="21"/>
      <c r="H3197" s="22" t="b">
        <v>0</v>
      </c>
      <c r="I3197" s="19"/>
      <c r="J3197" s="18"/>
      <c r="K3197" s="31">
        <v>0.0</v>
      </c>
      <c r="L3197" s="24"/>
      <c r="M3197" s="24"/>
    </row>
    <row r="3198" ht="22.5" customHeight="1">
      <c r="A3198" s="16" t="s">
        <v>955</v>
      </c>
      <c r="B3198" s="16" t="s">
        <v>955</v>
      </c>
      <c r="C3198" s="25"/>
      <c r="D3198" s="18"/>
      <c r="E3198" s="19"/>
      <c r="F3198" s="20"/>
      <c r="G3198" s="21"/>
      <c r="H3198" s="22" t="b">
        <v>0</v>
      </c>
      <c r="I3198" s="19"/>
      <c r="J3198" s="18"/>
      <c r="K3198" s="31">
        <v>0.0</v>
      </c>
      <c r="L3198" s="24"/>
      <c r="M3198" s="24"/>
    </row>
    <row r="3199" ht="22.5" customHeight="1">
      <c r="A3199" s="16" t="s">
        <v>955</v>
      </c>
      <c r="B3199" s="16" t="s">
        <v>955</v>
      </c>
      <c r="C3199" s="25"/>
      <c r="D3199" s="18"/>
      <c r="E3199" s="19"/>
      <c r="F3199" s="20"/>
      <c r="G3199" s="21"/>
      <c r="H3199" s="22" t="b">
        <v>0</v>
      </c>
      <c r="I3199" s="19"/>
      <c r="J3199" s="18"/>
      <c r="K3199" s="31">
        <v>0.0</v>
      </c>
      <c r="L3199" s="24"/>
      <c r="M3199" s="24"/>
    </row>
    <row r="3200" ht="22.5" customHeight="1">
      <c r="A3200" s="16" t="s">
        <v>955</v>
      </c>
      <c r="B3200" s="16" t="s">
        <v>955</v>
      </c>
      <c r="C3200" s="25"/>
      <c r="D3200" s="18"/>
      <c r="E3200" s="19"/>
      <c r="F3200" s="20"/>
      <c r="G3200" s="21"/>
      <c r="H3200" s="22" t="b">
        <v>0</v>
      </c>
      <c r="I3200" s="19"/>
      <c r="J3200" s="18"/>
      <c r="K3200" s="31">
        <v>0.0</v>
      </c>
      <c r="L3200" s="24"/>
      <c r="M3200" s="24"/>
    </row>
    <row r="3201" ht="22.5" customHeight="1">
      <c r="A3201" s="16" t="s">
        <v>955</v>
      </c>
      <c r="B3201" s="16" t="s">
        <v>955</v>
      </c>
      <c r="C3201" s="25"/>
      <c r="D3201" s="18"/>
      <c r="E3201" s="19"/>
      <c r="F3201" s="20"/>
      <c r="G3201" s="21"/>
      <c r="H3201" s="22" t="b">
        <v>0</v>
      </c>
      <c r="I3201" s="19"/>
      <c r="J3201" s="18"/>
      <c r="K3201" s="31">
        <v>0.0</v>
      </c>
      <c r="L3201" s="24"/>
      <c r="M3201" s="24"/>
    </row>
    <row r="3202" ht="22.5" customHeight="1">
      <c r="A3202" s="16" t="s">
        <v>955</v>
      </c>
      <c r="B3202" s="16" t="s">
        <v>955</v>
      </c>
      <c r="C3202" s="25"/>
      <c r="D3202" s="18"/>
      <c r="E3202" s="19"/>
      <c r="F3202" s="20"/>
      <c r="G3202" s="21"/>
      <c r="H3202" s="22" t="b">
        <v>0</v>
      </c>
      <c r="I3202" s="19"/>
      <c r="J3202" s="18"/>
      <c r="K3202" s="31">
        <v>0.0</v>
      </c>
      <c r="L3202" s="24"/>
      <c r="M3202" s="24"/>
    </row>
    <row r="3203" ht="22.5" customHeight="1">
      <c r="A3203" s="16" t="s">
        <v>955</v>
      </c>
      <c r="B3203" s="16" t="s">
        <v>955</v>
      </c>
      <c r="C3203" s="25"/>
      <c r="D3203" s="18"/>
      <c r="E3203" s="19"/>
      <c r="F3203" s="20"/>
      <c r="G3203" s="21"/>
      <c r="H3203" s="22" t="b">
        <v>0</v>
      </c>
      <c r="I3203" s="19"/>
      <c r="J3203" s="18"/>
      <c r="K3203" s="31">
        <v>0.0</v>
      </c>
      <c r="L3203" s="24"/>
      <c r="M3203" s="24"/>
    </row>
    <row r="3204" ht="22.5" customHeight="1">
      <c r="A3204" s="16" t="s">
        <v>955</v>
      </c>
      <c r="B3204" s="16" t="s">
        <v>955</v>
      </c>
      <c r="C3204" s="25"/>
      <c r="D3204" s="18"/>
      <c r="E3204" s="19"/>
      <c r="F3204" s="20"/>
      <c r="G3204" s="21"/>
      <c r="H3204" s="22" t="b">
        <v>0</v>
      </c>
      <c r="I3204" s="19"/>
      <c r="J3204" s="18"/>
      <c r="K3204" s="31">
        <v>0.0</v>
      </c>
      <c r="L3204" s="24"/>
      <c r="M3204" s="24"/>
    </row>
    <row r="3205" ht="22.5" customHeight="1">
      <c r="A3205" s="16" t="s">
        <v>955</v>
      </c>
      <c r="B3205" s="16" t="s">
        <v>955</v>
      </c>
      <c r="C3205" s="25"/>
      <c r="D3205" s="18"/>
      <c r="E3205" s="19"/>
      <c r="F3205" s="20"/>
      <c r="G3205" s="21"/>
      <c r="H3205" s="22" t="b">
        <v>0</v>
      </c>
      <c r="I3205" s="19"/>
      <c r="J3205" s="18"/>
      <c r="K3205" s="31">
        <v>0.0</v>
      </c>
      <c r="L3205" s="24"/>
      <c r="M3205" s="24"/>
    </row>
    <row r="3206" ht="22.5" customHeight="1">
      <c r="A3206" s="16" t="s">
        <v>955</v>
      </c>
      <c r="B3206" s="16" t="s">
        <v>955</v>
      </c>
      <c r="C3206" s="25"/>
      <c r="D3206" s="18"/>
      <c r="E3206" s="19"/>
      <c r="F3206" s="20"/>
      <c r="G3206" s="21"/>
      <c r="H3206" s="22" t="b">
        <v>0</v>
      </c>
      <c r="I3206" s="19"/>
      <c r="J3206" s="18"/>
      <c r="K3206" s="31">
        <v>0.0</v>
      </c>
      <c r="L3206" s="24"/>
      <c r="M3206" s="24"/>
    </row>
    <row r="3207" ht="22.5" customHeight="1">
      <c r="A3207" s="16" t="s">
        <v>955</v>
      </c>
      <c r="B3207" s="16" t="s">
        <v>955</v>
      </c>
      <c r="C3207" s="25"/>
      <c r="D3207" s="18"/>
      <c r="E3207" s="19"/>
      <c r="F3207" s="20"/>
      <c r="G3207" s="21"/>
      <c r="H3207" s="22" t="b">
        <v>0</v>
      </c>
      <c r="I3207" s="19"/>
      <c r="J3207" s="18"/>
      <c r="K3207" s="31">
        <v>0.0</v>
      </c>
      <c r="L3207" s="24"/>
      <c r="M3207" s="24"/>
    </row>
    <row r="3208" ht="22.5" customHeight="1">
      <c r="A3208" s="16" t="s">
        <v>955</v>
      </c>
      <c r="B3208" s="16" t="s">
        <v>955</v>
      </c>
      <c r="C3208" s="25"/>
      <c r="D3208" s="18"/>
      <c r="E3208" s="19"/>
      <c r="F3208" s="20"/>
      <c r="G3208" s="21"/>
      <c r="H3208" s="22" t="b">
        <v>0</v>
      </c>
      <c r="I3208" s="19"/>
      <c r="J3208" s="18"/>
      <c r="K3208" s="31">
        <v>0.0</v>
      </c>
      <c r="L3208" s="24"/>
      <c r="M3208" s="24"/>
    </row>
    <row r="3209" ht="22.5" customHeight="1">
      <c r="A3209" s="16" t="s">
        <v>955</v>
      </c>
      <c r="B3209" s="16" t="s">
        <v>955</v>
      </c>
      <c r="C3209" s="25"/>
      <c r="D3209" s="18"/>
      <c r="E3209" s="19"/>
      <c r="F3209" s="20"/>
      <c r="G3209" s="21"/>
      <c r="H3209" s="22" t="b">
        <v>0</v>
      </c>
      <c r="I3209" s="19"/>
      <c r="J3209" s="18"/>
      <c r="K3209" s="31">
        <v>0.0</v>
      </c>
      <c r="L3209" s="24"/>
      <c r="M3209" s="24"/>
    </row>
    <row r="3210" ht="22.5" customHeight="1">
      <c r="A3210" s="16" t="s">
        <v>955</v>
      </c>
      <c r="B3210" s="16" t="s">
        <v>955</v>
      </c>
      <c r="C3210" s="25"/>
      <c r="D3210" s="18"/>
      <c r="E3210" s="19"/>
      <c r="F3210" s="20"/>
      <c r="G3210" s="21"/>
      <c r="H3210" s="22" t="b">
        <v>0</v>
      </c>
      <c r="I3210" s="19"/>
      <c r="J3210" s="18"/>
      <c r="K3210" s="31">
        <v>0.0</v>
      </c>
      <c r="L3210" s="24"/>
      <c r="M3210" s="24"/>
    </row>
    <row r="3211" ht="22.5" customHeight="1">
      <c r="A3211" s="16" t="s">
        <v>955</v>
      </c>
      <c r="B3211" s="16" t="s">
        <v>955</v>
      </c>
      <c r="C3211" s="25"/>
      <c r="D3211" s="18"/>
      <c r="E3211" s="19"/>
      <c r="F3211" s="20"/>
      <c r="G3211" s="21"/>
      <c r="H3211" s="22" t="b">
        <v>0</v>
      </c>
      <c r="I3211" s="19"/>
      <c r="J3211" s="18"/>
      <c r="K3211" s="31">
        <v>0.0</v>
      </c>
      <c r="L3211" s="24"/>
      <c r="M3211" s="24"/>
    </row>
    <row r="3212" ht="22.5" customHeight="1">
      <c r="A3212" s="16" t="s">
        <v>955</v>
      </c>
      <c r="B3212" s="16" t="s">
        <v>955</v>
      </c>
      <c r="C3212" s="25"/>
      <c r="D3212" s="18"/>
      <c r="E3212" s="19"/>
      <c r="F3212" s="20"/>
      <c r="G3212" s="21"/>
      <c r="H3212" s="22" t="b">
        <v>0</v>
      </c>
      <c r="I3212" s="19"/>
      <c r="J3212" s="18"/>
      <c r="K3212" s="31">
        <v>0.0</v>
      </c>
      <c r="L3212" s="24"/>
      <c r="M3212" s="24"/>
    </row>
    <row r="3213" ht="22.5" customHeight="1">
      <c r="A3213" s="16" t="s">
        <v>955</v>
      </c>
      <c r="B3213" s="16" t="s">
        <v>955</v>
      </c>
      <c r="C3213" s="25"/>
      <c r="D3213" s="18"/>
      <c r="E3213" s="19"/>
      <c r="F3213" s="20"/>
      <c r="G3213" s="21"/>
      <c r="H3213" s="22" t="b">
        <v>0</v>
      </c>
      <c r="I3213" s="19"/>
      <c r="J3213" s="18"/>
      <c r="K3213" s="31">
        <v>0.0</v>
      </c>
      <c r="L3213" s="24"/>
      <c r="M3213" s="24"/>
    </row>
    <row r="3214" ht="22.5" customHeight="1">
      <c r="A3214" s="16" t="s">
        <v>955</v>
      </c>
      <c r="B3214" s="16" t="s">
        <v>955</v>
      </c>
      <c r="C3214" s="25"/>
      <c r="D3214" s="18"/>
      <c r="E3214" s="19"/>
      <c r="F3214" s="20"/>
      <c r="G3214" s="21"/>
      <c r="H3214" s="22" t="b">
        <v>0</v>
      </c>
      <c r="I3214" s="19"/>
      <c r="J3214" s="18"/>
      <c r="K3214" s="31">
        <v>0.0</v>
      </c>
      <c r="L3214" s="24"/>
      <c r="M3214" s="24"/>
    </row>
    <row r="3215" ht="22.5" customHeight="1">
      <c r="A3215" s="16" t="s">
        <v>955</v>
      </c>
      <c r="B3215" s="16" t="s">
        <v>955</v>
      </c>
      <c r="C3215" s="25"/>
      <c r="D3215" s="18"/>
      <c r="E3215" s="19"/>
      <c r="F3215" s="20"/>
      <c r="G3215" s="21"/>
      <c r="H3215" s="22" t="b">
        <v>0</v>
      </c>
      <c r="I3215" s="19"/>
      <c r="J3215" s="18"/>
      <c r="K3215" s="31">
        <v>0.0</v>
      </c>
      <c r="L3215" s="24"/>
      <c r="M3215" s="24"/>
    </row>
    <row r="3216" ht="22.5" customHeight="1">
      <c r="A3216" s="16" t="s">
        <v>955</v>
      </c>
      <c r="B3216" s="16" t="s">
        <v>955</v>
      </c>
      <c r="C3216" s="25"/>
      <c r="D3216" s="18"/>
      <c r="E3216" s="19"/>
      <c r="F3216" s="20"/>
      <c r="G3216" s="21"/>
      <c r="H3216" s="22" t="b">
        <v>0</v>
      </c>
      <c r="I3216" s="19"/>
      <c r="J3216" s="18"/>
      <c r="K3216" s="31">
        <v>0.0</v>
      </c>
      <c r="L3216" s="24"/>
      <c r="M3216" s="24"/>
    </row>
    <row r="3217" ht="22.5" customHeight="1">
      <c r="A3217" s="16" t="s">
        <v>955</v>
      </c>
      <c r="B3217" s="16" t="s">
        <v>955</v>
      </c>
      <c r="C3217" s="25"/>
      <c r="D3217" s="18"/>
      <c r="E3217" s="19"/>
      <c r="F3217" s="20"/>
      <c r="G3217" s="21"/>
      <c r="H3217" s="22" t="b">
        <v>0</v>
      </c>
      <c r="I3217" s="19"/>
      <c r="J3217" s="18"/>
      <c r="K3217" s="31">
        <v>0.0</v>
      </c>
      <c r="L3217" s="24"/>
      <c r="M3217" s="24"/>
    </row>
    <row r="3218" ht="22.5" customHeight="1">
      <c r="A3218" s="16" t="s">
        <v>955</v>
      </c>
      <c r="B3218" s="16" t="s">
        <v>955</v>
      </c>
      <c r="C3218" s="25"/>
      <c r="D3218" s="18"/>
      <c r="E3218" s="19"/>
      <c r="F3218" s="20"/>
      <c r="G3218" s="21"/>
      <c r="H3218" s="22" t="b">
        <v>0</v>
      </c>
      <c r="I3218" s="19"/>
      <c r="J3218" s="18"/>
      <c r="K3218" s="31">
        <v>0.0</v>
      </c>
      <c r="L3218" s="24"/>
      <c r="M3218" s="24"/>
    </row>
    <row r="3219" ht="22.5" customHeight="1">
      <c r="A3219" s="16" t="s">
        <v>955</v>
      </c>
      <c r="B3219" s="16" t="s">
        <v>955</v>
      </c>
      <c r="C3219" s="25"/>
      <c r="D3219" s="18"/>
      <c r="E3219" s="19"/>
      <c r="F3219" s="20"/>
      <c r="G3219" s="21"/>
      <c r="H3219" s="22" t="b">
        <v>0</v>
      </c>
      <c r="I3219" s="19"/>
      <c r="J3219" s="18"/>
      <c r="K3219" s="31">
        <v>0.0</v>
      </c>
      <c r="L3219" s="24"/>
      <c r="M3219" s="24"/>
    </row>
    <row r="3220" ht="22.5" customHeight="1">
      <c r="A3220" s="16" t="s">
        <v>955</v>
      </c>
      <c r="B3220" s="16" t="s">
        <v>955</v>
      </c>
      <c r="C3220" s="25"/>
      <c r="D3220" s="18"/>
      <c r="E3220" s="19"/>
      <c r="F3220" s="20"/>
      <c r="G3220" s="21"/>
      <c r="H3220" s="22" t="b">
        <v>0</v>
      </c>
      <c r="I3220" s="19"/>
      <c r="J3220" s="18"/>
      <c r="K3220" s="31">
        <v>0.0</v>
      </c>
      <c r="L3220" s="24"/>
      <c r="M3220" s="24"/>
    </row>
    <row r="3221" ht="22.5" customHeight="1">
      <c r="A3221" s="16" t="s">
        <v>955</v>
      </c>
      <c r="B3221" s="16" t="s">
        <v>955</v>
      </c>
      <c r="C3221" s="25"/>
      <c r="D3221" s="18"/>
      <c r="E3221" s="19"/>
      <c r="F3221" s="20"/>
      <c r="G3221" s="21"/>
      <c r="H3221" s="22" t="b">
        <v>0</v>
      </c>
      <c r="I3221" s="19"/>
      <c r="J3221" s="18"/>
      <c r="K3221" s="31">
        <v>0.0</v>
      </c>
      <c r="L3221" s="24"/>
      <c r="M3221" s="24"/>
    </row>
    <row r="3222" ht="22.5" customHeight="1">
      <c r="A3222" s="16" t="s">
        <v>955</v>
      </c>
      <c r="B3222" s="16" t="s">
        <v>955</v>
      </c>
      <c r="C3222" s="25"/>
      <c r="D3222" s="18"/>
      <c r="E3222" s="19"/>
      <c r="F3222" s="20"/>
      <c r="G3222" s="21"/>
      <c r="H3222" s="22" t="b">
        <v>0</v>
      </c>
      <c r="I3222" s="19"/>
      <c r="J3222" s="18"/>
      <c r="K3222" s="31">
        <v>0.0</v>
      </c>
      <c r="L3222" s="24"/>
      <c r="M3222" s="24"/>
    </row>
    <row r="3223" ht="22.5" customHeight="1">
      <c r="A3223" s="16" t="s">
        <v>955</v>
      </c>
      <c r="B3223" s="16" t="s">
        <v>955</v>
      </c>
      <c r="C3223" s="25"/>
      <c r="D3223" s="18"/>
      <c r="E3223" s="19"/>
      <c r="F3223" s="20"/>
      <c r="G3223" s="21"/>
      <c r="H3223" s="22" t="b">
        <v>0</v>
      </c>
      <c r="I3223" s="19"/>
      <c r="J3223" s="18"/>
      <c r="K3223" s="31">
        <v>0.0</v>
      </c>
      <c r="L3223" s="24"/>
      <c r="M3223" s="24"/>
    </row>
    <row r="3224" ht="22.5" customHeight="1">
      <c r="A3224" s="16" t="s">
        <v>955</v>
      </c>
      <c r="B3224" s="16" t="s">
        <v>955</v>
      </c>
      <c r="C3224" s="25"/>
      <c r="D3224" s="18"/>
      <c r="E3224" s="19"/>
      <c r="F3224" s="20"/>
      <c r="G3224" s="21"/>
      <c r="H3224" s="22" t="b">
        <v>0</v>
      </c>
      <c r="I3224" s="19"/>
      <c r="J3224" s="18"/>
      <c r="K3224" s="31">
        <v>0.0</v>
      </c>
      <c r="L3224" s="24"/>
      <c r="M3224" s="24"/>
    </row>
    <row r="3225" ht="22.5" customHeight="1">
      <c r="A3225" s="16" t="s">
        <v>955</v>
      </c>
      <c r="B3225" s="16" t="s">
        <v>955</v>
      </c>
      <c r="C3225" s="25"/>
      <c r="D3225" s="18"/>
      <c r="E3225" s="19"/>
      <c r="F3225" s="20"/>
      <c r="G3225" s="21"/>
      <c r="H3225" s="22" t="b">
        <v>0</v>
      </c>
      <c r="I3225" s="19"/>
      <c r="J3225" s="18"/>
      <c r="K3225" s="31">
        <v>0.0</v>
      </c>
      <c r="L3225" s="24"/>
      <c r="M3225" s="24"/>
    </row>
    <row r="3226" ht="22.5" customHeight="1">
      <c r="A3226" s="16" t="s">
        <v>955</v>
      </c>
      <c r="B3226" s="16" t="s">
        <v>955</v>
      </c>
      <c r="C3226" s="25"/>
      <c r="D3226" s="18"/>
      <c r="E3226" s="19"/>
      <c r="F3226" s="20"/>
      <c r="G3226" s="21"/>
      <c r="H3226" s="22" t="b">
        <v>0</v>
      </c>
      <c r="I3226" s="19"/>
      <c r="J3226" s="18"/>
      <c r="K3226" s="31">
        <v>0.0</v>
      </c>
      <c r="L3226" s="24"/>
      <c r="M3226" s="24"/>
    </row>
    <row r="3227" ht="22.5" customHeight="1">
      <c r="A3227" s="16" t="s">
        <v>955</v>
      </c>
      <c r="B3227" s="16" t="s">
        <v>955</v>
      </c>
      <c r="C3227" s="25"/>
      <c r="D3227" s="18"/>
      <c r="E3227" s="19"/>
      <c r="F3227" s="20"/>
      <c r="G3227" s="21"/>
      <c r="H3227" s="22" t="b">
        <v>0</v>
      </c>
      <c r="I3227" s="19"/>
      <c r="J3227" s="18"/>
      <c r="K3227" s="31">
        <v>0.0</v>
      </c>
      <c r="L3227" s="24"/>
      <c r="M3227" s="24"/>
    </row>
    <row r="3228" ht="22.5" customHeight="1">
      <c r="A3228" s="16" t="s">
        <v>955</v>
      </c>
      <c r="B3228" s="16" t="s">
        <v>955</v>
      </c>
      <c r="C3228" s="25"/>
      <c r="D3228" s="18"/>
      <c r="E3228" s="19"/>
      <c r="F3228" s="20"/>
      <c r="G3228" s="21"/>
      <c r="H3228" s="22" t="b">
        <v>0</v>
      </c>
      <c r="I3228" s="19"/>
      <c r="J3228" s="18"/>
      <c r="K3228" s="31">
        <v>0.0</v>
      </c>
      <c r="L3228" s="24"/>
      <c r="M3228" s="24"/>
    </row>
    <row r="3229" ht="22.5" customHeight="1">
      <c r="A3229" s="16" t="s">
        <v>955</v>
      </c>
      <c r="B3229" s="16" t="s">
        <v>955</v>
      </c>
      <c r="C3229" s="25"/>
      <c r="D3229" s="18"/>
      <c r="E3229" s="19"/>
      <c r="F3229" s="20"/>
      <c r="G3229" s="21"/>
      <c r="H3229" s="22" t="b">
        <v>0</v>
      </c>
      <c r="I3229" s="19"/>
      <c r="J3229" s="18"/>
      <c r="K3229" s="31">
        <v>0.0</v>
      </c>
      <c r="L3229" s="24"/>
      <c r="M3229" s="24"/>
    </row>
    <row r="3230" ht="22.5" customHeight="1">
      <c r="A3230" s="16" t="s">
        <v>955</v>
      </c>
      <c r="B3230" s="16" t="s">
        <v>955</v>
      </c>
      <c r="C3230" s="25"/>
      <c r="D3230" s="18"/>
      <c r="E3230" s="19"/>
      <c r="F3230" s="20"/>
      <c r="G3230" s="21"/>
      <c r="H3230" s="22" t="b">
        <v>0</v>
      </c>
      <c r="I3230" s="19"/>
      <c r="J3230" s="18"/>
      <c r="K3230" s="31">
        <v>0.0</v>
      </c>
      <c r="L3230" s="24"/>
      <c r="M3230" s="24"/>
    </row>
    <row r="3231" ht="22.5" customHeight="1">
      <c r="A3231" s="16" t="s">
        <v>955</v>
      </c>
      <c r="B3231" s="16" t="s">
        <v>955</v>
      </c>
      <c r="C3231" s="25"/>
      <c r="D3231" s="18"/>
      <c r="E3231" s="19"/>
      <c r="F3231" s="20"/>
      <c r="G3231" s="21"/>
      <c r="H3231" s="22" t="b">
        <v>0</v>
      </c>
      <c r="I3231" s="19"/>
      <c r="J3231" s="18"/>
      <c r="K3231" s="31">
        <v>0.0</v>
      </c>
      <c r="L3231" s="24"/>
      <c r="M3231" s="24"/>
    </row>
    <row r="3232" ht="22.5" customHeight="1">
      <c r="A3232" s="16" t="s">
        <v>955</v>
      </c>
      <c r="B3232" s="16" t="s">
        <v>955</v>
      </c>
      <c r="C3232" s="25"/>
      <c r="D3232" s="18"/>
      <c r="E3232" s="19"/>
      <c r="F3232" s="20"/>
      <c r="G3232" s="21"/>
      <c r="H3232" s="22" t="b">
        <v>0</v>
      </c>
      <c r="I3232" s="19"/>
      <c r="J3232" s="18"/>
      <c r="K3232" s="31">
        <v>0.0</v>
      </c>
      <c r="L3232" s="24"/>
      <c r="M3232" s="24"/>
    </row>
    <row r="3233" ht="22.5" customHeight="1">
      <c r="A3233" s="16" t="s">
        <v>955</v>
      </c>
      <c r="B3233" s="16" t="s">
        <v>955</v>
      </c>
      <c r="C3233" s="25"/>
      <c r="D3233" s="18"/>
      <c r="E3233" s="19"/>
      <c r="F3233" s="20"/>
      <c r="G3233" s="21"/>
      <c r="H3233" s="22" t="b">
        <v>0</v>
      </c>
      <c r="I3233" s="19"/>
      <c r="J3233" s="18"/>
      <c r="K3233" s="31">
        <v>0.0</v>
      </c>
      <c r="L3233" s="24"/>
      <c r="M3233" s="24"/>
    </row>
    <row r="3234" ht="22.5" customHeight="1">
      <c r="A3234" s="16" t="s">
        <v>955</v>
      </c>
      <c r="B3234" s="16" t="s">
        <v>955</v>
      </c>
      <c r="C3234" s="25"/>
      <c r="D3234" s="18"/>
      <c r="E3234" s="19"/>
      <c r="F3234" s="20"/>
      <c r="G3234" s="21"/>
      <c r="H3234" s="22" t="b">
        <v>0</v>
      </c>
      <c r="I3234" s="19"/>
      <c r="J3234" s="18"/>
      <c r="K3234" s="31">
        <v>0.0</v>
      </c>
      <c r="L3234" s="24"/>
      <c r="M3234" s="24"/>
    </row>
    <row r="3235" ht="22.5" customHeight="1">
      <c r="A3235" s="16" t="s">
        <v>955</v>
      </c>
      <c r="B3235" s="16" t="s">
        <v>955</v>
      </c>
      <c r="C3235" s="25"/>
      <c r="D3235" s="18"/>
      <c r="E3235" s="19"/>
      <c r="F3235" s="20"/>
      <c r="G3235" s="21"/>
      <c r="H3235" s="22" t="b">
        <v>0</v>
      </c>
      <c r="I3235" s="19"/>
      <c r="J3235" s="18"/>
      <c r="K3235" s="31">
        <v>0.0</v>
      </c>
      <c r="L3235" s="24"/>
      <c r="M3235" s="24"/>
    </row>
    <row r="3236" ht="22.5" customHeight="1">
      <c r="A3236" s="16" t="s">
        <v>955</v>
      </c>
      <c r="B3236" s="16" t="s">
        <v>955</v>
      </c>
      <c r="C3236" s="25"/>
      <c r="D3236" s="18"/>
      <c r="E3236" s="19"/>
      <c r="F3236" s="20"/>
      <c r="G3236" s="21"/>
      <c r="H3236" s="22" t="b">
        <v>0</v>
      </c>
      <c r="I3236" s="19"/>
      <c r="J3236" s="18"/>
      <c r="K3236" s="31">
        <v>0.0</v>
      </c>
      <c r="L3236" s="24"/>
      <c r="M3236" s="24"/>
    </row>
    <row r="3237" ht="22.5" customHeight="1">
      <c r="A3237" s="16" t="s">
        <v>955</v>
      </c>
      <c r="B3237" s="16" t="s">
        <v>955</v>
      </c>
      <c r="C3237" s="25"/>
      <c r="D3237" s="18"/>
      <c r="E3237" s="19"/>
      <c r="F3237" s="20"/>
      <c r="G3237" s="21"/>
      <c r="H3237" s="22" t="b">
        <v>0</v>
      </c>
      <c r="I3237" s="19"/>
      <c r="J3237" s="18"/>
      <c r="K3237" s="31">
        <v>0.0</v>
      </c>
      <c r="L3237" s="24"/>
      <c r="M3237" s="24"/>
    </row>
    <row r="3238" ht="22.5" customHeight="1">
      <c r="A3238" s="16" t="s">
        <v>955</v>
      </c>
      <c r="B3238" s="16" t="s">
        <v>955</v>
      </c>
      <c r="C3238" s="25"/>
      <c r="D3238" s="18"/>
      <c r="E3238" s="19"/>
      <c r="F3238" s="20"/>
      <c r="G3238" s="21"/>
      <c r="H3238" s="22" t="b">
        <v>0</v>
      </c>
      <c r="I3238" s="19"/>
      <c r="J3238" s="18"/>
      <c r="K3238" s="31">
        <v>0.0</v>
      </c>
      <c r="L3238" s="24"/>
      <c r="M3238" s="24"/>
    </row>
    <row r="3239" ht="22.5" customHeight="1">
      <c r="A3239" s="16" t="s">
        <v>955</v>
      </c>
      <c r="B3239" s="16" t="s">
        <v>955</v>
      </c>
      <c r="C3239" s="25"/>
      <c r="D3239" s="18"/>
      <c r="E3239" s="19"/>
      <c r="F3239" s="20"/>
      <c r="G3239" s="21"/>
      <c r="H3239" s="22" t="b">
        <v>0</v>
      </c>
      <c r="I3239" s="19"/>
      <c r="J3239" s="18"/>
      <c r="K3239" s="31">
        <v>0.0</v>
      </c>
      <c r="L3239" s="24"/>
      <c r="M3239" s="24"/>
    </row>
    <row r="3240" ht="22.5" customHeight="1">
      <c r="A3240" s="16" t="s">
        <v>955</v>
      </c>
      <c r="B3240" s="16" t="s">
        <v>955</v>
      </c>
      <c r="C3240" s="25"/>
      <c r="D3240" s="18"/>
      <c r="E3240" s="19"/>
      <c r="F3240" s="20"/>
      <c r="G3240" s="21"/>
      <c r="H3240" s="22" t="b">
        <v>0</v>
      </c>
      <c r="I3240" s="19"/>
      <c r="J3240" s="18"/>
      <c r="K3240" s="31">
        <v>0.0</v>
      </c>
      <c r="L3240" s="24"/>
      <c r="M3240" s="24"/>
    </row>
    <row r="3241" ht="22.5" customHeight="1">
      <c r="A3241" s="16" t="s">
        <v>955</v>
      </c>
      <c r="B3241" s="16" t="s">
        <v>955</v>
      </c>
      <c r="C3241" s="25"/>
      <c r="D3241" s="18"/>
      <c r="E3241" s="19"/>
      <c r="F3241" s="20"/>
      <c r="G3241" s="21"/>
      <c r="H3241" s="22" t="b">
        <v>0</v>
      </c>
      <c r="I3241" s="19"/>
      <c r="J3241" s="18"/>
      <c r="K3241" s="31">
        <v>0.0</v>
      </c>
      <c r="L3241" s="24"/>
      <c r="M3241" s="24"/>
    </row>
    <row r="3242" ht="22.5" customHeight="1">
      <c r="A3242" s="16" t="s">
        <v>955</v>
      </c>
      <c r="B3242" s="16" t="s">
        <v>955</v>
      </c>
      <c r="C3242" s="25"/>
      <c r="D3242" s="18"/>
      <c r="E3242" s="19"/>
      <c r="F3242" s="20"/>
      <c r="G3242" s="21"/>
      <c r="H3242" s="22" t="b">
        <v>0</v>
      </c>
      <c r="I3242" s="19"/>
      <c r="J3242" s="18"/>
      <c r="K3242" s="31">
        <v>0.0</v>
      </c>
      <c r="L3242" s="24"/>
      <c r="M3242" s="24"/>
    </row>
    <row r="3243" ht="22.5" customHeight="1">
      <c r="A3243" s="16" t="s">
        <v>955</v>
      </c>
      <c r="B3243" s="16" t="s">
        <v>955</v>
      </c>
      <c r="C3243" s="25"/>
      <c r="D3243" s="18"/>
      <c r="E3243" s="19"/>
      <c r="F3243" s="20"/>
      <c r="G3243" s="21"/>
      <c r="H3243" s="22" t="b">
        <v>0</v>
      </c>
      <c r="I3243" s="19"/>
      <c r="J3243" s="18"/>
      <c r="K3243" s="31">
        <v>0.0</v>
      </c>
      <c r="L3243" s="24"/>
      <c r="M3243" s="24"/>
    </row>
    <row r="3244" ht="22.5" customHeight="1">
      <c r="A3244" s="16" t="s">
        <v>955</v>
      </c>
      <c r="B3244" s="16" t="s">
        <v>955</v>
      </c>
      <c r="C3244" s="25"/>
      <c r="D3244" s="18"/>
      <c r="E3244" s="19"/>
      <c r="F3244" s="20"/>
      <c r="G3244" s="21"/>
      <c r="H3244" s="22" t="b">
        <v>0</v>
      </c>
      <c r="I3244" s="19"/>
      <c r="J3244" s="18"/>
      <c r="K3244" s="31">
        <v>0.0</v>
      </c>
      <c r="L3244" s="24"/>
      <c r="M3244" s="24"/>
    </row>
    <row r="3245" ht="22.5" customHeight="1">
      <c r="A3245" s="16" t="s">
        <v>955</v>
      </c>
      <c r="B3245" s="16" t="s">
        <v>955</v>
      </c>
      <c r="C3245" s="25"/>
      <c r="D3245" s="18"/>
      <c r="E3245" s="19"/>
      <c r="F3245" s="20"/>
      <c r="G3245" s="21"/>
      <c r="H3245" s="22" t="b">
        <v>0</v>
      </c>
      <c r="I3245" s="19"/>
      <c r="J3245" s="18"/>
      <c r="K3245" s="31">
        <v>0.0</v>
      </c>
      <c r="L3245" s="24"/>
      <c r="M3245" s="24"/>
    </row>
    <row r="3246" ht="22.5" customHeight="1">
      <c r="A3246" s="16" t="s">
        <v>955</v>
      </c>
      <c r="B3246" s="16" t="s">
        <v>955</v>
      </c>
      <c r="C3246" s="25"/>
      <c r="D3246" s="18"/>
      <c r="E3246" s="19"/>
      <c r="F3246" s="20"/>
      <c r="G3246" s="21"/>
      <c r="H3246" s="22" t="b">
        <v>0</v>
      </c>
      <c r="I3246" s="19"/>
      <c r="J3246" s="18"/>
      <c r="K3246" s="31">
        <v>0.0</v>
      </c>
      <c r="L3246" s="24"/>
      <c r="M3246" s="24"/>
    </row>
    <row r="3247" ht="22.5" customHeight="1">
      <c r="A3247" s="16" t="s">
        <v>955</v>
      </c>
      <c r="B3247" s="16" t="s">
        <v>955</v>
      </c>
      <c r="C3247" s="25"/>
      <c r="D3247" s="18"/>
      <c r="E3247" s="19"/>
      <c r="F3247" s="20"/>
      <c r="G3247" s="21"/>
      <c r="H3247" s="22" t="b">
        <v>0</v>
      </c>
      <c r="I3247" s="19"/>
      <c r="J3247" s="18"/>
      <c r="K3247" s="31">
        <v>0.0</v>
      </c>
      <c r="L3247" s="24"/>
      <c r="M3247" s="24"/>
    </row>
    <row r="3248" ht="22.5" customHeight="1">
      <c r="A3248" s="16" t="s">
        <v>955</v>
      </c>
      <c r="B3248" s="16" t="s">
        <v>955</v>
      </c>
      <c r="C3248" s="25"/>
      <c r="D3248" s="18"/>
      <c r="E3248" s="19"/>
      <c r="F3248" s="20"/>
      <c r="G3248" s="21"/>
      <c r="H3248" s="22" t="b">
        <v>0</v>
      </c>
      <c r="I3248" s="19"/>
      <c r="J3248" s="18"/>
      <c r="K3248" s="31">
        <v>0.0</v>
      </c>
      <c r="L3248" s="24"/>
      <c r="M3248" s="24"/>
    </row>
    <row r="3249" ht="22.5" customHeight="1">
      <c r="A3249" s="16" t="s">
        <v>955</v>
      </c>
      <c r="B3249" s="16" t="s">
        <v>955</v>
      </c>
      <c r="C3249" s="25"/>
      <c r="D3249" s="18"/>
      <c r="E3249" s="19"/>
      <c r="F3249" s="20"/>
      <c r="G3249" s="21"/>
      <c r="H3249" s="22" t="b">
        <v>0</v>
      </c>
      <c r="I3249" s="19"/>
      <c r="J3249" s="18"/>
      <c r="K3249" s="31">
        <v>0.0</v>
      </c>
      <c r="L3249" s="24"/>
      <c r="M3249" s="24"/>
    </row>
    <row r="3250" ht="22.5" customHeight="1">
      <c r="A3250" s="16" t="s">
        <v>955</v>
      </c>
      <c r="B3250" s="16" t="s">
        <v>955</v>
      </c>
      <c r="C3250" s="25"/>
      <c r="D3250" s="18"/>
      <c r="E3250" s="19"/>
      <c r="F3250" s="20"/>
      <c r="G3250" s="21"/>
      <c r="H3250" s="22" t="b">
        <v>0</v>
      </c>
      <c r="I3250" s="19"/>
      <c r="J3250" s="18"/>
      <c r="K3250" s="31">
        <v>0.0</v>
      </c>
      <c r="L3250" s="24"/>
      <c r="M3250" s="24"/>
    </row>
    <row r="3251" ht="22.5" customHeight="1">
      <c r="A3251" s="16" t="s">
        <v>955</v>
      </c>
      <c r="B3251" s="16" t="s">
        <v>955</v>
      </c>
      <c r="C3251" s="25"/>
      <c r="D3251" s="18"/>
      <c r="E3251" s="19"/>
      <c r="F3251" s="20"/>
      <c r="G3251" s="21"/>
      <c r="H3251" s="22" t="b">
        <v>0</v>
      </c>
      <c r="I3251" s="19"/>
      <c r="J3251" s="18"/>
      <c r="K3251" s="31">
        <v>0.0</v>
      </c>
      <c r="L3251" s="24"/>
      <c r="M3251" s="24"/>
    </row>
    <row r="3252" ht="22.5" customHeight="1">
      <c r="A3252" s="16" t="s">
        <v>955</v>
      </c>
      <c r="B3252" s="16" t="s">
        <v>955</v>
      </c>
      <c r="C3252" s="25"/>
      <c r="D3252" s="18"/>
      <c r="E3252" s="19"/>
      <c r="F3252" s="20"/>
      <c r="G3252" s="21"/>
      <c r="H3252" s="22" t="b">
        <v>0</v>
      </c>
      <c r="I3252" s="19"/>
      <c r="J3252" s="18"/>
      <c r="K3252" s="31">
        <v>0.0</v>
      </c>
      <c r="L3252" s="24"/>
      <c r="M3252" s="24"/>
    </row>
    <row r="3253" ht="22.5" customHeight="1">
      <c r="A3253" s="16" t="s">
        <v>955</v>
      </c>
      <c r="B3253" s="16" t="s">
        <v>955</v>
      </c>
      <c r="C3253" s="25"/>
      <c r="D3253" s="18"/>
      <c r="E3253" s="19"/>
      <c r="F3253" s="20"/>
      <c r="G3253" s="21"/>
      <c r="H3253" s="22" t="b">
        <v>0</v>
      </c>
      <c r="I3253" s="19"/>
      <c r="J3253" s="18"/>
      <c r="K3253" s="31">
        <v>0.0</v>
      </c>
      <c r="L3253" s="24"/>
      <c r="M3253" s="24"/>
    </row>
    <row r="3254" ht="22.5" customHeight="1">
      <c r="A3254" s="16" t="s">
        <v>955</v>
      </c>
      <c r="B3254" s="16" t="s">
        <v>955</v>
      </c>
      <c r="C3254" s="25"/>
      <c r="D3254" s="18"/>
      <c r="E3254" s="19"/>
      <c r="F3254" s="20"/>
      <c r="G3254" s="21"/>
      <c r="H3254" s="22" t="b">
        <v>0</v>
      </c>
      <c r="I3254" s="19"/>
      <c r="J3254" s="18"/>
      <c r="K3254" s="31">
        <v>0.0</v>
      </c>
      <c r="L3254" s="24"/>
      <c r="M3254" s="24"/>
    </row>
    <row r="3255" ht="22.5" customHeight="1">
      <c r="A3255" s="16" t="s">
        <v>955</v>
      </c>
      <c r="B3255" s="16" t="s">
        <v>955</v>
      </c>
      <c r="C3255" s="25"/>
      <c r="D3255" s="18"/>
      <c r="E3255" s="19"/>
      <c r="F3255" s="20"/>
      <c r="G3255" s="21"/>
      <c r="H3255" s="22" t="b">
        <v>0</v>
      </c>
      <c r="I3255" s="19"/>
      <c r="J3255" s="18"/>
      <c r="K3255" s="31">
        <v>0.0</v>
      </c>
      <c r="L3255" s="24"/>
      <c r="M3255" s="24"/>
    </row>
    <row r="3256" ht="22.5" customHeight="1">
      <c r="A3256" s="16" t="s">
        <v>955</v>
      </c>
      <c r="B3256" s="16" t="s">
        <v>955</v>
      </c>
      <c r="C3256" s="25"/>
      <c r="D3256" s="18"/>
      <c r="E3256" s="19"/>
      <c r="F3256" s="20"/>
      <c r="G3256" s="21"/>
      <c r="H3256" s="22" t="b">
        <v>0</v>
      </c>
      <c r="I3256" s="19"/>
      <c r="J3256" s="18"/>
      <c r="K3256" s="31">
        <v>0.0</v>
      </c>
      <c r="L3256" s="24"/>
      <c r="M3256" s="24"/>
    </row>
    <row r="3257" ht="22.5" customHeight="1">
      <c r="A3257" s="16" t="s">
        <v>955</v>
      </c>
      <c r="B3257" s="16" t="s">
        <v>955</v>
      </c>
      <c r="C3257" s="25"/>
      <c r="D3257" s="18"/>
      <c r="E3257" s="19"/>
      <c r="F3257" s="20"/>
      <c r="G3257" s="21"/>
      <c r="H3257" s="22" t="b">
        <v>0</v>
      </c>
      <c r="I3257" s="19"/>
      <c r="J3257" s="18"/>
      <c r="K3257" s="31">
        <v>0.0</v>
      </c>
      <c r="L3257" s="24"/>
      <c r="M3257" s="24"/>
    </row>
    <row r="3258" ht="22.5" customHeight="1">
      <c r="A3258" s="16" t="s">
        <v>955</v>
      </c>
      <c r="B3258" s="16" t="s">
        <v>955</v>
      </c>
      <c r="C3258" s="25"/>
      <c r="D3258" s="18"/>
      <c r="E3258" s="19"/>
      <c r="F3258" s="20"/>
      <c r="G3258" s="21"/>
      <c r="H3258" s="22" t="b">
        <v>0</v>
      </c>
      <c r="I3258" s="19"/>
      <c r="J3258" s="18"/>
      <c r="K3258" s="31">
        <v>0.0</v>
      </c>
      <c r="L3258" s="24"/>
      <c r="M3258" s="24"/>
    </row>
    <row r="3259" ht="22.5" customHeight="1">
      <c r="A3259" s="16" t="s">
        <v>955</v>
      </c>
      <c r="B3259" s="16" t="s">
        <v>955</v>
      </c>
      <c r="C3259" s="25"/>
      <c r="D3259" s="18"/>
      <c r="E3259" s="19"/>
      <c r="F3259" s="20"/>
      <c r="G3259" s="21"/>
      <c r="H3259" s="22" t="b">
        <v>0</v>
      </c>
      <c r="I3259" s="19"/>
      <c r="J3259" s="18"/>
      <c r="K3259" s="31">
        <v>0.0</v>
      </c>
      <c r="L3259" s="24"/>
      <c r="M3259" s="24"/>
    </row>
    <row r="3260" ht="22.5" customHeight="1">
      <c r="A3260" s="16" t="s">
        <v>955</v>
      </c>
      <c r="B3260" s="16" t="s">
        <v>955</v>
      </c>
      <c r="C3260" s="25"/>
      <c r="D3260" s="18"/>
      <c r="E3260" s="19"/>
      <c r="F3260" s="20"/>
      <c r="G3260" s="21"/>
      <c r="H3260" s="22" t="b">
        <v>0</v>
      </c>
      <c r="I3260" s="19"/>
      <c r="J3260" s="18"/>
      <c r="K3260" s="31">
        <v>0.0</v>
      </c>
      <c r="L3260" s="24"/>
      <c r="M3260" s="24"/>
    </row>
    <row r="3261" ht="22.5" customHeight="1">
      <c r="A3261" s="16" t="s">
        <v>955</v>
      </c>
      <c r="B3261" s="16" t="s">
        <v>955</v>
      </c>
      <c r="C3261" s="25"/>
      <c r="D3261" s="18"/>
      <c r="E3261" s="19"/>
      <c r="F3261" s="20"/>
      <c r="G3261" s="21"/>
      <c r="H3261" s="22" t="b">
        <v>0</v>
      </c>
      <c r="I3261" s="19"/>
      <c r="J3261" s="18"/>
      <c r="K3261" s="31">
        <v>0.0</v>
      </c>
      <c r="L3261" s="24"/>
      <c r="M3261" s="24"/>
    </row>
    <row r="3262" ht="22.5" customHeight="1">
      <c r="A3262" s="16" t="s">
        <v>955</v>
      </c>
      <c r="B3262" s="16" t="s">
        <v>955</v>
      </c>
      <c r="C3262" s="25"/>
      <c r="D3262" s="18"/>
      <c r="E3262" s="19"/>
      <c r="F3262" s="20"/>
      <c r="G3262" s="21"/>
      <c r="H3262" s="22" t="b">
        <v>0</v>
      </c>
      <c r="I3262" s="19"/>
      <c r="J3262" s="18"/>
      <c r="K3262" s="31">
        <v>0.0</v>
      </c>
      <c r="L3262" s="24"/>
      <c r="M3262" s="24"/>
    </row>
    <row r="3263" ht="22.5" customHeight="1">
      <c r="A3263" s="16" t="s">
        <v>955</v>
      </c>
      <c r="B3263" s="16" t="s">
        <v>955</v>
      </c>
      <c r="C3263" s="25"/>
      <c r="D3263" s="18"/>
      <c r="E3263" s="19"/>
      <c r="F3263" s="20"/>
      <c r="G3263" s="21"/>
      <c r="H3263" s="22" t="b">
        <v>0</v>
      </c>
      <c r="I3263" s="19"/>
      <c r="J3263" s="18"/>
      <c r="K3263" s="31">
        <v>0.0</v>
      </c>
      <c r="L3263" s="24"/>
      <c r="M3263" s="24"/>
    </row>
    <row r="3264" ht="22.5" customHeight="1">
      <c r="A3264" s="16" t="s">
        <v>955</v>
      </c>
      <c r="B3264" s="16" t="s">
        <v>955</v>
      </c>
      <c r="C3264" s="25"/>
      <c r="D3264" s="18"/>
      <c r="E3264" s="19"/>
      <c r="F3264" s="20"/>
      <c r="G3264" s="21"/>
      <c r="H3264" s="22" t="b">
        <v>0</v>
      </c>
      <c r="I3264" s="19"/>
      <c r="J3264" s="18"/>
      <c r="K3264" s="31">
        <v>0.0</v>
      </c>
      <c r="L3264" s="24"/>
      <c r="M3264" s="24"/>
    </row>
    <row r="3265" ht="22.5" customHeight="1">
      <c r="A3265" s="16" t="s">
        <v>955</v>
      </c>
      <c r="B3265" s="16" t="s">
        <v>955</v>
      </c>
      <c r="C3265" s="25"/>
      <c r="D3265" s="18"/>
      <c r="E3265" s="19"/>
      <c r="F3265" s="20"/>
      <c r="G3265" s="21"/>
      <c r="H3265" s="22" t="b">
        <v>0</v>
      </c>
      <c r="I3265" s="19"/>
      <c r="J3265" s="18"/>
      <c r="K3265" s="31">
        <v>0.0</v>
      </c>
      <c r="L3265" s="24"/>
      <c r="M3265" s="24"/>
    </row>
    <row r="3266" ht="22.5" customHeight="1">
      <c r="A3266" s="16" t="s">
        <v>955</v>
      </c>
      <c r="B3266" s="16" t="s">
        <v>955</v>
      </c>
      <c r="C3266" s="25"/>
      <c r="D3266" s="18"/>
      <c r="E3266" s="19"/>
      <c r="F3266" s="20"/>
      <c r="G3266" s="21"/>
      <c r="H3266" s="22" t="b">
        <v>0</v>
      </c>
      <c r="I3266" s="19"/>
      <c r="J3266" s="18"/>
      <c r="K3266" s="31">
        <v>0.0</v>
      </c>
      <c r="L3266" s="24"/>
      <c r="M3266" s="24"/>
    </row>
    <row r="3267" ht="22.5" customHeight="1">
      <c r="A3267" s="16" t="s">
        <v>955</v>
      </c>
      <c r="B3267" s="16" t="s">
        <v>955</v>
      </c>
      <c r="C3267" s="25"/>
      <c r="D3267" s="18"/>
      <c r="E3267" s="19"/>
      <c r="F3267" s="20"/>
      <c r="G3267" s="21"/>
      <c r="H3267" s="22" t="b">
        <v>0</v>
      </c>
      <c r="I3267" s="19"/>
      <c r="J3267" s="18"/>
      <c r="K3267" s="31">
        <v>0.0</v>
      </c>
      <c r="L3267" s="24"/>
      <c r="M3267" s="24"/>
    </row>
    <row r="3268" ht="22.5" customHeight="1">
      <c r="A3268" s="16" t="s">
        <v>955</v>
      </c>
      <c r="B3268" s="16" t="s">
        <v>955</v>
      </c>
      <c r="C3268" s="25"/>
      <c r="D3268" s="18"/>
      <c r="E3268" s="19"/>
      <c r="F3268" s="20"/>
      <c r="G3268" s="21"/>
      <c r="H3268" s="22" t="b">
        <v>0</v>
      </c>
      <c r="I3268" s="19"/>
      <c r="J3268" s="18"/>
      <c r="K3268" s="31">
        <v>0.0</v>
      </c>
      <c r="L3268" s="24"/>
      <c r="M3268" s="24"/>
    </row>
    <row r="3269" ht="22.5" customHeight="1">
      <c r="A3269" s="16" t="s">
        <v>955</v>
      </c>
      <c r="B3269" s="16" t="s">
        <v>955</v>
      </c>
      <c r="C3269" s="25"/>
      <c r="D3269" s="18"/>
      <c r="E3269" s="19"/>
      <c r="F3269" s="20"/>
      <c r="G3269" s="21"/>
      <c r="H3269" s="22" t="b">
        <v>0</v>
      </c>
      <c r="I3269" s="19"/>
      <c r="J3269" s="18"/>
      <c r="K3269" s="31">
        <v>0.0</v>
      </c>
      <c r="L3269" s="24"/>
      <c r="M3269" s="24"/>
    </row>
    <row r="3270" ht="22.5" customHeight="1">
      <c r="A3270" s="16" t="s">
        <v>955</v>
      </c>
      <c r="B3270" s="16" t="s">
        <v>955</v>
      </c>
      <c r="C3270" s="25"/>
      <c r="D3270" s="18"/>
      <c r="E3270" s="19"/>
      <c r="F3270" s="20"/>
      <c r="G3270" s="21"/>
      <c r="H3270" s="22" t="b">
        <v>0</v>
      </c>
      <c r="I3270" s="19"/>
      <c r="J3270" s="18"/>
      <c r="K3270" s="31">
        <v>0.0</v>
      </c>
      <c r="L3270" s="24"/>
      <c r="M3270" s="24"/>
    </row>
    <row r="3271" ht="22.5" customHeight="1">
      <c r="A3271" s="16" t="s">
        <v>955</v>
      </c>
      <c r="B3271" s="16" t="s">
        <v>955</v>
      </c>
      <c r="C3271" s="25"/>
      <c r="D3271" s="18"/>
      <c r="E3271" s="19"/>
      <c r="F3271" s="20"/>
      <c r="G3271" s="21"/>
      <c r="H3271" s="22" t="b">
        <v>0</v>
      </c>
      <c r="I3271" s="19"/>
      <c r="J3271" s="18"/>
      <c r="K3271" s="31">
        <v>0.0</v>
      </c>
      <c r="L3271" s="24"/>
      <c r="M3271" s="24"/>
    </row>
    <row r="3272" ht="22.5" customHeight="1">
      <c r="A3272" s="16" t="s">
        <v>955</v>
      </c>
      <c r="B3272" s="16" t="s">
        <v>955</v>
      </c>
      <c r="C3272" s="25"/>
      <c r="D3272" s="18"/>
      <c r="E3272" s="19"/>
      <c r="F3272" s="20"/>
      <c r="G3272" s="21"/>
      <c r="H3272" s="22" t="b">
        <v>0</v>
      </c>
      <c r="I3272" s="19"/>
      <c r="J3272" s="18"/>
      <c r="K3272" s="31">
        <v>0.0</v>
      </c>
      <c r="L3272" s="24"/>
      <c r="M3272" s="24"/>
    </row>
    <row r="3273" ht="22.5" customHeight="1">
      <c r="A3273" s="16" t="s">
        <v>955</v>
      </c>
      <c r="B3273" s="16" t="s">
        <v>955</v>
      </c>
      <c r="C3273" s="25"/>
      <c r="D3273" s="18"/>
      <c r="E3273" s="19"/>
      <c r="F3273" s="20"/>
      <c r="G3273" s="21"/>
      <c r="H3273" s="22" t="b">
        <v>0</v>
      </c>
      <c r="I3273" s="19"/>
      <c r="J3273" s="18"/>
      <c r="K3273" s="31">
        <v>0.0</v>
      </c>
      <c r="L3273" s="24"/>
      <c r="M3273" s="24"/>
    </row>
    <row r="3274" ht="22.5" customHeight="1">
      <c r="A3274" s="16" t="s">
        <v>955</v>
      </c>
      <c r="B3274" s="16" t="s">
        <v>955</v>
      </c>
      <c r="C3274" s="25"/>
      <c r="D3274" s="18"/>
      <c r="E3274" s="19"/>
      <c r="F3274" s="20"/>
      <c r="G3274" s="21"/>
      <c r="H3274" s="22" t="b">
        <v>0</v>
      </c>
      <c r="I3274" s="19"/>
      <c r="J3274" s="18"/>
      <c r="K3274" s="31">
        <v>0.0</v>
      </c>
      <c r="L3274" s="24"/>
      <c r="M3274" s="24"/>
    </row>
    <row r="3275" ht="22.5" customHeight="1">
      <c r="A3275" s="16" t="s">
        <v>955</v>
      </c>
      <c r="B3275" s="16" t="s">
        <v>955</v>
      </c>
      <c r="C3275" s="25"/>
      <c r="D3275" s="18"/>
      <c r="E3275" s="19"/>
      <c r="F3275" s="20"/>
      <c r="G3275" s="21"/>
      <c r="H3275" s="22" t="b">
        <v>0</v>
      </c>
      <c r="I3275" s="19"/>
      <c r="J3275" s="18"/>
      <c r="K3275" s="31">
        <v>0.0</v>
      </c>
      <c r="L3275" s="24"/>
      <c r="M3275" s="24"/>
    </row>
    <row r="3276" ht="22.5" customHeight="1">
      <c r="A3276" s="16" t="s">
        <v>955</v>
      </c>
      <c r="B3276" s="16" t="s">
        <v>955</v>
      </c>
      <c r="C3276" s="25"/>
      <c r="D3276" s="18"/>
      <c r="E3276" s="19"/>
      <c r="F3276" s="20"/>
      <c r="G3276" s="21"/>
      <c r="H3276" s="22" t="b">
        <v>0</v>
      </c>
      <c r="I3276" s="19"/>
      <c r="J3276" s="18"/>
      <c r="K3276" s="31">
        <v>0.0</v>
      </c>
      <c r="L3276" s="24"/>
      <c r="M3276" s="24"/>
    </row>
    <row r="3277" ht="22.5" customHeight="1">
      <c r="A3277" s="16" t="s">
        <v>955</v>
      </c>
      <c r="B3277" s="16" t="s">
        <v>955</v>
      </c>
      <c r="C3277" s="25"/>
      <c r="D3277" s="18"/>
      <c r="E3277" s="19"/>
      <c r="F3277" s="20"/>
      <c r="G3277" s="21"/>
      <c r="H3277" s="22" t="b">
        <v>0</v>
      </c>
      <c r="I3277" s="19"/>
      <c r="J3277" s="18"/>
      <c r="K3277" s="31">
        <v>0.0</v>
      </c>
      <c r="L3277" s="24"/>
      <c r="M3277" s="24"/>
    </row>
    <row r="3278" ht="22.5" customHeight="1">
      <c r="A3278" s="16" t="s">
        <v>955</v>
      </c>
      <c r="B3278" s="16" t="s">
        <v>955</v>
      </c>
      <c r="C3278" s="25"/>
      <c r="D3278" s="18"/>
      <c r="E3278" s="19"/>
      <c r="F3278" s="20"/>
      <c r="G3278" s="21"/>
      <c r="H3278" s="22" t="b">
        <v>0</v>
      </c>
      <c r="I3278" s="19"/>
      <c r="J3278" s="18"/>
      <c r="K3278" s="31">
        <v>0.0</v>
      </c>
      <c r="L3278" s="24"/>
      <c r="M3278" s="24"/>
    </row>
    <row r="3279" ht="22.5" customHeight="1">
      <c r="A3279" s="16" t="s">
        <v>955</v>
      </c>
      <c r="B3279" s="16" t="s">
        <v>955</v>
      </c>
      <c r="C3279" s="25"/>
      <c r="D3279" s="18"/>
      <c r="E3279" s="19"/>
      <c r="F3279" s="20"/>
      <c r="G3279" s="21"/>
      <c r="H3279" s="22" t="b">
        <v>0</v>
      </c>
      <c r="I3279" s="19"/>
      <c r="J3279" s="18"/>
      <c r="K3279" s="31">
        <v>0.0</v>
      </c>
      <c r="L3279" s="24"/>
      <c r="M3279" s="24"/>
    </row>
    <row r="3280" ht="22.5" customHeight="1">
      <c r="A3280" s="16" t="s">
        <v>955</v>
      </c>
      <c r="B3280" s="16" t="s">
        <v>955</v>
      </c>
      <c r="C3280" s="25"/>
      <c r="D3280" s="18"/>
      <c r="E3280" s="19"/>
      <c r="F3280" s="20"/>
      <c r="G3280" s="21"/>
      <c r="H3280" s="22" t="b">
        <v>0</v>
      </c>
      <c r="I3280" s="19"/>
      <c r="J3280" s="18"/>
      <c r="K3280" s="31">
        <v>0.0</v>
      </c>
      <c r="L3280" s="24"/>
      <c r="M3280" s="24"/>
    </row>
    <row r="3281" ht="22.5" customHeight="1">
      <c r="A3281" s="16" t="s">
        <v>955</v>
      </c>
      <c r="B3281" s="16" t="s">
        <v>955</v>
      </c>
      <c r="C3281" s="25"/>
      <c r="D3281" s="18"/>
      <c r="E3281" s="19"/>
      <c r="F3281" s="20"/>
      <c r="G3281" s="21"/>
      <c r="H3281" s="22" t="b">
        <v>0</v>
      </c>
      <c r="I3281" s="19"/>
      <c r="J3281" s="18"/>
      <c r="K3281" s="31">
        <v>0.0</v>
      </c>
      <c r="L3281" s="24"/>
      <c r="M3281" s="24"/>
    </row>
    <row r="3282" ht="22.5" customHeight="1">
      <c r="A3282" s="16" t="s">
        <v>955</v>
      </c>
      <c r="B3282" s="16" t="s">
        <v>955</v>
      </c>
      <c r="C3282" s="25"/>
      <c r="D3282" s="18"/>
      <c r="E3282" s="19"/>
      <c r="F3282" s="20"/>
      <c r="G3282" s="21"/>
      <c r="H3282" s="22" t="b">
        <v>0</v>
      </c>
      <c r="I3282" s="19"/>
      <c r="J3282" s="18"/>
      <c r="K3282" s="31">
        <v>0.0</v>
      </c>
      <c r="L3282" s="24"/>
      <c r="M3282" s="24"/>
    </row>
    <row r="3283" ht="22.5" customHeight="1">
      <c r="A3283" s="16" t="s">
        <v>955</v>
      </c>
      <c r="B3283" s="16" t="s">
        <v>955</v>
      </c>
      <c r="C3283" s="25"/>
      <c r="D3283" s="18"/>
      <c r="E3283" s="19"/>
      <c r="F3283" s="20"/>
      <c r="G3283" s="21"/>
      <c r="H3283" s="22" t="b">
        <v>0</v>
      </c>
      <c r="I3283" s="19"/>
      <c r="J3283" s="18"/>
      <c r="K3283" s="31">
        <v>0.0</v>
      </c>
      <c r="L3283" s="24"/>
      <c r="M3283" s="24"/>
    </row>
    <row r="3284" ht="22.5" customHeight="1">
      <c r="A3284" s="16" t="s">
        <v>955</v>
      </c>
      <c r="B3284" s="16" t="s">
        <v>955</v>
      </c>
      <c r="C3284" s="25"/>
      <c r="D3284" s="18"/>
      <c r="E3284" s="19"/>
      <c r="F3284" s="20"/>
      <c r="G3284" s="21"/>
      <c r="H3284" s="22" t="b">
        <v>0</v>
      </c>
      <c r="I3284" s="19"/>
      <c r="J3284" s="18"/>
      <c r="K3284" s="31">
        <v>0.0</v>
      </c>
      <c r="L3284" s="24"/>
      <c r="M3284" s="24"/>
    </row>
    <row r="3285" ht="22.5" customHeight="1">
      <c r="A3285" s="16" t="s">
        <v>955</v>
      </c>
      <c r="B3285" s="16" t="s">
        <v>955</v>
      </c>
      <c r="C3285" s="25"/>
      <c r="D3285" s="18"/>
      <c r="E3285" s="19"/>
      <c r="F3285" s="20"/>
      <c r="G3285" s="21"/>
      <c r="H3285" s="22" t="b">
        <v>0</v>
      </c>
      <c r="I3285" s="19"/>
      <c r="J3285" s="18"/>
      <c r="K3285" s="31">
        <v>0.0</v>
      </c>
      <c r="L3285" s="24"/>
      <c r="M3285" s="24"/>
    </row>
    <row r="3286" ht="22.5" customHeight="1">
      <c r="A3286" s="16" t="s">
        <v>955</v>
      </c>
      <c r="B3286" s="16" t="s">
        <v>955</v>
      </c>
      <c r="C3286" s="25"/>
      <c r="D3286" s="18"/>
      <c r="E3286" s="19"/>
      <c r="F3286" s="20"/>
      <c r="G3286" s="21"/>
      <c r="H3286" s="22" t="b">
        <v>0</v>
      </c>
      <c r="I3286" s="19"/>
      <c r="J3286" s="18"/>
      <c r="K3286" s="31">
        <v>0.0</v>
      </c>
      <c r="L3286" s="24"/>
      <c r="M3286" s="24"/>
    </row>
    <row r="3287" ht="22.5" customHeight="1">
      <c r="A3287" s="16" t="s">
        <v>955</v>
      </c>
      <c r="B3287" s="16" t="s">
        <v>955</v>
      </c>
      <c r="C3287" s="25"/>
      <c r="D3287" s="18"/>
      <c r="E3287" s="19"/>
      <c r="F3287" s="20"/>
      <c r="G3287" s="21"/>
      <c r="H3287" s="22" t="b">
        <v>0</v>
      </c>
      <c r="I3287" s="19"/>
      <c r="J3287" s="18"/>
      <c r="K3287" s="31">
        <v>0.0</v>
      </c>
      <c r="L3287" s="24"/>
      <c r="M3287" s="24"/>
    </row>
    <row r="3288" ht="22.5" customHeight="1">
      <c r="A3288" s="16" t="s">
        <v>955</v>
      </c>
      <c r="B3288" s="16" t="s">
        <v>955</v>
      </c>
      <c r="C3288" s="25"/>
      <c r="D3288" s="18"/>
      <c r="E3288" s="19"/>
      <c r="F3288" s="20"/>
      <c r="G3288" s="21"/>
      <c r="H3288" s="22" t="b">
        <v>0</v>
      </c>
      <c r="I3288" s="19"/>
      <c r="J3288" s="18"/>
      <c r="K3288" s="31">
        <v>0.0</v>
      </c>
      <c r="L3288" s="24"/>
      <c r="M3288" s="24"/>
    </row>
    <row r="3289" ht="22.5" customHeight="1">
      <c r="A3289" s="16" t="s">
        <v>955</v>
      </c>
      <c r="B3289" s="16" t="s">
        <v>955</v>
      </c>
      <c r="C3289" s="25"/>
      <c r="D3289" s="18"/>
      <c r="E3289" s="19"/>
      <c r="F3289" s="20"/>
      <c r="G3289" s="21"/>
      <c r="H3289" s="22" t="b">
        <v>0</v>
      </c>
      <c r="I3289" s="19"/>
      <c r="J3289" s="18"/>
      <c r="K3289" s="31">
        <v>0.0</v>
      </c>
      <c r="L3289" s="24"/>
      <c r="M3289" s="24"/>
    </row>
    <row r="3290" ht="22.5" customHeight="1">
      <c r="A3290" s="16" t="s">
        <v>955</v>
      </c>
      <c r="B3290" s="16" t="s">
        <v>955</v>
      </c>
      <c r="C3290" s="25"/>
      <c r="D3290" s="18"/>
      <c r="E3290" s="19"/>
      <c r="F3290" s="20"/>
      <c r="G3290" s="21"/>
      <c r="H3290" s="22" t="b">
        <v>0</v>
      </c>
      <c r="I3290" s="19"/>
      <c r="J3290" s="18"/>
      <c r="K3290" s="31">
        <v>0.0</v>
      </c>
      <c r="L3290" s="24"/>
      <c r="M3290" s="24"/>
    </row>
    <row r="3291" ht="22.5" customHeight="1">
      <c r="A3291" s="16" t="s">
        <v>955</v>
      </c>
      <c r="B3291" s="16" t="s">
        <v>955</v>
      </c>
      <c r="C3291" s="25"/>
      <c r="D3291" s="18"/>
      <c r="E3291" s="19"/>
      <c r="F3291" s="20"/>
      <c r="G3291" s="21"/>
      <c r="H3291" s="22" t="b">
        <v>0</v>
      </c>
      <c r="I3291" s="19"/>
      <c r="J3291" s="18"/>
      <c r="K3291" s="31">
        <v>0.0</v>
      </c>
      <c r="L3291" s="24"/>
      <c r="M3291" s="24"/>
    </row>
    <row r="3292" ht="22.5" customHeight="1">
      <c r="A3292" s="16" t="s">
        <v>955</v>
      </c>
      <c r="B3292" s="16" t="s">
        <v>955</v>
      </c>
      <c r="C3292" s="25"/>
      <c r="D3292" s="18"/>
      <c r="E3292" s="19"/>
      <c r="F3292" s="20"/>
      <c r="G3292" s="21"/>
      <c r="H3292" s="22" t="b">
        <v>0</v>
      </c>
      <c r="I3292" s="19"/>
      <c r="J3292" s="18"/>
      <c r="K3292" s="31">
        <v>0.0</v>
      </c>
      <c r="L3292" s="24"/>
      <c r="M3292" s="24"/>
    </row>
    <row r="3293" ht="22.5" customHeight="1">
      <c r="A3293" s="16" t="s">
        <v>955</v>
      </c>
      <c r="B3293" s="16" t="s">
        <v>955</v>
      </c>
      <c r="C3293" s="25"/>
      <c r="D3293" s="18"/>
      <c r="E3293" s="19"/>
      <c r="F3293" s="20"/>
      <c r="G3293" s="21"/>
      <c r="H3293" s="22" t="b">
        <v>0</v>
      </c>
      <c r="I3293" s="19"/>
      <c r="J3293" s="18"/>
      <c r="K3293" s="31">
        <v>0.0</v>
      </c>
      <c r="L3293" s="24"/>
      <c r="M3293" s="24"/>
    </row>
    <row r="3294" ht="22.5" customHeight="1">
      <c r="A3294" s="16" t="s">
        <v>955</v>
      </c>
      <c r="B3294" s="16" t="s">
        <v>955</v>
      </c>
      <c r="C3294" s="25"/>
      <c r="D3294" s="18"/>
      <c r="E3294" s="19"/>
      <c r="F3294" s="20"/>
      <c r="G3294" s="21"/>
      <c r="H3294" s="22" t="b">
        <v>0</v>
      </c>
      <c r="I3294" s="19"/>
      <c r="J3294" s="18"/>
      <c r="K3294" s="31">
        <v>0.0</v>
      </c>
      <c r="L3294" s="24"/>
      <c r="M3294" s="24"/>
    </row>
    <row r="3295" ht="22.5" customHeight="1">
      <c r="A3295" s="16" t="s">
        <v>955</v>
      </c>
      <c r="B3295" s="16" t="s">
        <v>955</v>
      </c>
      <c r="C3295" s="25"/>
      <c r="D3295" s="18"/>
      <c r="E3295" s="19"/>
      <c r="F3295" s="20"/>
      <c r="G3295" s="21"/>
      <c r="H3295" s="22" t="b">
        <v>0</v>
      </c>
      <c r="I3295" s="19"/>
      <c r="J3295" s="18"/>
      <c r="K3295" s="31">
        <v>0.0</v>
      </c>
      <c r="L3295" s="24"/>
      <c r="M3295" s="24"/>
    </row>
    <row r="3296" ht="22.5" customHeight="1">
      <c r="A3296" s="16" t="s">
        <v>955</v>
      </c>
      <c r="B3296" s="16" t="s">
        <v>955</v>
      </c>
      <c r="C3296" s="25"/>
      <c r="D3296" s="18"/>
      <c r="E3296" s="19"/>
      <c r="F3296" s="20"/>
      <c r="G3296" s="21"/>
      <c r="H3296" s="22" t="b">
        <v>0</v>
      </c>
      <c r="I3296" s="19"/>
      <c r="J3296" s="18"/>
      <c r="K3296" s="31">
        <v>0.0</v>
      </c>
      <c r="L3296" s="24"/>
      <c r="M3296" s="24"/>
    </row>
    <row r="3297" ht="22.5" customHeight="1">
      <c r="A3297" s="16" t="s">
        <v>955</v>
      </c>
      <c r="B3297" s="16" t="s">
        <v>955</v>
      </c>
      <c r="C3297" s="25"/>
      <c r="D3297" s="18"/>
      <c r="E3297" s="19"/>
      <c r="F3297" s="20"/>
      <c r="G3297" s="21"/>
      <c r="H3297" s="22" t="b">
        <v>0</v>
      </c>
      <c r="I3297" s="19"/>
      <c r="J3297" s="18"/>
      <c r="K3297" s="31">
        <v>0.0</v>
      </c>
      <c r="L3297" s="24"/>
      <c r="M3297" s="24"/>
    </row>
    <row r="3298" ht="22.5" customHeight="1">
      <c r="A3298" s="16" t="s">
        <v>955</v>
      </c>
      <c r="B3298" s="16" t="s">
        <v>955</v>
      </c>
      <c r="C3298" s="25"/>
      <c r="D3298" s="18"/>
      <c r="E3298" s="19"/>
      <c r="F3298" s="20"/>
      <c r="G3298" s="21"/>
      <c r="H3298" s="22" t="b">
        <v>0</v>
      </c>
      <c r="I3298" s="19"/>
      <c r="J3298" s="18"/>
      <c r="K3298" s="31">
        <v>0.0</v>
      </c>
      <c r="L3298" s="24"/>
      <c r="M3298" s="24"/>
    </row>
    <row r="3299" ht="22.5" customHeight="1">
      <c r="A3299" s="16" t="s">
        <v>955</v>
      </c>
      <c r="B3299" s="16" t="s">
        <v>955</v>
      </c>
      <c r="C3299" s="25"/>
      <c r="D3299" s="18"/>
      <c r="E3299" s="19"/>
      <c r="F3299" s="20"/>
      <c r="G3299" s="21"/>
      <c r="H3299" s="22" t="b">
        <v>0</v>
      </c>
      <c r="I3299" s="19"/>
      <c r="J3299" s="18"/>
      <c r="K3299" s="31">
        <v>0.0</v>
      </c>
      <c r="L3299" s="24"/>
      <c r="M3299" s="24"/>
    </row>
    <row r="3300" ht="22.5" customHeight="1">
      <c r="A3300" s="16" t="s">
        <v>955</v>
      </c>
      <c r="B3300" s="16" t="s">
        <v>955</v>
      </c>
      <c r="C3300" s="25"/>
      <c r="D3300" s="18"/>
      <c r="E3300" s="19"/>
      <c r="F3300" s="20"/>
      <c r="G3300" s="21"/>
      <c r="H3300" s="22" t="b">
        <v>0</v>
      </c>
      <c r="I3300" s="19"/>
      <c r="J3300" s="18"/>
      <c r="K3300" s="31">
        <v>0.0</v>
      </c>
      <c r="L3300" s="24"/>
      <c r="M3300" s="24"/>
    </row>
    <row r="3301" ht="22.5" customHeight="1">
      <c r="A3301" s="16" t="s">
        <v>955</v>
      </c>
      <c r="B3301" s="16" t="s">
        <v>955</v>
      </c>
      <c r="C3301" s="25"/>
      <c r="D3301" s="18"/>
      <c r="E3301" s="19"/>
      <c r="F3301" s="20"/>
      <c r="G3301" s="21"/>
      <c r="H3301" s="22" t="b">
        <v>0</v>
      </c>
      <c r="I3301" s="19"/>
      <c r="J3301" s="18"/>
      <c r="K3301" s="31">
        <v>0.0</v>
      </c>
      <c r="L3301" s="24"/>
      <c r="M3301" s="24"/>
    </row>
    <row r="3302" ht="22.5" customHeight="1">
      <c r="A3302" s="16" t="s">
        <v>955</v>
      </c>
      <c r="B3302" s="16" t="s">
        <v>955</v>
      </c>
      <c r="C3302" s="25"/>
      <c r="D3302" s="18"/>
      <c r="E3302" s="19"/>
      <c r="F3302" s="20"/>
      <c r="G3302" s="21"/>
      <c r="H3302" s="22" t="b">
        <v>0</v>
      </c>
      <c r="I3302" s="19"/>
      <c r="J3302" s="18"/>
      <c r="K3302" s="31">
        <v>0.0</v>
      </c>
      <c r="L3302" s="24"/>
      <c r="M3302" s="24"/>
    </row>
    <row r="3303" ht="22.5" customHeight="1">
      <c r="A3303" s="16" t="s">
        <v>955</v>
      </c>
      <c r="B3303" s="16" t="s">
        <v>955</v>
      </c>
      <c r="C3303" s="25"/>
      <c r="D3303" s="18"/>
      <c r="E3303" s="19"/>
      <c r="F3303" s="20"/>
      <c r="G3303" s="21"/>
      <c r="H3303" s="22" t="b">
        <v>0</v>
      </c>
      <c r="I3303" s="19"/>
      <c r="J3303" s="18"/>
      <c r="K3303" s="31">
        <v>0.0</v>
      </c>
      <c r="L3303" s="24"/>
      <c r="M3303" s="24"/>
    </row>
    <row r="3304" ht="22.5" customHeight="1">
      <c r="A3304" s="16" t="s">
        <v>955</v>
      </c>
      <c r="B3304" s="16" t="s">
        <v>955</v>
      </c>
      <c r="C3304" s="25"/>
      <c r="D3304" s="18"/>
      <c r="E3304" s="19"/>
      <c r="F3304" s="20"/>
      <c r="G3304" s="21"/>
      <c r="H3304" s="22" t="b">
        <v>0</v>
      </c>
      <c r="I3304" s="19"/>
      <c r="J3304" s="18"/>
      <c r="K3304" s="31">
        <v>0.0</v>
      </c>
      <c r="L3304" s="24"/>
      <c r="M3304" s="24"/>
    </row>
    <row r="3305" ht="22.5" customHeight="1">
      <c r="A3305" s="16" t="s">
        <v>955</v>
      </c>
      <c r="B3305" s="16" t="s">
        <v>955</v>
      </c>
      <c r="C3305" s="25"/>
      <c r="D3305" s="18"/>
      <c r="E3305" s="19"/>
      <c r="F3305" s="20"/>
      <c r="G3305" s="21"/>
      <c r="H3305" s="22" t="b">
        <v>0</v>
      </c>
      <c r="I3305" s="19"/>
      <c r="J3305" s="18"/>
      <c r="K3305" s="31">
        <v>0.0</v>
      </c>
      <c r="L3305" s="24"/>
      <c r="M3305" s="24"/>
    </row>
    <row r="3306" ht="22.5" customHeight="1">
      <c r="A3306" s="16" t="s">
        <v>955</v>
      </c>
      <c r="B3306" s="16" t="s">
        <v>955</v>
      </c>
      <c r="C3306" s="25"/>
      <c r="D3306" s="18"/>
      <c r="E3306" s="19"/>
      <c r="F3306" s="20"/>
      <c r="G3306" s="21"/>
      <c r="H3306" s="22" t="b">
        <v>0</v>
      </c>
      <c r="I3306" s="19"/>
      <c r="J3306" s="18"/>
      <c r="K3306" s="31">
        <v>0.0</v>
      </c>
      <c r="L3306" s="24"/>
      <c r="M3306" s="24"/>
    </row>
    <row r="3307" ht="22.5" customHeight="1">
      <c r="A3307" s="16" t="s">
        <v>955</v>
      </c>
      <c r="B3307" s="16" t="s">
        <v>955</v>
      </c>
      <c r="C3307" s="25"/>
      <c r="D3307" s="18"/>
      <c r="E3307" s="19"/>
      <c r="F3307" s="20"/>
      <c r="G3307" s="21"/>
      <c r="H3307" s="22" t="b">
        <v>0</v>
      </c>
      <c r="I3307" s="19"/>
      <c r="J3307" s="18"/>
      <c r="K3307" s="31">
        <v>0.0</v>
      </c>
      <c r="L3307" s="24"/>
      <c r="M3307" s="24"/>
    </row>
    <row r="3308" ht="22.5" customHeight="1">
      <c r="A3308" s="16" t="s">
        <v>955</v>
      </c>
      <c r="B3308" s="16" t="s">
        <v>955</v>
      </c>
      <c r="C3308" s="25"/>
      <c r="D3308" s="18"/>
      <c r="E3308" s="19"/>
      <c r="F3308" s="20"/>
      <c r="G3308" s="21"/>
      <c r="H3308" s="22" t="b">
        <v>0</v>
      </c>
      <c r="I3308" s="19"/>
      <c r="J3308" s="18"/>
      <c r="K3308" s="31">
        <v>0.0</v>
      </c>
      <c r="L3308" s="24"/>
      <c r="M3308" s="24"/>
    </row>
    <row r="3309" ht="22.5" customHeight="1">
      <c r="A3309" s="16" t="s">
        <v>955</v>
      </c>
      <c r="B3309" s="16" t="s">
        <v>955</v>
      </c>
      <c r="C3309" s="25"/>
      <c r="D3309" s="18"/>
      <c r="E3309" s="19"/>
      <c r="F3309" s="20"/>
      <c r="G3309" s="21"/>
      <c r="H3309" s="22" t="b">
        <v>0</v>
      </c>
      <c r="I3309" s="19"/>
      <c r="J3309" s="18"/>
      <c r="K3309" s="31">
        <v>0.0</v>
      </c>
      <c r="L3309" s="24"/>
      <c r="M3309" s="24"/>
    </row>
    <row r="3310" ht="22.5" customHeight="1">
      <c r="A3310" s="16" t="s">
        <v>955</v>
      </c>
      <c r="B3310" s="16" t="s">
        <v>955</v>
      </c>
      <c r="C3310" s="25"/>
      <c r="D3310" s="18"/>
      <c r="E3310" s="19"/>
      <c r="F3310" s="20"/>
      <c r="G3310" s="21"/>
      <c r="H3310" s="22" t="b">
        <v>0</v>
      </c>
      <c r="I3310" s="19"/>
      <c r="J3310" s="18"/>
      <c r="K3310" s="31">
        <v>0.0</v>
      </c>
      <c r="L3310" s="24"/>
      <c r="M3310" s="24"/>
    </row>
    <row r="3311" ht="22.5" customHeight="1">
      <c r="A3311" s="16" t="s">
        <v>955</v>
      </c>
      <c r="B3311" s="16" t="s">
        <v>955</v>
      </c>
      <c r="C3311" s="25"/>
      <c r="D3311" s="18"/>
      <c r="E3311" s="19"/>
      <c r="F3311" s="20"/>
      <c r="G3311" s="21"/>
      <c r="H3311" s="22" t="b">
        <v>0</v>
      </c>
      <c r="I3311" s="19"/>
      <c r="J3311" s="18"/>
      <c r="K3311" s="31">
        <v>0.0</v>
      </c>
      <c r="L3311" s="24"/>
      <c r="M3311" s="24"/>
    </row>
    <row r="3312" ht="22.5" customHeight="1">
      <c r="A3312" s="16" t="s">
        <v>955</v>
      </c>
      <c r="B3312" s="16" t="s">
        <v>955</v>
      </c>
      <c r="C3312" s="25"/>
      <c r="D3312" s="18"/>
      <c r="E3312" s="19"/>
      <c r="F3312" s="20"/>
      <c r="G3312" s="21"/>
      <c r="H3312" s="22" t="b">
        <v>0</v>
      </c>
      <c r="I3312" s="19"/>
      <c r="J3312" s="18"/>
      <c r="K3312" s="31">
        <v>0.0</v>
      </c>
      <c r="L3312" s="24"/>
      <c r="M3312" s="24"/>
    </row>
    <row r="3313" ht="22.5" customHeight="1">
      <c r="A3313" s="16" t="s">
        <v>955</v>
      </c>
      <c r="B3313" s="16" t="s">
        <v>955</v>
      </c>
      <c r="C3313" s="25"/>
      <c r="D3313" s="18"/>
      <c r="E3313" s="19"/>
      <c r="F3313" s="20"/>
      <c r="G3313" s="21"/>
      <c r="H3313" s="22" t="b">
        <v>0</v>
      </c>
      <c r="I3313" s="19"/>
      <c r="J3313" s="18"/>
      <c r="K3313" s="31">
        <v>0.0</v>
      </c>
      <c r="L3313" s="24"/>
      <c r="M3313" s="24"/>
    </row>
    <row r="3314" ht="22.5" customHeight="1">
      <c r="A3314" s="16" t="s">
        <v>955</v>
      </c>
      <c r="B3314" s="16" t="s">
        <v>955</v>
      </c>
      <c r="C3314" s="25"/>
      <c r="D3314" s="18"/>
      <c r="E3314" s="19"/>
      <c r="F3314" s="20"/>
      <c r="G3314" s="21"/>
      <c r="H3314" s="22" t="b">
        <v>0</v>
      </c>
      <c r="I3314" s="19"/>
      <c r="J3314" s="18"/>
      <c r="K3314" s="31">
        <v>0.0</v>
      </c>
      <c r="L3314" s="24"/>
      <c r="M3314" s="24"/>
    </row>
    <row r="3315" ht="22.5" customHeight="1">
      <c r="A3315" s="16" t="s">
        <v>955</v>
      </c>
      <c r="B3315" s="16" t="s">
        <v>955</v>
      </c>
      <c r="C3315" s="25"/>
      <c r="D3315" s="18"/>
      <c r="E3315" s="19"/>
      <c r="F3315" s="20"/>
      <c r="G3315" s="21"/>
      <c r="H3315" s="22" t="b">
        <v>0</v>
      </c>
      <c r="I3315" s="19"/>
      <c r="J3315" s="18"/>
      <c r="K3315" s="31">
        <v>0.0</v>
      </c>
      <c r="L3315" s="24"/>
      <c r="M3315" s="24"/>
    </row>
    <row r="3316" ht="22.5" customHeight="1">
      <c r="A3316" s="16" t="s">
        <v>955</v>
      </c>
      <c r="B3316" s="16" t="s">
        <v>955</v>
      </c>
      <c r="C3316" s="25"/>
      <c r="D3316" s="18"/>
      <c r="E3316" s="19"/>
      <c r="F3316" s="20"/>
      <c r="G3316" s="21"/>
      <c r="H3316" s="22" t="b">
        <v>0</v>
      </c>
      <c r="I3316" s="19"/>
      <c r="J3316" s="18"/>
      <c r="K3316" s="31">
        <v>0.0</v>
      </c>
      <c r="L3316" s="24"/>
      <c r="M3316" s="24"/>
    </row>
    <row r="3317" ht="22.5" customHeight="1">
      <c r="A3317" s="16" t="s">
        <v>955</v>
      </c>
      <c r="B3317" s="16" t="s">
        <v>955</v>
      </c>
      <c r="C3317" s="25"/>
      <c r="D3317" s="18"/>
      <c r="E3317" s="19"/>
      <c r="F3317" s="20"/>
      <c r="G3317" s="21"/>
      <c r="H3317" s="22" t="b">
        <v>0</v>
      </c>
      <c r="I3317" s="19"/>
      <c r="J3317" s="18"/>
      <c r="K3317" s="31">
        <v>0.0</v>
      </c>
      <c r="L3317" s="24"/>
      <c r="M3317" s="24"/>
    </row>
    <row r="3318" ht="22.5" customHeight="1">
      <c r="A3318" s="16" t="s">
        <v>955</v>
      </c>
      <c r="B3318" s="16" t="s">
        <v>955</v>
      </c>
      <c r="C3318" s="25"/>
      <c r="D3318" s="18"/>
      <c r="E3318" s="19"/>
      <c r="F3318" s="20"/>
      <c r="G3318" s="21"/>
      <c r="H3318" s="22" t="b">
        <v>0</v>
      </c>
      <c r="I3318" s="19"/>
      <c r="J3318" s="18"/>
      <c r="K3318" s="31">
        <v>0.0</v>
      </c>
      <c r="L3318" s="24"/>
      <c r="M3318" s="24"/>
    </row>
    <row r="3319" ht="22.5" customHeight="1">
      <c r="A3319" s="16" t="s">
        <v>955</v>
      </c>
      <c r="B3319" s="16" t="s">
        <v>955</v>
      </c>
      <c r="C3319" s="25"/>
      <c r="D3319" s="18"/>
      <c r="E3319" s="19"/>
      <c r="F3319" s="20"/>
      <c r="G3319" s="21"/>
      <c r="H3319" s="22" t="b">
        <v>0</v>
      </c>
      <c r="I3319" s="19"/>
      <c r="J3319" s="18"/>
      <c r="K3319" s="31">
        <v>0.0</v>
      </c>
      <c r="L3319" s="24"/>
      <c r="M3319" s="24"/>
    </row>
    <row r="3320" ht="22.5" customHeight="1">
      <c r="A3320" s="16" t="s">
        <v>955</v>
      </c>
      <c r="B3320" s="16" t="s">
        <v>955</v>
      </c>
      <c r="C3320" s="25"/>
      <c r="D3320" s="18"/>
      <c r="E3320" s="19"/>
      <c r="F3320" s="20"/>
      <c r="G3320" s="21"/>
      <c r="H3320" s="22" t="b">
        <v>0</v>
      </c>
      <c r="I3320" s="19"/>
      <c r="J3320" s="18"/>
      <c r="K3320" s="31">
        <v>0.0</v>
      </c>
      <c r="L3320" s="24"/>
      <c r="M3320" s="24"/>
    </row>
    <row r="3321" ht="22.5" customHeight="1">
      <c r="A3321" s="16" t="s">
        <v>955</v>
      </c>
      <c r="B3321" s="16" t="s">
        <v>955</v>
      </c>
      <c r="C3321" s="25"/>
      <c r="D3321" s="18"/>
      <c r="E3321" s="19"/>
      <c r="F3321" s="20"/>
      <c r="G3321" s="21"/>
      <c r="H3321" s="22" t="b">
        <v>0</v>
      </c>
      <c r="I3321" s="19"/>
      <c r="J3321" s="18"/>
      <c r="K3321" s="31">
        <v>0.0</v>
      </c>
      <c r="L3321" s="24"/>
      <c r="M3321" s="24"/>
    </row>
    <row r="3322" ht="22.5" customHeight="1">
      <c r="A3322" s="16" t="s">
        <v>955</v>
      </c>
      <c r="B3322" s="16" t="s">
        <v>955</v>
      </c>
      <c r="C3322" s="25"/>
      <c r="D3322" s="18"/>
      <c r="E3322" s="19"/>
      <c r="F3322" s="20"/>
      <c r="G3322" s="21"/>
      <c r="H3322" s="22" t="b">
        <v>0</v>
      </c>
      <c r="I3322" s="19"/>
      <c r="J3322" s="18"/>
      <c r="K3322" s="31">
        <v>0.0</v>
      </c>
      <c r="L3322" s="24"/>
      <c r="M3322" s="24"/>
    </row>
    <row r="3323" ht="22.5" customHeight="1">
      <c r="A3323" s="16" t="s">
        <v>955</v>
      </c>
      <c r="B3323" s="16" t="s">
        <v>955</v>
      </c>
      <c r="C3323" s="25"/>
      <c r="D3323" s="18"/>
      <c r="E3323" s="19"/>
      <c r="F3323" s="20"/>
      <c r="G3323" s="21"/>
      <c r="H3323" s="22" t="b">
        <v>0</v>
      </c>
      <c r="I3323" s="19"/>
      <c r="J3323" s="18"/>
      <c r="K3323" s="31">
        <v>0.0</v>
      </c>
      <c r="L3323" s="24"/>
      <c r="M3323" s="24"/>
    </row>
    <row r="3324" ht="22.5" customHeight="1">
      <c r="A3324" s="16" t="s">
        <v>955</v>
      </c>
      <c r="B3324" s="16" t="s">
        <v>955</v>
      </c>
      <c r="C3324" s="25"/>
      <c r="D3324" s="18"/>
      <c r="E3324" s="19"/>
      <c r="F3324" s="20"/>
      <c r="G3324" s="21"/>
      <c r="H3324" s="22" t="b">
        <v>0</v>
      </c>
      <c r="I3324" s="19"/>
      <c r="J3324" s="18"/>
      <c r="K3324" s="31">
        <v>0.0</v>
      </c>
      <c r="L3324" s="24"/>
      <c r="M3324" s="24"/>
    </row>
    <row r="3325" ht="22.5" customHeight="1">
      <c r="A3325" s="16" t="s">
        <v>955</v>
      </c>
      <c r="B3325" s="16" t="s">
        <v>955</v>
      </c>
      <c r="C3325" s="25"/>
      <c r="D3325" s="18"/>
      <c r="E3325" s="19"/>
      <c r="F3325" s="20"/>
      <c r="G3325" s="21"/>
      <c r="H3325" s="22" t="b">
        <v>0</v>
      </c>
      <c r="I3325" s="19"/>
      <c r="J3325" s="18"/>
      <c r="K3325" s="31">
        <v>0.0</v>
      </c>
      <c r="L3325" s="24"/>
      <c r="M3325" s="24"/>
    </row>
    <row r="3326" ht="22.5" customHeight="1">
      <c r="A3326" s="16" t="s">
        <v>955</v>
      </c>
      <c r="B3326" s="16" t="s">
        <v>955</v>
      </c>
      <c r="C3326" s="25"/>
      <c r="D3326" s="18"/>
      <c r="E3326" s="19"/>
      <c r="F3326" s="20"/>
      <c r="G3326" s="21"/>
      <c r="H3326" s="22" t="b">
        <v>0</v>
      </c>
      <c r="I3326" s="19"/>
      <c r="J3326" s="18"/>
      <c r="K3326" s="31">
        <v>0.0</v>
      </c>
      <c r="L3326" s="24"/>
      <c r="M3326" s="24"/>
    </row>
    <row r="3327" ht="22.5" customHeight="1">
      <c r="A3327" s="16" t="s">
        <v>955</v>
      </c>
      <c r="B3327" s="16" t="s">
        <v>955</v>
      </c>
      <c r="C3327" s="25"/>
      <c r="D3327" s="18"/>
      <c r="E3327" s="19"/>
      <c r="F3327" s="20"/>
      <c r="G3327" s="21"/>
      <c r="H3327" s="22" t="b">
        <v>0</v>
      </c>
      <c r="I3327" s="19"/>
      <c r="J3327" s="18"/>
      <c r="K3327" s="31">
        <v>0.0</v>
      </c>
      <c r="L3327" s="24"/>
      <c r="M3327" s="24"/>
    </row>
    <row r="3328" ht="22.5" customHeight="1">
      <c r="A3328" s="16" t="s">
        <v>955</v>
      </c>
      <c r="B3328" s="16" t="s">
        <v>955</v>
      </c>
      <c r="C3328" s="25"/>
      <c r="D3328" s="18"/>
      <c r="E3328" s="19"/>
      <c r="F3328" s="20"/>
      <c r="G3328" s="21"/>
      <c r="H3328" s="22" t="b">
        <v>0</v>
      </c>
      <c r="I3328" s="19"/>
      <c r="J3328" s="18"/>
      <c r="K3328" s="31">
        <v>0.0</v>
      </c>
      <c r="L3328" s="24"/>
      <c r="M3328" s="24"/>
    </row>
    <row r="3329" ht="22.5" customHeight="1">
      <c r="A3329" s="16" t="s">
        <v>955</v>
      </c>
      <c r="B3329" s="16" t="s">
        <v>955</v>
      </c>
      <c r="C3329" s="25"/>
      <c r="D3329" s="18"/>
      <c r="E3329" s="19"/>
      <c r="F3329" s="20"/>
      <c r="G3329" s="21"/>
      <c r="H3329" s="22" t="b">
        <v>0</v>
      </c>
      <c r="I3329" s="19"/>
      <c r="J3329" s="18"/>
      <c r="K3329" s="31">
        <v>0.0</v>
      </c>
      <c r="L3329" s="24"/>
      <c r="M3329" s="24"/>
    </row>
    <row r="3330" ht="22.5" customHeight="1">
      <c r="A3330" s="16" t="s">
        <v>955</v>
      </c>
      <c r="B3330" s="16" t="s">
        <v>955</v>
      </c>
      <c r="C3330" s="25"/>
      <c r="D3330" s="18"/>
      <c r="E3330" s="19"/>
      <c r="F3330" s="20"/>
      <c r="G3330" s="21"/>
      <c r="H3330" s="22" t="b">
        <v>0</v>
      </c>
      <c r="I3330" s="19"/>
      <c r="J3330" s="18"/>
      <c r="K3330" s="31">
        <v>0.0</v>
      </c>
      <c r="L3330" s="24"/>
      <c r="M3330" s="24"/>
    </row>
    <row r="3331" ht="22.5" customHeight="1">
      <c r="A3331" s="16" t="s">
        <v>955</v>
      </c>
      <c r="B3331" s="16" t="s">
        <v>955</v>
      </c>
      <c r="C3331" s="25"/>
      <c r="D3331" s="18"/>
      <c r="E3331" s="19"/>
      <c r="F3331" s="20"/>
      <c r="G3331" s="21"/>
      <c r="H3331" s="22" t="b">
        <v>0</v>
      </c>
      <c r="I3331" s="19"/>
      <c r="J3331" s="18"/>
      <c r="K3331" s="31">
        <v>0.0</v>
      </c>
      <c r="L3331" s="24"/>
      <c r="M3331" s="24"/>
    </row>
    <row r="3332" ht="22.5" customHeight="1">
      <c r="A3332" s="16" t="s">
        <v>955</v>
      </c>
      <c r="B3332" s="16" t="s">
        <v>955</v>
      </c>
      <c r="C3332" s="25"/>
      <c r="D3332" s="18"/>
      <c r="E3332" s="19"/>
      <c r="F3332" s="20"/>
      <c r="G3332" s="21"/>
      <c r="H3332" s="22" t="b">
        <v>0</v>
      </c>
      <c r="I3332" s="19"/>
      <c r="J3332" s="18"/>
      <c r="K3332" s="31">
        <v>0.0</v>
      </c>
      <c r="L3332" s="24"/>
      <c r="M3332" s="24"/>
    </row>
    <row r="3333" ht="22.5" customHeight="1">
      <c r="A3333" s="16" t="s">
        <v>955</v>
      </c>
      <c r="B3333" s="16" t="s">
        <v>955</v>
      </c>
      <c r="C3333" s="25"/>
      <c r="D3333" s="18"/>
      <c r="E3333" s="19"/>
      <c r="F3333" s="20"/>
      <c r="G3333" s="21"/>
      <c r="H3333" s="22" t="b">
        <v>0</v>
      </c>
      <c r="I3333" s="19"/>
      <c r="J3333" s="18"/>
      <c r="K3333" s="31">
        <v>0.0</v>
      </c>
      <c r="L3333" s="24"/>
      <c r="M3333" s="24"/>
    </row>
    <row r="3334" ht="22.5" customHeight="1">
      <c r="A3334" s="16" t="s">
        <v>955</v>
      </c>
      <c r="B3334" s="16" t="s">
        <v>955</v>
      </c>
      <c r="C3334" s="25"/>
      <c r="D3334" s="18"/>
      <c r="E3334" s="19"/>
      <c r="F3334" s="20"/>
      <c r="G3334" s="21"/>
      <c r="H3334" s="22" t="b">
        <v>0</v>
      </c>
      <c r="I3334" s="19"/>
      <c r="J3334" s="18"/>
      <c r="K3334" s="31">
        <v>0.0</v>
      </c>
      <c r="L3334" s="24"/>
      <c r="M3334" s="24"/>
    </row>
    <row r="3335" ht="22.5" customHeight="1">
      <c r="A3335" s="16" t="s">
        <v>955</v>
      </c>
      <c r="B3335" s="16" t="s">
        <v>955</v>
      </c>
      <c r="C3335" s="25"/>
      <c r="D3335" s="18"/>
      <c r="E3335" s="19"/>
      <c r="F3335" s="20"/>
      <c r="G3335" s="21"/>
      <c r="H3335" s="22" t="b">
        <v>0</v>
      </c>
      <c r="I3335" s="19"/>
      <c r="J3335" s="18"/>
      <c r="K3335" s="31">
        <v>0.0</v>
      </c>
      <c r="L3335" s="24"/>
      <c r="M3335" s="24"/>
    </row>
    <row r="3336" ht="22.5" customHeight="1">
      <c r="A3336" s="16" t="s">
        <v>955</v>
      </c>
      <c r="B3336" s="16" t="s">
        <v>955</v>
      </c>
      <c r="C3336" s="25"/>
      <c r="D3336" s="18"/>
      <c r="E3336" s="19"/>
      <c r="F3336" s="20"/>
      <c r="G3336" s="21"/>
      <c r="H3336" s="22" t="b">
        <v>0</v>
      </c>
      <c r="I3336" s="19"/>
      <c r="J3336" s="18"/>
      <c r="K3336" s="31">
        <v>0.0</v>
      </c>
      <c r="L3336" s="24"/>
      <c r="M3336" s="24"/>
    </row>
    <row r="3337" ht="22.5" customHeight="1">
      <c r="A3337" s="16" t="s">
        <v>955</v>
      </c>
      <c r="B3337" s="16" t="s">
        <v>955</v>
      </c>
      <c r="C3337" s="25"/>
      <c r="D3337" s="18"/>
      <c r="E3337" s="19"/>
      <c r="F3337" s="20"/>
      <c r="G3337" s="21"/>
      <c r="H3337" s="22" t="b">
        <v>0</v>
      </c>
      <c r="I3337" s="19"/>
      <c r="J3337" s="18"/>
      <c r="K3337" s="31">
        <v>0.0</v>
      </c>
      <c r="L3337" s="24"/>
      <c r="M3337" s="24"/>
    </row>
    <row r="3338" ht="22.5" customHeight="1">
      <c r="A3338" s="16" t="s">
        <v>955</v>
      </c>
      <c r="B3338" s="16" t="s">
        <v>955</v>
      </c>
      <c r="C3338" s="25"/>
      <c r="D3338" s="18"/>
      <c r="E3338" s="19"/>
      <c r="F3338" s="20"/>
      <c r="G3338" s="21"/>
      <c r="H3338" s="22" t="b">
        <v>0</v>
      </c>
      <c r="I3338" s="19"/>
      <c r="J3338" s="18"/>
      <c r="K3338" s="31">
        <v>0.0</v>
      </c>
      <c r="L3338" s="24"/>
      <c r="M3338" s="24"/>
    </row>
    <row r="3339" ht="22.5" customHeight="1">
      <c r="A3339" s="16" t="s">
        <v>955</v>
      </c>
      <c r="B3339" s="16" t="s">
        <v>955</v>
      </c>
      <c r="C3339" s="25"/>
      <c r="D3339" s="18"/>
      <c r="E3339" s="19"/>
      <c r="F3339" s="20"/>
      <c r="G3339" s="21"/>
      <c r="H3339" s="22" t="b">
        <v>0</v>
      </c>
      <c r="I3339" s="19"/>
      <c r="J3339" s="18"/>
      <c r="K3339" s="31">
        <v>0.0</v>
      </c>
      <c r="L3339" s="24"/>
      <c r="M3339" s="24"/>
    </row>
    <row r="3340" ht="22.5" customHeight="1">
      <c r="A3340" s="16" t="s">
        <v>955</v>
      </c>
      <c r="B3340" s="16" t="s">
        <v>955</v>
      </c>
      <c r="C3340" s="25"/>
      <c r="D3340" s="18"/>
      <c r="E3340" s="19"/>
      <c r="F3340" s="20"/>
      <c r="G3340" s="21"/>
      <c r="H3340" s="22" t="b">
        <v>0</v>
      </c>
      <c r="I3340" s="19"/>
      <c r="J3340" s="18"/>
      <c r="K3340" s="31">
        <v>0.0</v>
      </c>
      <c r="L3340" s="24"/>
      <c r="M3340" s="24"/>
    </row>
    <row r="3341" ht="22.5" customHeight="1">
      <c r="A3341" s="16" t="s">
        <v>955</v>
      </c>
      <c r="B3341" s="16" t="s">
        <v>955</v>
      </c>
      <c r="C3341" s="25"/>
      <c r="D3341" s="18"/>
      <c r="E3341" s="19"/>
      <c r="F3341" s="20"/>
      <c r="G3341" s="21"/>
      <c r="H3341" s="22" t="b">
        <v>0</v>
      </c>
      <c r="I3341" s="19"/>
      <c r="J3341" s="18"/>
      <c r="K3341" s="31">
        <v>0.0</v>
      </c>
      <c r="L3341" s="24"/>
      <c r="M3341" s="24"/>
    </row>
    <row r="3342" ht="22.5" customHeight="1">
      <c r="A3342" s="16" t="s">
        <v>955</v>
      </c>
      <c r="B3342" s="16" t="s">
        <v>955</v>
      </c>
      <c r="C3342" s="25"/>
      <c r="D3342" s="18"/>
      <c r="E3342" s="19"/>
      <c r="F3342" s="20"/>
      <c r="G3342" s="21"/>
      <c r="H3342" s="22" t="b">
        <v>0</v>
      </c>
      <c r="I3342" s="19"/>
      <c r="J3342" s="18"/>
      <c r="K3342" s="31">
        <v>0.0</v>
      </c>
      <c r="L3342" s="24"/>
      <c r="M3342" s="24"/>
    </row>
    <row r="3343" ht="22.5" customHeight="1">
      <c r="A3343" s="16" t="s">
        <v>955</v>
      </c>
      <c r="B3343" s="16" t="s">
        <v>955</v>
      </c>
      <c r="C3343" s="25"/>
      <c r="D3343" s="18"/>
      <c r="E3343" s="19"/>
      <c r="F3343" s="20"/>
      <c r="G3343" s="21"/>
      <c r="H3343" s="22" t="b">
        <v>0</v>
      </c>
      <c r="I3343" s="19"/>
      <c r="J3343" s="18"/>
      <c r="K3343" s="31">
        <v>0.0</v>
      </c>
      <c r="L3343" s="24"/>
      <c r="M3343" s="24"/>
    </row>
    <row r="3344" ht="22.5" customHeight="1">
      <c r="A3344" s="16" t="s">
        <v>955</v>
      </c>
      <c r="B3344" s="16" t="s">
        <v>955</v>
      </c>
      <c r="C3344" s="25"/>
      <c r="D3344" s="18"/>
      <c r="E3344" s="19"/>
      <c r="F3344" s="20"/>
      <c r="G3344" s="21"/>
      <c r="H3344" s="22" t="b">
        <v>0</v>
      </c>
      <c r="I3344" s="19"/>
      <c r="J3344" s="18"/>
      <c r="K3344" s="31">
        <v>0.0</v>
      </c>
      <c r="L3344" s="24"/>
      <c r="M3344" s="24"/>
    </row>
    <row r="3345" ht="22.5" customHeight="1">
      <c r="A3345" s="16" t="s">
        <v>955</v>
      </c>
      <c r="B3345" s="16" t="s">
        <v>955</v>
      </c>
      <c r="C3345" s="25"/>
      <c r="D3345" s="18"/>
      <c r="E3345" s="19"/>
      <c r="F3345" s="20"/>
      <c r="G3345" s="21"/>
      <c r="H3345" s="22" t="b">
        <v>0</v>
      </c>
      <c r="I3345" s="19"/>
      <c r="J3345" s="18"/>
      <c r="K3345" s="31">
        <v>0.0</v>
      </c>
      <c r="L3345" s="24"/>
      <c r="M3345" s="24"/>
    </row>
    <row r="3346" ht="22.5" customHeight="1">
      <c r="A3346" s="16" t="s">
        <v>955</v>
      </c>
      <c r="B3346" s="16" t="s">
        <v>955</v>
      </c>
      <c r="C3346" s="25"/>
      <c r="D3346" s="18"/>
      <c r="E3346" s="19"/>
      <c r="F3346" s="20"/>
      <c r="G3346" s="21"/>
      <c r="H3346" s="22" t="b">
        <v>0</v>
      </c>
      <c r="I3346" s="19"/>
      <c r="J3346" s="18"/>
      <c r="K3346" s="31">
        <v>0.0</v>
      </c>
      <c r="L3346" s="24"/>
      <c r="M3346" s="24"/>
    </row>
    <row r="3347" ht="22.5" customHeight="1">
      <c r="A3347" s="16" t="s">
        <v>955</v>
      </c>
      <c r="B3347" s="16" t="s">
        <v>955</v>
      </c>
      <c r="C3347" s="25"/>
      <c r="D3347" s="18"/>
      <c r="E3347" s="19"/>
      <c r="F3347" s="20"/>
      <c r="G3347" s="21"/>
      <c r="H3347" s="22" t="b">
        <v>0</v>
      </c>
      <c r="I3347" s="19"/>
      <c r="J3347" s="18"/>
      <c r="K3347" s="31">
        <v>0.0</v>
      </c>
      <c r="L3347" s="24"/>
      <c r="M3347" s="24"/>
    </row>
    <row r="3348" ht="22.5" customHeight="1">
      <c r="A3348" s="16" t="s">
        <v>955</v>
      </c>
      <c r="B3348" s="16" t="s">
        <v>955</v>
      </c>
      <c r="C3348" s="25"/>
      <c r="D3348" s="18"/>
      <c r="E3348" s="19"/>
      <c r="F3348" s="20"/>
      <c r="G3348" s="21"/>
      <c r="H3348" s="22" t="b">
        <v>0</v>
      </c>
      <c r="I3348" s="19"/>
      <c r="J3348" s="18"/>
      <c r="K3348" s="31">
        <v>0.0</v>
      </c>
      <c r="L3348" s="24"/>
      <c r="M3348" s="24"/>
    </row>
    <row r="3349" ht="22.5" customHeight="1">
      <c r="A3349" s="16" t="s">
        <v>955</v>
      </c>
      <c r="B3349" s="16" t="s">
        <v>955</v>
      </c>
      <c r="C3349" s="25"/>
      <c r="D3349" s="18"/>
      <c r="E3349" s="19"/>
      <c r="F3349" s="20"/>
      <c r="G3349" s="21"/>
      <c r="H3349" s="22" t="b">
        <v>0</v>
      </c>
      <c r="I3349" s="19"/>
      <c r="J3349" s="18"/>
      <c r="K3349" s="31">
        <v>0.0</v>
      </c>
      <c r="L3349" s="24"/>
      <c r="M3349" s="24"/>
    </row>
    <row r="3350" ht="22.5" customHeight="1">
      <c r="A3350" s="16" t="s">
        <v>955</v>
      </c>
      <c r="B3350" s="16" t="s">
        <v>955</v>
      </c>
      <c r="C3350" s="25"/>
      <c r="D3350" s="18"/>
      <c r="E3350" s="19"/>
      <c r="F3350" s="20"/>
      <c r="G3350" s="21"/>
      <c r="H3350" s="22" t="b">
        <v>0</v>
      </c>
      <c r="I3350" s="19"/>
      <c r="J3350" s="18"/>
      <c r="K3350" s="31">
        <v>0.0</v>
      </c>
      <c r="L3350" s="24"/>
      <c r="M3350" s="24"/>
    </row>
    <row r="3351" ht="22.5" customHeight="1">
      <c r="A3351" s="16" t="s">
        <v>955</v>
      </c>
      <c r="B3351" s="16" t="s">
        <v>955</v>
      </c>
      <c r="C3351" s="25"/>
      <c r="D3351" s="18"/>
      <c r="E3351" s="19"/>
      <c r="F3351" s="20"/>
      <c r="G3351" s="21"/>
      <c r="H3351" s="22" t="b">
        <v>0</v>
      </c>
      <c r="I3351" s="19"/>
      <c r="J3351" s="18"/>
      <c r="K3351" s="31">
        <v>0.0</v>
      </c>
      <c r="L3351" s="24"/>
      <c r="M3351" s="24"/>
    </row>
    <row r="3352" ht="22.5" customHeight="1">
      <c r="A3352" s="16" t="s">
        <v>955</v>
      </c>
      <c r="B3352" s="16" t="s">
        <v>955</v>
      </c>
      <c r="C3352" s="25"/>
      <c r="D3352" s="18"/>
      <c r="E3352" s="19"/>
      <c r="F3352" s="20"/>
      <c r="G3352" s="21"/>
      <c r="H3352" s="22" t="b">
        <v>0</v>
      </c>
      <c r="I3352" s="19"/>
      <c r="J3352" s="18"/>
      <c r="K3352" s="31">
        <v>0.0</v>
      </c>
      <c r="L3352" s="24"/>
      <c r="M3352" s="24"/>
    </row>
    <row r="3353" ht="22.5" customHeight="1">
      <c r="A3353" s="16" t="s">
        <v>955</v>
      </c>
      <c r="B3353" s="16" t="s">
        <v>955</v>
      </c>
      <c r="C3353" s="25"/>
      <c r="D3353" s="18"/>
      <c r="E3353" s="19"/>
      <c r="F3353" s="20"/>
      <c r="G3353" s="21"/>
      <c r="H3353" s="22" t="b">
        <v>0</v>
      </c>
      <c r="I3353" s="19"/>
      <c r="J3353" s="18"/>
      <c r="K3353" s="31">
        <v>0.0</v>
      </c>
      <c r="L3353" s="24"/>
      <c r="M3353" s="24"/>
    </row>
    <row r="3354" ht="22.5" customHeight="1">
      <c r="A3354" s="16" t="s">
        <v>955</v>
      </c>
      <c r="B3354" s="16" t="s">
        <v>955</v>
      </c>
      <c r="C3354" s="25"/>
      <c r="D3354" s="18"/>
      <c r="E3354" s="19"/>
      <c r="F3354" s="20"/>
      <c r="G3354" s="21"/>
      <c r="H3354" s="22" t="b">
        <v>0</v>
      </c>
      <c r="I3354" s="19"/>
      <c r="J3354" s="18"/>
      <c r="K3354" s="31">
        <v>0.0</v>
      </c>
      <c r="L3354" s="24"/>
      <c r="M3354" s="24"/>
    </row>
    <row r="3355" ht="22.5" customHeight="1">
      <c r="A3355" s="16" t="s">
        <v>955</v>
      </c>
      <c r="B3355" s="16" t="s">
        <v>955</v>
      </c>
      <c r="C3355" s="25"/>
      <c r="D3355" s="18"/>
      <c r="E3355" s="19"/>
      <c r="F3355" s="20"/>
      <c r="G3355" s="21"/>
      <c r="H3355" s="22" t="b">
        <v>0</v>
      </c>
      <c r="I3355" s="19"/>
      <c r="J3355" s="18"/>
      <c r="K3355" s="31">
        <v>0.0</v>
      </c>
      <c r="L3355" s="24"/>
      <c r="M3355" s="24"/>
    </row>
    <row r="3356" ht="22.5" customHeight="1">
      <c r="A3356" s="16" t="s">
        <v>955</v>
      </c>
      <c r="B3356" s="16" t="s">
        <v>955</v>
      </c>
      <c r="C3356" s="25"/>
      <c r="D3356" s="18"/>
      <c r="E3356" s="19"/>
      <c r="F3356" s="20"/>
      <c r="G3356" s="21"/>
      <c r="H3356" s="22" t="b">
        <v>0</v>
      </c>
      <c r="I3356" s="19"/>
      <c r="J3356" s="18"/>
      <c r="K3356" s="31">
        <v>0.0</v>
      </c>
      <c r="L3356" s="24"/>
      <c r="M3356" s="24"/>
    </row>
    <row r="3357" ht="22.5" customHeight="1">
      <c r="A3357" s="16" t="s">
        <v>955</v>
      </c>
      <c r="B3357" s="16" t="s">
        <v>955</v>
      </c>
      <c r="C3357" s="25"/>
      <c r="D3357" s="18"/>
      <c r="E3357" s="19"/>
      <c r="F3357" s="20"/>
      <c r="G3357" s="21"/>
      <c r="H3357" s="22" t="b">
        <v>0</v>
      </c>
      <c r="I3357" s="19"/>
      <c r="J3357" s="18"/>
      <c r="K3357" s="31">
        <v>0.0</v>
      </c>
      <c r="L3357" s="24"/>
      <c r="M3357" s="24"/>
    </row>
    <row r="3358" ht="22.5" customHeight="1">
      <c r="A3358" s="16" t="s">
        <v>955</v>
      </c>
      <c r="B3358" s="16" t="s">
        <v>955</v>
      </c>
      <c r="C3358" s="25"/>
      <c r="D3358" s="18"/>
      <c r="E3358" s="19"/>
      <c r="F3358" s="20"/>
      <c r="G3358" s="21"/>
      <c r="H3358" s="22" t="b">
        <v>0</v>
      </c>
      <c r="I3358" s="19"/>
      <c r="J3358" s="18"/>
      <c r="K3358" s="31">
        <v>0.0</v>
      </c>
      <c r="L3358" s="24"/>
      <c r="M3358" s="24"/>
    </row>
    <row r="3359" ht="22.5" customHeight="1">
      <c r="A3359" s="16" t="s">
        <v>955</v>
      </c>
      <c r="B3359" s="16" t="s">
        <v>955</v>
      </c>
      <c r="C3359" s="25"/>
      <c r="D3359" s="18"/>
      <c r="E3359" s="19"/>
      <c r="F3359" s="20"/>
      <c r="G3359" s="21"/>
      <c r="H3359" s="22" t="b">
        <v>0</v>
      </c>
      <c r="I3359" s="19"/>
      <c r="J3359" s="18"/>
      <c r="K3359" s="31">
        <v>0.0</v>
      </c>
      <c r="L3359" s="24"/>
      <c r="M3359" s="24"/>
    </row>
    <row r="3360" ht="22.5" customHeight="1">
      <c r="A3360" s="16" t="s">
        <v>955</v>
      </c>
      <c r="B3360" s="16" t="s">
        <v>955</v>
      </c>
      <c r="C3360" s="25"/>
      <c r="D3360" s="18"/>
      <c r="E3360" s="19"/>
      <c r="F3360" s="20"/>
      <c r="G3360" s="21"/>
      <c r="H3360" s="22" t="b">
        <v>0</v>
      </c>
      <c r="I3360" s="19"/>
      <c r="J3360" s="18"/>
      <c r="K3360" s="31">
        <v>0.0</v>
      </c>
      <c r="L3360" s="24"/>
      <c r="M3360" s="24"/>
    </row>
    <row r="3361" ht="22.5" customHeight="1">
      <c r="A3361" s="16" t="s">
        <v>955</v>
      </c>
      <c r="B3361" s="16" t="s">
        <v>955</v>
      </c>
      <c r="C3361" s="25"/>
      <c r="D3361" s="18"/>
      <c r="E3361" s="19"/>
      <c r="F3361" s="20"/>
      <c r="G3361" s="21"/>
      <c r="H3361" s="22" t="b">
        <v>0</v>
      </c>
      <c r="I3361" s="19"/>
      <c r="J3361" s="18"/>
      <c r="K3361" s="31">
        <v>0.0</v>
      </c>
      <c r="L3361" s="24"/>
      <c r="M3361" s="24"/>
    </row>
    <row r="3362" ht="22.5" customHeight="1">
      <c r="A3362" s="16" t="s">
        <v>955</v>
      </c>
      <c r="B3362" s="16" t="s">
        <v>955</v>
      </c>
      <c r="C3362" s="25"/>
      <c r="D3362" s="18"/>
      <c r="E3362" s="19"/>
      <c r="F3362" s="20"/>
      <c r="G3362" s="21"/>
      <c r="H3362" s="22" t="b">
        <v>0</v>
      </c>
      <c r="I3362" s="19"/>
      <c r="J3362" s="18"/>
      <c r="K3362" s="31">
        <v>0.0</v>
      </c>
      <c r="L3362" s="24"/>
      <c r="M3362" s="24"/>
    </row>
    <row r="3363" ht="22.5" customHeight="1">
      <c r="A3363" s="16" t="s">
        <v>955</v>
      </c>
      <c r="B3363" s="16" t="s">
        <v>955</v>
      </c>
      <c r="C3363" s="25"/>
      <c r="D3363" s="18"/>
      <c r="E3363" s="19"/>
      <c r="F3363" s="20"/>
      <c r="G3363" s="21"/>
      <c r="H3363" s="22" t="b">
        <v>0</v>
      </c>
      <c r="I3363" s="19"/>
      <c r="J3363" s="18"/>
      <c r="K3363" s="31">
        <v>0.0</v>
      </c>
      <c r="L3363" s="24"/>
      <c r="M3363" s="24"/>
    </row>
    <row r="3364" ht="22.5" customHeight="1">
      <c r="A3364" s="16" t="s">
        <v>955</v>
      </c>
      <c r="B3364" s="16" t="s">
        <v>955</v>
      </c>
      <c r="C3364" s="25"/>
      <c r="D3364" s="18"/>
      <c r="E3364" s="19"/>
      <c r="F3364" s="20"/>
      <c r="G3364" s="21"/>
      <c r="H3364" s="22" t="b">
        <v>0</v>
      </c>
      <c r="I3364" s="19"/>
      <c r="J3364" s="18"/>
      <c r="K3364" s="31">
        <v>0.0</v>
      </c>
      <c r="L3364" s="24"/>
      <c r="M3364" s="24"/>
    </row>
    <row r="3365" ht="22.5" customHeight="1">
      <c r="A3365" s="16" t="s">
        <v>955</v>
      </c>
      <c r="B3365" s="16" t="s">
        <v>955</v>
      </c>
      <c r="C3365" s="25"/>
      <c r="D3365" s="18"/>
      <c r="E3365" s="19"/>
      <c r="F3365" s="20"/>
      <c r="G3365" s="21"/>
      <c r="H3365" s="22" t="b">
        <v>0</v>
      </c>
      <c r="I3365" s="19"/>
      <c r="J3365" s="18"/>
      <c r="K3365" s="31">
        <v>0.0</v>
      </c>
      <c r="L3365" s="24"/>
      <c r="M3365" s="24"/>
    </row>
    <row r="3366" ht="22.5" customHeight="1">
      <c r="A3366" s="16" t="s">
        <v>955</v>
      </c>
      <c r="B3366" s="16" t="s">
        <v>955</v>
      </c>
      <c r="C3366" s="25"/>
      <c r="D3366" s="18"/>
      <c r="E3366" s="19"/>
      <c r="F3366" s="20"/>
      <c r="G3366" s="21"/>
      <c r="H3366" s="22" t="b">
        <v>0</v>
      </c>
      <c r="I3366" s="19"/>
      <c r="J3366" s="18"/>
      <c r="K3366" s="31">
        <v>0.0</v>
      </c>
      <c r="L3366" s="24"/>
      <c r="M3366" s="24"/>
    </row>
    <row r="3367" ht="22.5" customHeight="1">
      <c r="A3367" s="16" t="s">
        <v>955</v>
      </c>
      <c r="B3367" s="16" t="s">
        <v>955</v>
      </c>
      <c r="C3367" s="25"/>
      <c r="D3367" s="18"/>
      <c r="E3367" s="19"/>
      <c r="F3367" s="20"/>
      <c r="G3367" s="21"/>
      <c r="H3367" s="22" t="b">
        <v>0</v>
      </c>
      <c r="I3367" s="19"/>
      <c r="J3367" s="18"/>
      <c r="K3367" s="31">
        <v>0.0</v>
      </c>
      <c r="L3367" s="24"/>
      <c r="M3367" s="24"/>
    </row>
    <row r="3368" ht="22.5" customHeight="1">
      <c r="A3368" s="16" t="s">
        <v>955</v>
      </c>
      <c r="B3368" s="16" t="s">
        <v>955</v>
      </c>
      <c r="C3368" s="25"/>
      <c r="D3368" s="18"/>
      <c r="E3368" s="19"/>
      <c r="F3368" s="20"/>
      <c r="G3368" s="21"/>
      <c r="H3368" s="22" t="b">
        <v>0</v>
      </c>
      <c r="I3368" s="19"/>
      <c r="J3368" s="18"/>
      <c r="K3368" s="31">
        <v>0.0</v>
      </c>
      <c r="L3368" s="24"/>
      <c r="M3368" s="24"/>
    </row>
    <row r="3369" ht="22.5" customHeight="1">
      <c r="A3369" s="16" t="s">
        <v>955</v>
      </c>
      <c r="B3369" s="16" t="s">
        <v>955</v>
      </c>
      <c r="C3369" s="25"/>
      <c r="D3369" s="18"/>
      <c r="E3369" s="19"/>
      <c r="F3369" s="20"/>
      <c r="G3369" s="21"/>
      <c r="H3369" s="22" t="b">
        <v>0</v>
      </c>
      <c r="I3369" s="19"/>
      <c r="J3369" s="18"/>
      <c r="K3369" s="31">
        <v>0.0</v>
      </c>
      <c r="L3369" s="24"/>
      <c r="M3369" s="24"/>
    </row>
    <row r="3370" ht="22.5" customHeight="1">
      <c r="A3370" s="16" t="s">
        <v>955</v>
      </c>
      <c r="B3370" s="16" t="s">
        <v>955</v>
      </c>
      <c r="C3370" s="25"/>
      <c r="D3370" s="18"/>
      <c r="E3370" s="19"/>
      <c r="F3370" s="20"/>
      <c r="G3370" s="21"/>
      <c r="H3370" s="22" t="b">
        <v>0</v>
      </c>
      <c r="I3370" s="19"/>
      <c r="J3370" s="18"/>
      <c r="K3370" s="31">
        <v>0.0</v>
      </c>
      <c r="L3370" s="24"/>
      <c r="M3370" s="24"/>
    </row>
    <row r="3371" ht="22.5" customHeight="1">
      <c r="A3371" s="16" t="s">
        <v>955</v>
      </c>
      <c r="B3371" s="16" t="s">
        <v>955</v>
      </c>
      <c r="C3371" s="25"/>
      <c r="D3371" s="18"/>
      <c r="E3371" s="19"/>
      <c r="F3371" s="20"/>
      <c r="G3371" s="21"/>
      <c r="H3371" s="22" t="b">
        <v>0</v>
      </c>
      <c r="I3371" s="19"/>
      <c r="J3371" s="18"/>
      <c r="K3371" s="31">
        <v>0.0</v>
      </c>
      <c r="L3371" s="24"/>
      <c r="M3371" s="24"/>
    </row>
    <row r="3372" ht="22.5" customHeight="1">
      <c r="A3372" s="16" t="s">
        <v>955</v>
      </c>
      <c r="B3372" s="16" t="s">
        <v>955</v>
      </c>
      <c r="C3372" s="25"/>
      <c r="D3372" s="18"/>
      <c r="E3372" s="19"/>
      <c r="F3372" s="20"/>
      <c r="G3372" s="21"/>
      <c r="H3372" s="22" t="b">
        <v>0</v>
      </c>
      <c r="I3372" s="19"/>
      <c r="J3372" s="18"/>
      <c r="K3372" s="31">
        <v>0.0</v>
      </c>
      <c r="L3372" s="24"/>
      <c r="M3372" s="24"/>
    </row>
    <row r="3373" ht="22.5" customHeight="1">
      <c r="A3373" s="16" t="s">
        <v>955</v>
      </c>
      <c r="B3373" s="16" t="s">
        <v>955</v>
      </c>
      <c r="C3373" s="25"/>
      <c r="D3373" s="18"/>
      <c r="E3373" s="19"/>
      <c r="F3373" s="20"/>
      <c r="G3373" s="21"/>
      <c r="H3373" s="22" t="b">
        <v>0</v>
      </c>
      <c r="I3373" s="19"/>
      <c r="J3373" s="18"/>
      <c r="K3373" s="31">
        <v>0.0</v>
      </c>
      <c r="L3373" s="24"/>
      <c r="M3373" s="24"/>
    </row>
    <row r="3374" ht="22.5" customHeight="1">
      <c r="A3374" s="16" t="s">
        <v>955</v>
      </c>
      <c r="B3374" s="16" t="s">
        <v>955</v>
      </c>
      <c r="C3374" s="25"/>
      <c r="D3374" s="18"/>
      <c r="E3374" s="19"/>
      <c r="F3374" s="20"/>
      <c r="G3374" s="21"/>
      <c r="H3374" s="22" t="b">
        <v>0</v>
      </c>
      <c r="I3374" s="19"/>
      <c r="J3374" s="18"/>
      <c r="K3374" s="31">
        <v>0.0</v>
      </c>
      <c r="L3374" s="24"/>
      <c r="M3374" s="24"/>
    </row>
    <row r="3375" ht="22.5" customHeight="1">
      <c r="A3375" s="16" t="s">
        <v>955</v>
      </c>
      <c r="B3375" s="16" t="s">
        <v>955</v>
      </c>
      <c r="C3375" s="25"/>
      <c r="D3375" s="18"/>
      <c r="E3375" s="19"/>
      <c r="F3375" s="20"/>
      <c r="G3375" s="21"/>
      <c r="H3375" s="22" t="b">
        <v>0</v>
      </c>
      <c r="I3375" s="19"/>
      <c r="J3375" s="18"/>
      <c r="K3375" s="31">
        <v>0.0</v>
      </c>
      <c r="L3375" s="24"/>
      <c r="M3375" s="24"/>
    </row>
    <row r="3376" ht="22.5" customHeight="1">
      <c r="A3376" s="16" t="s">
        <v>955</v>
      </c>
      <c r="B3376" s="16" t="s">
        <v>955</v>
      </c>
      <c r="C3376" s="25"/>
      <c r="D3376" s="18"/>
      <c r="E3376" s="19"/>
      <c r="F3376" s="20"/>
      <c r="G3376" s="21"/>
      <c r="H3376" s="22" t="b">
        <v>0</v>
      </c>
      <c r="I3376" s="19"/>
      <c r="J3376" s="18"/>
      <c r="K3376" s="31">
        <v>0.0</v>
      </c>
      <c r="L3376" s="24"/>
      <c r="M3376" s="24"/>
    </row>
    <row r="3377" ht="22.5" customHeight="1">
      <c r="A3377" s="16" t="s">
        <v>955</v>
      </c>
      <c r="B3377" s="16" t="s">
        <v>955</v>
      </c>
      <c r="C3377" s="25"/>
      <c r="D3377" s="18"/>
      <c r="E3377" s="19"/>
      <c r="F3377" s="20"/>
      <c r="G3377" s="21"/>
      <c r="H3377" s="22" t="b">
        <v>0</v>
      </c>
      <c r="I3377" s="19"/>
      <c r="J3377" s="18"/>
      <c r="K3377" s="31">
        <v>0.0</v>
      </c>
      <c r="L3377" s="24"/>
      <c r="M3377" s="24"/>
    </row>
    <row r="3378" ht="22.5" customHeight="1">
      <c r="A3378" s="16" t="s">
        <v>955</v>
      </c>
      <c r="B3378" s="16" t="s">
        <v>955</v>
      </c>
      <c r="C3378" s="25"/>
      <c r="D3378" s="18"/>
      <c r="E3378" s="19"/>
      <c r="F3378" s="20"/>
      <c r="G3378" s="21"/>
      <c r="H3378" s="22" t="b">
        <v>0</v>
      </c>
      <c r="I3378" s="19"/>
      <c r="J3378" s="18"/>
      <c r="K3378" s="31">
        <v>0.0</v>
      </c>
      <c r="L3378" s="24"/>
      <c r="M3378" s="24"/>
    </row>
    <row r="3379" ht="22.5" customHeight="1">
      <c r="A3379" s="16" t="s">
        <v>955</v>
      </c>
      <c r="B3379" s="16" t="s">
        <v>955</v>
      </c>
      <c r="C3379" s="25"/>
      <c r="D3379" s="18"/>
      <c r="E3379" s="19"/>
      <c r="F3379" s="20"/>
      <c r="G3379" s="21"/>
      <c r="H3379" s="22" t="b">
        <v>0</v>
      </c>
      <c r="I3379" s="19"/>
      <c r="J3379" s="18"/>
      <c r="K3379" s="31">
        <v>0.0</v>
      </c>
      <c r="L3379" s="24"/>
      <c r="M3379" s="24"/>
    </row>
    <row r="3380" ht="22.5" customHeight="1">
      <c r="A3380" s="16" t="s">
        <v>955</v>
      </c>
      <c r="B3380" s="16" t="s">
        <v>955</v>
      </c>
      <c r="C3380" s="25"/>
      <c r="D3380" s="18"/>
      <c r="E3380" s="19"/>
      <c r="F3380" s="20"/>
      <c r="G3380" s="21"/>
      <c r="H3380" s="22" t="b">
        <v>0</v>
      </c>
      <c r="I3380" s="19"/>
      <c r="J3380" s="18"/>
      <c r="K3380" s="31">
        <v>0.0</v>
      </c>
      <c r="L3380" s="24"/>
      <c r="M3380" s="24"/>
    </row>
    <row r="3381" ht="22.5" customHeight="1">
      <c r="A3381" s="16" t="s">
        <v>955</v>
      </c>
      <c r="B3381" s="16" t="s">
        <v>955</v>
      </c>
      <c r="C3381" s="25"/>
      <c r="D3381" s="18"/>
      <c r="E3381" s="19"/>
      <c r="F3381" s="20"/>
      <c r="G3381" s="21"/>
      <c r="H3381" s="22" t="b">
        <v>0</v>
      </c>
      <c r="I3381" s="19"/>
      <c r="J3381" s="18"/>
      <c r="K3381" s="31">
        <v>0.0</v>
      </c>
      <c r="L3381" s="24"/>
      <c r="M3381" s="24"/>
    </row>
    <row r="3382" ht="22.5" customHeight="1">
      <c r="A3382" s="16" t="s">
        <v>955</v>
      </c>
      <c r="B3382" s="16" t="s">
        <v>955</v>
      </c>
      <c r="C3382" s="25"/>
      <c r="D3382" s="18"/>
      <c r="E3382" s="19"/>
      <c r="F3382" s="20"/>
      <c r="G3382" s="21"/>
      <c r="H3382" s="22" t="b">
        <v>0</v>
      </c>
      <c r="I3382" s="19"/>
      <c r="J3382" s="18"/>
      <c r="K3382" s="31">
        <v>0.0</v>
      </c>
      <c r="L3382" s="24"/>
      <c r="M3382" s="24"/>
    </row>
    <row r="3383" ht="22.5" customHeight="1">
      <c r="A3383" s="16" t="s">
        <v>955</v>
      </c>
      <c r="B3383" s="16" t="s">
        <v>955</v>
      </c>
      <c r="C3383" s="25"/>
      <c r="D3383" s="18"/>
      <c r="E3383" s="19"/>
      <c r="F3383" s="20"/>
      <c r="G3383" s="21"/>
      <c r="H3383" s="22" t="b">
        <v>0</v>
      </c>
      <c r="I3383" s="19"/>
      <c r="J3383" s="18"/>
      <c r="K3383" s="31">
        <v>0.0</v>
      </c>
      <c r="L3383" s="24"/>
      <c r="M3383" s="24"/>
    </row>
    <row r="3384" ht="22.5" customHeight="1">
      <c r="A3384" s="16" t="s">
        <v>955</v>
      </c>
      <c r="B3384" s="16" t="s">
        <v>955</v>
      </c>
      <c r="C3384" s="25"/>
      <c r="D3384" s="18"/>
      <c r="E3384" s="19"/>
      <c r="F3384" s="20"/>
      <c r="G3384" s="21"/>
      <c r="H3384" s="22" t="b">
        <v>0</v>
      </c>
      <c r="I3384" s="19"/>
      <c r="J3384" s="18"/>
      <c r="K3384" s="31">
        <v>0.0</v>
      </c>
      <c r="L3384" s="24"/>
      <c r="M3384" s="24"/>
    </row>
    <row r="3385" ht="22.5" customHeight="1">
      <c r="A3385" s="16" t="s">
        <v>955</v>
      </c>
      <c r="B3385" s="16" t="s">
        <v>955</v>
      </c>
      <c r="C3385" s="25"/>
      <c r="D3385" s="18"/>
      <c r="E3385" s="19"/>
      <c r="F3385" s="20"/>
      <c r="G3385" s="21"/>
      <c r="H3385" s="22" t="b">
        <v>0</v>
      </c>
      <c r="I3385" s="19"/>
      <c r="J3385" s="18"/>
      <c r="K3385" s="31">
        <v>0.0</v>
      </c>
      <c r="L3385" s="24"/>
      <c r="M3385" s="24"/>
    </row>
    <row r="3386" ht="22.5" customHeight="1">
      <c r="A3386" s="16" t="s">
        <v>955</v>
      </c>
      <c r="B3386" s="16" t="s">
        <v>955</v>
      </c>
      <c r="C3386" s="25"/>
      <c r="D3386" s="18"/>
      <c r="E3386" s="19"/>
      <c r="F3386" s="20"/>
      <c r="G3386" s="21"/>
      <c r="H3386" s="22" t="b">
        <v>0</v>
      </c>
      <c r="I3386" s="19"/>
      <c r="J3386" s="18"/>
      <c r="K3386" s="31">
        <v>0.0</v>
      </c>
      <c r="L3386" s="24"/>
      <c r="M3386" s="24"/>
    </row>
    <row r="3387" ht="22.5" customHeight="1">
      <c r="A3387" s="16" t="s">
        <v>955</v>
      </c>
      <c r="B3387" s="16" t="s">
        <v>955</v>
      </c>
      <c r="C3387" s="25"/>
      <c r="D3387" s="18"/>
      <c r="E3387" s="19"/>
      <c r="F3387" s="20"/>
      <c r="G3387" s="21"/>
      <c r="H3387" s="22" t="b">
        <v>0</v>
      </c>
      <c r="I3387" s="19"/>
      <c r="J3387" s="18"/>
      <c r="K3387" s="31">
        <v>0.0</v>
      </c>
      <c r="L3387" s="24"/>
      <c r="M3387" s="24"/>
    </row>
    <row r="3388" ht="22.5" customHeight="1">
      <c r="A3388" s="16" t="s">
        <v>955</v>
      </c>
      <c r="B3388" s="16" t="s">
        <v>955</v>
      </c>
      <c r="C3388" s="25"/>
      <c r="D3388" s="18"/>
      <c r="E3388" s="19"/>
      <c r="F3388" s="20"/>
      <c r="G3388" s="21"/>
      <c r="H3388" s="22" t="b">
        <v>0</v>
      </c>
      <c r="I3388" s="19"/>
      <c r="J3388" s="18"/>
      <c r="K3388" s="31">
        <v>0.0</v>
      </c>
      <c r="L3388" s="24"/>
      <c r="M3388" s="24"/>
    </row>
    <row r="3389" ht="22.5" customHeight="1">
      <c r="A3389" s="16" t="s">
        <v>955</v>
      </c>
      <c r="B3389" s="16" t="s">
        <v>955</v>
      </c>
      <c r="C3389" s="25"/>
      <c r="D3389" s="18"/>
      <c r="E3389" s="19"/>
      <c r="F3389" s="20"/>
      <c r="G3389" s="21"/>
      <c r="H3389" s="22" t="b">
        <v>0</v>
      </c>
      <c r="I3389" s="19"/>
      <c r="J3389" s="18"/>
      <c r="K3389" s="31">
        <v>0.0</v>
      </c>
      <c r="L3389" s="24"/>
      <c r="M3389" s="24"/>
    </row>
    <row r="3390" ht="22.5" customHeight="1">
      <c r="A3390" s="16" t="s">
        <v>955</v>
      </c>
      <c r="B3390" s="16" t="s">
        <v>955</v>
      </c>
      <c r="C3390" s="25"/>
      <c r="D3390" s="18"/>
      <c r="E3390" s="19"/>
      <c r="F3390" s="20"/>
      <c r="G3390" s="21"/>
      <c r="H3390" s="22" t="b">
        <v>0</v>
      </c>
      <c r="I3390" s="19"/>
      <c r="J3390" s="18"/>
      <c r="K3390" s="31">
        <v>0.0</v>
      </c>
      <c r="L3390" s="24"/>
      <c r="M3390" s="24"/>
    </row>
    <row r="3391" ht="22.5" customHeight="1">
      <c r="A3391" s="16" t="s">
        <v>955</v>
      </c>
      <c r="B3391" s="16" t="s">
        <v>955</v>
      </c>
      <c r="C3391" s="25"/>
      <c r="D3391" s="18"/>
      <c r="E3391" s="19"/>
      <c r="F3391" s="20"/>
      <c r="G3391" s="21"/>
      <c r="H3391" s="22" t="b">
        <v>0</v>
      </c>
      <c r="I3391" s="19"/>
      <c r="J3391" s="18"/>
      <c r="K3391" s="31">
        <v>0.0</v>
      </c>
      <c r="L3391" s="24"/>
      <c r="M3391" s="24"/>
    </row>
    <row r="3392" ht="22.5" customHeight="1">
      <c r="A3392" s="16" t="s">
        <v>955</v>
      </c>
      <c r="B3392" s="16" t="s">
        <v>955</v>
      </c>
      <c r="C3392" s="25"/>
      <c r="D3392" s="18"/>
      <c r="E3392" s="19"/>
      <c r="F3392" s="20"/>
      <c r="G3392" s="21"/>
      <c r="H3392" s="22" t="b">
        <v>0</v>
      </c>
      <c r="I3392" s="19"/>
      <c r="J3392" s="18"/>
      <c r="K3392" s="31">
        <v>0.0</v>
      </c>
      <c r="L3392" s="24"/>
      <c r="M3392" s="24"/>
    </row>
    <row r="3393" ht="22.5" customHeight="1">
      <c r="A3393" s="16" t="s">
        <v>955</v>
      </c>
      <c r="B3393" s="16" t="s">
        <v>955</v>
      </c>
      <c r="C3393" s="25"/>
      <c r="D3393" s="18"/>
      <c r="E3393" s="19"/>
      <c r="F3393" s="20"/>
      <c r="G3393" s="21"/>
      <c r="H3393" s="22" t="b">
        <v>0</v>
      </c>
      <c r="I3393" s="19"/>
      <c r="J3393" s="18"/>
      <c r="K3393" s="31">
        <v>0.0</v>
      </c>
      <c r="L3393" s="24"/>
      <c r="M3393" s="24"/>
    </row>
    <row r="3394" ht="22.5" customHeight="1">
      <c r="A3394" s="16" t="s">
        <v>955</v>
      </c>
      <c r="B3394" s="16" t="s">
        <v>955</v>
      </c>
      <c r="C3394" s="25"/>
      <c r="D3394" s="18"/>
      <c r="E3394" s="19"/>
      <c r="F3394" s="20"/>
      <c r="G3394" s="21"/>
      <c r="H3394" s="22" t="b">
        <v>0</v>
      </c>
      <c r="I3394" s="19"/>
      <c r="J3394" s="18"/>
      <c r="K3394" s="31">
        <v>0.0</v>
      </c>
      <c r="L3394" s="24"/>
      <c r="M3394" s="24"/>
    </row>
    <row r="3395" ht="22.5" customHeight="1">
      <c r="A3395" s="16" t="s">
        <v>955</v>
      </c>
      <c r="B3395" s="16" t="s">
        <v>955</v>
      </c>
      <c r="C3395" s="25"/>
      <c r="D3395" s="18"/>
      <c r="E3395" s="19"/>
      <c r="F3395" s="20"/>
      <c r="G3395" s="21"/>
      <c r="H3395" s="22" t="b">
        <v>0</v>
      </c>
      <c r="I3395" s="19"/>
      <c r="J3395" s="18"/>
      <c r="K3395" s="31">
        <v>0.0</v>
      </c>
      <c r="L3395" s="24"/>
      <c r="M3395" s="24"/>
    </row>
    <row r="3396" ht="22.5" customHeight="1">
      <c r="A3396" s="16" t="s">
        <v>955</v>
      </c>
      <c r="B3396" s="16" t="s">
        <v>955</v>
      </c>
      <c r="C3396" s="25"/>
      <c r="D3396" s="18"/>
      <c r="E3396" s="19"/>
      <c r="F3396" s="20"/>
      <c r="G3396" s="21"/>
      <c r="H3396" s="22" t="b">
        <v>0</v>
      </c>
      <c r="I3396" s="19"/>
      <c r="J3396" s="18"/>
      <c r="K3396" s="31">
        <v>0.0</v>
      </c>
      <c r="L3396" s="24"/>
      <c r="M3396" s="24"/>
    </row>
    <row r="3397" ht="22.5" customHeight="1">
      <c r="A3397" s="16" t="s">
        <v>955</v>
      </c>
      <c r="B3397" s="16" t="s">
        <v>955</v>
      </c>
      <c r="C3397" s="25"/>
      <c r="D3397" s="18"/>
      <c r="E3397" s="19"/>
      <c r="F3397" s="20"/>
      <c r="G3397" s="21"/>
      <c r="H3397" s="22" t="b">
        <v>0</v>
      </c>
      <c r="I3397" s="19"/>
      <c r="J3397" s="18"/>
      <c r="K3397" s="31">
        <v>0.0</v>
      </c>
      <c r="L3397" s="24"/>
      <c r="M3397" s="24"/>
    </row>
    <row r="3398" ht="22.5" customHeight="1">
      <c r="A3398" s="16" t="s">
        <v>955</v>
      </c>
      <c r="B3398" s="16" t="s">
        <v>955</v>
      </c>
      <c r="C3398" s="25"/>
      <c r="D3398" s="18"/>
      <c r="E3398" s="19"/>
      <c r="F3398" s="20"/>
      <c r="G3398" s="21"/>
      <c r="H3398" s="22" t="b">
        <v>0</v>
      </c>
      <c r="I3398" s="19"/>
      <c r="J3398" s="18"/>
      <c r="K3398" s="31">
        <v>0.0</v>
      </c>
      <c r="L3398" s="24"/>
      <c r="M3398" s="24"/>
    </row>
    <row r="3399" ht="22.5" customHeight="1">
      <c r="A3399" s="16" t="s">
        <v>955</v>
      </c>
      <c r="B3399" s="16" t="s">
        <v>955</v>
      </c>
      <c r="C3399" s="25"/>
      <c r="D3399" s="18"/>
      <c r="E3399" s="19"/>
      <c r="F3399" s="20"/>
      <c r="G3399" s="21"/>
      <c r="H3399" s="22" t="b">
        <v>0</v>
      </c>
      <c r="I3399" s="19"/>
      <c r="J3399" s="18"/>
      <c r="K3399" s="31">
        <v>0.0</v>
      </c>
      <c r="L3399" s="24"/>
      <c r="M3399" s="24"/>
    </row>
    <row r="3400" ht="22.5" customHeight="1">
      <c r="A3400" s="16" t="s">
        <v>955</v>
      </c>
      <c r="B3400" s="16" t="s">
        <v>955</v>
      </c>
      <c r="C3400" s="25"/>
      <c r="D3400" s="18"/>
      <c r="E3400" s="19"/>
      <c r="F3400" s="20"/>
      <c r="G3400" s="21"/>
      <c r="H3400" s="22" t="b">
        <v>0</v>
      </c>
      <c r="I3400" s="19"/>
      <c r="J3400" s="18"/>
      <c r="K3400" s="31">
        <v>0.0</v>
      </c>
      <c r="L3400" s="24"/>
      <c r="M3400" s="24"/>
    </row>
    <row r="3401" ht="22.5" customHeight="1">
      <c r="A3401" s="16" t="s">
        <v>955</v>
      </c>
      <c r="B3401" s="16" t="s">
        <v>955</v>
      </c>
      <c r="C3401" s="25"/>
      <c r="D3401" s="18"/>
      <c r="E3401" s="19"/>
      <c r="F3401" s="20"/>
      <c r="G3401" s="21"/>
      <c r="H3401" s="22" t="b">
        <v>0</v>
      </c>
      <c r="I3401" s="19"/>
      <c r="J3401" s="18"/>
      <c r="K3401" s="31">
        <v>0.0</v>
      </c>
      <c r="L3401" s="24"/>
      <c r="M3401" s="24"/>
    </row>
    <row r="3402" ht="22.5" customHeight="1">
      <c r="A3402" s="16" t="s">
        <v>955</v>
      </c>
      <c r="B3402" s="16" t="s">
        <v>955</v>
      </c>
      <c r="C3402" s="25"/>
      <c r="D3402" s="18"/>
      <c r="E3402" s="19"/>
      <c r="F3402" s="20"/>
      <c r="G3402" s="21"/>
      <c r="H3402" s="22" t="b">
        <v>0</v>
      </c>
      <c r="I3402" s="19"/>
      <c r="J3402" s="18"/>
      <c r="K3402" s="31">
        <v>0.0</v>
      </c>
      <c r="L3402" s="24"/>
      <c r="M3402" s="24"/>
    </row>
    <row r="3403" ht="22.5" customHeight="1">
      <c r="A3403" s="16" t="s">
        <v>955</v>
      </c>
      <c r="B3403" s="16" t="s">
        <v>955</v>
      </c>
      <c r="C3403" s="25"/>
      <c r="D3403" s="18"/>
      <c r="E3403" s="19"/>
      <c r="F3403" s="20"/>
      <c r="G3403" s="21"/>
      <c r="H3403" s="22" t="b">
        <v>0</v>
      </c>
      <c r="I3403" s="19"/>
      <c r="J3403" s="18"/>
      <c r="K3403" s="31">
        <v>0.0</v>
      </c>
      <c r="L3403" s="24"/>
      <c r="M3403" s="24"/>
    </row>
    <row r="3404" ht="22.5" customHeight="1">
      <c r="A3404" s="16" t="s">
        <v>955</v>
      </c>
      <c r="B3404" s="16" t="s">
        <v>955</v>
      </c>
      <c r="C3404" s="25"/>
      <c r="D3404" s="18"/>
      <c r="E3404" s="19"/>
      <c r="F3404" s="20"/>
      <c r="G3404" s="21"/>
      <c r="H3404" s="22" t="b">
        <v>0</v>
      </c>
      <c r="I3404" s="19"/>
      <c r="J3404" s="18"/>
      <c r="K3404" s="31">
        <v>0.0</v>
      </c>
      <c r="L3404" s="24"/>
      <c r="M3404" s="24"/>
    </row>
    <row r="3405" ht="22.5" customHeight="1">
      <c r="A3405" s="16" t="s">
        <v>955</v>
      </c>
      <c r="B3405" s="16" t="s">
        <v>955</v>
      </c>
      <c r="C3405" s="25"/>
      <c r="D3405" s="18"/>
      <c r="E3405" s="19"/>
      <c r="F3405" s="20"/>
      <c r="G3405" s="21"/>
      <c r="H3405" s="22" t="b">
        <v>0</v>
      </c>
      <c r="I3405" s="19"/>
      <c r="J3405" s="18"/>
      <c r="K3405" s="31">
        <v>0.0</v>
      </c>
      <c r="L3405" s="24"/>
      <c r="M3405" s="24"/>
    </row>
    <row r="3406" ht="22.5" customHeight="1">
      <c r="A3406" s="16" t="s">
        <v>955</v>
      </c>
      <c r="B3406" s="16" t="s">
        <v>955</v>
      </c>
      <c r="C3406" s="25"/>
      <c r="D3406" s="18"/>
      <c r="E3406" s="19"/>
      <c r="F3406" s="20"/>
      <c r="G3406" s="21"/>
      <c r="H3406" s="22" t="b">
        <v>0</v>
      </c>
      <c r="I3406" s="19"/>
      <c r="J3406" s="18"/>
      <c r="K3406" s="31">
        <v>0.0</v>
      </c>
      <c r="L3406" s="24"/>
      <c r="M3406" s="24"/>
    </row>
    <row r="3407" ht="22.5" customHeight="1">
      <c r="A3407" s="16" t="s">
        <v>955</v>
      </c>
      <c r="B3407" s="16" t="s">
        <v>955</v>
      </c>
      <c r="C3407" s="25"/>
      <c r="D3407" s="18"/>
      <c r="E3407" s="19"/>
      <c r="F3407" s="20"/>
      <c r="G3407" s="21"/>
      <c r="H3407" s="22" t="b">
        <v>0</v>
      </c>
      <c r="I3407" s="19"/>
      <c r="J3407" s="18"/>
      <c r="K3407" s="31">
        <v>0.0</v>
      </c>
      <c r="L3407" s="24"/>
      <c r="M3407" s="24"/>
    </row>
    <row r="3408" ht="22.5" customHeight="1">
      <c r="A3408" s="16" t="s">
        <v>955</v>
      </c>
      <c r="B3408" s="16" t="s">
        <v>955</v>
      </c>
      <c r="C3408" s="25"/>
      <c r="D3408" s="18"/>
      <c r="E3408" s="19"/>
      <c r="F3408" s="20"/>
      <c r="G3408" s="21"/>
      <c r="H3408" s="22" t="b">
        <v>0</v>
      </c>
      <c r="I3408" s="19"/>
      <c r="J3408" s="18"/>
      <c r="K3408" s="31">
        <v>0.0</v>
      </c>
      <c r="L3408" s="24"/>
      <c r="M3408" s="24"/>
    </row>
    <row r="3409" ht="22.5" customHeight="1">
      <c r="A3409" s="16" t="s">
        <v>955</v>
      </c>
      <c r="B3409" s="16" t="s">
        <v>955</v>
      </c>
      <c r="C3409" s="25"/>
      <c r="D3409" s="18"/>
      <c r="E3409" s="19"/>
      <c r="F3409" s="20"/>
      <c r="G3409" s="21"/>
      <c r="H3409" s="22" t="b">
        <v>0</v>
      </c>
      <c r="I3409" s="19"/>
      <c r="J3409" s="18"/>
      <c r="K3409" s="31">
        <v>0.0</v>
      </c>
      <c r="L3409" s="24"/>
      <c r="M3409" s="24"/>
    </row>
    <row r="3410" ht="22.5" customHeight="1">
      <c r="A3410" s="16" t="s">
        <v>955</v>
      </c>
      <c r="B3410" s="16" t="s">
        <v>955</v>
      </c>
      <c r="C3410" s="25"/>
      <c r="D3410" s="18"/>
      <c r="E3410" s="19"/>
      <c r="F3410" s="20"/>
      <c r="G3410" s="21"/>
      <c r="H3410" s="22" t="b">
        <v>0</v>
      </c>
      <c r="I3410" s="19"/>
      <c r="J3410" s="18"/>
      <c r="K3410" s="31">
        <v>0.0</v>
      </c>
      <c r="L3410" s="24"/>
      <c r="M3410" s="24"/>
    </row>
    <row r="3411" ht="22.5" customHeight="1">
      <c r="A3411" s="16" t="s">
        <v>955</v>
      </c>
      <c r="B3411" s="16" t="s">
        <v>955</v>
      </c>
      <c r="C3411" s="25"/>
      <c r="D3411" s="18"/>
      <c r="E3411" s="19"/>
      <c r="F3411" s="20"/>
      <c r="G3411" s="21"/>
      <c r="H3411" s="22" t="b">
        <v>0</v>
      </c>
      <c r="I3411" s="19"/>
      <c r="J3411" s="18"/>
      <c r="K3411" s="31">
        <v>0.0</v>
      </c>
      <c r="L3411" s="24"/>
      <c r="M3411" s="24"/>
    </row>
    <row r="3412" ht="22.5" customHeight="1">
      <c r="A3412" s="16" t="s">
        <v>955</v>
      </c>
      <c r="B3412" s="16" t="s">
        <v>955</v>
      </c>
      <c r="C3412" s="25"/>
      <c r="D3412" s="18"/>
      <c r="E3412" s="19"/>
      <c r="F3412" s="20"/>
      <c r="G3412" s="21"/>
      <c r="H3412" s="22" t="b">
        <v>0</v>
      </c>
      <c r="I3412" s="19"/>
      <c r="J3412" s="18"/>
      <c r="K3412" s="31">
        <v>0.0</v>
      </c>
      <c r="L3412" s="24"/>
      <c r="M3412" s="24"/>
    </row>
    <row r="3413" ht="22.5" customHeight="1">
      <c r="A3413" s="16" t="s">
        <v>955</v>
      </c>
      <c r="B3413" s="16" t="s">
        <v>955</v>
      </c>
      <c r="C3413" s="25"/>
      <c r="D3413" s="18"/>
      <c r="E3413" s="19"/>
      <c r="F3413" s="20"/>
      <c r="G3413" s="21"/>
      <c r="H3413" s="22" t="b">
        <v>0</v>
      </c>
      <c r="I3413" s="19"/>
      <c r="J3413" s="18"/>
      <c r="K3413" s="31">
        <v>0.0</v>
      </c>
      <c r="L3413" s="24"/>
      <c r="M3413" s="24"/>
    </row>
    <row r="3414" ht="22.5" customHeight="1">
      <c r="A3414" s="16" t="s">
        <v>955</v>
      </c>
      <c r="B3414" s="16" t="s">
        <v>955</v>
      </c>
      <c r="C3414" s="25"/>
      <c r="D3414" s="18"/>
      <c r="E3414" s="19"/>
      <c r="F3414" s="20"/>
      <c r="G3414" s="21"/>
      <c r="H3414" s="22" t="b">
        <v>0</v>
      </c>
      <c r="I3414" s="19"/>
      <c r="J3414" s="18"/>
      <c r="K3414" s="31">
        <v>0.0</v>
      </c>
      <c r="L3414" s="24"/>
      <c r="M3414" s="24"/>
    </row>
    <row r="3415" ht="22.5" customHeight="1">
      <c r="A3415" s="16" t="s">
        <v>955</v>
      </c>
      <c r="B3415" s="16" t="s">
        <v>955</v>
      </c>
      <c r="C3415" s="25"/>
      <c r="D3415" s="18"/>
      <c r="E3415" s="19"/>
      <c r="F3415" s="20"/>
      <c r="G3415" s="21"/>
      <c r="H3415" s="22" t="b">
        <v>0</v>
      </c>
      <c r="I3415" s="19"/>
      <c r="J3415" s="18"/>
      <c r="K3415" s="31">
        <v>0.0</v>
      </c>
      <c r="L3415" s="24"/>
      <c r="M3415" s="24"/>
    </row>
    <row r="3416" ht="22.5" customHeight="1">
      <c r="A3416" s="16" t="s">
        <v>955</v>
      </c>
      <c r="B3416" s="16" t="s">
        <v>955</v>
      </c>
      <c r="C3416" s="25"/>
      <c r="D3416" s="18"/>
      <c r="E3416" s="19"/>
      <c r="F3416" s="20"/>
      <c r="G3416" s="21"/>
      <c r="H3416" s="22" t="b">
        <v>0</v>
      </c>
      <c r="I3416" s="19"/>
      <c r="J3416" s="18"/>
      <c r="K3416" s="31">
        <v>0.0</v>
      </c>
      <c r="L3416" s="24"/>
      <c r="M3416" s="24"/>
    </row>
    <row r="3417" ht="22.5" customHeight="1">
      <c r="A3417" s="16" t="s">
        <v>955</v>
      </c>
      <c r="B3417" s="16" t="s">
        <v>955</v>
      </c>
      <c r="C3417" s="25"/>
      <c r="D3417" s="18"/>
      <c r="E3417" s="19"/>
      <c r="F3417" s="20"/>
      <c r="G3417" s="21"/>
      <c r="H3417" s="22" t="b">
        <v>0</v>
      </c>
      <c r="I3417" s="19"/>
      <c r="J3417" s="18"/>
      <c r="K3417" s="31">
        <v>0.0</v>
      </c>
      <c r="L3417" s="24"/>
      <c r="M3417" s="24"/>
    </row>
    <row r="3418" ht="22.5" customHeight="1">
      <c r="A3418" s="16" t="s">
        <v>955</v>
      </c>
      <c r="B3418" s="16" t="s">
        <v>955</v>
      </c>
      <c r="C3418" s="25"/>
      <c r="D3418" s="18"/>
      <c r="E3418" s="19"/>
      <c r="F3418" s="20"/>
      <c r="G3418" s="21"/>
      <c r="H3418" s="22" t="b">
        <v>0</v>
      </c>
      <c r="I3418" s="19"/>
      <c r="J3418" s="18"/>
      <c r="K3418" s="31">
        <v>0.0</v>
      </c>
      <c r="L3418" s="24"/>
      <c r="M3418" s="24"/>
    </row>
    <row r="3419" ht="22.5" customHeight="1">
      <c r="A3419" s="16" t="s">
        <v>955</v>
      </c>
      <c r="B3419" s="16" t="s">
        <v>955</v>
      </c>
      <c r="C3419" s="25"/>
      <c r="D3419" s="18"/>
      <c r="E3419" s="19"/>
      <c r="F3419" s="20"/>
      <c r="G3419" s="21"/>
      <c r="H3419" s="22" t="b">
        <v>0</v>
      </c>
      <c r="I3419" s="19"/>
      <c r="J3419" s="18"/>
      <c r="K3419" s="31">
        <v>0.0</v>
      </c>
      <c r="L3419" s="24"/>
      <c r="M3419" s="24"/>
    </row>
    <row r="3420" ht="22.5" customHeight="1">
      <c r="A3420" s="16" t="s">
        <v>955</v>
      </c>
      <c r="B3420" s="16" t="s">
        <v>955</v>
      </c>
      <c r="C3420" s="25"/>
      <c r="D3420" s="18"/>
      <c r="E3420" s="19"/>
      <c r="F3420" s="20"/>
      <c r="G3420" s="21"/>
      <c r="H3420" s="22" t="b">
        <v>0</v>
      </c>
      <c r="I3420" s="19"/>
      <c r="J3420" s="18"/>
      <c r="K3420" s="31">
        <v>0.0</v>
      </c>
      <c r="L3420" s="24"/>
      <c r="M3420" s="24"/>
    </row>
    <row r="3421" ht="22.5" customHeight="1">
      <c r="A3421" s="16" t="s">
        <v>955</v>
      </c>
      <c r="B3421" s="16" t="s">
        <v>955</v>
      </c>
      <c r="C3421" s="25"/>
      <c r="D3421" s="18"/>
      <c r="E3421" s="19"/>
      <c r="F3421" s="20"/>
      <c r="G3421" s="21"/>
      <c r="H3421" s="22" t="b">
        <v>0</v>
      </c>
      <c r="I3421" s="19"/>
      <c r="J3421" s="18"/>
      <c r="K3421" s="31">
        <v>0.0</v>
      </c>
      <c r="L3421" s="24"/>
      <c r="M3421" s="24"/>
    </row>
    <row r="3422" ht="22.5" customHeight="1">
      <c r="A3422" s="16" t="s">
        <v>955</v>
      </c>
      <c r="B3422" s="16" t="s">
        <v>955</v>
      </c>
      <c r="C3422" s="25"/>
      <c r="D3422" s="18"/>
      <c r="E3422" s="19"/>
      <c r="F3422" s="20"/>
      <c r="G3422" s="21"/>
      <c r="H3422" s="22" t="b">
        <v>0</v>
      </c>
      <c r="I3422" s="19"/>
      <c r="J3422" s="18"/>
      <c r="K3422" s="31">
        <v>0.0</v>
      </c>
      <c r="L3422" s="24"/>
      <c r="M3422" s="24"/>
    </row>
    <row r="3423" ht="22.5" customHeight="1">
      <c r="A3423" s="16" t="s">
        <v>955</v>
      </c>
      <c r="B3423" s="16" t="s">
        <v>955</v>
      </c>
      <c r="C3423" s="25"/>
      <c r="D3423" s="18"/>
      <c r="E3423" s="19"/>
      <c r="F3423" s="20"/>
      <c r="G3423" s="21"/>
      <c r="H3423" s="22" t="b">
        <v>0</v>
      </c>
      <c r="I3423" s="19"/>
      <c r="J3423" s="18"/>
      <c r="K3423" s="31">
        <v>0.0</v>
      </c>
      <c r="L3423" s="24"/>
      <c r="M3423" s="24"/>
    </row>
    <row r="3424" ht="22.5" customHeight="1">
      <c r="A3424" s="16" t="s">
        <v>955</v>
      </c>
      <c r="B3424" s="16" t="s">
        <v>955</v>
      </c>
      <c r="C3424" s="25"/>
      <c r="D3424" s="18"/>
      <c r="E3424" s="19"/>
      <c r="F3424" s="20"/>
      <c r="G3424" s="21"/>
      <c r="H3424" s="22" t="b">
        <v>0</v>
      </c>
      <c r="I3424" s="19"/>
      <c r="J3424" s="18"/>
      <c r="K3424" s="31">
        <v>0.0</v>
      </c>
      <c r="L3424" s="24"/>
      <c r="M3424" s="24"/>
    </row>
    <row r="3425" ht="22.5" customHeight="1">
      <c r="A3425" s="16" t="s">
        <v>955</v>
      </c>
      <c r="B3425" s="16" t="s">
        <v>955</v>
      </c>
      <c r="C3425" s="25"/>
      <c r="D3425" s="18"/>
      <c r="E3425" s="19"/>
      <c r="F3425" s="20"/>
      <c r="G3425" s="21"/>
      <c r="H3425" s="22" t="b">
        <v>0</v>
      </c>
      <c r="I3425" s="19"/>
      <c r="J3425" s="18"/>
      <c r="K3425" s="31">
        <v>0.0</v>
      </c>
      <c r="L3425" s="24"/>
      <c r="M3425" s="24"/>
    </row>
    <row r="3426" ht="22.5" customHeight="1">
      <c r="A3426" s="16" t="s">
        <v>955</v>
      </c>
      <c r="B3426" s="16" t="s">
        <v>955</v>
      </c>
      <c r="C3426" s="25"/>
      <c r="D3426" s="18"/>
      <c r="E3426" s="19"/>
      <c r="F3426" s="20"/>
      <c r="G3426" s="21"/>
      <c r="H3426" s="22" t="b">
        <v>0</v>
      </c>
      <c r="I3426" s="19"/>
      <c r="J3426" s="18"/>
      <c r="K3426" s="31">
        <v>0.0</v>
      </c>
      <c r="L3426" s="24"/>
      <c r="M3426" s="24"/>
    </row>
    <row r="3427" ht="22.5" customHeight="1">
      <c r="A3427" s="16" t="s">
        <v>955</v>
      </c>
      <c r="B3427" s="16" t="s">
        <v>955</v>
      </c>
      <c r="C3427" s="25"/>
      <c r="D3427" s="18"/>
      <c r="E3427" s="19"/>
      <c r="F3427" s="20"/>
      <c r="G3427" s="21"/>
      <c r="H3427" s="22" t="b">
        <v>0</v>
      </c>
      <c r="I3427" s="19"/>
      <c r="J3427" s="18"/>
      <c r="K3427" s="31">
        <v>0.0</v>
      </c>
      <c r="L3427" s="24"/>
      <c r="M3427" s="24"/>
    </row>
    <row r="3428" ht="22.5" customHeight="1">
      <c r="A3428" s="16" t="s">
        <v>955</v>
      </c>
      <c r="B3428" s="16" t="s">
        <v>955</v>
      </c>
      <c r="C3428" s="25"/>
      <c r="D3428" s="18"/>
      <c r="E3428" s="19"/>
      <c r="F3428" s="20"/>
      <c r="G3428" s="21"/>
      <c r="H3428" s="22" t="b">
        <v>0</v>
      </c>
      <c r="I3428" s="19"/>
      <c r="J3428" s="18"/>
      <c r="K3428" s="31">
        <v>0.0</v>
      </c>
      <c r="L3428" s="24"/>
      <c r="M3428" s="24"/>
    </row>
    <row r="3429" ht="22.5" customHeight="1">
      <c r="A3429" s="16" t="s">
        <v>955</v>
      </c>
      <c r="B3429" s="16" t="s">
        <v>955</v>
      </c>
      <c r="C3429" s="25"/>
      <c r="D3429" s="18"/>
      <c r="E3429" s="19"/>
      <c r="F3429" s="20"/>
      <c r="G3429" s="21"/>
      <c r="H3429" s="22" t="b">
        <v>0</v>
      </c>
      <c r="I3429" s="19"/>
      <c r="J3429" s="18"/>
      <c r="K3429" s="31">
        <v>0.0</v>
      </c>
      <c r="L3429" s="24"/>
      <c r="M3429" s="24"/>
    </row>
    <row r="3430" ht="22.5" customHeight="1">
      <c r="A3430" s="16" t="s">
        <v>955</v>
      </c>
      <c r="B3430" s="16" t="s">
        <v>955</v>
      </c>
      <c r="C3430" s="25"/>
      <c r="D3430" s="18"/>
      <c r="E3430" s="19"/>
      <c r="F3430" s="20"/>
      <c r="G3430" s="21"/>
      <c r="H3430" s="22" t="b">
        <v>0</v>
      </c>
      <c r="I3430" s="19"/>
      <c r="J3430" s="18"/>
      <c r="K3430" s="31">
        <v>0.0</v>
      </c>
      <c r="L3430" s="24"/>
      <c r="M3430" s="24"/>
    </row>
    <row r="3431" ht="22.5" customHeight="1">
      <c r="A3431" s="16" t="s">
        <v>955</v>
      </c>
      <c r="B3431" s="16" t="s">
        <v>955</v>
      </c>
      <c r="C3431" s="25"/>
      <c r="D3431" s="18"/>
      <c r="E3431" s="19"/>
      <c r="F3431" s="20"/>
      <c r="G3431" s="21"/>
      <c r="H3431" s="22" t="b">
        <v>0</v>
      </c>
      <c r="I3431" s="19"/>
      <c r="J3431" s="18"/>
      <c r="K3431" s="31">
        <v>0.0</v>
      </c>
      <c r="L3431" s="24"/>
      <c r="M3431" s="24"/>
    </row>
    <row r="3432" ht="22.5" customHeight="1">
      <c r="A3432" s="16" t="s">
        <v>955</v>
      </c>
      <c r="B3432" s="16" t="s">
        <v>955</v>
      </c>
      <c r="C3432" s="25"/>
      <c r="D3432" s="18"/>
      <c r="E3432" s="19"/>
      <c r="F3432" s="20"/>
      <c r="G3432" s="21"/>
      <c r="H3432" s="22" t="b">
        <v>0</v>
      </c>
      <c r="I3432" s="19"/>
      <c r="J3432" s="18"/>
      <c r="K3432" s="31">
        <v>0.0</v>
      </c>
      <c r="L3432" s="24"/>
      <c r="M3432" s="24"/>
    </row>
    <row r="3433" ht="22.5" customHeight="1">
      <c r="A3433" s="16" t="s">
        <v>955</v>
      </c>
      <c r="B3433" s="16" t="s">
        <v>955</v>
      </c>
      <c r="C3433" s="25"/>
      <c r="D3433" s="18"/>
      <c r="E3433" s="19"/>
      <c r="F3433" s="20"/>
      <c r="G3433" s="21"/>
      <c r="H3433" s="22" t="b">
        <v>0</v>
      </c>
      <c r="I3433" s="19"/>
      <c r="J3433" s="18"/>
      <c r="K3433" s="31">
        <v>0.0</v>
      </c>
      <c r="L3433" s="24"/>
      <c r="M3433" s="24"/>
    </row>
    <row r="3434" ht="22.5" customHeight="1">
      <c r="A3434" s="16" t="s">
        <v>955</v>
      </c>
      <c r="B3434" s="16" t="s">
        <v>955</v>
      </c>
      <c r="C3434" s="25"/>
      <c r="D3434" s="18"/>
      <c r="E3434" s="19"/>
      <c r="F3434" s="20"/>
      <c r="G3434" s="21"/>
      <c r="H3434" s="22" t="b">
        <v>0</v>
      </c>
      <c r="I3434" s="19"/>
      <c r="J3434" s="18"/>
      <c r="K3434" s="31">
        <v>0.0</v>
      </c>
      <c r="L3434" s="24"/>
      <c r="M3434" s="24"/>
    </row>
    <row r="3435" ht="22.5" customHeight="1">
      <c r="A3435" s="16" t="s">
        <v>955</v>
      </c>
      <c r="B3435" s="16" t="s">
        <v>955</v>
      </c>
      <c r="C3435" s="25"/>
      <c r="D3435" s="18"/>
      <c r="E3435" s="19"/>
      <c r="F3435" s="20"/>
      <c r="G3435" s="21"/>
      <c r="H3435" s="22" t="b">
        <v>0</v>
      </c>
      <c r="I3435" s="19"/>
      <c r="J3435" s="18"/>
      <c r="K3435" s="31">
        <v>0.0</v>
      </c>
      <c r="L3435" s="24"/>
      <c r="M3435" s="24"/>
    </row>
    <row r="3436" ht="22.5" customHeight="1">
      <c r="A3436" s="16" t="s">
        <v>955</v>
      </c>
      <c r="B3436" s="16" t="s">
        <v>955</v>
      </c>
      <c r="C3436" s="25"/>
      <c r="D3436" s="18"/>
      <c r="E3436" s="19"/>
      <c r="F3436" s="20"/>
      <c r="G3436" s="21"/>
      <c r="H3436" s="22" t="b">
        <v>0</v>
      </c>
      <c r="I3436" s="19"/>
      <c r="J3436" s="18"/>
      <c r="K3436" s="31">
        <v>0.0</v>
      </c>
      <c r="L3436" s="24"/>
      <c r="M3436" s="24"/>
    </row>
    <row r="3437" ht="22.5" customHeight="1">
      <c r="A3437" s="16" t="s">
        <v>955</v>
      </c>
      <c r="B3437" s="16" t="s">
        <v>955</v>
      </c>
      <c r="C3437" s="25"/>
      <c r="D3437" s="18"/>
      <c r="E3437" s="19"/>
      <c r="F3437" s="20"/>
      <c r="G3437" s="21"/>
      <c r="H3437" s="22" t="b">
        <v>0</v>
      </c>
      <c r="I3437" s="19"/>
      <c r="J3437" s="18"/>
      <c r="K3437" s="31">
        <v>0.0</v>
      </c>
      <c r="L3437" s="24"/>
      <c r="M3437" s="24"/>
    </row>
    <row r="3438" ht="22.5" customHeight="1">
      <c r="A3438" s="16" t="s">
        <v>955</v>
      </c>
      <c r="B3438" s="16" t="s">
        <v>955</v>
      </c>
      <c r="C3438" s="25"/>
      <c r="D3438" s="18"/>
      <c r="E3438" s="19"/>
      <c r="F3438" s="20"/>
      <c r="G3438" s="21"/>
      <c r="H3438" s="22" t="b">
        <v>0</v>
      </c>
      <c r="I3438" s="19"/>
      <c r="J3438" s="18"/>
      <c r="K3438" s="31">
        <v>0.0</v>
      </c>
      <c r="L3438" s="24"/>
      <c r="M3438" s="24"/>
    </row>
    <row r="3439" ht="22.5" customHeight="1">
      <c r="A3439" s="16" t="s">
        <v>955</v>
      </c>
      <c r="B3439" s="16" t="s">
        <v>955</v>
      </c>
      <c r="C3439" s="25"/>
      <c r="D3439" s="18"/>
      <c r="E3439" s="19"/>
      <c r="F3439" s="20"/>
      <c r="G3439" s="21"/>
      <c r="H3439" s="22" t="b">
        <v>0</v>
      </c>
      <c r="I3439" s="19"/>
      <c r="J3439" s="18"/>
      <c r="K3439" s="31">
        <v>0.0</v>
      </c>
      <c r="L3439" s="24"/>
      <c r="M3439" s="24"/>
    </row>
    <row r="3440" ht="22.5" customHeight="1">
      <c r="A3440" s="16" t="s">
        <v>955</v>
      </c>
      <c r="B3440" s="16" t="s">
        <v>955</v>
      </c>
      <c r="C3440" s="25"/>
      <c r="D3440" s="18"/>
      <c r="E3440" s="19"/>
      <c r="F3440" s="20"/>
      <c r="G3440" s="21"/>
      <c r="H3440" s="22" t="b">
        <v>0</v>
      </c>
      <c r="I3440" s="19"/>
      <c r="J3440" s="18"/>
      <c r="K3440" s="31">
        <v>0.0</v>
      </c>
      <c r="L3440" s="24"/>
      <c r="M3440" s="24"/>
    </row>
    <row r="3441" ht="22.5" customHeight="1">
      <c r="A3441" s="16" t="s">
        <v>955</v>
      </c>
      <c r="B3441" s="16" t="s">
        <v>955</v>
      </c>
      <c r="C3441" s="25"/>
      <c r="D3441" s="18"/>
      <c r="E3441" s="19"/>
      <c r="F3441" s="20"/>
      <c r="G3441" s="21"/>
      <c r="H3441" s="22" t="b">
        <v>0</v>
      </c>
      <c r="I3441" s="19"/>
      <c r="J3441" s="18"/>
      <c r="K3441" s="31">
        <v>0.0</v>
      </c>
      <c r="L3441" s="24"/>
      <c r="M3441" s="24"/>
    </row>
    <row r="3442" ht="22.5" customHeight="1">
      <c r="A3442" s="16" t="s">
        <v>955</v>
      </c>
      <c r="B3442" s="16" t="s">
        <v>955</v>
      </c>
      <c r="C3442" s="25"/>
      <c r="D3442" s="18"/>
      <c r="E3442" s="19"/>
      <c r="F3442" s="20"/>
      <c r="G3442" s="21"/>
      <c r="H3442" s="22" t="b">
        <v>0</v>
      </c>
      <c r="I3442" s="19"/>
      <c r="J3442" s="18"/>
      <c r="K3442" s="31">
        <v>0.0</v>
      </c>
      <c r="L3442" s="24"/>
      <c r="M3442" s="24"/>
    </row>
    <row r="3443" ht="22.5" customHeight="1">
      <c r="A3443" s="16" t="s">
        <v>955</v>
      </c>
      <c r="B3443" s="16" t="s">
        <v>955</v>
      </c>
      <c r="C3443" s="25"/>
      <c r="D3443" s="18"/>
      <c r="E3443" s="19"/>
      <c r="F3443" s="20"/>
      <c r="G3443" s="21"/>
      <c r="H3443" s="22" t="b">
        <v>0</v>
      </c>
      <c r="I3443" s="19"/>
      <c r="J3443" s="18"/>
      <c r="K3443" s="31">
        <v>0.0</v>
      </c>
      <c r="L3443" s="24"/>
      <c r="M3443" s="24"/>
    </row>
    <row r="3444" ht="22.5" customHeight="1">
      <c r="A3444" s="16" t="s">
        <v>955</v>
      </c>
      <c r="B3444" s="16" t="s">
        <v>955</v>
      </c>
      <c r="C3444" s="25"/>
      <c r="D3444" s="18"/>
      <c r="E3444" s="19"/>
      <c r="F3444" s="20"/>
      <c r="G3444" s="21"/>
      <c r="H3444" s="22" t="b">
        <v>0</v>
      </c>
      <c r="I3444" s="19"/>
      <c r="J3444" s="18"/>
      <c r="K3444" s="31">
        <v>0.0</v>
      </c>
      <c r="L3444" s="24"/>
      <c r="M3444" s="24"/>
    </row>
    <row r="3445" ht="22.5" customHeight="1">
      <c r="A3445" s="16" t="s">
        <v>955</v>
      </c>
      <c r="B3445" s="16" t="s">
        <v>955</v>
      </c>
      <c r="C3445" s="25"/>
      <c r="D3445" s="18"/>
      <c r="E3445" s="19"/>
      <c r="F3445" s="20"/>
      <c r="G3445" s="21"/>
      <c r="H3445" s="22" t="b">
        <v>0</v>
      </c>
      <c r="I3445" s="19"/>
      <c r="J3445" s="18"/>
      <c r="K3445" s="31">
        <v>0.0</v>
      </c>
      <c r="L3445" s="24"/>
      <c r="M3445" s="24"/>
    </row>
    <row r="3446" ht="22.5" customHeight="1">
      <c r="A3446" s="16" t="s">
        <v>955</v>
      </c>
      <c r="B3446" s="16" t="s">
        <v>955</v>
      </c>
      <c r="C3446" s="25"/>
      <c r="D3446" s="18"/>
      <c r="E3446" s="19"/>
      <c r="F3446" s="20"/>
      <c r="G3446" s="21"/>
      <c r="H3446" s="22" t="b">
        <v>0</v>
      </c>
      <c r="I3446" s="19"/>
      <c r="J3446" s="18"/>
      <c r="K3446" s="31">
        <v>0.0</v>
      </c>
      <c r="L3446" s="24"/>
      <c r="M3446" s="24"/>
    </row>
    <row r="3447" ht="22.5" customHeight="1">
      <c r="A3447" s="16" t="s">
        <v>955</v>
      </c>
      <c r="B3447" s="16" t="s">
        <v>955</v>
      </c>
      <c r="C3447" s="25"/>
      <c r="D3447" s="18"/>
      <c r="E3447" s="19"/>
      <c r="F3447" s="20"/>
      <c r="G3447" s="21"/>
      <c r="H3447" s="22" t="b">
        <v>0</v>
      </c>
      <c r="I3447" s="19"/>
      <c r="J3447" s="18"/>
      <c r="K3447" s="31">
        <v>0.0</v>
      </c>
      <c r="L3447" s="24"/>
      <c r="M3447" s="24"/>
    </row>
    <row r="3448" ht="22.5" customHeight="1">
      <c r="A3448" s="16" t="s">
        <v>955</v>
      </c>
      <c r="B3448" s="16" t="s">
        <v>955</v>
      </c>
      <c r="C3448" s="25"/>
      <c r="D3448" s="18"/>
      <c r="E3448" s="19"/>
      <c r="F3448" s="20"/>
      <c r="G3448" s="21"/>
      <c r="H3448" s="22" t="b">
        <v>0</v>
      </c>
      <c r="I3448" s="19"/>
      <c r="J3448" s="18"/>
      <c r="K3448" s="31">
        <v>0.0</v>
      </c>
      <c r="L3448" s="24"/>
      <c r="M3448" s="24"/>
    </row>
    <row r="3449" ht="22.5" customHeight="1">
      <c r="A3449" s="16" t="s">
        <v>955</v>
      </c>
      <c r="B3449" s="16" t="s">
        <v>955</v>
      </c>
      <c r="C3449" s="25"/>
      <c r="D3449" s="18"/>
      <c r="E3449" s="19"/>
      <c r="F3449" s="20"/>
      <c r="G3449" s="21"/>
      <c r="H3449" s="22" t="b">
        <v>0</v>
      </c>
      <c r="I3449" s="19"/>
      <c r="J3449" s="18"/>
      <c r="K3449" s="31">
        <v>0.0</v>
      </c>
      <c r="L3449" s="24"/>
      <c r="M3449" s="24"/>
    </row>
    <row r="3450" ht="22.5" customHeight="1">
      <c r="A3450" s="16" t="s">
        <v>955</v>
      </c>
      <c r="B3450" s="16" t="s">
        <v>955</v>
      </c>
      <c r="C3450" s="25"/>
      <c r="D3450" s="18"/>
      <c r="E3450" s="19"/>
      <c r="F3450" s="20"/>
      <c r="G3450" s="21"/>
      <c r="H3450" s="22" t="b">
        <v>0</v>
      </c>
      <c r="I3450" s="19"/>
      <c r="J3450" s="18"/>
      <c r="K3450" s="31">
        <v>0.0</v>
      </c>
      <c r="L3450" s="24"/>
      <c r="M3450" s="24"/>
    </row>
    <row r="3451" ht="22.5" customHeight="1">
      <c r="A3451" s="16" t="s">
        <v>955</v>
      </c>
      <c r="B3451" s="16" t="s">
        <v>955</v>
      </c>
      <c r="C3451" s="25"/>
      <c r="D3451" s="18"/>
      <c r="E3451" s="19"/>
      <c r="F3451" s="20"/>
      <c r="G3451" s="21"/>
      <c r="H3451" s="22" t="b">
        <v>0</v>
      </c>
      <c r="I3451" s="19"/>
      <c r="J3451" s="18"/>
      <c r="K3451" s="31">
        <v>0.0</v>
      </c>
      <c r="L3451" s="24"/>
      <c r="M3451" s="24"/>
    </row>
    <row r="3452" ht="22.5" customHeight="1">
      <c r="A3452" s="16" t="s">
        <v>955</v>
      </c>
      <c r="B3452" s="16" t="s">
        <v>955</v>
      </c>
      <c r="C3452" s="25"/>
      <c r="D3452" s="18"/>
      <c r="E3452" s="19"/>
      <c r="F3452" s="20"/>
      <c r="G3452" s="21"/>
      <c r="H3452" s="22" t="b">
        <v>0</v>
      </c>
      <c r="I3452" s="19"/>
      <c r="J3452" s="18"/>
      <c r="K3452" s="31">
        <v>0.0</v>
      </c>
      <c r="L3452" s="24"/>
      <c r="M3452" s="24"/>
    </row>
    <row r="3453" ht="22.5" customHeight="1">
      <c r="A3453" s="16" t="s">
        <v>955</v>
      </c>
      <c r="B3453" s="16" t="s">
        <v>955</v>
      </c>
      <c r="C3453" s="25"/>
      <c r="D3453" s="18"/>
      <c r="E3453" s="19"/>
      <c r="F3453" s="20"/>
      <c r="G3453" s="21"/>
      <c r="H3453" s="22" t="b">
        <v>0</v>
      </c>
      <c r="I3453" s="19"/>
      <c r="J3453" s="18"/>
      <c r="K3453" s="31">
        <v>0.0</v>
      </c>
      <c r="L3453" s="24"/>
      <c r="M3453" s="24"/>
    </row>
    <row r="3454" ht="22.5" customHeight="1">
      <c r="A3454" s="16" t="s">
        <v>955</v>
      </c>
      <c r="B3454" s="16" t="s">
        <v>955</v>
      </c>
      <c r="C3454" s="25"/>
      <c r="D3454" s="18"/>
      <c r="E3454" s="19"/>
      <c r="F3454" s="20"/>
      <c r="G3454" s="21"/>
      <c r="H3454" s="22" t="b">
        <v>0</v>
      </c>
      <c r="I3454" s="19"/>
      <c r="J3454" s="18"/>
      <c r="K3454" s="31">
        <v>0.0</v>
      </c>
      <c r="L3454" s="24"/>
      <c r="M3454" s="24"/>
    </row>
    <row r="3455" ht="22.5" customHeight="1">
      <c r="A3455" s="16" t="s">
        <v>955</v>
      </c>
      <c r="B3455" s="16" t="s">
        <v>955</v>
      </c>
      <c r="C3455" s="25"/>
      <c r="D3455" s="18"/>
      <c r="E3455" s="19"/>
      <c r="F3455" s="20"/>
      <c r="G3455" s="21"/>
      <c r="H3455" s="22" t="b">
        <v>0</v>
      </c>
      <c r="I3455" s="19"/>
      <c r="J3455" s="18"/>
      <c r="K3455" s="31">
        <v>0.0</v>
      </c>
      <c r="L3455" s="24"/>
      <c r="M3455" s="24"/>
    </row>
    <row r="3456" ht="22.5" customHeight="1">
      <c r="A3456" s="16" t="s">
        <v>955</v>
      </c>
      <c r="B3456" s="16" t="s">
        <v>955</v>
      </c>
      <c r="C3456" s="25"/>
      <c r="D3456" s="18"/>
      <c r="E3456" s="19"/>
      <c r="F3456" s="20"/>
      <c r="G3456" s="21"/>
      <c r="H3456" s="22" t="b">
        <v>0</v>
      </c>
      <c r="I3456" s="19"/>
      <c r="J3456" s="18"/>
      <c r="K3456" s="31">
        <v>0.0</v>
      </c>
      <c r="L3456" s="24"/>
      <c r="M3456" s="24"/>
    </row>
    <row r="3457" ht="22.5" customHeight="1">
      <c r="A3457" s="16" t="s">
        <v>955</v>
      </c>
      <c r="B3457" s="16" t="s">
        <v>955</v>
      </c>
      <c r="C3457" s="25"/>
      <c r="D3457" s="18"/>
      <c r="E3457" s="19"/>
      <c r="F3457" s="20"/>
      <c r="G3457" s="21"/>
      <c r="H3457" s="22" t="b">
        <v>0</v>
      </c>
      <c r="I3457" s="19"/>
      <c r="J3457" s="18"/>
      <c r="K3457" s="31">
        <v>0.0</v>
      </c>
      <c r="L3457" s="24"/>
      <c r="M3457" s="24"/>
    </row>
    <row r="3458" ht="22.5" customHeight="1">
      <c r="A3458" s="16" t="s">
        <v>955</v>
      </c>
      <c r="B3458" s="16" t="s">
        <v>955</v>
      </c>
      <c r="C3458" s="25"/>
      <c r="D3458" s="18"/>
      <c r="E3458" s="19"/>
      <c r="F3458" s="20"/>
      <c r="G3458" s="21"/>
      <c r="H3458" s="22" t="b">
        <v>0</v>
      </c>
      <c r="I3458" s="19"/>
      <c r="J3458" s="18"/>
      <c r="K3458" s="31">
        <v>0.0</v>
      </c>
      <c r="L3458" s="24"/>
      <c r="M3458" s="24"/>
    </row>
    <row r="3459" ht="22.5" customHeight="1">
      <c r="A3459" s="16" t="s">
        <v>955</v>
      </c>
      <c r="B3459" s="16" t="s">
        <v>955</v>
      </c>
      <c r="C3459" s="25"/>
      <c r="D3459" s="18"/>
      <c r="E3459" s="19"/>
      <c r="F3459" s="20"/>
      <c r="G3459" s="21"/>
      <c r="H3459" s="22" t="b">
        <v>0</v>
      </c>
      <c r="I3459" s="19"/>
      <c r="J3459" s="18"/>
      <c r="K3459" s="31">
        <v>0.0</v>
      </c>
      <c r="L3459" s="24"/>
      <c r="M3459" s="24"/>
    </row>
    <row r="3460" ht="22.5" customHeight="1">
      <c r="A3460" s="16" t="s">
        <v>955</v>
      </c>
      <c r="B3460" s="16" t="s">
        <v>955</v>
      </c>
      <c r="C3460" s="25"/>
      <c r="D3460" s="18"/>
      <c r="E3460" s="19"/>
      <c r="F3460" s="20"/>
      <c r="G3460" s="21"/>
      <c r="H3460" s="22" t="b">
        <v>0</v>
      </c>
      <c r="I3460" s="19"/>
      <c r="J3460" s="18"/>
      <c r="K3460" s="31">
        <v>0.0</v>
      </c>
      <c r="L3460" s="24"/>
      <c r="M3460" s="24"/>
    </row>
    <row r="3461" ht="22.5" customHeight="1">
      <c r="A3461" s="16" t="s">
        <v>955</v>
      </c>
      <c r="B3461" s="16" t="s">
        <v>955</v>
      </c>
      <c r="C3461" s="25"/>
      <c r="D3461" s="18"/>
      <c r="E3461" s="19"/>
      <c r="F3461" s="20"/>
      <c r="G3461" s="21"/>
      <c r="H3461" s="22" t="b">
        <v>0</v>
      </c>
      <c r="I3461" s="19"/>
      <c r="J3461" s="18"/>
      <c r="K3461" s="31">
        <v>0.0</v>
      </c>
      <c r="L3461" s="24"/>
      <c r="M3461" s="24"/>
    </row>
    <row r="3462" ht="22.5" customHeight="1">
      <c r="A3462" s="16" t="s">
        <v>955</v>
      </c>
      <c r="B3462" s="16" t="s">
        <v>955</v>
      </c>
      <c r="C3462" s="25"/>
      <c r="D3462" s="18"/>
      <c r="E3462" s="19"/>
      <c r="F3462" s="20"/>
      <c r="G3462" s="21"/>
      <c r="H3462" s="22" t="b">
        <v>0</v>
      </c>
      <c r="I3462" s="19"/>
      <c r="J3462" s="18"/>
      <c r="K3462" s="31">
        <v>0.0</v>
      </c>
      <c r="L3462" s="24"/>
      <c r="M3462" s="24"/>
    </row>
    <row r="3463" ht="22.5" customHeight="1">
      <c r="A3463" s="16" t="s">
        <v>955</v>
      </c>
      <c r="B3463" s="16" t="s">
        <v>955</v>
      </c>
      <c r="C3463" s="25"/>
      <c r="D3463" s="18"/>
      <c r="E3463" s="19"/>
      <c r="F3463" s="20"/>
      <c r="G3463" s="21"/>
      <c r="H3463" s="22" t="b">
        <v>0</v>
      </c>
      <c r="I3463" s="19"/>
      <c r="J3463" s="18"/>
      <c r="K3463" s="31">
        <v>0.0</v>
      </c>
      <c r="L3463" s="24"/>
      <c r="M3463" s="24"/>
    </row>
    <row r="3464" ht="22.5" customHeight="1">
      <c r="A3464" s="16" t="s">
        <v>955</v>
      </c>
      <c r="B3464" s="16" t="s">
        <v>955</v>
      </c>
      <c r="C3464" s="25"/>
      <c r="D3464" s="18"/>
      <c r="E3464" s="19"/>
      <c r="F3464" s="20"/>
      <c r="G3464" s="21"/>
      <c r="H3464" s="22" t="b">
        <v>0</v>
      </c>
      <c r="I3464" s="19"/>
      <c r="J3464" s="18"/>
      <c r="K3464" s="31">
        <v>0.0</v>
      </c>
      <c r="L3464" s="24"/>
      <c r="M3464" s="24"/>
    </row>
    <row r="3465" ht="22.5" customHeight="1">
      <c r="A3465" s="16" t="s">
        <v>955</v>
      </c>
      <c r="B3465" s="16" t="s">
        <v>955</v>
      </c>
      <c r="C3465" s="25"/>
      <c r="D3465" s="18"/>
      <c r="E3465" s="19"/>
      <c r="F3465" s="20"/>
      <c r="G3465" s="21"/>
      <c r="H3465" s="22" t="b">
        <v>0</v>
      </c>
      <c r="I3465" s="19"/>
      <c r="J3465" s="18"/>
      <c r="K3465" s="31">
        <v>0.0</v>
      </c>
      <c r="L3465" s="24"/>
      <c r="M3465" s="24"/>
    </row>
    <row r="3466" ht="22.5" customHeight="1">
      <c r="A3466" s="16" t="s">
        <v>955</v>
      </c>
      <c r="B3466" s="16" t="s">
        <v>955</v>
      </c>
      <c r="C3466" s="25"/>
      <c r="D3466" s="18"/>
      <c r="E3466" s="19"/>
      <c r="F3466" s="20"/>
      <c r="G3466" s="21"/>
      <c r="H3466" s="22" t="b">
        <v>0</v>
      </c>
      <c r="I3466" s="19"/>
      <c r="J3466" s="18"/>
      <c r="K3466" s="31">
        <v>0.0</v>
      </c>
      <c r="L3466" s="24"/>
      <c r="M3466" s="24"/>
    </row>
    <row r="3467" ht="22.5" customHeight="1">
      <c r="A3467" s="16" t="s">
        <v>955</v>
      </c>
      <c r="B3467" s="16" t="s">
        <v>955</v>
      </c>
      <c r="C3467" s="25"/>
      <c r="D3467" s="18"/>
      <c r="E3467" s="19"/>
      <c r="F3467" s="20"/>
      <c r="G3467" s="21"/>
      <c r="H3467" s="22" t="b">
        <v>0</v>
      </c>
      <c r="I3467" s="19"/>
      <c r="J3467" s="18"/>
      <c r="K3467" s="31">
        <v>0.0</v>
      </c>
      <c r="L3467" s="24"/>
      <c r="M3467" s="24"/>
    </row>
    <row r="3468" ht="22.5" customHeight="1">
      <c r="A3468" s="16" t="s">
        <v>955</v>
      </c>
      <c r="B3468" s="16" t="s">
        <v>955</v>
      </c>
      <c r="C3468" s="25"/>
      <c r="D3468" s="18"/>
      <c r="E3468" s="19"/>
      <c r="F3468" s="20"/>
      <c r="G3468" s="21"/>
      <c r="H3468" s="22" t="b">
        <v>0</v>
      </c>
      <c r="I3468" s="19"/>
      <c r="J3468" s="18"/>
      <c r="K3468" s="31">
        <v>0.0</v>
      </c>
      <c r="L3468" s="24"/>
      <c r="M3468" s="24"/>
    </row>
    <row r="3469" ht="22.5" customHeight="1">
      <c r="A3469" s="16" t="s">
        <v>955</v>
      </c>
      <c r="B3469" s="16" t="s">
        <v>955</v>
      </c>
      <c r="C3469" s="25"/>
      <c r="D3469" s="18"/>
      <c r="E3469" s="19"/>
      <c r="F3469" s="20"/>
      <c r="G3469" s="21"/>
      <c r="H3469" s="22" t="b">
        <v>0</v>
      </c>
      <c r="I3469" s="19"/>
      <c r="J3469" s="18"/>
      <c r="K3469" s="31">
        <v>0.0</v>
      </c>
      <c r="L3469" s="24"/>
      <c r="M3469" s="24"/>
    </row>
    <row r="3470" ht="22.5" customHeight="1">
      <c r="A3470" s="16" t="s">
        <v>955</v>
      </c>
      <c r="B3470" s="16" t="s">
        <v>955</v>
      </c>
      <c r="C3470" s="25"/>
      <c r="D3470" s="18"/>
      <c r="E3470" s="19"/>
      <c r="F3470" s="20"/>
      <c r="G3470" s="21"/>
      <c r="H3470" s="22" t="b">
        <v>0</v>
      </c>
      <c r="I3470" s="19"/>
      <c r="J3470" s="18"/>
      <c r="K3470" s="31">
        <v>0.0</v>
      </c>
      <c r="L3470" s="24"/>
      <c r="M3470" s="24"/>
    </row>
    <row r="3471" ht="22.5" customHeight="1">
      <c r="A3471" s="16" t="s">
        <v>955</v>
      </c>
      <c r="B3471" s="16" t="s">
        <v>955</v>
      </c>
      <c r="C3471" s="25"/>
      <c r="D3471" s="18"/>
      <c r="E3471" s="19"/>
      <c r="F3471" s="20"/>
      <c r="G3471" s="21"/>
      <c r="H3471" s="22" t="b">
        <v>0</v>
      </c>
      <c r="I3471" s="19"/>
      <c r="J3471" s="18"/>
      <c r="K3471" s="31">
        <v>0.0</v>
      </c>
      <c r="L3471" s="24"/>
      <c r="M3471" s="24"/>
    </row>
    <row r="3472" ht="22.5" customHeight="1">
      <c r="A3472" s="16" t="s">
        <v>955</v>
      </c>
      <c r="B3472" s="16" t="s">
        <v>955</v>
      </c>
      <c r="C3472" s="25"/>
      <c r="D3472" s="18"/>
      <c r="E3472" s="19"/>
      <c r="F3472" s="20"/>
      <c r="G3472" s="21"/>
      <c r="H3472" s="22" t="b">
        <v>0</v>
      </c>
      <c r="I3472" s="19"/>
      <c r="J3472" s="18"/>
      <c r="K3472" s="31">
        <v>0.0</v>
      </c>
      <c r="L3472" s="24"/>
      <c r="M3472" s="24"/>
    </row>
    <row r="3473" ht="22.5" customHeight="1">
      <c r="A3473" s="16" t="s">
        <v>955</v>
      </c>
      <c r="B3473" s="16" t="s">
        <v>955</v>
      </c>
      <c r="C3473" s="25"/>
      <c r="D3473" s="18"/>
      <c r="E3473" s="19"/>
      <c r="F3473" s="20"/>
      <c r="G3473" s="21"/>
      <c r="H3473" s="22" t="b">
        <v>0</v>
      </c>
      <c r="I3473" s="19"/>
      <c r="J3473" s="18"/>
      <c r="K3473" s="31">
        <v>0.0</v>
      </c>
      <c r="L3473" s="24"/>
      <c r="M3473" s="24"/>
    </row>
    <row r="3474" ht="22.5" customHeight="1">
      <c r="A3474" s="16" t="s">
        <v>955</v>
      </c>
      <c r="B3474" s="16" t="s">
        <v>955</v>
      </c>
      <c r="C3474" s="25"/>
      <c r="D3474" s="18"/>
      <c r="E3474" s="19"/>
      <c r="F3474" s="20"/>
      <c r="G3474" s="21"/>
      <c r="H3474" s="22" t="b">
        <v>0</v>
      </c>
      <c r="I3474" s="19"/>
      <c r="J3474" s="18"/>
      <c r="K3474" s="31">
        <v>0.0</v>
      </c>
      <c r="L3474" s="24"/>
      <c r="M3474" s="24"/>
    </row>
    <row r="3475" ht="22.5" customHeight="1">
      <c r="A3475" s="16" t="s">
        <v>955</v>
      </c>
      <c r="B3475" s="16" t="s">
        <v>955</v>
      </c>
      <c r="C3475" s="25"/>
      <c r="D3475" s="18"/>
      <c r="E3475" s="19"/>
      <c r="F3475" s="20"/>
      <c r="G3475" s="21"/>
      <c r="H3475" s="22" t="b">
        <v>0</v>
      </c>
      <c r="I3475" s="19"/>
      <c r="J3475" s="18"/>
      <c r="K3475" s="31">
        <v>0.0</v>
      </c>
      <c r="L3475" s="24"/>
      <c r="M3475" s="24"/>
    </row>
    <row r="3476" ht="22.5" customHeight="1">
      <c r="A3476" s="16" t="s">
        <v>955</v>
      </c>
      <c r="B3476" s="16" t="s">
        <v>955</v>
      </c>
      <c r="C3476" s="25"/>
      <c r="D3476" s="18"/>
      <c r="E3476" s="19"/>
      <c r="F3476" s="20"/>
      <c r="G3476" s="21"/>
      <c r="H3476" s="22" t="b">
        <v>0</v>
      </c>
      <c r="I3476" s="19"/>
      <c r="J3476" s="18"/>
      <c r="K3476" s="31">
        <v>0.0</v>
      </c>
      <c r="L3476" s="24"/>
      <c r="M3476" s="24"/>
    </row>
    <row r="3477" ht="22.5" customHeight="1">
      <c r="A3477" s="16" t="s">
        <v>955</v>
      </c>
      <c r="B3477" s="16" t="s">
        <v>955</v>
      </c>
      <c r="C3477" s="25"/>
      <c r="D3477" s="18"/>
      <c r="E3477" s="19"/>
      <c r="F3477" s="20"/>
      <c r="G3477" s="21"/>
      <c r="H3477" s="22" t="b">
        <v>0</v>
      </c>
      <c r="I3477" s="19"/>
      <c r="J3477" s="18"/>
      <c r="K3477" s="31">
        <v>0.0</v>
      </c>
      <c r="L3477" s="24"/>
      <c r="M3477" s="24"/>
    </row>
    <row r="3478" ht="22.5" customHeight="1">
      <c r="A3478" s="16" t="s">
        <v>955</v>
      </c>
      <c r="B3478" s="16" t="s">
        <v>955</v>
      </c>
      <c r="C3478" s="25"/>
      <c r="D3478" s="18"/>
      <c r="E3478" s="19"/>
      <c r="F3478" s="20"/>
      <c r="G3478" s="21"/>
      <c r="H3478" s="22" t="b">
        <v>0</v>
      </c>
      <c r="I3478" s="19"/>
      <c r="J3478" s="18"/>
      <c r="K3478" s="31">
        <v>0.0</v>
      </c>
      <c r="L3478" s="24"/>
      <c r="M3478" s="24"/>
    </row>
    <row r="3479" ht="22.5" customHeight="1">
      <c r="A3479" s="16" t="s">
        <v>955</v>
      </c>
      <c r="B3479" s="16" t="s">
        <v>955</v>
      </c>
      <c r="C3479" s="25"/>
      <c r="D3479" s="18"/>
      <c r="E3479" s="19"/>
      <c r="F3479" s="20"/>
      <c r="G3479" s="21"/>
      <c r="H3479" s="22" t="b">
        <v>0</v>
      </c>
      <c r="I3479" s="19"/>
      <c r="J3479" s="18"/>
      <c r="K3479" s="31">
        <v>0.0</v>
      </c>
      <c r="L3479" s="24"/>
      <c r="M3479" s="24"/>
    </row>
    <row r="3480" ht="22.5" customHeight="1">
      <c r="A3480" s="16" t="s">
        <v>955</v>
      </c>
      <c r="B3480" s="16" t="s">
        <v>955</v>
      </c>
      <c r="C3480" s="25"/>
      <c r="D3480" s="18"/>
      <c r="E3480" s="19"/>
      <c r="F3480" s="20"/>
      <c r="G3480" s="21"/>
      <c r="H3480" s="22" t="b">
        <v>0</v>
      </c>
      <c r="I3480" s="19"/>
      <c r="J3480" s="18"/>
      <c r="K3480" s="31">
        <v>0.0</v>
      </c>
      <c r="L3480" s="24"/>
      <c r="M3480" s="24"/>
    </row>
    <row r="3481" ht="22.5" customHeight="1">
      <c r="A3481" s="16" t="s">
        <v>955</v>
      </c>
      <c r="B3481" s="16" t="s">
        <v>955</v>
      </c>
      <c r="C3481" s="25"/>
      <c r="D3481" s="18"/>
      <c r="E3481" s="19"/>
      <c r="F3481" s="20"/>
      <c r="G3481" s="21"/>
      <c r="H3481" s="22" t="b">
        <v>0</v>
      </c>
      <c r="I3481" s="19"/>
      <c r="J3481" s="18"/>
      <c r="K3481" s="31">
        <v>0.0</v>
      </c>
      <c r="L3481" s="24"/>
      <c r="M3481" s="24"/>
    </row>
    <row r="3482" ht="22.5" customHeight="1">
      <c r="A3482" s="16" t="s">
        <v>955</v>
      </c>
      <c r="B3482" s="16" t="s">
        <v>955</v>
      </c>
      <c r="C3482" s="25"/>
      <c r="D3482" s="18"/>
      <c r="E3482" s="19"/>
      <c r="F3482" s="20"/>
      <c r="G3482" s="21"/>
      <c r="H3482" s="22" t="b">
        <v>0</v>
      </c>
      <c r="I3482" s="19"/>
      <c r="J3482" s="18"/>
      <c r="K3482" s="31">
        <v>0.0</v>
      </c>
      <c r="L3482" s="24"/>
      <c r="M3482" s="24"/>
    </row>
    <row r="3483" ht="22.5" customHeight="1">
      <c r="A3483" s="16" t="s">
        <v>955</v>
      </c>
      <c r="B3483" s="16" t="s">
        <v>955</v>
      </c>
      <c r="C3483" s="25"/>
      <c r="D3483" s="18"/>
      <c r="E3483" s="19"/>
      <c r="F3483" s="20"/>
      <c r="G3483" s="21"/>
      <c r="H3483" s="22" t="b">
        <v>0</v>
      </c>
      <c r="I3483" s="19"/>
      <c r="J3483" s="18"/>
      <c r="K3483" s="31">
        <v>0.0</v>
      </c>
      <c r="L3483" s="24"/>
      <c r="M3483" s="24"/>
    </row>
    <row r="3484" ht="22.5" customHeight="1">
      <c r="A3484" s="16" t="s">
        <v>955</v>
      </c>
      <c r="B3484" s="16" t="s">
        <v>955</v>
      </c>
      <c r="C3484" s="25"/>
      <c r="D3484" s="18"/>
      <c r="E3484" s="19"/>
      <c r="F3484" s="20"/>
      <c r="G3484" s="21"/>
      <c r="H3484" s="22" t="b">
        <v>0</v>
      </c>
      <c r="I3484" s="19"/>
      <c r="J3484" s="18"/>
      <c r="K3484" s="31">
        <v>0.0</v>
      </c>
      <c r="L3484" s="24"/>
      <c r="M3484" s="24"/>
    </row>
    <row r="3485" ht="22.5" customHeight="1">
      <c r="A3485" s="16" t="s">
        <v>955</v>
      </c>
      <c r="B3485" s="16" t="s">
        <v>955</v>
      </c>
      <c r="C3485" s="25"/>
      <c r="D3485" s="18"/>
      <c r="E3485" s="19"/>
      <c r="F3485" s="20"/>
      <c r="G3485" s="21"/>
      <c r="H3485" s="22" t="b">
        <v>0</v>
      </c>
      <c r="I3485" s="19"/>
      <c r="J3485" s="18"/>
      <c r="K3485" s="31">
        <v>0.0</v>
      </c>
      <c r="L3485" s="24"/>
      <c r="M3485" s="24"/>
    </row>
    <row r="3486" ht="22.5" customHeight="1">
      <c r="A3486" s="16" t="s">
        <v>955</v>
      </c>
      <c r="B3486" s="16" t="s">
        <v>955</v>
      </c>
      <c r="C3486" s="25"/>
      <c r="D3486" s="18"/>
      <c r="E3486" s="19"/>
      <c r="F3486" s="20"/>
      <c r="G3486" s="21"/>
      <c r="H3486" s="22" t="b">
        <v>0</v>
      </c>
      <c r="I3486" s="19"/>
      <c r="J3486" s="18"/>
      <c r="K3486" s="31">
        <v>0.0</v>
      </c>
      <c r="L3486" s="24"/>
      <c r="M3486" s="24"/>
    </row>
    <row r="3487" ht="22.5" customHeight="1">
      <c r="A3487" s="16" t="s">
        <v>955</v>
      </c>
      <c r="B3487" s="16" t="s">
        <v>955</v>
      </c>
      <c r="C3487" s="25"/>
      <c r="D3487" s="18"/>
      <c r="E3487" s="19"/>
      <c r="F3487" s="20"/>
      <c r="G3487" s="21"/>
      <c r="H3487" s="22" t="b">
        <v>0</v>
      </c>
      <c r="I3487" s="19"/>
      <c r="J3487" s="18"/>
      <c r="K3487" s="31">
        <v>0.0</v>
      </c>
      <c r="L3487" s="24"/>
      <c r="M3487" s="24"/>
    </row>
    <row r="3488" ht="22.5" customHeight="1">
      <c r="A3488" s="16" t="s">
        <v>955</v>
      </c>
      <c r="B3488" s="16" t="s">
        <v>955</v>
      </c>
      <c r="C3488" s="25"/>
      <c r="D3488" s="18"/>
      <c r="E3488" s="19"/>
      <c r="F3488" s="20"/>
      <c r="G3488" s="21"/>
      <c r="H3488" s="22" t="b">
        <v>0</v>
      </c>
      <c r="I3488" s="19"/>
      <c r="J3488" s="18"/>
      <c r="K3488" s="31">
        <v>0.0</v>
      </c>
      <c r="L3488" s="24"/>
      <c r="M3488" s="24"/>
    </row>
    <row r="3489" ht="22.5" customHeight="1">
      <c r="A3489" s="16" t="s">
        <v>955</v>
      </c>
      <c r="B3489" s="16" t="s">
        <v>955</v>
      </c>
      <c r="C3489" s="25"/>
      <c r="D3489" s="18"/>
      <c r="E3489" s="19"/>
      <c r="F3489" s="20"/>
      <c r="G3489" s="21"/>
      <c r="H3489" s="22" t="b">
        <v>0</v>
      </c>
      <c r="I3489" s="19"/>
      <c r="J3489" s="18"/>
      <c r="K3489" s="31">
        <v>0.0</v>
      </c>
      <c r="L3489" s="24"/>
      <c r="M3489" s="24"/>
    </row>
    <row r="3490" ht="22.5" customHeight="1">
      <c r="A3490" s="16" t="s">
        <v>955</v>
      </c>
      <c r="B3490" s="16" t="s">
        <v>955</v>
      </c>
      <c r="C3490" s="25"/>
      <c r="D3490" s="18"/>
      <c r="E3490" s="19"/>
      <c r="F3490" s="20"/>
      <c r="G3490" s="21"/>
      <c r="H3490" s="22" t="b">
        <v>0</v>
      </c>
      <c r="I3490" s="19"/>
      <c r="J3490" s="18"/>
      <c r="K3490" s="31">
        <v>0.0</v>
      </c>
      <c r="L3490" s="24"/>
      <c r="M3490" s="24"/>
    </row>
    <row r="3491" ht="22.5" customHeight="1">
      <c r="A3491" s="16" t="s">
        <v>955</v>
      </c>
      <c r="B3491" s="16" t="s">
        <v>955</v>
      </c>
      <c r="C3491" s="25"/>
      <c r="D3491" s="18"/>
      <c r="E3491" s="19"/>
      <c r="F3491" s="20"/>
      <c r="G3491" s="21"/>
      <c r="H3491" s="22" t="b">
        <v>0</v>
      </c>
      <c r="I3491" s="19"/>
      <c r="J3491" s="18"/>
      <c r="K3491" s="31">
        <v>0.0</v>
      </c>
      <c r="L3491" s="24"/>
      <c r="M3491" s="24"/>
    </row>
    <row r="3492" ht="22.5" customHeight="1">
      <c r="A3492" s="16" t="s">
        <v>955</v>
      </c>
      <c r="B3492" s="16" t="s">
        <v>955</v>
      </c>
      <c r="C3492" s="25"/>
      <c r="D3492" s="18"/>
      <c r="E3492" s="19"/>
      <c r="F3492" s="20"/>
      <c r="G3492" s="21"/>
      <c r="H3492" s="22" t="b">
        <v>0</v>
      </c>
      <c r="I3492" s="19"/>
      <c r="J3492" s="18"/>
      <c r="K3492" s="31">
        <v>0.0</v>
      </c>
      <c r="L3492" s="24"/>
      <c r="M3492" s="24"/>
    </row>
    <row r="3493" ht="22.5" customHeight="1">
      <c r="A3493" s="16" t="s">
        <v>955</v>
      </c>
      <c r="B3493" s="16" t="s">
        <v>955</v>
      </c>
      <c r="C3493" s="25"/>
      <c r="D3493" s="18"/>
      <c r="E3493" s="19"/>
      <c r="F3493" s="20"/>
      <c r="G3493" s="21"/>
      <c r="H3493" s="22" t="b">
        <v>0</v>
      </c>
      <c r="I3493" s="19"/>
      <c r="J3493" s="18"/>
      <c r="K3493" s="31">
        <v>0.0</v>
      </c>
      <c r="L3493" s="24"/>
      <c r="M3493" s="24"/>
    </row>
    <row r="3494" ht="22.5" customHeight="1">
      <c r="A3494" s="16" t="s">
        <v>955</v>
      </c>
      <c r="B3494" s="16" t="s">
        <v>955</v>
      </c>
      <c r="C3494" s="25"/>
      <c r="D3494" s="18"/>
      <c r="E3494" s="19"/>
      <c r="F3494" s="20"/>
      <c r="G3494" s="21"/>
      <c r="H3494" s="22" t="b">
        <v>0</v>
      </c>
      <c r="I3494" s="19"/>
      <c r="J3494" s="18"/>
      <c r="K3494" s="31">
        <v>0.0</v>
      </c>
      <c r="L3494" s="24"/>
      <c r="M3494" s="24"/>
    </row>
    <row r="3495" ht="22.5" customHeight="1">
      <c r="A3495" s="16" t="s">
        <v>955</v>
      </c>
      <c r="B3495" s="16" t="s">
        <v>955</v>
      </c>
      <c r="C3495" s="25"/>
      <c r="D3495" s="18"/>
      <c r="E3495" s="19"/>
      <c r="F3495" s="20"/>
      <c r="G3495" s="21"/>
      <c r="H3495" s="22" t="b">
        <v>0</v>
      </c>
      <c r="I3495" s="19"/>
      <c r="J3495" s="18"/>
      <c r="K3495" s="31">
        <v>0.0</v>
      </c>
      <c r="L3495" s="24"/>
      <c r="M3495" s="24"/>
    </row>
    <row r="3496" ht="22.5" customHeight="1">
      <c r="A3496" s="16" t="s">
        <v>955</v>
      </c>
      <c r="B3496" s="16" t="s">
        <v>955</v>
      </c>
      <c r="C3496" s="25"/>
      <c r="D3496" s="18"/>
      <c r="E3496" s="19"/>
      <c r="F3496" s="20"/>
      <c r="G3496" s="21"/>
      <c r="H3496" s="22" t="b">
        <v>0</v>
      </c>
      <c r="I3496" s="19"/>
      <c r="J3496" s="18"/>
      <c r="K3496" s="31">
        <v>0.0</v>
      </c>
      <c r="L3496" s="24"/>
      <c r="M3496" s="24"/>
    </row>
    <row r="3497" ht="22.5" customHeight="1">
      <c r="A3497" s="16" t="s">
        <v>955</v>
      </c>
      <c r="B3497" s="16" t="s">
        <v>955</v>
      </c>
      <c r="C3497" s="25"/>
      <c r="D3497" s="18"/>
      <c r="E3497" s="19"/>
      <c r="F3497" s="20"/>
      <c r="G3497" s="21"/>
      <c r="H3497" s="22" t="b">
        <v>0</v>
      </c>
      <c r="I3497" s="19"/>
      <c r="J3497" s="18"/>
      <c r="K3497" s="31">
        <v>0.0</v>
      </c>
      <c r="L3497" s="24"/>
      <c r="M3497" s="24"/>
    </row>
    <row r="3498" ht="22.5" customHeight="1">
      <c r="A3498" s="16" t="s">
        <v>955</v>
      </c>
      <c r="B3498" s="16" t="s">
        <v>955</v>
      </c>
      <c r="C3498" s="25"/>
      <c r="D3498" s="18"/>
      <c r="E3498" s="19"/>
      <c r="F3498" s="20"/>
      <c r="G3498" s="21"/>
      <c r="H3498" s="22" t="b">
        <v>0</v>
      </c>
      <c r="I3498" s="19"/>
      <c r="J3498" s="18"/>
      <c r="K3498" s="31">
        <v>0.0</v>
      </c>
      <c r="L3498" s="24"/>
      <c r="M3498" s="24"/>
    </row>
    <row r="3499" ht="22.5" customHeight="1">
      <c r="A3499" s="16" t="s">
        <v>955</v>
      </c>
      <c r="B3499" s="16" t="s">
        <v>955</v>
      </c>
      <c r="C3499" s="25"/>
      <c r="D3499" s="18"/>
      <c r="E3499" s="19"/>
      <c r="F3499" s="20"/>
      <c r="G3499" s="21"/>
      <c r="H3499" s="22" t="b">
        <v>0</v>
      </c>
      <c r="I3499" s="19"/>
      <c r="J3499" s="18"/>
      <c r="K3499" s="31">
        <v>0.0</v>
      </c>
      <c r="L3499" s="24"/>
      <c r="M3499" s="24"/>
    </row>
    <row r="3500" ht="22.5" customHeight="1">
      <c r="A3500" s="16" t="s">
        <v>955</v>
      </c>
      <c r="B3500" s="16" t="s">
        <v>955</v>
      </c>
      <c r="C3500" s="25"/>
      <c r="D3500" s="18"/>
      <c r="E3500" s="19"/>
      <c r="F3500" s="20"/>
      <c r="G3500" s="21"/>
      <c r="H3500" s="22" t="b">
        <v>0</v>
      </c>
      <c r="I3500" s="19"/>
      <c r="J3500" s="18"/>
      <c r="K3500" s="31">
        <v>0.0</v>
      </c>
      <c r="L3500" s="24"/>
      <c r="M3500" s="24"/>
    </row>
    <row r="3501" ht="22.5" customHeight="1">
      <c r="A3501" s="16" t="s">
        <v>955</v>
      </c>
      <c r="B3501" s="16" t="s">
        <v>955</v>
      </c>
      <c r="C3501" s="25"/>
      <c r="D3501" s="18"/>
      <c r="E3501" s="19"/>
      <c r="F3501" s="20"/>
      <c r="G3501" s="21"/>
      <c r="H3501" s="22" t="b">
        <v>0</v>
      </c>
      <c r="I3501" s="19"/>
      <c r="J3501" s="18"/>
      <c r="K3501" s="31">
        <v>0.0</v>
      </c>
      <c r="L3501" s="24"/>
      <c r="M3501" s="24"/>
    </row>
    <row r="3502" ht="22.5" customHeight="1">
      <c r="A3502" s="16" t="s">
        <v>955</v>
      </c>
      <c r="B3502" s="16" t="s">
        <v>955</v>
      </c>
      <c r="C3502" s="25"/>
      <c r="D3502" s="18"/>
      <c r="E3502" s="19"/>
      <c r="F3502" s="20"/>
      <c r="G3502" s="21"/>
      <c r="H3502" s="22" t="b">
        <v>0</v>
      </c>
      <c r="I3502" s="19"/>
      <c r="J3502" s="18"/>
      <c r="K3502" s="31">
        <v>0.0</v>
      </c>
      <c r="L3502" s="24"/>
      <c r="M3502" s="24"/>
    </row>
    <row r="3503" ht="22.5" customHeight="1">
      <c r="A3503" s="16" t="s">
        <v>955</v>
      </c>
      <c r="B3503" s="16" t="s">
        <v>955</v>
      </c>
      <c r="C3503" s="25"/>
      <c r="D3503" s="18"/>
      <c r="E3503" s="19"/>
      <c r="F3503" s="20"/>
      <c r="G3503" s="21"/>
      <c r="H3503" s="22" t="b">
        <v>0</v>
      </c>
      <c r="I3503" s="19"/>
      <c r="J3503" s="18"/>
      <c r="K3503" s="31">
        <v>0.0</v>
      </c>
      <c r="L3503" s="24"/>
      <c r="M3503" s="24"/>
    </row>
    <row r="3504" ht="22.5" customHeight="1">
      <c r="A3504" s="16" t="s">
        <v>955</v>
      </c>
      <c r="B3504" s="16" t="s">
        <v>955</v>
      </c>
      <c r="C3504" s="25"/>
      <c r="D3504" s="18"/>
      <c r="E3504" s="19"/>
      <c r="F3504" s="20"/>
      <c r="G3504" s="21"/>
      <c r="H3504" s="22" t="b">
        <v>0</v>
      </c>
      <c r="I3504" s="19"/>
      <c r="J3504" s="18"/>
      <c r="K3504" s="31">
        <v>0.0</v>
      </c>
      <c r="L3504" s="24"/>
      <c r="M3504" s="24"/>
    </row>
    <row r="3505" ht="22.5" customHeight="1">
      <c r="A3505" s="16" t="s">
        <v>955</v>
      </c>
      <c r="B3505" s="16" t="s">
        <v>955</v>
      </c>
      <c r="C3505" s="25"/>
      <c r="D3505" s="18"/>
      <c r="E3505" s="19"/>
      <c r="F3505" s="20"/>
      <c r="G3505" s="21"/>
      <c r="H3505" s="22" t="b">
        <v>0</v>
      </c>
      <c r="I3505" s="19"/>
      <c r="J3505" s="18"/>
      <c r="K3505" s="31">
        <v>0.0</v>
      </c>
      <c r="L3505" s="24"/>
      <c r="M3505" s="24"/>
    </row>
    <row r="3506" ht="22.5" customHeight="1">
      <c r="A3506" s="16" t="s">
        <v>955</v>
      </c>
      <c r="B3506" s="16" t="s">
        <v>955</v>
      </c>
      <c r="C3506" s="25"/>
      <c r="D3506" s="18"/>
      <c r="E3506" s="19"/>
      <c r="F3506" s="20"/>
      <c r="G3506" s="21"/>
      <c r="H3506" s="22" t="b">
        <v>0</v>
      </c>
      <c r="I3506" s="19"/>
      <c r="J3506" s="18"/>
      <c r="K3506" s="31">
        <v>0.0</v>
      </c>
      <c r="L3506" s="24"/>
      <c r="M3506" s="24"/>
    </row>
    <row r="3507" ht="22.5" customHeight="1">
      <c r="A3507" s="16" t="s">
        <v>955</v>
      </c>
      <c r="B3507" s="16" t="s">
        <v>955</v>
      </c>
      <c r="C3507" s="25"/>
      <c r="D3507" s="18"/>
      <c r="E3507" s="19"/>
      <c r="F3507" s="20"/>
      <c r="G3507" s="21"/>
      <c r="H3507" s="22" t="b">
        <v>0</v>
      </c>
      <c r="I3507" s="19"/>
      <c r="J3507" s="18"/>
      <c r="K3507" s="31">
        <v>0.0</v>
      </c>
      <c r="L3507" s="24"/>
      <c r="M3507" s="24"/>
    </row>
    <row r="3508" ht="22.5" customHeight="1">
      <c r="A3508" s="16" t="s">
        <v>955</v>
      </c>
      <c r="B3508" s="16" t="s">
        <v>955</v>
      </c>
      <c r="C3508" s="25"/>
      <c r="D3508" s="18"/>
      <c r="E3508" s="19"/>
      <c r="F3508" s="20"/>
      <c r="G3508" s="21"/>
      <c r="H3508" s="22" t="b">
        <v>0</v>
      </c>
      <c r="I3508" s="19"/>
      <c r="J3508" s="18"/>
      <c r="K3508" s="31">
        <v>0.0</v>
      </c>
      <c r="L3508" s="24"/>
      <c r="M3508" s="24"/>
    </row>
    <row r="3509" ht="22.5" customHeight="1">
      <c r="A3509" s="16" t="s">
        <v>955</v>
      </c>
      <c r="B3509" s="16" t="s">
        <v>955</v>
      </c>
      <c r="C3509" s="25"/>
      <c r="D3509" s="18"/>
      <c r="E3509" s="19"/>
      <c r="F3509" s="20"/>
      <c r="G3509" s="21"/>
      <c r="H3509" s="22" t="b">
        <v>0</v>
      </c>
      <c r="I3509" s="19"/>
      <c r="J3509" s="18"/>
      <c r="K3509" s="31">
        <v>0.0</v>
      </c>
      <c r="L3509" s="24"/>
      <c r="M3509" s="24"/>
    </row>
    <row r="3510" ht="22.5" customHeight="1">
      <c r="A3510" s="16" t="s">
        <v>955</v>
      </c>
      <c r="B3510" s="16" t="s">
        <v>955</v>
      </c>
      <c r="C3510" s="25"/>
      <c r="D3510" s="18"/>
      <c r="E3510" s="19"/>
      <c r="F3510" s="20"/>
      <c r="G3510" s="21"/>
      <c r="H3510" s="22" t="b">
        <v>0</v>
      </c>
      <c r="I3510" s="19"/>
      <c r="J3510" s="18"/>
      <c r="K3510" s="31">
        <v>0.0</v>
      </c>
      <c r="L3510" s="24"/>
      <c r="M3510" s="24"/>
    </row>
    <row r="3511" ht="22.5" customHeight="1">
      <c r="A3511" s="16" t="s">
        <v>955</v>
      </c>
      <c r="B3511" s="16" t="s">
        <v>955</v>
      </c>
      <c r="C3511" s="25"/>
      <c r="D3511" s="18"/>
      <c r="E3511" s="19"/>
      <c r="F3511" s="20"/>
      <c r="G3511" s="21"/>
      <c r="H3511" s="22" t="b">
        <v>0</v>
      </c>
      <c r="I3511" s="19"/>
      <c r="J3511" s="18"/>
      <c r="K3511" s="31">
        <v>0.0</v>
      </c>
      <c r="L3511" s="24"/>
      <c r="M3511" s="24"/>
    </row>
    <row r="3512" ht="22.5" customHeight="1">
      <c r="A3512" s="16" t="s">
        <v>955</v>
      </c>
      <c r="B3512" s="16" t="s">
        <v>955</v>
      </c>
      <c r="C3512" s="25"/>
      <c r="D3512" s="18"/>
      <c r="E3512" s="19"/>
      <c r="F3512" s="20"/>
      <c r="G3512" s="21"/>
      <c r="H3512" s="22" t="b">
        <v>0</v>
      </c>
      <c r="I3512" s="19"/>
      <c r="J3512" s="18"/>
      <c r="K3512" s="31">
        <v>0.0</v>
      </c>
      <c r="L3512" s="24"/>
      <c r="M3512" s="24"/>
    </row>
    <row r="3513" ht="22.5" customHeight="1">
      <c r="A3513" s="16" t="s">
        <v>955</v>
      </c>
      <c r="B3513" s="16" t="s">
        <v>955</v>
      </c>
      <c r="C3513" s="25"/>
      <c r="D3513" s="18"/>
      <c r="E3513" s="19"/>
      <c r="F3513" s="20"/>
      <c r="G3513" s="21"/>
      <c r="H3513" s="22" t="b">
        <v>0</v>
      </c>
      <c r="I3513" s="19"/>
      <c r="J3513" s="18"/>
      <c r="K3513" s="31">
        <v>0.0</v>
      </c>
      <c r="L3513" s="24"/>
      <c r="M3513" s="24"/>
    </row>
    <row r="3514" ht="22.5" customHeight="1">
      <c r="A3514" s="16" t="s">
        <v>955</v>
      </c>
      <c r="B3514" s="16" t="s">
        <v>955</v>
      </c>
      <c r="C3514" s="25"/>
      <c r="D3514" s="18"/>
      <c r="E3514" s="19"/>
      <c r="F3514" s="20"/>
      <c r="G3514" s="21"/>
      <c r="H3514" s="22" t="b">
        <v>0</v>
      </c>
      <c r="I3514" s="19"/>
      <c r="J3514" s="18"/>
      <c r="K3514" s="31">
        <v>0.0</v>
      </c>
      <c r="L3514" s="24"/>
      <c r="M3514" s="24"/>
    </row>
    <row r="3515" ht="22.5" customHeight="1">
      <c r="A3515" s="16" t="s">
        <v>955</v>
      </c>
      <c r="B3515" s="16" t="s">
        <v>955</v>
      </c>
      <c r="C3515" s="25"/>
      <c r="D3515" s="18"/>
      <c r="E3515" s="19"/>
      <c r="F3515" s="20"/>
      <c r="G3515" s="21"/>
      <c r="H3515" s="22" t="b">
        <v>0</v>
      </c>
      <c r="I3515" s="19"/>
      <c r="J3515" s="18"/>
      <c r="K3515" s="31">
        <v>0.0</v>
      </c>
      <c r="L3515" s="24"/>
      <c r="M3515" s="24"/>
    </row>
    <row r="3516" ht="22.5" customHeight="1">
      <c r="A3516" s="16" t="s">
        <v>955</v>
      </c>
      <c r="B3516" s="16" t="s">
        <v>955</v>
      </c>
      <c r="C3516" s="25"/>
      <c r="D3516" s="18"/>
      <c r="E3516" s="19"/>
      <c r="F3516" s="20"/>
      <c r="G3516" s="21"/>
      <c r="H3516" s="22" t="b">
        <v>0</v>
      </c>
      <c r="I3516" s="19"/>
      <c r="J3516" s="18"/>
      <c r="K3516" s="31">
        <v>0.0</v>
      </c>
      <c r="L3516" s="24"/>
      <c r="M3516" s="24"/>
    </row>
    <row r="3517" ht="22.5" customHeight="1">
      <c r="A3517" s="16" t="s">
        <v>955</v>
      </c>
      <c r="B3517" s="16" t="s">
        <v>955</v>
      </c>
      <c r="C3517" s="25"/>
      <c r="D3517" s="18"/>
      <c r="E3517" s="19"/>
      <c r="F3517" s="20"/>
      <c r="G3517" s="21"/>
      <c r="H3517" s="22" t="b">
        <v>0</v>
      </c>
      <c r="I3517" s="19"/>
      <c r="J3517" s="18"/>
      <c r="K3517" s="31">
        <v>0.0</v>
      </c>
      <c r="L3517" s="24"/>
      <c r="M3517" s="24"/>
    </row>
    <row r="3518" ht="22.5" customHeight="1">
      <c r="A3518" s="16" t="s">
        <v>955</v>
      </c>
      <c r="B3518" s="16" t="s">
        <v>955</v>
      </c>
      <c r="C3518" s="25"/>
      <c r="D3518" s="18"/>
      <c r="E3518" s="19"/>
      <c r="F3518" s="20"/>
      <c r="G3518" s="21"/>
      <c r="H3518" s="22" t="b">
        <v>0</v>
      </c>
      <c r="I3518" s="19"/>
      <c r="J3518" s="18"/>
      <c r="K3518" s="31">
        <v>0.0</v>
      </c>
      <c r="L3518" s="24"/>
      <c r="M3518" s="24"/>
    </row>
    <row r="3519" ht="22.5" customHeight="1">
      <c r="A3519" s="16" t="s">
        <v>955</v>
      </c>
      <c r="B3519" s="16" t="s">
        <v>955</v>
      </c>
      <c r="C3519" s="25"/>
      <c r="D3519" s="18"/>
      <c r="E3519" s="19"/>
      <c r="F3519" s="20"/>
      <c r="G3519" s="21"/>
      <c r="H3519" s="22" t="b">
        <v>0</v>
      </c>
      <c r="I3519" s="19"/>
      <c r="J3519" s="18"/>
      <c r="K3519" s="31">
        <v>0.0</v>
      </c>
      <c r="L3519" s="24"/>
      <c r="M3519" s="24"/>
    </row>
    <row r="3520" ht="22.5" customHeight="1">
      <c r="A3520" s="16" t="s">
        <v>955</v>
      </c>
      <c r="B3520" s="16" t="s">
        <v>955</v>
      </c>
      <c r="C3520" s="25"/>
      <c r="D3520" s="18"/>
      <c r="E3520" s="19"/>
      <c r="F3520" s="20"/>
      <c r="G3520" s="21"/>
      <c r="H3520" s="22" t="b">
        <v>0</v>
      </c>
      <c r="I3520" s="19"/>
      <c r="J3520" s="18"/>
      <c r="K3520" s="31">
        <v>0.0</v>
      </c>
      <c r="L3520" s="24"/>
      <c r="M3520" s="24"/>
    </row>
    <row r="3521" ht="22.5" customHeight="1">
      <c r="A3521" s="16" t="s">
        <v>955</v>
      </c>
      <c r="B3521" s="16" t="s">
        <v>955</v>
      </c>
      <c r="C3521" s="25"/>
      <c r="D3521" s="18"/>
      <c r="E3521" s="19"/>
      <c r="F3521" s="20"/>
      <c r="G3521" s="21"/>
      <c r="H3521" s="22" t="b">
        <v>0</v>
      </c>
      <c r="I3521" s="19"/>
      <c r="J3521" s="18"/>
      <c r="K3521" s="31">
        <v>0.0</v>
      </c>
      <c r="L3521" s="24"/>
      <c r="M3521" s="24"/>
    </row>
    <row r="3522" ht="22.5" customHeight="1">
      <c r="A3522" s="16" t="s">
        <v>955</v>
      </c>
      <c r="B3522" s="16" t="s">
        <v>955</v>
      </c>
      <c r="C3522" s="25"/>
      <c r="D3522" s="18"/>
      <c r="E3522" s="19"/>
      <c r="F3522" s="20"/>
      <c r="G3522" s="21"/>
      <c r="H3522" s="22" t="b">
        <v>0</v>
      </c>
      <c r="I3522" s="19"/>
      <c r="J3522" s="18"/>
      <c r="K3522" s="31">
        <v>0.0</v>
      </c>
      <c r="L3522" s="24"/>
      <c r="M3522" s="24"/>
    </row>
    <row r="3523" ht="22.5" customHeight="1">
      <c r="A3523" s="16" t="s">
        <v>955</v>
      </c>
      <c r="B3523" s="16" t="s">
        <v>955</v>
      </c>
      <c r="C3523" s="25"/>
      <c r="D3523" s="18"/>
      <c r="E3523" s="19"/>
      <c r="F3523" s="20"/>
      <c r="G3523" s="21"/>
      <c r="H3523" s="22" t="b">
        <v>0</v>
      </c>
      <c r="I3523" s="19"/>
      <c r="J3523" s="18"/>
      <c r="K3523" s="31">
        <v>0.0</v>
      </c>
      <c r="L3523" s="24"/>
      <c r="M3523" s="24"/>
    </row>
    <row r="3524" ht="22.5" customHeight="1">
      <c r="A3524" s="16" t="s">
        <v>955</v>
      </c>
      <c r="B3524" s="16" t="s">
        <v>955</v>
      </c>
      <c r="C3524" s="25"/>
      <c r="D3524" s="18"/>
      <c r="E3524" s="19"/>
      <c r="F3524" s="20"/>
      <c r="G3524" s="21"/>
      <c r="H3524" s="22" t="b">
        <v>0</v>
      </c>
      <c r="I3524" s="19"/>
      <c r="J3524" s="18"/>
      <c r="K3524" s="31">
        <v>0.0</v>
      </c>
      <c r="L3524" s="24"/>
      <c r="M3524" s="24"/>
    </row>
    <row r="3525" ht="22.5" customHeight="1">
      <c r="A3525" s="16" t="s">
        <v>955</v>
      </c>
      <c r="B3525" s="16" t="s">
        <v>955</v>
      </c>
      <c r="C3525" s="25"/>
      <c r="D3525" s="18"/>
      <c r="E3525" s="19"/>
      <c r="F3525" s="20"/>
      <c r="G3525" s="21"/>
      <c r="H3525" s="22" t="b">
        <v>0</v>
      </c>
      <c r="I3525" s="19"/>
      <c r="J3525" s="18"/>
      <c r="K3525" s="31">
        <v>0.0</v>
      </c>
      <c r="L3525" s="24"/>
      <c r="M3525" s="24"/>
    </row>
    <row r="3526" ht="22.5" customHeight="1">
      <c r="A3526" s="16" t="s">
        <v>955</v>
      </c>
      <c r="B3526" s="16" t="s">
        <v>955</v>
      </c>
      <c r="C3526" s="25"/>
      <c r="D3526" s="18"/>
      <c r="E3526" s="19"/>
      <c r="F3526" s="20"/>
      <c r="G3526" s="21"/>
      <c r="H3526" s="22" t="b">
        <v>0</v>
      </c>
      <c r="I3526" s="19"/>
      <c r="J3526" s="18"/>
      <c r="K3526" s="31">
        <v>0.0</v>
      </c>
      <c r="L3526" s="24"/>
      <c r="M3526" s="24"/>
    </row>
    <row r="3527" ht="22.5" customHeight="1">
      <c r="A3527" s="16" t="s">
        <v>955</v>
      </c>
      <c r="B3527" s="16" t="s">
        <v>955</v>
      </c>
      <c r="C3527" s="25"/>
      <c r="D3527" s="18"/>
      <c r="E3527" s="19"/>
      <c r="F3527" s="20"/>
      <c r="G3527" s="21"/>
      <c r="H3527" s="22" t="b">
        <v>0</v>
      </c>
      <c r="I3527" s="19"/>
      <c r="J3527" s="18"/>
      <c r="K3527" s="31">
        <v>0.0</v>
      </c>
      <c r="L3527" s="24"/>
      <c r="M3527" s="24"/>
    </row>
    <row r="3528" ht="22.5" customHeight="1">
      <c r="A3528" s="16" t="s">
        <v>955</v>
      </c>
      <c r="B3528" s="16" t="s">
        <v>955</v>
      </c>
      <c r="C3528" s="25"/>
      <c r="D3528" s="18"/>
      <c r="E3528" s="19"/>
      <c r="F3528" s="20"/>
      <c r="G3528" s="21"/>
      <c r="H3528" s="22" t="b">
        <v>0</v>
      </c>
      <c r="I3528" s="19"/>
      <c r="J3528" s="18"/>
      <c r="K3528" s="31">
        <v>0.0</v>
      </c>
      <c r="L3528" s="24"/>
      <c r="M3528" s="24"/>
    </row>
    <row r="3529" ht="22.5" customHeight="1">
      <c r="A3529" s="16" t="s">
        <v>955</v>
      </c>
      <c r="B3529" s="16" t="s">
        <v>955</v>
      </c>
      <c r="C3529" s="25"/>
      <c r="D3529" s="18"/>
      <c r="E3529" s="19"/>
      <c r="F3529" s="20"/>
      <c r="G3529" s="21"/>
      <c r="H3529" s="22" t="b">
        <v>0</v>
      </c>
      <c r="I3529" s="19"/>
      <c r="J3529" s="18"/>
      <c r="K3529" s="31">
        <v>0.0</v>
      </c>
      <c r="L3529" s="24"/>
      <c r="M3529" s="24"/>
    </row>
    <row r="3530" ht="22.5" customHeight="1">
      <c r="A3530" s="16" t="s">
        <v>955</v>
      </c>
      <c r="B3530" s="16" t="s">
        <v>955</v>
      </c>
      <c r="C3530" s="25"/>
      <c r="D3530" s="18"/>
      <c r="E3530" s="19"/>
      <c r="F3530" s="20"/>
      <c r="G3530" s="21"/>
      <c r="H3530" s="22" t="b">
        <v>0</v>
      </c>
      <c r="I3530" s="19"/>
      <c r="J3530" s="18"/>
      <c r="K3530" s="31">
        <v>0.0</v>
      </c>
      <c r="L3530" s="24"/>
      <c r="M3530" s="24"/>
    </row>
    <row r="3531" ht="22.5" customHeight="1">
      <c r="A3531" s="16" t="s">
        <v>955</v>
      </c>
      <c r="B3531" s="16" t="s">
        <v>955</v>
      </c>
      <c r="C3531" s="25"/>
      <c r="D3531" s="18"/>
      <c r="E3531" s="19"/>
      <c r="F3531" s="20"/>
      <c r="G3531" s="21"/>
      <c r="H3531" s="22" t="b">
        <v>0</v>
      </c>
      <c r="I3531" s="19"/>
      <c r="J3531" s="18"/>
      <c r="K3531" s="31">
        <v>0.0</v>
      </c>
      <c r="L3531" s="24"/>
      <c r="M3531" s="24"/>
    </row>
    <row r="3532" ht="22.5" customHeight="1">
      <c r="A3532" s="16" t="s">
        <v>955</v>
      </c>
      <c r="B3532" s="16" t="s">
        <v>955</v>
      </c>
      <c r="C3532" s="25"/>
      <c r="D3532" s="18"/>
      <c r="E3532" s="19"/>
      <c r="F3532" s="20"/>
      <c r="G3532" s="21"/>
      <c r="H3532" s="22" t="b">
        <v>0</v>
      </c>
      <c r="I3532" s="19"/>
      <c r="J3532" s="18"/>
      <c r="K3532" s="31">
        <v>0.0</v>
      </c>
      <c r="L3532" s="24"/>
      <c r="M3532" s="24"/>
    </row>
    <row r="3533" ht="22.5" customHeight="1">
      <c r="A3533" s="16" t="s">
        <v>955</v>
      </c>
      <c r="B3533" s="16" t="s">
        <v>955</v>
      </c>
      <c r="C3533" s="25"/>
      <c r="D3533" s="18"/>
      <c r="E3533" s="19"/>
      <c r="F3533" s="20"/>
      <c r="G3533" s="21"/>
      <c r="H3533" s="22" t="b">
        <v>0</v>
      </c>
      <c r="I3533" s="19"/>
      <c r="J3533" s="18"/>
      <c r="K3533" s="31">
        <v>0.0</v>
      </c>
      <c r="L3533" s="24"/>
      <c r="M3533" s="24"/>
    </row>
    <row r="3534" ht="22.5" customHeight="1">
      <c r="A3534" s="16" t="s">
        <v>955</v>
      </c>
      <c r="B3534" s="16" t="s">
        <v>955</v>
      </c>
      <c r="C3534" s="25"/>
      <c r="D3534" s="18"/>
      <c r="E3534" s="19"/>
      <c r="F3534" s="20"/>
      <c r="G3534" s="21"/>
      <c r="H3534" s="22" t="b">
        <v>0</v>
      </c>
      <c r="I3534" s="19"/>
      <c r="J3534" s="18"/>
      <c r="K3534" s="31">
        <v>0.0</v>
      </c>
      <c r="L3534" s="24"/>
      <c r="M3534" s="24"/>
    </row>
    <row r="3535" ht="22.5" customHeight="1">
      <c r="A3535" s="16" t="s">
        <v>955</v>
      </c>
      <c r="B3535" s="16" t="s">
        <v>955</v>
      </c>
      <c r="C3535" s="25"/>
      <c r="D3535" s="18"/>
      <c r="E3535" s="19"/>
      <c r="F3535" s="20"/>
      <c r="G3535" s="21"/>
      <c r="H3535" s="22" t="b">
        <v>0</v>
      </c>
      <c r="I3535" s="19"/>
      <c r="J3535" s="18"/>
      <c r="K3535" s="31">
        <v>0.0</v>
      </c>
      <c r="L3535" s="24"/>
      <c r="M3535" s="24"/>
    </row>
    <row r="3536" ht="22.5" customHeight="1">
      <c r="A3536" s="16" t="s">
        <v>955</v>
      </c>
      <c r="B3536" s="16" t="s">
        <v>955</v>
      </c>
      <c r="C3536" s="25"/>
      <c r="D3536" s="18"/>
      <c r="E3536" s="19"/>
      <c r="F3536" s="20"/>
      <c r="G3536" s="21"/>
      <c r="H3536" s="22" t="b">
        <v>0</v>
      </c>
      <c r="I3536" s="19"/>
      <c r="J3536" s="18"/>
      <c r="K3536" s="31">
        <v>0.0</v>
      </c>
      <c r="L3536" s="24"/>
      <c r="M3536" s="24"/>
    </row>
    <row r="3537" ht="22.5" customHeight="1">
      <c r="A3537" s="16" t="s">
        <v>955</v>
      </c>
      <c r="B3537" s="16" t="s">
        <v>955</v>
      </c>
      <c r="C3537" s="25"/>
      <c r="D3537" s="18"/>
      <c r="E3537" s="19"/>
      <c r="F3537" s="20"/>
      <c r="G3537" s="21"/>
      <c r="H3537" s="22" t="b">
        <v>0</v>
      </c>
      <c r="I3537" s="19"/>
      <c r="J3537" s="18"/>
      <c r="K3537" s="31">
        <v>0.0</v>
      </c>
      <c r="L3537" s="24"/>
      <c r="M3537" s="24"/>
    </row>
    <row r="3538" ht="22.5" customHeight="1">
      <c r="A3538" s="16" t="s">
        <v>955</v>
      </c>
      <c r="B3538" s="16" t="s">
        <v>955</v>
      </c>
      <c r="C3538" s="25"/>
      <c r="D3538" s="18"/>
      <c r="E3538" s="19"/>
      <c r="F3538" s="20"/>
      <c r="G3538" s="21"/>
      <c r="H3538" s="22" t="b">
        <v>0</v>
      </c>
      <c r="I3538" s="19"/>
      <c r="J3538" s="18"/>
      <c r="K3538" s="31">
        <v>0.0</v>
      </c>
      <c r="L3538" s="24"/>
      <c r="M3538" s="24"/>
    </row>
    <row r="3539" ht="22.5" customHeight="1">
      <c r="A3539" s="16" t="s">
        <v>955</v>
      </c>
      <c r="B3539" s="16" t="s">
        <v>955</v>
      </c>
      <c r="C3539" s="25"/>
      <c r="D3539" s="18"/>
      <c r="E3539" s="19"/>
      <c r="F3539" s="20"/>
      <c r="G3539" s="21"/>
      <c r="H3539" s="22" t="b">
        <v>0</v>
      </c>
      <c r="I3539" s="19"/>
      <c r="J3539" s="18"/>
      <c r="K3539" s="31">
        <v>0.0</v>
      </c>
      <c r="L3539" s="24"/>
      <c r="M3539" s="24"/>
    </row>
    <row r="3540" ht="22.5" customHeight="1">
      <c r="A3540" s="16" t="s">
        <v>955</v>
      </c>
      <c r="B3540" s="16" t="s">
        <v>955</v>
      </c>
      <c r="C3540" s="25"/>
      <c r="D3540" s="18"/>
      <c r="E3540" s="19"/>
      <c r="F3540" s="20"/>
      <c r="G3540" s="21"/>
      <c r="H3540" s="22" t="b">
        <v>0</v>
      </c>
      <c r="I3540" s="19"/>
      <c r="J3540" s="18"/>
      <c r="K3540" s="31">
        <v>0.0</v>
      </c>
      <c r="L3540" s="24"/>
      <c r="M3540" s="24"/>
    </row>
    <row r="3541" ht="22.5" customHeight="1">
      <c r="A3541" s="16" t="s">
        <v>955</v>
      </c>
      <c r="B3541" s="16" t="s">
        <v>955</v>
      </c>
      <c r="C3541" s="25"/>
      <c r="D3541" s="18"/>
      <c r="E3541" s="19"/>
      <c r="F3541" s="20"/>
      <c r="G3541" s="21"/>
      <c r="H3541" s="22" t="b">
        <v>0</v>
      </c>
      <c r="I3541" s="19"/>
      <c r="J3541" s="18"/>
      <c r="K3541" s="31">
        <v>0.0</v>
      </c>
      <c r="L3541" s="24"/>
      <c r="M3541" s="24"/>
    </row>
    <row r="3542" ht="22.5" customHeight="1">
      <c r="A3542" s="16" t="s">
        <v>955</v>
      </c>
      <c r="B3542" s="16" t="s">
        <v>955</v>
      </c>
      <c r="C3542" s="25"/>
      <c r="D3542" s="18"/>
      <c r="E3542" s="19"/>
      <c r="F3542" s="20"/>
      <c r="G3542" s="21"/>
      <c r="H3542" s="22" t="b">
        <v>0</v>
      </c>
      <c r="I3542" s="19"/>
      <c r="J3542" s="18"/>
      <c r="K3542" s="31">
        <v>0.0</v>
      </c>
      <c r="L3542" s="24"/>
      <c r="M3542" s="24"/>
    </row>
    <row r="3543" ht="22.5" customHeight="1">
      <c r="A3543" s="16" t="s">
        <v>955</v>
      </c>
      <c r="B3543" s="16" t="s">
        <v>955</v>
      </c>
      <c r="C3543" s="25"/>
      <c r="D3543" s="18"/>
      <c r="E3543" s="19"/>
      <c r="F3543" s="20"/>
      <c r="G3543" s="21"/>
      <c r="H3543" s="22" t="b">
        <v>0</v>
      </c>
      <c r="I3543" s="19"/>
      <c r="J3543" s="18"/>
      <c r="K3543" s="31">
        <v>0.0</v>
      </c>
      <c r="L3543" s="24"/>
      <c r="M3543" s="24"/>
    </row>
    <row r="3544" ht="22.5" customHeight="1">
      <c r="A3544" s="16" t="s">
        <v>955</v>
      </c>
      <c r="B3544" s="16" t="s">
        <v>955</v>
      </c>
      <c r="C3544" s="25"/>
      <c r="D3544" s="18"/>
      <c r="E3544" s="19"/>
      <c r="F3544" s="20"/>
      <c r="G3544" s="21"/>
      <c r="H3544" s="22" t="b">
        <v>0</v>
      </c>
      <c r="I3544" s="19"/>
      <c r="J3544" s="18"/>
      <c r="K3544" s="31">
        <v>0.0</v>
      </c>
      <c r="L3544" s="24"/>
      <c r="M3544" s="24"/>
    </row>
    <row r="3545" ht="22.5" customHeight="1">
      <c r="A3545" s="16" t="s">
        <v>955</v>
      </c>
      <c r="B3545" s="16" t="s">
        <v>955</v>
      </c>
      <c r="C3545" s="25"/>
      <c r="D3545" s="18"/>
      <c r="E3545" s="19"/>
      <c r="F3545" s="20"/>
      <c r="G3545" s="21"/>
      <c r="H3545" s="22" t="b">
        <v>0</v>
      </c>
      <c r="I3545" s="19"/>
      <c r="J3545" s="18"/>
      <c r="K3545" s="31">
        <v>0.0</v>
      </c>
      <c r="L3545" s="24"/>
      <c r="M3545" s="24"/>
    </row>
    <row r="3546" ht="22.5" customHeight="1">
      <c r="A3546" s="16" t="s">
        <v>955</v>
      </c>
      <c r="B3546" s="16" t="s">
        <v>955</v>
      </c>
      <c r="C3546" s="25"/>
      <c r="D3546" s="18"/>
      <c r="E3546" s="19"/>
      <c r="F3546" s="20"/>
      <c r="G3546" s="21"/>
      <c r="H3546" s="22" t="b">
        <v>0</v>
      </c>
      <c r="I3546" s="19"/>
      <c r="J3546" s="18"/>
      <c r="K3546" s="31">
        <v>0.0</v>
      </c>
      <c r="L3546" s="24"/>
      <c r="M3546" s="24"/>
    </row>
    <row r="3547" ht="22.5" customHeight="1">
      <c r="A3547" s="16" t="s">
        <v>955</v>
      </c>
      <c r="B3547" s="16" t="s">
        <v>955</v>
      </c>
      <c r="C3547" s="25"/>
      <c r="D3547" s="18"/>
      <c r="E3547" s="19"/>
      <c r="F3547" s="20"/>
      <c r="G3547" s="21"/>
      <c r="H3547" s="22" t="b">
        <v>0</v>
      </c>
      <c r="I3547" s="19"/>
      <c r="J3547" s="18"/>
      <c r="K3547" s="31">
        <v>0.0</v>
      </c>
      <c r="L3547" s="24"/>
      <c r="M3547" s="24"/>
    </row>
    <row r="3548" ht="22.5" customHeight="1">
      <c r="A3548" s="16" t="s">
        <v>955</v>
      </c>
      <c r="B3548" s="16" t="s">
        <v>955</v>
      </c>
      <c r="C3548" s="25"/>
      <c r="D3548" s="18"/>
      <c r="E3548" s="19"/>
      <c r="F3548" s="20"/>
      <c r="G3548" s="21"/>
      <c r="H3548" s="22" t="b">
        <v>0</v>
      </c>
      <c r="I3548" s="19"/>
      <c r="J3548" s="18"/>
      <c r="K3548" s="31">
        <v>0.0</v>
      </c>
      <c r="L3548" s="24"/>
      <c r="M3548" s="24"/>
    </row>
    <row r="3549" ht="22.5" customHeight="1">
      <c r="A3549" s="16" t="s">
        <v>955</v>
      </c>
      <c r="B3549" s="16" t="s">
        <v>955</v>
      </c>
      <c r="C3549" s="25"/>
      <c r="D3549" s="18"/>
      <c r="E3549" s="19"/>
      <c r="F3549" s="20"/>
      <c r="G3549" s="21"/>
      <c r="H3549" s="22" t="b">
        <v>0</v>
      </c>
      <c r="I3549" s="19"/>
      <c r="J3549" s="18"/>
      <c r="K3549" s="31">
        <v>0.0</v>
      </c>
      <c r="L3549" s="24"/>
      <c r="M3549" s="24"/>
    </row>
    <row r="3550" ht="22.5" customHeight="1">
      <c r="A3550" s="16" t="s">
        <v>955</v>
      </c>
      <c r="B3550" s="16" t="s">
        <v>955</v>
      </c>
      <c r="C3550" s="25"/>
      <c r="D3550" s="18"/>
      <c r="E3550" s="19"/>
      <c r="F3550" s="20"/>
      <c r="G3550" s="21"/>
      <c r="H3550" s="22" t="b">
        <v>0</v>
      </c>
      <c r="I3550" s="19"/>
      <c r="J3550" s="18"/>
      <c r="K3550" s="31">
        <v>0.0</v>
      </c>
      <c r="L3550" s="24"/>
      <c r="M3550" s="24"/>
    </row>
    <row r="3551" ht="22.5" customHeight="1">
      <c r="A3551" s="16" t="s">
        <v>955</v>
      </c>
      <c r="B3551" s="16" t="s">
        <v>955</v>
      </c>
      <c r="C3551" s="25"/>
      <c r="D3551" s="18"/>
      <c r="E3551" s="19"/>
      <c r="F3551" s="20"/>
      <c r="G3551" s="21"/>
      <c r="H3551" s="22" t="b">
        <v>0</v>
      </c>
      <c r="I3551" s="19"/>
      <c r="J3551" s="18"/>
      <c r="K3551" s="31">
        <v>0.0</v>
      </c>
      <c r="L3551" s="24"/>
      <c r="M3551" s="24"/>
    </row>
    <row r="3552" ht="22.5" customHeight="1">
      <c r="A3552" s="16" t="s">
        <v>955</v>
      </c>
      <c r="B3552" s="16" t="s">
        <v>955</v>
      </c>
      <c r="C3552" s="25"/>
      <c r="D3552" s="18"/>
      <c r="E3552" s="19"/>
      <c r="F3552" s="20"/>
      <c r="G3552" s="21"/>
      <c r="H3552" s="22" t="b">
        <v>0</v>
      </c>
      <c r="I3552" s="19"/>
      <c r="J3552" s="18"/>
      <c r="K3552" s="31">
        <v>0.0</v>
      </c>
      <c r="L3552" s="24"/>
      <c r="M3552" s="24"/>
    </row>
    <row r="3553" ht="22.5" customHeight="1">
      <c r="A3553" s="16" t="s">
        <v>955</v>
      </c>
      <c r="B3553" s="16" t="s">
        <v>955</v>
      </c>
      <c r="C3553" s="25"/>
      <c r="D3553" s="18"/>
      <c r="E3553" s="19"/>
      <c r="F3553" s="20"/>
      <c r="G3553" s="21"/>
      <c r="H3553" s="22" t="b">
        <v>0</v>
      </c>
      <c r="I3553" s="19"/>
      <c r="J3553" s="18"/>
      <c r="K3553" s="31">
        <v>0.0</v>
      </c>
      <c r="L3553" s="24"/>
      <c r="M3553" s="24"/>
    </row>
    <row r="3554" ht="22.5" customHeight="1">
      <c r="A3554" s="16" t="s">
        <v>955</v>
      </c>
      <c r="B3554" s="16" t="s">
        <v>955</v>
      </c>
      <c r="C3554" s="25"/>
      <c r="D3554" s="18"/>
      <c r="E3554" s="19"/>
      <c r="F3554" s="20"/>
      <c r="G3554" s="21"/>
      <c r="H3554" s="22" t="b">
        <v>0</v>
      </c>
      <c r="I3554" s="19"/>
      <c r="J3554" s="18"/>
      <c r="K3554" s="31">
        <v>0.0</v>
      </c>
      <c r="L3554" s="24"/>
      <c r="M3554" s="24"/>
    </row>
    <row r="3555" ht="22.5" customHeight="1">
      <c r="A3555" s="16" t="s">
        <v>955</v>
      </c>
      <c r="B3555" s="16" t="s">
        <v>955</v>
      </c>
      <c r="C3555" s="25"/>
      <c r="D3555" s="18"/>
      <c r="E3555" s="19"/>
      <c r="F3555" s="20"/>
      <c r="G3555" s="21"/>
      <c r="H3555" s="22" t="b">
        <v>0</v>
      </c>
      <c r="I3555" s="19"/>
      <c r="J3555" s="18"/>
      <c r="K3555" s="31">
        <v>0.0</v>
      </c>
      <c r="L3555" s="24"/>
      <c r="M3555" s="24"/>
    </row>
    <row r="3556" ht="22.5" customHeight="1">
      <c r="A3556" s="16" t="s">
        <v>955</v>
      </c>
      <c r="B3556" s="16" t="s">
        <v>955</v>
      </c>
      <c r="C3556" s="25"/>
      <c r="D3556" s="18"/>
      <c r="E3556" s="19"/>
      <c r="F3556" s="20"/>
      <c r="G3556" s="21"/>
      <c r="H3556" s="22" t="b">
        <v>0</v>
      </c>
      <c r="I3556" s="19"/>
      <c r="J3556" s="18"/>
      <c r="K3556" s="31">
        <v>0.0</v>
      </c>
      <c r="L3556" s="24"/>
      <c r="M3556" s="24"/>
    </row>
    <row r="3557" ht="22.5" customHeight="1">
      <c r="A3557" s="16" t="s">
        <v>955</v>
      </c>
      <c r="B3557" s="16" t="s">
        <v>955</v>
      </c>
      <c r="C3557" s="25"/>
      <c r="D3557" s="18"/>
      <c r="E3557" s="19"/>
      <c r="F3557" s="20"/>
      <c r="G3557" s="21"/>
      <c r="H3557" s="22" t="b">
        <v>0</v>
      </c>
      <c r="I3557" s="19"/>
      <c r="J3557" s="18"/>
      <c r="K3557" s="31">
        <v>0.0</v>
      </c>
      <c r="L3557" s="24"/>
      <c r="M3557" s="24"/>
    </row>
    <row r="3558" ht="22.5" customHeight="1">
      <c r="A3558" s="16" t="s">
        <v>955</v>
      </c>
      <c r="B3558" s="16" t="s">
        <v>955</v>
      </c>
      <c r="C3558" s="25"/>
      <c r="D3558" s="18"/>
      <c r="E3558" s="19"/>
      <c r="F3558" s="20"/>
      <c r="G3558" s="21"/>
      <c r="H3558" s="22" t="b">
        <v>0</v>
      </c>
      <c r="I3558" s="19"/>
      <c r="J3558" s="18"/>
      <c r="K3558" s="31">
        <v>0.0</v>
      </c>
      <c r="L3558" s="24"/>
      <c r="M3558" s="24"/>
    </row>
    <row r="3559" ht="22.5" customHeight="1">
      <c r="A3559" s="16" t="s">
        <v>955</v>
      </c>
      <c r="B3559" s="16" t="s">
        <v>955</v>
      </c>
      <c r="C3559" s="25"/>
      <c r="D3559" s="18"/>
      <c r="E3559" s="19"/>
      <c r="F3559" s="20"/>
      <c r="G3559" s="21"/>
      <c r="H3559" s="22" t="b">
        <v>0</v>
      </c>
      <c r="I3559" s="19"/>
      <c r="J3559" s="18"/>
      <c r="K3559" s="31">
        <v>0.0</v>
      </c>
      <c r="L3559" s="24"/>
      <c r="M3559" s="24"/>
    </row>
    <row r="3560" ht="22.5" customHeight="1">
      <c r="A3560" s="16" t="s">
        <v>955</v>
      </c>
      <c r="B3560" s="16" t="s">
        <v>955</v>
      </c>
      <c r="C3560" s="25"/>
      <c r="D3560" s="18"/>
      <c r="E3560" s="19"/>
      <c r="F3560" s="20"/>
      <c r="G3560" s="21"/>
      <c r="H3560" s="22" t="b">
        <v>0</v>
      </c>
      <c r="I3560" s="19"/>
      <c r="J3560" s="18"/>
      <c r="K3560" s="31">
        <v>0.0</v>
      </c>
      <c r="L3560" s="24"/>
      <c r="M3560" s="24"/>
    </row>
    <row r="3561" ht="22.5" customHeight="1">
      <c r="A3561" s="16" t="s">
        <v>955</v>
      </c>
      <c r="B3561" s="16" t="s">
        <v>955</v>
      </c>
      <c r="C3561" s="25"/>
      <c r="D3561" s="18"/>
      <c r="E3561" s="19"/>
      <c r="F3561" s="20"/>
      <c r="G3561" s="21"/>
      <c r="H3561" s="22" t="b">
        <v>0</v>
      </c>
      <c r="I3561" s="19"/>
      <c r="J3561" s="18"/>
      <c r="K3561" s="31">
        <v>0.0</v>
      </c>
      <c r="L3561" s="24"/>
      <c r="M3561" s="24"/>
    </row>
    <row r="3562" ht="22.5" customHeight="1">
      <c r="A3562" s="16" t="s">
        <v>955</v>
      </c>
      <c r="B3562" s="16" t="s">
        <v>955</v>
      </c>
      <c r="C3562" s="25"/>
      <c r="D3562" s="18"/>
      <c r="E3562" s="19"/>
      <c r="F3562" s="20"/>
      <c r="G3562" s="21"/>
      <c r="H3562" s="22" t="b">
        <v>0</v>
      </c>
      <c r="I3562" s="19"/>
      <c r="J3562" s="18"/>
      <c r="K3562" s="31">
        <v>0.0</v>
      </c>
      <c r="L3562" s="24"/>
      <c r="M3562" s="24"/>
    </row>
    <row r="3563" ht="22.5" customHeight="1">
      <c r="A3563" s="16" t="s">
        <v>955</v>
      </c>
      <c r="B3563" s="16" t="s">
        <v>955</v>
      </c>
      <c r="C3563" s="25"/>
      <c r="D3563" s="18"/>
      <c r="E3563" s="19"/>
      <c r="F3563" s="20"/>
      <c r="G3563" s="21"/>
      <c r="H3563" s="22" t="b">
        <v>0</v>
      </c>
      <c r="I3563" s="19"/>
      <c r="J3563" s="18"/>
      <c r="K3563" s="31">
        <v>0.0</v>
      </c>
      <c r="L3563" s="24"/>
      <c r="M3563" s="24"/>
    </row>
    <row r="3564" ht="22.5" customHeight="1">
      <c r="A3564" s="16" t="s">
        <v>955</v>
      </c>
      <c r="B3564" s="16" t="s">
        <v>955</v>
      </c>
      <c r="C3564" s="25"/>
      <c r="D3564" s="18"/>
      <c r="E3564" s="19"/>
      <c r="F3564" s="20"/>
      <c r="G3564" s="21"/>
      <c r="H3564" s="22" t="b">
        <v>0</v>
      </c>
      <c r="I3564" s="19"/>
      <c r="J3564" s="18"/>
      <c r="K3564" s="31">
        <v>0.0</v>
      </c>
      <c r="L3564" s="24"/>
      <c r="M3564" s="24"/>
    </row>
    <row r="3565" ht="22.5" customHeight="1">
      <c r="A3565" s="16" t="s">
        <v>955</v>
      </c>
      <c r="B3565" s="16" t="s">
        <v>955</v>
      </c>
      <c r="C3565" s="25"/>
      <c r="D3565" s="18"/>
      <c r="E3565" s="19"/>
      <c r="F3565" s="20"/>
      <c r="G3565" s="21"/>
      <c r="H3565" s="22" t="b">
        <v>0</v>
      </c>
      <c r="I3565" s="19"/>
      <c r="J3565" s="18"/>
      <c r="K3565" s="31">
        <v>0.0</v>
      </c>
      <c r="L3565" s="24"/>
      <c r="M3565" s="24"/>
    </row>
    <row r="3566" ht="22.5" customHeight="1">
      <c r="A3566" s="16" t="s">
        <v>955</v>
      </c>
      <c r="B3566" s="16" t="s">
        <v>955</v>
      </c>
      <c r="C3566" s="25"/>
      <c r="D3566" s="18"/>
      <c r="E3566" s="19"/>
      <c r="F3566" s="20"/>
      <c r="G3566" s="21"/>
      <c r="H3566" s="22" t="b">
        <v>0</v>
      </c>
      <c r="I3566" s="19"/>
      <c r="J3566" s="18"/>
      <c r="K3566" s="31">
        <v>0.0</v>
      </c>
      <c r="L3566" s="24"/>
      <c r="M3566" s="24"/>
    </row>
    <row r="3567" ht="22.5" customHeight="1">
      <c r="A3567" s="16" t="s">
        <v>955</v>
      </c>
      <c r="B3567" s="16" t="s">
        <v>955</v>
      </c>
      <c r="C3567" s="25"/>
      <c r="D3567" s="18"/>
      <c r="E3567" s="19"/>
      <c r="F3567" s="20"/>
      <c r="G3567" s="21"/>
      <c r="H3567" s="22" t="b">
        <v>0</v>
      </c>
      <c r="I3567" s="19"/>
      <c r="J3567" s="18"/>
      <c r="K3567" s="31">
        <v>0.0</v>
      </c>
      <c r="L3567" s="24"/>
      <c r="M3567" s="24"/>
    </row>
    <row r="3568" ht="22.5" customHeight="1">
      <c r="A3568" s="16" t="s">
        <v>955</v>
      </c>
      <c r="B3568" s="16" t="s">
        <v>955</v>
      </c>
      <c r="C3568" s="25"/>
      <c r="D3568" s="18"/>
      <c r="E3568" s="19"/>
      <c r="F3568" s="20"/>
      <c r="G3568" s="21"/>
      <c r="H3568" s="22" t="b">
        <v>0</v>
      </c>
      <c r="I3568" s="19"/>
      <c r="J3568" s="18"/>
      <c r="K3568" s="31">
        <v>0.0</v>
      </c>
      <c r="L3568" s="24"/>
      <c r="M3568" s="24"/>
    </row>
    <row r="3569" ht="22.5" customHeight="1">
      <c r="A3569" s="16" t="s">
        <v>955</v>
      </c>
      <c r="B3569" s="16" t="s">
        <v>955</v>
      </c>
      <c r="C3569" s="25"/>
      <c r="D3569" s="18"/>
      <c r="E3569" s="19"/>
      <c r="F3569" s="20"/>
      <c r="G3569" s="21"/>
      <c r="H3569" s="22" t="b">
        <v>0</v>
      </c>
      <c r="I3569" s="19"/>
      <c r="J3569" s="18"/>
      <c r="K3569" s="31">
        <v>0.0</v>
      </c>
      <c r="L3569" s="24"/>
      <c r="M3569" s="24"/>
    </row>
    <row r="3570" ht="22.5" customHeight="1">
      <c r="A3570" s="16" t="s">
        <v>955</v>
      </c>
      <c r="B3570" s="16" t="s">
        <v>955</v>
      </c>
      <c r="C3570" s="25"/>
      <c r="D3570" s="18"/>
      <c r="E3570" s="19"/>
      <c r="F3570" s="20"/>
      <c r="G3570" s="21"/>
      <c r="H3570" s="22" t="b">
        <v>0</v>
      </c>
      <c r="I3570" s="19"/>
      <c r="J3570" s="18"/>
      <c r="K3570" s="31">
        <v>0.0</v>
      </c>
      <c r="L3570" s="24"/>
      <c r="M3570" s="24"/>
    </row>
    <row r="3571" ht="22.5" customHeight="1">
      <c r="A3571" s="16" t="s">
        <v>955</v>
      </c>
      <c r="B3571" s="16" t="s">
        <v>955</v>
      </c>
      <c r="C3571" s="25"/>
      <c r="D3571" s="18"/>
      <c r="E3571" s="19"/>
      <c r="F3571" s="20"/>
      <c r="G3571" s="21"/>
      <c r="H3571" s="22" t="b">
        <v>0</v>
      </c>
      <c r="I3571" s="19"/>
      <c r="J3571" s="18"/>
      <c r="K3571" s="31">
        <v>0.0</v>
      </c>
      <c r="L3571" s="24"/>
      <c r="M3571" s="24"/>
    </row>
    <row r="3572" ht="22.5" customHeight="1">
      <c r="A3572" s="16" t="s">
        <v>955</v>
      </c>
      <c r="B3572" s="16" t="s">
        <v>955</v>
      </c>
      <c r="C3572" s="25"/>
      <c r="D3572" s="18"/>
      <c r="E3572" s="19"/>
      <c r="F3572" s="20"/>
      <c r="G3572" s="21"/>
      <c r="H3572" s="22" t="b">
        <v>0</v>
      </c>
      <c r="I3572" s="19"/>
      <c r="J3572" s="18"/>
      <c r="K3572" s="31">
        <v>0.0</v>
      </c>
      <c r="L3572" s="24"/>
      <c r="M3572" s="24"/>
    </row>
    <row r="3573" ht="22.5" customHeight="1">
      <c r="A3573" s="16" t="s">
        <v>955</v>
      </c>
      <c r="B3573" s="16" t="s">
        <v>955</v>
      </c>
      <c r="C3573" s="25"/>
      <c r="D3573" s="18"/>
      <c r="E3573" s="19"/>
      <c r="F3573" s="20"/>
      <c r="G3573" s="21"/>
      <c r="H3573" s="22" t="b">
        <v>0</v>
      </c>
      <c r="I3573" s="19"/>
      <c r="J3573" s="18"/>
      <c r="K3573" s="31">
        <v>0.0</v>
      </c>
      <c r="L3573" s="24"/>
      <c r="M3573" s="24"/>
    </row>
    <row r="3574" ht="22.5" customHeight="1">
      <c r="A3574" s="16" t="s">
        <v>955</v>
      </c>
      <c r="B3574" s="16" t="s">
        <v>955</v>
      </c>
      <c r="C3574" s="25"/>
      <c r="D3574" s="18"/>
      <c r="E3574" s="19"/>
      <c r="F3574" s="20"/>
      <c r="G3574" s="21"/>
      <c r="H3574" s="22" t="b">
        <v>0</v>
      </c>
      <c r="I3574" s="19"/>
      <c r="J3574" s="18"/>
      <c r="K3574" s="31">
        <v>0.0</v>
      </c>
      <c r="L3574" s="24"/>
      <c r="M3574" s="24"/>
    </row>
    <row r="3575" ht="22.5" customHeight="1">
      <c r="A3575" s="16" t="s">
        <v>955</v>
      </c>
      <c r="B3575" s="16" t="s">
        <v>955</v>
      </c>
      <c r="C3575" s="25"/>
      <c r="D3575" s="18"/>
      <c r="E3575" s="19"/>
      <c r="F3575" s="20"/>
      <c r="G3575" s="21"/>
      <c r="H3575" s="22" t="b">
        <v>0</v>
      </c>
      <c r="I3575" s="19"/>
      <c r="J3575" s="18"/>
      <c r="K3575" s="31">
        <v>0.0</v>
      </c>
      <c r="L3575" s="24"/>
      <c r="M3575" s="24"/>
    </row>
    <row r="3576" ht="22.5" customHeight="1">
      <c r="A3576" s="16" t="s">
        <v>955</v>
      </c>
      <c r="B3576" s="16" t="s">
        <v>955</v>
      </c>
      <c r="C3576" s="25"/>
      <c r="D3576" s="18"/>
      <c r="E3576" s="19"/>
      <c r="F3576" s="20"/>
      <c r="G3576" s="21"/>
      <c r="H3576" s="22" t="b">
        <v>0</v>
      </c>
      <c r="I3576" s="19"/>
      <c r="J3576" s="18"/>
      <c r="K3576" s="31">
        <v>0.0</v>
      </c>
      <c r="L3576" s="24"/>
      <c r="M3576" s="24"/>
    </row>
    <row r="3577" ht="22.5" customHeight="1">
      <c r="A3577" s="16" t="s">
        <v>955</v>
      </c>
      <c r="B3577" s="16" t="s">
        <v>955</v>
      </c>
      <c r="C3577" s="25"/>
      <c r="D3577" s="18"/>
      <c r="E3577" s="19"/>
      <c r="F3577" s="20"/>
      <c r="G3577" s="21"/>
      <c r="H3577" s="22" t="b">
        <v>0</v>
      </c>
      <c r="I3577" s="19"/>
      <c r="J3577" s="18"/>
      <c r="K3577" s="31">
        <v>0.0</v>
      </c>
      <c r="L3577" s="24"/>
      <c r="M3577" s="24"/>
    </row>
    <row r="3578" ht="22.5" customHeight="1">
      <c r="A3578" s="16" t="s">
        <v>955</v>
      </c>
      <c r="B3578" s="16" t="s">
        <v>955</v>
      </c>
      <c r="C3578" s="25"/>
      <c r="D3578" s="18"/>
      <c r="E3578" s="19"/>
      <c r="F3578" s="20"/>
      <c r="G3578" s="21"/>
      <c r="H3578" s="22" t="b">
        <v>0</v>
      </c>
      <c r="I3578" s="19"/>
      <c r="J3578" s="18"/>
      <c r="K3578" s="31">
        <v>0.0</v>
      </c>
      <c r="L3578" s="24"/>
      <c r="M3578" s="24"/>
    </row>
    <row r="3579" ht="22.5" customHeight="1">
      <c r="A3579" s="16" t="s">
        <v>955</v>
      </c>
      <c r="B3579" s="16" t="s">
        <v>955</v>
      </c>
      <c r="C3579" s="25"/>
      <c r="D3579" s="18"/>
      <c r="E3579" s="19"/>
      <c r="F3579" s="20"/>
      <c r="G3579" s="21"/>
      <c r="H3579" s="22" t="b">
        <v>0</v>
      </c>
      <c r="I3579" s="19"/>
      <c r="J3579" s="18"/>
      <c r="K3579" s="31">
        <v>0.0</v>
      </c>
      <c r="L3579" s="24"/>
      <c r="M3579" s="24"/>
    </row>
    <row r="3580" ht="22.5" customHeight="1">
      <c r="A3580" s="16" t="s">
        <v>955</v>
      </c>
      <c r="B3580" s="16" t="s">
        <v>955</v>
      </c>
      <c r="C3580" s="25"/>
      <c r="D3580" s="18"/>
      <c r="E3580" s="19"/>
      <c r="F3580" s="20"/>
      <c r="G3580" s="21"/>
      <c r="H3580" s="22" t="b">
        <v>0</v>
      </c>
      <c r="I3580" s="19"/>
      <c r="J3580" s="18"/>
      <c r="K3580" s="31">
        <v>0.0</v>
      </c>
      <c r="L3580" s="24"/>
      <c r="M3580" s="24"/>
    </row>
    <row r="3581" ht="22.5" customHeight="1">
      <c r="A3581" s="16" t="s">
        <v>955</v>
      </c>
      <c r="B3581" s="16" t="s">
        <v>955</v>
      </c>
      <c r="C3581" s="25"/>
      <c r="D3581" s="18"/>
      <c r="E3581" s="19"/>
      <c r="F3581" s="20"/>
      <c r="G3581" s="21"/>
      <c r="H3581" s="22" t="b">
        <v>0</v>
      </c>
      <c r="I3581" s="19"/>
      <c r="J3581" s="18"/>
      <c r="K3581" s="31">
        <v>0.0</v>
      </c>
      <c r="L3581" s="24"/>
      <c r="M3581" s="24"/>
    </row>
    <row r="3582" ht="22.5" customHeight="1">
      <c r="A3582" s="16" t="s">
        <v>955</v>
      </c>
      <c r="B3582" s="16" t="s">
        <v>955</v>
      </c>
      <c r="C3582" s="25"/>
      <c r="D3582" s="18"/>
      <c r="E3582" s="19"/>
      <c r="F3582" s="20"/>
      <c r="G3582" s="21"/>
      <c r="H3582" s="22" t="b">
        <v>0</v>
      </c>
      <c r="I3582" s="19"/>
      <c r="J3582" s="18"/>
      <c r="K3582" s="31">
        <v>0.0</v>
      </c>
      <c r="L3582" s="24"/>
      <c r="M3582" s="24"/>
    </row>
    <row r="3583" ht="22.5" customHeight="1">
      <c r="A3583" s="16" t="s">
        <v>955</v>
      </c>
      <c r="B3583" s="16" t="s">
        <v>955</v>
      </c>
      <c r="C3583" s="25"/>
      <c r="D3583" s="18"/>
      <c r="E3583" s="19"/>
      <c r="F3583" s="20"/>
      <c r="G3583" s="21"/>
      <c r="H3583" s="22" t="b">
        <v>0</v>
      </c>
      <c r="I3583" s="19"/>
      <c r="J3583" s="18"/>
      <c r="K3583" s="31">
        <v>0.0</v>
      </c>
      <c r="L3583" s="24"/>
      <c r="M3583" s="24"/>
    </row>
    <row r="3584" ht="22.5" customHeight="1">
      <c r="A3584" s="16" t="s">
        <v>955</v>
      </c>
      <c r="B3584" s="16" t="s">
        <v>955</v>
      </c>
      <c r="C3584" s="25"/>
      <c r="D3584" s="18"/>
      <c r="E3584" s="19"/>
      <c r="F3584" s="20"/>
      <c r="G3584" s="21"/>
      <c r="H3584" s="22" t="b">
        <v>0</v>
      </c>
      <c r="I3584" s="19"/>
      <c r="J3584" s="18"/>
      <c r="K3584" s="31">
        <v>0.0</v>
      </c>
      <c r="L3584" s="24"/>
      <c r="M3584" s="24"/>
    </row>
    <row r="3585" ht="22.5" customHeight="1">
      <c r="A3585" s="16" t="s">
        <v>955</v>
      </c>
      <c r="B3585" s="16" t="s">
        <v>955</v>
      </c>
      <c r="C3585" s="25"/>
      <c r="D3585" s="18"/>
      <c r="E3585" s="19"/>
      <c r="F3585" s="20"/>
      <c r="G3585" s="21"/>
      <c r="H3585" s="22" t="b">
        <v>0</v>
      </c>
      <c r="I3585" s="19"/>
      <c r="J3585" s="18"/>
      <c r="K3585" s="31">
        <v>0.0</v>
      </c>
      <c r="L3585" s="24"/>
      <c r="M3585" s="24"/>
    </row>
    <row r="3586" ht="22.5" customHeight="1">
      <c r="A3586" s="16" t="s">
        <v>955</v>
      </c>
      <c r="B3586" s="16" t="s">
        <v>955</v>
      </c>
      <c r="C3586" s="25"/>
      <c r="D3586" s="18"/>
      <c r="E3586" s="19"/>
      <c r="F3586" s="20"/>
      <c r="G3586" s="21"/>
      <c r="H3586" s="22" t="b">
        <v>0</v>
      </c>
      <c r="I3586" s="19"/>
      <c r="J3586" s="18"/>
      <c r="K3586" s="31">
        <v>0.0</v>
      </c>
      <c r="L3586" s="24"/>
      <c r="M3586" s="24"/>
    </row>
    <row r="3587" ht="22.5" customHeight="1">
      <c r="A3587" s="16" t="s">
        <v>955</v>
      </c>
      <c r="B3587" s="16" t="s">
        <v>955</v>
      </c>
      <c r="C3587" s="25"/>
      <c r="D3587" s="18"/>
      <c r="E3587" s="19"/>
      <c r="F3587" s="20"/>
      <c r="G3587" s="21"/>
      <c r="H3587" s="22" t="b">
        <v>0</v>
      </c>
      <c r="I3587" s="19"/>
      <c r="J3587" s="18"/>
      <c r="K3587" s="31">
        <v>0.0</v>
      </c>
      <c r="L3587" s="24"/>
      <c r="M3587" s="24"/>
    </row>
    <row r="3588" ht="22.5" customHeight="1">
      <c r="A3588" s="16" t="s">
        <v>955</v>
      </c>
      <c r="B3588" s="16" t="s">
        <v>955</v>
      </c>
      <c r="C3588" s="25"/>
      <c r="D3588" s="18"/>
      <c r="E3588" s="19"/>
      <c r="F3588" s="20"/>
      <c r="G3588" s="21"/>
      <c r="H3588" s="22" t="b">
        <v>0</v>
      </c>
      <c r="I3588" s="19"/>
      <c r="J3588" s="18"/>
      <c r="K3588" s="31">
        <v>0.0</v>
      </c>
      <c r="L3588" s="24"/>
      <c r="M3588" s="24"/>
    </row>
    <row r="3589" ht="22.5" customHeight="1">
      <c r="A3589" s="16" t="s">
        <v>955</v>
      </c>
      <c r="B3589" s="16" t="s">
        <v>955</v>
      </c>
      <c r="C3589" s="25"/>
      <c r="D3589" s="18"/>
      <c r="E3589" s="19"/>
      <c r="F3589" s="20"/>
      <c r="G3589" s="21"/>
      <c r="H3589" s="22" t="b">
        <v>0</v>
      </c>
      <c r="I3589" s="19"/>
      <c r="J3589" s="18"/>
      <c r="K3589" s="31">
        <v>0.0</v>
      </c>
      <c r="L3589" s="24"/>
      <c r="M3589" s="24"/>
    </row>
    <row r="3590" ht="22.5" customHeight="1">
      <c r="A3590" s="16" t="s">
        <v>955</v>
      </c>
      <c r="B3590" s="16" t="s">
        <v>955</v>
      </c>
      <c r="C3590" s="25"/>
      <c r="D3590" s="18"/>
      <c r="E3590" s="19"/>
      <c r="F3590" s="20"/>
      <c r="G3590" s="21"/>
      <c r="H3590" s="22" t="b">
        <v>0</v>
      </c>
      <c r="I3590" s="19"/>
      <c r="J3590" s="18"/>
      <c r="K3590" s="31">
        <v>0.0</v>
      </c>
      <c r="L3590" s="24"/>
      <c r="M3590" s="24"/>
    </row>
    <row r="3591" ht="22.5" customHeight="1">
      <c r="A3591" s="16" t="s">
        <v>955</v>
      </c>
      <c r="B3591" s="16" t="s">
        <v>955</v>
      </c>
      <c r="C3591" s="25"/>
      <c r="D3591" s="18"/>
      <c r="E3591" s="19"/>
      <c r="F3591" s="20"/>
      <c r="G3591" s="21"/>
      <c r="H3591" s="22" t="b">
        <v>0</v>
      </c>
      <c r="I3591" s="19"/>
      <c r="J3591" s="18"/>
      <c r="K3591" s="31">
        <v>0.0</v>
      </c>
      <c r="L3591" s="24"/>
      <c r="M3591" s="24"/>
    </row>
    <row r="3592" ht="22.5" customHeight="1">
      <c r="A3592" s="16" t="s">
        <v>955</v>
      </c>
      <c r="B3592" s="16" t="s">
        <v>955</v>
      </c>
      <c r="C3592" s="25"/>
      <c r="D3592" s="18"/>
      <c r="E3592" s="19"/>
      <c r="F3592" s="20"/>
      <c r="G3592" s="21"/>
      <c r="H3592" s="22" t="b">
        <v>0</v>
      </c>
      <c r="I3592" s="19"/>
      <c r="J3592" s="18"/>
      <c r="K3592" s="31">
        <v>0.0</v>
      </c>
      <c r="L3592" s="24"/>
      <c r="M3592" s="24"/>
    </row>
    <row r="3593" ht="22.5" customHeight="1">
      <c r="A3593" s="16" t="s">
        <v>955</v>
      </c>
      <c r="B3593" s="16" t="s">
        <v>955</v>
      </c>
      <c r="C3593" s="25"/>
      <c r="D3593" s="18"/>
      <c r="E3593" s="19"/>
      <c r="F3593" s="20"/>
      <c r="G3593" s="21"/>
      <c r="H3593" s="22" t="b">
        <v>0</v>
      </c>
      <c r="I3593" s="19"/>
      <c r="J3593" s="18"/>
      <c r="K3593" s="31">
        <v>0.0</v>
      </c>
      <c r="L3593" s="24"/>
      <c r="M3593" s="24"/>
    </row>
    <row r="3594" ht="22.5" customHeight="1">
      <c r="A3594" s="16" t="s">
        <v>955</v>
      </c>
      <c r="B3594" s="16" t="s">
        <v>955</v>
      </c>
      <c r="C3594" s="25"/>
      <c r="D3594" s="18"/>
      <c r="E3594" s="19"/>
      <c r="F3594" s="20"/>
      <c r="G3594" s="21"/>
      <c r="H3594" s="22" t="b">
        <v>0</v>
      </c>
      <c r="I3594" s="19"/>
      <c r="J3594" s="18"/>
      <c r="K3594" s="31">
        <v>0.0</v>
      </c>
      <c r="L3594" s="24"/>
      <c r="M3594" s="24"/>
    </row>
    <row r="3595" ht="22.5" customHeight="1">
      <c r="A3595" s="16" t="s">
        <v>955</v>
      </c>
      <c r="B3595" s="16" t="s">
        <v>955</v>
      </c>
      <c r="C3595" s="25"/>
      <c r="D3595" s="18"/>
      <c r="E3595" s="19"/>
      <c r="F3595" s="20"/>
      <c r="G3595" s="21"/>
      <c r="H3595" s="22" t="b">
        <v>0</v>
      </c>
      <c r="I3595" s="19"/>
      <c r="J3595" s="18"/>
      <c r="K3595" s="31">
        <v>0.0</v>
      </c>
      <c r="L3595" s="24"/>
      <c r="M3595" s="24"/>
    </row>
    <row r="3596" ht="22.5" customHeight="1">
      <c r="A3596" s="16" t="s">
        <v>955</v>
      </c>
      <c r="B3596" s="16" t="s">
        <v>955</v>
      </c>
      <c r="C3596" s="25"/>
      <c r="D3596" s="18"/>
      <c r="E3596" s="19"/>
      <c r="F3596" s="20"/>
      <c r="G3596" s="21"/>
      <c r="H3596" s="22" t="b">
        <v>0</v>
      </c>
      <c r="I3596" s="19"/>
      <c r="J3596" s="18"/>
      <c r="K3596" s="31">
        <v>0.0</v>
      </c>
      <c r="L3596" s="24"/>
      <c r="M3596" s="24"/>
    </row>
    <row r="3597" ht="22.5" customHeight="1">
      <c r="A3597" s="16" t="s">
        <v>955</v>
      </c>
      <c r="B3597" s="16" t="s">
        <v>955</v>
      </c>
      <c r="C3597" s="25"/>
      <c r="D3597" s="18"/>
      <c r="E3597" s="19"/>
      <c r="F3597" s="20"/>
      <c r="G3597" s="21"/>
      <c r="H3597" s="22" t="b">
        <v>0</v>
      </c>
      <c r="I3597" s="19"/>
      <c r="J3597" s="18"/>
      <c r="K3597" s="31">
        <v>0.0</v>
      </c>
      <c r="L3597" s="24"/>
      <c r="M3597" s="24"/>
    </row>
    <row r="3598" ht="22.5" customHeight="1">
      <c r="A3598" s="16" t="s">
        <v>955</v>
      </c>
      <c r="B3598" s="16" t="s">
        <v>955</v>
      </c>
      <c r="C3598" s="25"/>
      <c r="D3598" s="18"/>
      <c r="E3598" s="19"/>
      <c r="F3598" s="20"/>
      <c r="G3598" s="21"/>
      <c r="H3598" s="22" t="b">
        <v>0</v>
      </c>
      <c r="I3598" s="19"/>
      <c r="J3598" s="18"/>
      <c r="K3598" s="31">
        <v>0.0</v>
      </c>
      <c r="L3598" s="24"/>
      <c r="M3598" s="24"/>
    </row>
    <row r="3599" ht="22.5" customHeight="1">
      <c r="A3599" s="16" t="s">
        <v>955</v>
      </c>
      <c r="B3599" s="16" t="s">
        <v>955</v>
      </c>
      <c r="C3599" s="25"/>
      <c r="D3599" s="18"/>
      <c r="E3599" s="19"/>
      <c r="F3599" s="20"/>
      <c r="G3599" s="21"/>
      <c r="H3599" s="22" t="b">
        <v>0</v>
      </c>
      <c r="I3599" s="19"/>
      <c r="J3599" s="18"/>
      <c r="K3599" s="31">
        <v>0.0</v>
      </c>
      <c r="L3599" s="24"/>
      <c r="M3599" s="24"/>
    </row>
    <row r="3600" ht="22.5" customHeight="1">
      <c r="A3600" s="16" t="s">
        <v>955</v>
      </c>
      <c r="B3600" s="16" t="s">
        <v>955</v>
      </c>
      <c r="C3600" s="25"/>
      <c r="D3600" s="18"/>
      <c r="E3600" s="19"/>
      <c r="F3600" s="20"/>
      <c r="G3600" s="21"/>
      <c r="H3600" s="22" t="b">
        <v>0</v>
      </c>
      <c r="I3600" s="19"/>
      <c r="J3600" s="18"/>
      <c r="K3600" s="31">
        <v>0.0</v>
      </c>
      <c r="L3600" s="24"/>
      <c r="M3600" s="24"/>
    </row>
    <row r="3601" ht="22.5" customHeight="1">
      <c r="A3601" s="16" t="s">
        <v>955</v>
      </c>
      <c r="B3601" s="16" t="s">
        <v>955</v>
      </c>
      <c r="C3601" s="25"/>
      <c r="D3601" s="18"/>
      <c r="E3601" s="19"/>
      <c r="F3601" s="20"/>
      <c r="G3601" s="21"/>
      <c r="H3601" s="22" t="b">
        <v>0</v>
      </c>
      <c r="I3601" s="19"/>
      <c r="J3601" s="18"/>
      <c r="K3601" s="31">
        <v>0.0</v>
      </c>
      <c r="L3601" s="24"/>
      <c r="M3601" s="24"/>
    </row>
    <row r="3602" ht="22.5" customHeight="1">
      <c r="A3602" s="16" t="s">
        <v>955</v>
      </c>
      <c r="B3602" s="16" t="s">
        <v>955</v>
      </c>
      <c r="C3602" s="25"/>
      <c r="D3602" s="18"/>
      <c r="E3602" s="19"/>
      <c r="F3602" s="20"/>
      <c r="G3602" s="21"/>
      <c r="H3602" s="22" t="b">
        <v>0</v>
      </c>
      <c r="I3602" s="19"/>
      <c r="J3602" s="18"/>
      <c r="K3602" s="31">
        <v>0.0</v>
      </c>
      <c r="L3602" s="24"/>
      <c r="M3602" s="24"/>
    </row>
    <row r="3603" ht="22.5" customHeight="1">
      <c r="A3603" s="16" t="s">
        <v>955</v>
      </c>
      <c r="B3603" s="16" t="s">
        <v>955</v>
      </c>
      <c r="C3603" s="25"/>
      <c r="D3603" s="18"/>
      <c r="E3603" s="19"/>
      <c r="F3603" s="20"/>
      <c r="G3603" s="21"/>
      <c r="H3603" s="22" t="b">
        <v>0</v>
      </c>
      <c r="I3603" s="19"/>
      <c r="J3603" s="18"/>
      <c r="K3603" s="31">
        <v>0.0</v>
      </c>
      <c r="L3603" s="24"/>
      <c r="M3603" s="24"/>
    </row>
    <row r="3604" ht="22.5" customHeight="1">
      <c r="A3604" s="16" t="s">
        <v>955</v>
      </c>
      <c r="B3604" s="16" t="s">
        <v>955</v>
      </c>
      <c r="C3604" s="25"/>
      <c r="D3604" s="18"/>
      <c r="E3604" s="19"/>
      <c r="F3604" s="20"/>
      <c r="G3604" s="21"/>
      <c r="H3604" s="22" t="b">
        <v>0</v>
      </c>
      <c r="I3604" s="19"/>
      <c r="J3604" s="18"/>
      <c r="K3604" s="31">
        <v>0.0</v>
      </c>
      <c r="L3604" s="24"/>
      <c r="M3604" s="24"/>
    </row>
    <row r="3605" ht="22.5" customHeight="1">
      <c r="A3605" s="16" t="s">
        <v>955</v>
      </c>
      <c r="B3605" s="16" t="s">
        <v>955</v>
      </c>
      <c r="C3605" s="25"/>
      <c r="D3605" s="18"/>
      <c r="E3605" s="19"/>
      <c r="F3605" s="20"/>
      <c r="G3605" s="21"/>
      <c r="H3605" s="22" t="b">
        <v>0</v>
      </c>
      <c r="I3605" s="19"/>
      <c r="J3605" s="18"/>
      <c r="K3605" s="31">
        <v>0.0</v>
      </c>
      <c r="L3605" s="24"/>
      <c r="M3605" s="24"/>
    </row>
    <row r="3606" ht="22.5" customHeight="1">
      <c r="A3606" s="16" t="s">
        <v>955</v>
      </c>
      <c r="B3606" s="16" t="s">
        <v>955</v>
      </c>
      <c r="C3606" s="25"/>
      <c r="D3606" s="18"/>
      <c r="E3606" s="19"/>
      <c r="F3606" s="20"/>
      <c r="G3606" s="21"/>
      <c r="H3606" s="22" t="b">
        <v>0</v>
      </c>
      <c r="I3606" s="19"/>
      <c r="J3606" s="18"/>
      <c r="K3606" s="31">
        <v>0.0</v>
      </c>
      <c r="L3606" s="24"/>
      <c r="M3606" s="24"/>
    </row>
    <row r="3607" ht="22.5" customHeight="1">
      <c r="A3607" s="16" t="s">
        <v>955</v>
      </c>
      <c r="B3607" s="16" t="s">
        <v>955</v>
      </c>
      <c r="C3607" s="25"/>
      <c r="D3607" s="18"/>
      <c r="E3607" s="19"/>
      <c r="F3607" s="20"/>
      <c r="G3607" s="21"/>
      <c r="H3607" s="22" t="b">
        <v>0</v>
      </c>
      <c r="I3607" s="19"/>
      <c r="J3607" s="18"/>
      <c r="K3607" s="31">
        <v>0.0</v>
      </c>
      <c r="L3607" s="24"/>
      <c r="M3607" s="24"/>
    </row>
    <row r="3608" ht="22.5" customHeight="1">
      <c r="A3608" s="16" t="s">
        <v>955</v>
      </c>
      <c r="B3608" s="16" t="s">
        <v>955</v>
      </c>
      <c r="C3608" s="25"/>
      <c r="D3608" s="18"/>
      <c r="E3608" s="19"/>
      <c r="F3608" s="20"/>
      <c r="G3608" s="21"/>
      <c r="H3608" s="22" t="b">
        <v>0</v>
      </c>
      <c r="I3608" s="19"/>
      <c r="J3608" s="18"/>
      <c r="K3608" s="31">
        <v>0.0</v>
      </c>
      <c r="L3608" s="24"/>
      <c r="M3608" s="24"/>
    </row>
    <row r="3609" ht="22.5" customHeight="1">
      <c r="A3609" s="16" t="s">
        <v>955</v>
      </c>
      <c r="B3609" s="16" t="s">
        <v>955</v>
      </c>
      <c r="C3609" s="25"/>
      <c r="D3609" s="18"/>
      <c r="E3609" s="19"/>
      <c r="F3609" s="20"/>
      <c r="G3609" s="21"/>
      <c r="H3609" s="22" t="b">
        <v>0</v>
      </c>
      <c r="I3609" s="19"/>
      <c r="J3609" s="18"/>
      <c r="K3609" s="31">
        <v>0.0</v>
      </c>
      <c r="L3609" s="24"/>
      <c r="M3609" s="24"/>
    </row>
    <row r="3610" ht="22.5" customHeight="1">
      <c r="A3610" s="16" t="s">
        <v>955</v>
      </c>
      <c r="B3610" s="16" t="s">
        <v>955</v>
      </c>
      <c r="C3610" s="25"/>
      <c r="D3610" s="18"/>
      <c r="E3610" s="19"/>
      <c r="F3610" s="20"/>
      <c r="G3610" s="21"/>
      <c r="H3610" s="22" t="b">
        <v>0</v>
      </c>
      <c r="I3610" s="19"/>
      <c r="J3610" s="18"/>
      <c r="K3610" s="31">
        <v>0.0</v>
      </c>
      <c r="L3610" s="24"/>
      <c r="M3610" s="24"/>
    </row>
    <row r="3611" ht="22.5" customHeight="1">
      <c r="A3611" s="16" t="s">
        <v>955</v>
      </c>
      <c r="B3611" s="16" t="s">
        <v>955</v>
      </c>
      <c r="C3611" s="25"/>
      <c r="D3611" s="18"/>
      <c r="E3611" s="19"/>
      <c r="F3611" s="20"/>
      <c r="G3611" s="21"/>
      <c r="H3611" s="22" t="b">
        <v>0</v>
      </c>
      <c r="I3611" s="19"/>
      <c r="J3611" s="18"/>
      <c r="K3611" s="31">
        <v>0.0</v>
      </c>
      <c r="L3611" s="24"/>
      <c r="M3611" s="24"/>
    </row>
    <row r="3612" ht="22.5" customHeight="1">
      <c r="A3612" s="16" t="s">
        <v>955</v>
      </c>
      <c r="B3612" s="16" t="s">
        <v>955</v>
      </c>
      <c r="C3612" s="25"/>
      <c r="D3612" s="18"/>
      <c r="E3612" s="19"/>
      <c r="F3612" s="20"/>
      <c r="G3612" s="21"/>
      <c r="H3612" s="22" t="b">
        <v>0</v>
      </c>
      <c r="I3612" s="19"/>
      <c r="J3612" s="18"/>
      <c r="K3612" s="31">
        <v>0.0</v>
      </c>
      <c r="L3612" s="24"/>
      <c r="M3612" s="24"/>
    </row>
    <row r="3613" ht="22.5" customHeight="1">
      <c r="A3613" s="16" t="s">
        <v>955</v>
      </c>
      <c r="B3613" s="16" t="s">
        <v>955</v>
      </c>
      <c r="C3613" s="25"/>
      <c r="D3613" s="18"/>
      <c r="E3613" s="19"/>
      <c r="F3613" s="20"/>
      <c r="G3613" s="21"/>
      <c r="H3613" s="22" t="b">
        <v>0</v>
      </c>
      <c r="I3613" s="19"/>
      <c r="J3613" s="18"/>
      <c r="K3613" s="31">
        <v>0.0</v>
      </c>
      <c r="L3613" s="24"/>
      <c r="M3613" s="24"/>
    </row>
    <row r="3614" ht="22.5" customHeight="1">
      <c r="A3614" s="16" t="s">
        <v>955</v>
      </c>
      <c r="B3614" s="16" t="s">
        <v>955</v>
      </c>
      <c r="C3614" s="25"/>
      <c r="D3614" s="18"/>
      <c r="E3614" s="19"/>
      <c r="F3614" s="20"/>
      <c r="G3614" s="21"/>
      <c r="H3614" s="22" t="b">
        <v>0</v>
      </c>
      <c r="I3614" s="19"/>
      <c r="J3614" s="18"/>
      <c r="K3614" s="31">
        <v>0.0</v>
      </c>
      <c r="L3614" s="24"/>
      <c r="M3614" s="24"/>
    </row>
    <row r="3615" ht="22.5" customHeight="1">
      <c r="A3615" s="16" t="s">
        <v>955</v>
      </c>
      <c r="B3615" s="16" t="s">
        <v>955</v>
      </c>
      <c r="C3615" s="25"/>
      <c r="D3615" s="18"/>
      <c r="E3615" s="19"/>
      <c r="F3615" s="20"/>
      <c r="G3615" s="21"/>
      <c r="H3615" s="22" t="b">
        <v>0</v>
      </c>
      <c r="I3615" s="19"/>
      <c r="J3615" s="18"/>
      <c r="K3615" s="31">
        <v>0.0</v>
      </c>
      <c r="L3615" s="24"/>
      <c r="M3615" s="24"/>
    </row>
    <row r="3616" ht="22.5" customHeight="1">
      <c r="A3616" s="16" t="s">
        <v>955</v>
      </c>
      <c r="B3616" s="16" t="s">
        <v>955</v>
      </c>
      <c r="C3616" s="25"/>
      <c r="D3616" s="18"/>
      <c r="E3616" s="19"/>
      <c r="F3616" s="20"/>
      <c r="G3616" s="21"/>
      <c r="H3616" s="22" t="b">
        <v>0</v>
      </c>
      <c r="I3616" s="19"/>
      <c r="J3616" s="18"/>
      <c r="K3616" s="31">
        <v>0.0</v>
      </c>
      <c r="L3616" s="24"/>
      <c r="M3616" s="24"/>
    </row>
    <row r="3617" ht="22.5" customHeight="1">
      <c r="A3617" s="16" t="s">
        <v>955</v>
      </c>
      <c r="B3617" s="16" t="s">
        <v>955</v>
      </c>
      <c r="C3617" s="25"/>
      <c r="D3617" s="18"/>
      <c r="E3617" s="19"/>
      <c r="F3617" s="20"/>
      <c r="G3617" s="21"/>
      <c r="H3617" s="22" t="b">
        <v>0</v>
      </c>
      <c r="I3617" s="19"/>
      <c r="J3617" s="18"/>
      <c r="K3617" s="31">
        <v>0.0</v>
      </c>
      <c r="L3617" s="24"/>
      <c r="M3617" s="24"/>
    </row>
    <row r="3618" ht="22.5" customHeight="1">
      <c r="A3618" s="16" t="s">
        <v>955</v>
      </c>
      <c r="B3618" s="16" t="s">
        <v>955</v>
      </c>
      <c r="C3618" s="25"/>
      <c r="D3618" s="18"/>
      <c r="E3618" s="19"/>
      <c r="F3618" s="20"/>
      <c r="G3618" s="21"/>
      <c r="H3618" s="22" t="b">
        <v>0</v>
      </c>
      <c r="I3618" s="19"/>
      <c r="J3618" s="18"/>
      <c r="K3618" s="31">
        <v>0.0</v>
      </c>
      <c r="L3618" s="24"/>
      <c r="M3618" s="24"/>
    </row>
    <row r="3619" ht="22.5" customHeight="1">
      <c r="A3619" s="16" t="s">
        <v>955</v>
      </c>
      <c r="B3619" s="16" t="s">
        <v>955</v>
      </c>
      <c r="C3619" s="25"/>
      <c r="D3619" s="18"/>
      <c r="E3619" s="19"/>
      <c r="F3619" s="20"/>
      <c r="G3619" s="21"/>
      <c r="H3619" s="22" t="b">
        <v>0</v>
      </c>
      <c r="I3619" s="19"/>
      <c r="J3619" s="18"/>
      <c r="K3619" s="31">
        <v>0.0</v>
      </c>
      <c r="L3619" s="24"/>
      <c r="M3619" s="24"/>
    </row>
    <row r="3620" ht="22.5" customHeight="1">
      <c r="A3620" s="16" t="s">
        <v>955</v>
      </c>
      <c r="B3620" s="16" t="s">
        <v>955</v>
      </c>
      <c r="C3620" s="25"/>
      <c r="D3620" s="18"/>
      <c r="E3620" s="19"/>
      <c r="F3620" s="20"/>
      <c r="G3620" s="21"/>
      <c r="H3620" s="22" t="b">
        <v>0</v>
      </c>
      <c r="I3620" s="19"/>
      <c r="J3620" s="18"/>
      <c r="K3620" s="31">
        <v>0.0</v>
      </c>
      <c r="L3620" s="24"/>
      <c r="M3620" s="24"/>
    </row>
    <row r="3621" ht="22.5" customHeight="1">
      <c r="A3621" s="16" t="s">
        <v>955</v>
      </c>
      <c r="B3621" s="16" t="s">
        <v>955</v>
      </c>
      <c r="C3621" s="25"/>
      <c r="D3621" s="18"/>
      <c r="E3621" s="19"/>
      <c r="F3621" s="20"/>
      <c r="G3621" s="21"/>
      <c r="H3621" s="22" t="b">
        <v>0</v>
      </c>
      <c r="I3621" s="19"/>
      <c r="J3621" s="18"/>
      <c r="K3621" s="31">
        <v>0.0</v>
      </c>
      <c r="L3621" s="24"/>
      <c r="M3621" s="24"/>
    </row>
    <row r="3622" ht="22.5" customHeight="1">
      <c r="A3622" s="16" t="s">
        <v>955</v>
      </c>
      <c r="B3622" s="16" t="s">
        <v>955</v>
      </c>
      <c r="C3622" s="25"/>
      <c r="D3622" s="18"/>
      <c r="E3622" s="19"/>
      <c r="F3622" s="20"/>
      <c r="G3622" s="21"/>
      <c r="H3622" s="22" t="b">
        <v>0</v>
      </c>
      <c r="I3622" s="19"/>
      <c r="J3622" s="18"/>
      <c r="K3622" s="31">
        <v>0.0</v>
      </c>
      <c r="L3622" s="24"/>
      <c r="M3622" s="24"/>
    </row>
    <row r="3623" ht="22.5" customHeight="1">
      <c r="A3623" s="16" t="s">
        <v>955</v>
      </c>
      <c r="B3623" s="16" t="s">
        <v>955</v>
      </c>
      <c r="C3623" s="25"/>
      <c r="D3623" s="18"/>
      <c r="E3623" s="19"/>
      <c r="F3623" s="20"/>
      <c r="G3623" s="21"/>
      <c r="H3623" s="22" t="b">
        <v>0</v>
      </c>
      <c r="I3623" s="19"/>
      <c r="J3623" s="18"/>
      <c r="K3623" s="31">
        <v>0.0</v>
      </c>
      <c r="L3623" s="24"/>
      <c r="M3623" s="24"/>
    </row>
    <row r="3624" ht="22.5" customHeight="1">
      <c r="A3624" s="16" t="s">
        <v>955</v>
      </c>
      <c r="B3624" s="16" t="s">
        <v>955</v>
      </c>
      <c r="C3624" s="25"/>
      <c r="D3624" s="18"/>
      <c r="E3624" s="19"/>
      <c r="F3624" s="20"/>
      <c r="G3624" s="21"/>
      <c r="H3624" s="22" t="b">
        <v>0</v>
      </c>
      <c r="I3624" s="19"/>
      <c r="J3624" s="18"/>
      <c r="K3624" s="31">
        <v>0.0</v>
      </c>
      <c r="L3624" s="24"/>
      <c r="M3624" s="24"/>
    </row>
    <row r="3625" ht="22.5" customHeight="1">
      <c r="A3625" s="16" t="s">
        <v>955</v>
      </c>
      <c r="B3625" s="16" t="s">
        <v>955</v>
      </c>
      <c r="C3625" s="25"/>
      <c r="D3625" s="18"/>
      <c r="E3625" s="19"/>
      <c r="F3625" s="20"/>
      <c r="G3625" s="21"/>
      <c r="H3625" s="22" t="b">
        <v>0</v>
      </c>
      <c r="I3625" s="19"/>
      <c r="J3625" s="18"/>
      <c r="K3625" s="31">
        <v>0.0</v>
      </c>
      <c r="L3625" s="24"/>
      <c r="M3625" s="24"/>
    </row>
    <row r="3626" ht="22.5" customHeight="1">
      <c r="A3626" s="16" t="s">
        <v>955</v>
      </c>
      <c r="B3626" s="16" t="s">
        <v>955</v>
      </c>
      <c r="C3626" s="25"/>
      <c r="D3626" s="18"/>
      <c r="E3626" s="19"/>
      <c r="F3626" s="20"/>
      <c r="G3626" s="21"/>
      <c r="H3626" s="22" t="b">
        <v>0</v>
      </c>
      <c r="I3626" s="19"/>
      <c r="J3626" s="18"/>
      <c r="K3626" s="31">
        <v>0.0</v>
      </c>
      <c r="L3626" s="24"/>
      <c r="M3626" s="24"/>
    </row>
    <row r="3627" ht="22.5" customHeight="1">
      <c r="A3627" s="16" t="s">
        <v>955</v>
      </c>
      <c r="B3627" s="16" t="s">
        <v>955</v>
      </c>
      <c r="C3627" s="25"/>
      <c r="D3627" s="18"/>
      <c r="E3627" s="19"/>
      <c r="F3627" s="20"/>
      <c r="G3627" s="21"/>
      <c r="H3627" s="22" t="b">
        <v>0</v>
      </c>
      <c r="I3627" s="19"/>
      <c r="J3627" s="18"/>
      <c r="K3627" s="31">
        <v>0.0</v>
      </c>
      <c r="L3627" s="24"/>
      <c r="M3627" s="24"/>
    </row>
    <row r="3628" ht="22.5" customHeight="1">
      <c r="A3628" s="16" t="s">
        <v>955</v>
      </c>
      <c r="B3628" s="16" t="s">
        <v>955</v>
      </c>
      <c r="C3628" s="25"/>
      <c r="D3628" s="18"/>
      <c r="E3628" s="19"/>
      <c r="F3628" s="20"/>
      <c r="G3628" s="21"/>
      <c r="H3628" s="22" t="b">
        <v>0</v>
      </c>
      <c r="I3628" s="19"/>
      <c r="J3628" s="18"/>
      <c r="K3628" s="31">
        <v>0.0</v>
      </c>
      <c r="L3628" s="24"/>
      <c r="M3628" s="24"/>
    </row>
    <row r="3629" ht="22.5" customHeight="1">
      <c r="A3629" s="16" t="s">
        <v>955</v>
      </c>
      <c r="B3629" s="16" t="s">
        <v>955</v>
      </c>
      <c r="C3629" s="25"/>
      <c r="D3629" s="18"/>
      <c r="E3629" s="19"/>
      <c r="F3629" s="20"/>
      <c r="G3629" s="21"/>
      <c r="H3629" s="22" t="b">
        <v>0</v>
      </c>
      <c r="I3629" s="19"/>
      <c r="J3629" s="18"/>
      <c r="K3629" s="31">
        <v>0.0</v>
      </c>
      <c r="L3629" s="24"/>
      <c r="M3629" s="24"/>
    </row>
    <row r="3630" ht="22.5" customHeight="1">
      <c r="A3630" s="16" t="s">
        <v>955</v>
      </c>
      <c r="B3630" s="16" t="s">
        <v>955</v>
      </c>
      <c r="C3630" s="25"/>
      <c r="D3630" s="18"/>
      <c r="E3630" s="19"/>
      <c r="F3630" s="20"/>
      <c r="G3630" s="21"/>
      <c r="H3630" s="22" t="b">
        <v>0</v>
      </c>
      <c r="I3630" s="19"/>
      <c r="J3630" s="18"/>
      <c r="K3630" s="31">
        <v>0.0</v>
      </c>
      <c r="L3630" s="24"/>
      <c r="M3630" s="24"/>
    </row>
    <row r="3631" ht="22.5" customHeight="1">
      <c r="A3631" s="16" t="s">
        <v>955</v>
      </c>
      <c r="B3631" s="16" t="s">
        <v>955</v>
      </c>
      <c r="C3631" s="25"/>
      <c r="D3631" s="18"/>
      <c r="E3631" s="19"/>
      <c r="F3631" s="20"/>
      <c r="G3631" s="21"/>
      <c r="H3631" s="22" t="b">
        <v>0</v>
      </c>
      <c r="I3631" s="19"/>
      <c r="J3631" s="18"/>
      <c r="K3631" s="31">
        <v>0.0</v>
      </c>
      <c r="L3631" s="24"/>
      <c r="M3631" s="24"/>
    </row>
    <row r="3632" ht="22.5" customHeight="1">
      <c r="A3632" s="16" t="s">
        <v>955</v>
      </c>
      <c r="B3632" s="16" t="s">
        <v>955</v>
      </c>
      <c r="C3632" s="25"/>
      <c r="D3632" s="18"/>
      <c r="E3632" s="19"/>
      <c r="F3632" s="20"/>
      <c r="G3632" s="21"/>
      <c r="H3632" s="22" t="b">
        <v>0</v>
      </c>
      <c r="I3632" s="19"/>
      <c r="J3632" s="18"/>
      <c r="K3632" s="31">
        <v>0.0</v>
      </c>
      <c r="L3632" s="24"/>
      <c r="M3632" s="24"/>
    </row>
    <row r="3633" ht="22.5" customHeight="1">
      <c r="A3633" s="16" t="s">
        <v>955</v>
      </c>
      <c r="B3633" s="16" t="s">
        <v>955</v>
      </c>
      <c r="C3633" s="25"/>
      <c r="D3633" s="18"/>
      <c r="E3633" s="19"/>
      <c r="F3633" s="20"/>
      <c r="G3633" s="21"/>
      <c r="H3633" s="22" t="b">
        <v>0</v>
      </c>
      <c r="I3633" s="19"/>
      <c r="J3633" s="18"/>
      <c r="K3633" s="31">
        <v>0.0</v>
      </c>
      <c r="L3633" s="24"/>
      <c r="M3633" s="24"/>
    </row>
    <row r="3634" ht="22.5" customHeight="1">
      <c r="A3634" s="16" t="s">
        <v>955</v>
      </c>
      <c r="B3634" s="16" t="s">
        <v>955</v>
      </c>
      <c r="C3634" s="25"/>
      <c r="D3634" s="18"/>
      <c r="E3634" s="19"/>
      <c r="F3634" s="20"/>
      <c r="G3634" s="21"/>
      <c r="H3634" s="22" t="b">
        <v>0</v>
      </c>
      <c r="I3634" s="19"/>
      <c r="J3634" s="18"/>
      <c r="K3634" s="31">
        <v>0.0</v>
      </c>
      <c r="L3634" s="24"/>
      <c r="M3634" s="24"/>
    </row>
    <row r="3635" ht="22.5" customHeight="1">
      <c r="A3635" s="16" t="s">
        <v>955</v>
      </c>
      <c r="B3635" s="16" t="s">
        <v>955</v>
      </c>
      <c r="C3635" s="25"/>
      <c r="D3635" s="18"/>
      <c r="E3635" s="19"/>
      <c r="F3635" s="20"/>
      <c r="G3635" s="21"/>
      <c r="H3635" s="22" t="b">
        <v>0</v>
      </c>
      <c r="I3635" s="19"/>
      <c r="J3635" s="18"/>
      <c r="K3635" s="31">
        <v>0.0</v>
      </c>
      <c r="L3635" s="24"/>
      <c r="M3635" s="24"/>
    </row>
    <row r="3636" ht="22.5" customHeight="1">
      <c r="A3636" s="16" t="s">
        <v>955</v>
      </c>
      <c r="B3636" s="16" t="s">
        <v>955</v>
      </c>
      <c r="C3636" s="25"/>
      <c r="D3636" s="18"/>
      <c r="E3636" s="19"/>
      <c r="F3636" s="20"/>
      <c r="G3636" s="21"/>
      <c r="H3636" s="22" t="b">
        <v>0</v>
      </c>
      <c r="I3636" s="19"/>
      <c r="J3636" s="18"/>
      <c r="K3636" s="31">
        <v>0.0</v>
      </c>
      <c r="L3636" s="24"/>
      <c r="M3636" s="24"/>
    </row>
    <row r="3637" ht="22.5" customHeight="1">
      <c r="A3637" s="16" t="s">
        <v>955</v>
      </c>
      <c r="B3637" s="16" t="s">
        <v>955</v>
      </c>
      <c r="C3637" s="25"/>
      <c r="D3637" s="18"/>
      <c r="E3637" s="19"/>
      <c r="F3637" s="20"/>
      <c r="G3637" s="21"/>
      <c r="H3637" s="22" t="b">
        <v>0</v>
      </c>
      <c r="I3637" s="19"/>
      <c r="J3637" s="18"/>
      <c r="K3637" s="31">
        <v>0.0</v>
      </c>
      <c r="L3637" s="24"/>
      <c r="M3637" s="24"/>
    </row>
    <row r="3638" ht="22.5" customHeight="1">
      <c r="A3638" s="16" t="s">
        <v>955</v>
      </c>
      <c r="B3638" s="16" t="s">
        <v>955</v>
      </c>
      <c r="C3638" s="25"/>
      <c r="D3638" s="18"/>
      <c r="E3638" s="19"/>
      <c r="F3638" s="20"/>
      <c r="G3638" s="21"/>
      <c r="H3638" s="22" t="b">
        <v>0</v>
      </c>
      <c r="I3638" s="19"/>
      <c r="J3638" s="18"/>
      <c r="K3638" s="31">
        <v>0.0</v>
      </c>
      <c r="L3638" s="24"/>
      <c r="M3638" s="24"/>
    </row>
    <row r="3639" ht="22.5" customHeight="1">
      <c r="A3639" s="16" t="s">
        <v>955</v>
      </c>
      <c r="B3639" s="16" t="s">
        <v>955</v>
      </c>
      <c r="C3639" s="25"/>
      <c r="D3639" s="18"/>
      <c r="E3639" s="19"/>
      <c r="F3639" s="20"/>
      <c r="G3639" s="21"/>
      <c r="H3639" s="22" t="b">
        <v>0</v>
      </c>
      <c r="I3639" s="19"/>
      <c r="J3639" s="18"/>
      <c r="K3639" s="31">
        <v>0.0</v>
      </c>
      <c r="L3639" s="24"/>
      <c r="M3639" s="24"/>
    </row>
    <row r="3640" ht="22.5" customHeight="1">
      <c r="A3640" s="16" t="s">
        <v>955</v>
      </c>
      <c r="B3640" s="16" t="s">
        <v>955</v>
      </c>
      <c r="C3640" s="25"/>
      <c r="D3640" s="18"/>
      <c r="E3640" s="19"/>
      <c r="F3640" s="20"/>
      <c r="G3640" s="21"/>
      <c r="H3640" s="22" t="b">
        <v>0</v>
      </c>
      <c r="I3640" s="19"/>
      <c r="J3640" s="18"/>
      <c r="K3640" s="31">
        <v>0.0</v>
      </c>
      <c r="L3640" s="24"/>
      <c r="M3640" s="24"/>
    </row>
    <row r="3641" ht="22.5" customHeight="1">
      <c r="A3641" s="16" t="s">
        <v>955</v>
      </c>
      <c r="B3641" s="16" t="s">
        <v>955</v>
      </c>
      <c r="C3641" s="25"/>
      <c r="D3641" s="18"/>
      <c r="E3641" s="19"/>
      <c r="F3641" s="20"/>
      <c r="G3641" s="21"/>
      <c r="H3641" s="22" t="b">
        <v>0</v>
      </c>
      <c r="I3641" s="19"/>
      <c r="J3641" s="18"/>
      <c r="K3641" s="31">
        <v>0.0</v>
      </c>
      <c r="L3641" s="24"/>
      <c r="M3641" s="24"/>
    </row>
    <row r="3642" ht="22.5" customHeight="1">
      <c r="A3642" s="16" t="s">
        <v>955</v>
      </c>
      <c r="B3642" s="16" t="s">
        <v>955</v>
      </c>
      <c r="C3642" s="25"/>
      <c r="D3642" s="18"/>
      <c r="E3642" s="19"/>
      <c r="F3642" s="20"/>
      <c r="G3642" s="21"/>
      <c r="H3642" s="22" t="b">
        <v>0</v>
      </c>
      <c r="I3642" s="19"/>
      <c r="J3642" s="18"/>
      <c r="K3642" s="31">
        <v>0.0</v>
      </c>
      <c r="L3642" s="24"/>
      <c r="M3642" s="24"/>
    </row>
    <row r="3643" ht="22.5" customHeight="1">
      <c r="A3643" s="16" t="s">
        <v>955</v>
      </c>
      <c r="B3643" s="16" t="s">
        <v>955</v>
      </c>
      <c r="C3643" s="25"/>
      <c r="D3643" s="18"/>
      <c r="E3643" s="19"/>
      <c r="F3643" s="20"/>
      <c r="G3643" s="21"/>
      <c r="H3643" s="22" t="b">
        <v>0</v>
      </c>
      <c r="I3643" s="19"/>
      <c r="J3643" s="18"/>
      <c r="K3643" s="31">
        <v>0.0</v>
      </c>
      <c r="L3643" s="24"/>
      <c r="M3643" s="24"/>
    </row>
    <row r="3644" ht="22.5" customHeight="1">
      <c r="A3644" s="16" t="s">
        <v>955</v>
      </c>
      <c r="B3644" s="16" t="s">
        <v>955</v>
      </c>
      <c r="C3644" s="25"/>
      <c r="D3644" s="18"/>
      <c r="E3644" s="19"/>
      <c r="F3644" s="20"/>
      <c r="G3644" s="21"/>
      <c r="H3644" s="22" t="b">
        <v>0</v>
      </c>
      <c r="I3644" s="19"/>
      <c r="J3644" s="18"/>
      <c r="K3644" s="31">
        <v>0.0</v>
      </c>
      <c r="L3644" s="24"/>
      <c r="M3644" s="24"/>
    </row>
    <row r="3645" ht="22.5" customHeight="1">
      <c r="A3645" s="16" t="s">
        <v>955</v>
      </c>
      <c r="B3645" s="16" t="s">
        <v>955</v>
      </c>
      <c r="C3645" s="25"/>
      <c r="D3645" s="18"/>
      <c r="E3645" s="19"/>
      <c r="F3645" s="20"/>
      <c r="G3645" s="21"/>
      <c r="H3645" s="22" t="b">
        <v>0</v>
      </c>
      <c r="I3645" s="19"/>
      <c r="J3645" s="18"/>
      <c r="K3645" s="31">
        <v>0.0</v>
      </c>
      <c r="L3645" s="24"/>
      <c r="M3645" s="24"/>
    </row>
    <row r="3646" ht="22.5" customHeight="1">
      <c r="A3646" s="16" t="s">
        <v>955</v>
      </c>
      <c r="B3646" s="16" t="s">
        <v>955</v>
      </c>
      <c r="C3646" s="25"/>
      <c r="D3646" s="18"/>
      <c r="E3646" s="19"/>
      <c r="F3646" s="20"/>
      <c r="G3646" s="21"/>
      <c r="H3646" s="22" t="b">
        <v>0</v>
      </c>
      <c r="I3646" s="19"/>
      <c r="J3646" s="18"/>
      <c r="K3646" s="31">
        <v>0.0</v>
      </c>
      <c r="L3646" s="24"/>
      <c r="M3646" s="24"/>
    </row>
    <row r="3647" ht="22.5" customHeight="1">
      <c r="A3647" s="16" t="s">
        <v>955</v>
      </c>
      <c r="B3647" s="16" t="s">
        <v>955</v>
      </c>
      <c r="C3647" s="25"/>
      <c r="D3647" s="18"/>
      <c r="E3647" s="19"/>
      <c r="F3647" s="20"/>
      <c r="G3647" s="21"/>
      <c r="H3647" s="22" t="b">
        <v>0</v>
      </c>
      <c r="I3647" s="19"/>
      <c r="J3647" s="18"/>
      <c r="K3647" s="31">
        <v>0.0</v>
      </c>
      <c r="L3647" s="24"/>
      <c r="M3647" s="24"/>
    </row>
    <row r="3648" ht="22.5" customHeight="1">
      <c r="A3648" s="16" t="s">
        <v>955</v>
      </c>
      <c r="B3648" s="16" t="s">
        <v>955</v>
      </c>
      <c r="C3648" s="25"/>
      <c r="D3648" s="18"/>
      <c r="E3648" s="19"/>
      <c r="F3648" s="20"/>
      <c r="G3648" s="21"/>
      <c r="H3648" s="22" t="b">
        <v>0</v>
      </c>
      <c r="I3648" s="19"/>
      <c r="J3648" s="18"/>
      <c r="K3648" s="31">
        <v>0.0</v>
      </c>
      <c r="L3648" s="24"/>
      <c r="M3648" s="24"/>
    </row>
    <row r="3649" ht="22.5" customHeight="1">
      <c r="A3649" s="16" t="s">
        <v>955</v>
      </c>
      <c r="B3649" s="16" t="s">
        <v>955</v>
      </c>
      <c r="C3649" s="25"/>
      <c r="D3649" s="18"/>
      <c r="E3649" s="19"/>
      <c r="F3649" s="20"/>
      <c r="G3649" s="21"/>
      <c r="H3649" s="22" t="b">
        <v>0</v>
      </c>
      <c r="I3649" s="19"/>
      <c r="J3649" s="18"/>
      <c r="K3649" s="31">
        <v>0.0</v>
      </c>
      <c r="L3649" s="24"/>
      <c r="M3649" s="24"/>
    </row>
    <row r="3650" ht="22.5" customHeight="1">
      <c r="A3650" s="16" t="s">
        <v>955</v>
      </c>
      <c r="B3650" s="16" t="s">
        <v>955</v>
      </c>
      <c r="C3650" s="25"/>
      <c r="D3650" s="18"/>
      <c r="E3650" s="19"/>
      <c r="F3650" s="20"/>
      <c r="G3650" s="21"/>
      <c r="H3650" s="22" t="b">
        <v>0</v>
      </c>
      <c r="I3650" s="19"/>
      <c r="J3650" s="18"/>
      <c r="K3650" s="31">
        <v>0.0</v>
      </c>
      <c r="L3650" s="24"/>
      <c r="M3650" s="24"/>
    </row>
    <row r="3651" ht="22.5" customHeight="1">
      <c r="A3651" s="16" t="s">
        <v>955</v>
      </c>
      <c r="B3651" s="16" t="s">
        <v>955</v>
      </c>
      <c r="C3651" s="25"/>
      <c r="D3651" s="18"/>
      <c r="E3651" s="19"/>
      <c r="F3651" s="20"/>
      <c r="G3651" s="21"/>
      <c r="H3651" s="22" t="b">
        <v>0</v>
      </c>
      <c r="I3651" s="19"/>
      <c r="J3651" s="18"/>
      <c r="K3651" s="31">
        <v>0.0</v>
      </c>
      <c r="L3651" s="24"/>
      <c r="M3651" s="24"/>
    </row>
    <row r="3652" ht="22.5" customHeight="1">
      <c r="A3652" s="16" t="s">
        <v>955</v>
      </c>
      <c r="B3652" s="16" t="s">
        <v>955</v>
      </c>
      <c r="C3652" s="25"/>
      <c r="D3652" s="18"/>
      <c r="E3652" s="19"/>
      <c r="F3652" s="20"/>
      <c r="G3652" s="21"/>
      <c r="H3652" s="22" t="b">
        <v>0</v>
      </c>
      <c r="I3652" s="19"/>
      <c r="J3652" s="18"/>
      <c r="K3652" s="31">
        <v>0.0</v>
      </c>
      <c r="L3652" s="24"/>
      <c r="M3652" s="24"/>
    </row>
    <row r="3653" ht="22.5" customHeight="1">
      <c r="A3653" s="16" t="s">
        <v>955</v>
      </c>
      <c r="B3653" s="16" t="s">
        <v>955</v>
      </c>
      <c r="C3653" s="25"/>
      <c r="D3653" s="18"/>
      <c r="E3653" s="19"/>
      <c r="F3653" s="20"/>
      <c r="G3653" s="21"/>
      <c r="H3653" s="22" t="b">
        <v>0</v>
      </c>
      <c r="I3653" s="19"/>
      <c r="J3653" s="18"/>
      <c r="K3653" s="31">
        <v>0.0</v>
      </c>
      <c r="L3653" s="24"/>
      <c r="M3653" s="24"/>
    </row>
    <row r="3654" ht="22.5" customHeight="1">
      <c r="A3654" s="16" t="s">
        <v>955</v>
      </c>
      <c r="B3654" s="16" t="s">
        <v>955</v>
      </c>
      <c r="C3654" s="25"/>
      <c r="D3654" s="18"/>
      <c r="E3654" s="19"/>
      <c r="F3654" s="20"/>
      <c r="G3654" s="21"/>
      <c r="H3654" s="22" t="b">
        <v>0</v>
      </c>
      <c r="I3654" s="19"/>
      <c r="J3654" s="18"/>
      <c r="K3654" s="31">
        <v>0.0</v>
      </c>
      <c r="L3654" s="24"/>
      <c r="M3654" s="24"/>
    </row>
    <row r="3655" ht="22.5" customHeight="1">
      <c r="A3655" s="16" t="s">
        <v>955</v>
      </c>
      <c r="B3655" s="16" t="s">
        <v>955</v>
      </c>
      <c r="C3655" s="25"/>
      <c r="D3655" s="18"/>
      <c r="E3655" s="19"/>
      <c r="F3655" s="20"/>
      <c r="G3655" s="21"/>
      <c r="H3655" s="22" t="b">
        <v>0</v>
      </c>
      <c r="I3655" s="19"/>
      <c r="J3655" s="18"/>
      <c r="K3655" s="31">
        <v>0.0</v>
      </c>
      <c r="L3655" s="24"/>
      <c r="M3655" s="24"/>
    </row>
    <row r="3656" ht="22.5" customHeight="1">
      <c r="A3656" s="16" t="s">
        <v>955</v>
      </c>
      <c r="B3656" s="16" t="s">
        <v>955</v>
      </c>
      <c r="C3656" s="25"/>
      <c r="D3656" s="18"/>
      <c r="E3656" s="19"/>
      <c r="F3656" s="20"/>
      <c r="G3656" s="21"/>
      <c r="H3656" s="22" t="b">
        <v>0</v>
      </c>
      <c r="I3656" s="19"/>
      <c r="J3656" s="18"/>
      <c r="K3656" s="31">
        <v>0.0</v>
      </c>
      <c r="L3656" s="24"/>
      <c r="M3656" s="24"/>
    </row>
    <row r="3657" ht="22.5" customHeight="1">
      <c r="A3657" s="16" t="s">
        <v>955</v>
      </c>
      <c r="B3657" s="16" t="s">
        <v>955</v>
      </c>
      <c r="C3657" s="25"/>
      <c r="D3657" s="18"/>
      <c r="E3657" s="19"/>
      <c r="F3657" s="20"/>
      <c r="G3657" s="21"/>
      <c r="H3657" s="22" t="b">
        <v>0</v>
      </c>
      <c r="I3657" s="19"/>
      <c r="J3657" s="18"/>
      <c r="K3657" s="31">
        <v>0.0</v>
      </c>
      <c r="L3657" s="24"/>
      <c r="M3657" s="24"/>
    </row>
    <row r="3658" ht="22.5" customHeight="1">
      <c r="A3658" s="16" t="s">
        <v>955</v>
      </c>
      <c r="B3658" s="16" t="s">
        <v>955</v>
      </c>
      <c r="C3658" s="25"/>
      <c r="D3658" s="18"/>
      <c r="E3658" s="19"/>
      <c r="F3658" s="20"/>
      <c r="G3658" s="21"/>
      <c r="H3658" s="22" t="b">
        <v>0</v>
      </c>
      <c r="I3658" s="19"/>
      <c r="J3658" s="18"/>
      <c r="K3658" s="31">
        <v>0.0</v>
      </c>
      <c r="L3658" s="24"/>
      <c r="M3658" s="24"/>
    </row>
    <row r="3659" ht="22.5" customHeight="1">
      <c r="A3659" s="16" t="s">
        <v>955</v>
      </c>
      <c r="B3659" s="16" t="s">
        <v>955</v>
      </c>
      <c r="C3659" s="25"/>
      <c r="D3659" s="18"/>
      <c r="E3659" s="19"/>
      <c r="F3659" s="20"/>
      <c r="G3659" s="21"/>
      <c r="H3659" s="22" t="b">
        <v>0</v>
      </c>
      <c r="I3659" s="19"/>
      <c r="J3659" s="18"/>
      <c r="K3659" s="31">
        <v>0.0</v>
      </c>
      <c r="L3659" s="24"/>
      <c r="M3659" s="24"/>
    </row>
    <row r="3660" ht="22.5" customHeight="1">
      <c r="A3660" s="16" t="s">
        <v>955</v>
      </c>
      <c r="B3660" s="16" t="s">
        <v>955</v>
      </c>
      <c r="C3660" s="25"/>
      <c r="D3660" s="18"/>
      <c r="E3660" s="19"/>
      <c r="F3660" s="20"/>
      <c r="G3660" s="21"/>
      <c r="H3660" s="22" t="b">
        <v>0</v>
      </c>
      <c r="I3660" s="19"/>
      <c r="J3660" s="18"/>
      <c r="K3660" s="31">
        <v>0.0</v>
      </c>
      <c r="L3660" s="24"/>
      <c r="M3660" s="24"/>
    </row>
    <row r="3661" ht="22.5" customHeight="1">
      <c r="A3661" s="16" t="s">
        <v>955</v>
      </c>
      <c r="B3661" s="16" t="s">
        <v>955</v>
      </c>
      <c r="C3661" s="25"/>
      <c r="D3661" s="18"/>
      <c r="E3661" s="19"/>
      <c r="F3661" s="20"/>
      <c r="G3661" s="21"/>
      <c r="H3661" s="22" t="b">
        <v>0</v>
      </c>
      <c r="I3661" s="19"/>
      <c r="J3661" s="18"/>
      <c r="K3661" s="31">
        <v>0.0</v>
      </c>
      <c r="L3661" s="24"/>
      <c r="M3661" s="24"/>
    </row>
    <row r="3662" ht="22.5" customHeight="1">
      <c r="A3662" s="16" t="s">
        <v>955</v>
      </c>
      <c r="B3662" s="16" t="s">
        <v>955</v>
      </c>
      <c r="C3662" s="25"/>
      <c r="D3662" s="18"/>
      <c r="E3662" s="19"/>
      <c r="F3662" s="20"/>
      <c r="G3662" s="21"/>
      <c r="H3662" s="22" t="b">
        <v>0</v>
      </c>
      <c r="I3662" s="19"/>
      <c r="J3662" s="18"/>
      <c r="K3662" s="31">
        <v>0.0</v>
      </c>
      <c r="L3662" s="24"/>
      <c r="M3662" s="24"/>
    </row>
    <row r="3663" ht="22.5" customHeight="1">
      <c r="A3663" s="16" t="s">
        <v>955</v>
      </c>
      <c r="B3663" s="16" t="s">
        <v>955</v>
      </c>
      <c r="C3663" s="25"/>
      <c r="D3663" s="18"/>
      <c r="E3663" s="19"/>
      <c r="F3663" s="20"/>
      <c r="G3663" s="21"/>
      <c r="H3663" s="22" t="b">
        <v>0</v>
      </c>
      <c r="I3663" s="19"/>
      <c r="J3663" s="18"/>
      <c r="K3663" s="31">
        <v>0.0</v>
      </c>
      <c r="L3663" s="24"/>
      <c r="M3663" s="24"/>
    </row>
    <row r="3664" ht="22.5" customHeight="1">
      <c r="A3664" s="16" t="s">
        <v>955</v>
      </c>
      <c r="B3664" s="16" t="s">
        <v>955</v>
      </c>
      <c r="C3664" s="25"/>
      <c r="D3664" s="18"/>
      <c r="E3664" s="19"/>
      <c r="F3664" s="20"/>
      <c r="G3664" s="21"/>
      <c r="H3664" s="22" t="b">
        <v>0</v>
      </c>
      <c r="I3664" s="19"/>
      <c r="J3664" s="18"/>
      <c r="K3664" s="31">
        <v>0.0</v>
      </c>
      <c r="L3664" s="24"/>
      <c r="M3664" s="24"/>
    </row>
    <row r="3665" ht="22.5" customHeight="1">
      <c r="A3665" s="16" t="s">
        <v>955</v>
      </c>
      <c r="B3665" s="16" t="s">
        <v>955</v>
      </c>
      <c r="C3665" s="25"/>
      <c r="D3665" s="18"/>
      <c r="E3665" s="19"/>
      <c r="F3665" s="20"/>
      <c r="G3665" s="21"/>
      <c r="H3665" s="22" t="b">
        <v>0</v>
      </c>
      <c r="I3665" s="19"/>
      <c r="J3665" s="18"/>
      <c r="K3665" s="31">
        <v>0.0</v>
      </c>
      <c r="L3665" s="24"/>
      <c r="M3665" s="24"/>
    </row>
    <row r="3666" ht="22.5" customHeight="1">
      <c r="A3666" s="16" t="s">
        <v>955</v>
      </c>
      <c r="B3666" s="16" t="s">
        <v>955</v>
      </c>
      <c r="C3666" s="25"/>
      <c r="D3666" s="18"/>
      <c r="E3666" s="19"/>
      <c r="F3666" s="20"/>
      <c r="G3666" s="21"/>
      <c r="H3666" s="22" t="b">
        <v>0</v>
      </c>
      <c r="I3666" s="19"/>
      <c r="J3666" s="18"/>
      <c r="K3666" s="31">
        <v>0.0</v>
      </c>
      <c r="L3666" s="24"/>
      <c r="M3666" s="24"/>
    </row>
    <row r="3667" ht="22.5" customHeight="1">
      <c r="A3667" s="16" t="s">
        <v>955</v>
      </c>
      <c r="B3667" s="16" t="s">
        <v>955</v>
      </c>
      <c r="C3667" s="25"/>
      <c r="D3667" s="18"/>
      <c r="E3667" s="19"/>
      <c r="F3667" s="20"/>
      <c r="G3667" s="21"/>
      <c r="H3667" s="22" t="b">
        <v>0</v>
      </c>
      <c r="I3667" s="19"/>
      <c r="J3667" s="18"/>
      <c r="K3667" s="31">
        <v>0.0</v>
      </c>
      <c r="L3667" s="24"/>
      <c r="M3667" s="24"/>
    </row>
    <row r="3668" ht="22.5" customHeight="1">
      <c r="A3668" s="16" t="s">
        <v>955</v>
      </c>
      <c r="B3668" s="16" t="s">
        <v>955</v>
      </c>
      <c r="C3668" s="25"/>
      <c r="D3668" s="18"/>
      <c r="E3668" s="19"/>
      <c r="F3668" s="20"/>
      <c r="G3668" s="21"/>
      <c r="H3668" s="22" t="b">
        <v>0</v>
      </c>
      <c r="I3668" s="19"/>
      <c r="J3668" s="18"/>
      <c r="K3668" s="31">
        <v>0.0</v>
      </c>
      <c r="L3668" s="24"/>
      <c r="M3668" s="24"/>
    </row>
    <row r="3669" ht="22.5" customHeight="1">
      <c r="A3669" s="16" t="s">
        <v>955</v>
      </c>
      <c r="B3669" s="16" t="s">
        <v>955</v>
      </c>
      <c r="C3669" s="25"/>
      <c r="D3669" s="18"/>
      <c r="E3669" s="19"/>
      <c r="F3669" s="20"/>
      <c r="G3669" s="21"/>
      <c r="H3669" s="22" t="b">
        <v>0</v>
      </c>
      <c r="I3669" s="19"/>
      <c r="J3669" s="18"/>
      <c r="K3669" s="31">
        <v>0.0</v>
      </c>
      <c r="L3669" s="24"/>
      <c r="M3669" s="24"/>
    </row>
    <row r="3670" ht="22.5" customHeight="1">
      <c r="A3670" s="16" t="s">
        <v>955</v>
      </c>
      <c r="B3670" s="16" t="s">
        <v>955</v>
      </c>
      <c r="C3670" s="25"/>
      <c r="D3670" s="18"/>
      <c r="E3670" s="19"/>
      <c r="F3670" s="20"/>
      <c r="G3670" s="21"/>
      <c r="H3670" s="22" t="b">
        <v>0</v>
      </c>
      <c r="I3670" s="19"/>
      <c r="J3670" s="18"/>
      <c r="K3670" s="31">
        <v>0.0</v>
      </c>
      <c r="L3670" s="24"/>
      <c r="M3670" s="24"/>
    </row>
    <row r="3671" ht="22.5" customHeight="1">
      <c r="A3671" s="16" t="s">
        <v>955</v>
      </c>
      <c r="B3671" s="16" t="s">
        <v>955</v>
      </c>
      <c r="C3671" s="25"/>
      <c r="D3671" s="18"/>
      <c r="E3671" s="19"/>
      <c r="F3671" s="20"/>
      <c r="G3671" s="21"/>
      <c r="H3671" s="22" t="b">
        <v>0</v>
      </c>
      <c r="I3671" s="19"/>
      <c r="J3671" s="18"/>
      <c r="K3671" s="31">
        <v>0.0</v>
      </c>
      <c r="L3671" s="24"/>
      <c r="M3671" s="24"/>
    </row>
    <row r="3672" ht="22.5" customHeight="1">
      <c r="A3672" s="16" t="s">
        <v>955</v>
      </c>
      <c r="B3672" s="16" t="s">
        <v>955</v>
      </c>
      <c r="C3672" s="25"/>
      <c r="D3672" s="18"/>
      <c r="E3672" s="19"/>
      <c r="F3672" s="20"/>
      <c r="G3672" s="21"/>
      <c r="H3672" s="22" t="b">
        <v>0</v>
      </c>
      <c r="I3672" s="19"/>
      <c r="J3672" s="18"/>
      <c r="K3672" s="31">
        <v>0.0</v>
      </c>
      <c r="L3672" s="24"/>
      <c r="M3672" s="24"/>
    </row>
    <row r="3673" ht="22.5" customHeight="1">
      <c r="A3673" s="16" t="s">
        <v>955</v>
      </c>
      <c r="B3673" s="16" t="s">
        <v>955</v>
      </c>
      <c r="C3673" s="25"/>
      <c r="D3673" s="18"/>
      <c r="E3673" s="19"/>
      <c r="F3673" s="20"/>
      <c r="G3673" s="21"/>
      <c r="H3673" s="22" t="b">
        <v>0</v>
      </c>
      <c r="I3673" s="19"/>
      <c r="J3673" s="18"/>
      <c r="K3673" s="31">
        <v>0.0</v>
      </c>
      <c r="L3673" s="24"/>
      <c r="M3673" s="24"/>
    </row>
    <row r="3674" ht="22.5" customHeight="1">
      <c r="A3674" s="16" t="s">
        <v>955</v>
      </c>
      <c r="B3674" s="16" t="s">
        <v>955</v>
      </c>
      <c r="C3674" s="25"/>
      <c r="D3674" s="18"/>
      <c r="E3674" s="19"/>
      <c r="F3674" s="20"/>
      <c r="G3674" s="21"/>
      <c r="H3674" s="22" t="b">
        <v>0</v>
      </c>
      <c r="I3674" s="19"/>
      <c r="J3674" s="18"/>
      <c r="K3674" s="31">
        <v>0.0</v>
      </c>
      <c r="L3674" s="24"/>
      <c r="M3674" s="24"/>
    </row>
    <row r="3675" ht="22.5" customHeight="1">
      <c r="A3675" s="16" t="s">
        <v>955</v>
      </c>
      <c r="B3675" s="16" t="s">
        <v>955</v>
      </c>
      <c r="C3675" s="25"/>
      <c r="D3675" s="18"/>
      <c r="E3675" s="19"/>
      <c r="F3675" s="20"/>
      <c r="G3675" s="21"/>
      <c r="H3675" s="22" t="b">
        <v>0</v>
      </c>
      <c r="I3675" s="19"/>
      <c r="J3675" s="18"/>
      <c r="K3675" s="31">
        <v>0.0</v>
      </c>
      <c r="L3675" s="24"/>
      <c r="M3675" s="24"/>
    </row>
    <row r="3676" ht="22.5" customHeight="1">
      <c r="A3676" s="16" t="s">
        <v>955</v>
      </c>
      <c r="B3676" s="16" t="s">
        <v>955</v>
      </c>
      <c r="C3676" s="25"/>
      <c r="D3676" s="18"/>
      <c r="E3676" s="19"/>
      <c r="F3676" s="20"/>
      <c r="G3676" s="21"/>
      <c r="H3676" s="22" t="b">
        <v>0</v>
      </c>
      <c r="I3676" s="19"/>
      <c r="J3676" s="18"/>
      <c r="K3676" s="31">
        <v>0.0</v>
      </c>
      <c r="L3676" s="24"/>
      <c r="M3676" s="24"/>
    </row>
    <row r="3677" ht="22.5" customHeight="1">
      <c r="A3677" s="16" t="s">
        <v>955</v>
      </c>
      <c r="B3677" s="16" t="s">
        <v>955</v>
      </c>
      <c r="C3677" s="25"/>
      <c r="D3677" s="18"/>
      <c r="E3677" s="19"/>
      <c r="F3677" s="20"/>
      <c r="G3677" s="21"/>
      <c r="H3677" s="22" t="b">
        <v>0</v>
      </c>
      <c r="I3677" s="19"/>
      <c r="J3677" s="18"/>
      <c r="K3677" s="31">
        <v>0.0</v>
      </c>
      <c r="L3677" s="24"/>
      <c r="M3677" s="24"/>
    </row>
    <row r="3678" ht="22.5" customHeight="1">
      <c r="A3678" s="16" t="s">
        <v>955</v>
      </c>
      <c r="B3678" s="16" t="s">
        <v>955</v>
      </c>
      <c r="C3678" s="25"/>
      <c r="D3678" s="18"/>
      <c r="E3678" s="19"/>
      <c r="F3678" s="20"/>
      <c r="G3678" s="21"/>
      <c r="H3678" s="22" t="b">
        <v>0</v>
      </c>
      <c r="I3678" s="19"/>
      <c r="J3678" s="18"/>
      <c r="K3678" s="31">
        <v>0.0</v>
      </c>
      <c r="L3678" s="24"/>
      <c r="M3678" s="24"/>
    </row>
    <row r="3679" ht="22.5" customHeight="1">
      <c r="A3679" s="16" t="s">
        <v>955</v>
      </c>
      <c r="B3679" s="16" t="s">
        <v>955</v>
      </c>
      <c r="C3679" s="25"/>
      <c r="D3679" s="18"/>
      <c r="E3679" s="19"/>
      <c r="F3679" s="20"/>
      <c r="G3679" s="21"/>
      <c r="H3679" s="22" t="b">
        <v>0</v>
      </c>
      <c r="I3679" s="19"/>
      <c r="J3679" s="18"/>
      <c r="K3679" s="31">
        <v>0.0</v>
      </c>
      <c r="L3679" s="24"/>
      <c r="M3679" s="24"/>
    </row>
    <row r="3680" ht="22.5" customHeight="1">
      <c r="A3680" s="16" t="s">
        <v>955</v>
      </c>
      <c r="B3680" s="16" t="s">
        <v>955</v>
      </c>
      <c r="C3680" s="25"/>
      <c r="D3680" s="18"/>
      <c r="E3680" s="19"/>
      <c r="F3680" s="20"/>
      <c r="G3680" s="21"/>
      <c r="H3680" s="22" t="b">
        <v>0</v>
      </c>
      <c r="I3680" s="19"/>
      <c r="J3680" s="18"/>
      <c r="K3680" s="31">
        <v>0.0</v>
      </c>
      <c r="L3680" s="24"/>
      <c r="M3680" s="24"/>
    </row>
    <row r="3681" ht="22.5" customHeight="1">
      <c r="A3681" s="16" t="s">
        <v>955</v>
      </c>
      <c r="B3681" s="16" t="s">
        <v>955</v>
      </c>
      <c r="C3681" s="25"/>
      <c r="D3681" s="18"/>
      <c r="E3681" s="19"/>
      <c r="F3681" s="20"/>
      <c r="G3681" s="21"/>
      <c r="H3681" s="22" t="b">
        <v>0</v>
      </c>
      <c r="I3681" s="19"/>
      <c r="J3681" s="18"/>
      <c r="K3681" s="31">
        <v>0.0</v>
      </c>
      <c r="L3681" s="24"/>
      <c r="M3681" s="24"/>
    </row>
    <row r="3682" ht="22.5" customHeight="1">
      <c r="A3682" s="16" t="s">
        <v>955</v>
      </c>
      <c r="B3682" s="16" t="s">
        <v>955</v>
      </c>
      <c r="C3682" s="25"/>
      <c r="D3682" s="18"/>
      <c r="E3682" s="19"/>
      <c r="F3682" s="20"/>
      <c r="G3682" s="21"/>
      <c r="H3682" s="22" t="b">
        <v>0</v>
      </c>
      <c r="I3682" s="19"/>
      <c r="J3682" s="18"/>
      <c r="K3682" s="31">
        <v>0.0</v>
      </c>
      <c r="L3682" s="24"/>
      <c r="M3682" s="24"/>
    </row>
    <row r="3683" ht="22.5" customHeight="1">
      <c r="A3683" s="16" t="s">
        <v>955</v>
      </c>
      <c r="B3683" s="16" t="s">
        <v>955</v>
      </c>
      <c r="C3683" s="25"/>
      <c r="D3683" s="18"/>
      <c r="E3683" s="19"/>
      <c r="F3683" s="20"/>
      <c r="G3683" s="21"/>
      <c r="H3683" s="22" t="b">
        <v>0</v>
      </c>
      <c r="I3683" s="19"/>
      <c r="J3683" s="18"/>
      <c r="K3683" s="31">
        <v>0.0</v>
      </c>
      <c r="L3683" s="24"/>
      <c r="M3683" s="24"/>
    </row>
    <row r="3684" ht="22.5" customHeight="1">
      <c r="A3684" s="16" t="s">
        <v>955</v>
      </c>
      <c r="B3684" s="16" t="s">
        <v>955</v>
      </c>
      <c r="C3684" s="25"/>
      <c r="D3684" s="18"/>
      <c r="E3684" s="19"/>
      <c r="F3684" s="20"/>
      <c r="G3684" s="21"/>
      <c r="H3684" s="22" t="b">
        <v>0</v>
      </c>
      <c r="I3684" s="19"/>
      <c r="J3684" s="18"/>
      <c r="K3684" s="31">
        <v>0.0</v>
      </c>
      <c r="L3684" s="24"/>
      <c r="M3684" s="24"/>
    </row>
    <row r="3685" ht="22.5" customHeight="1">
      <c r="A3685" s="16" t="s">
        <v>955</v>
      </c>
      <c r="B3685" s="16" t="s">
        <v>955</v>
      </c>
      <c r="C3685" s="25"/>
      <c r="D3685" s="18"/>
      <c r="E3685" s="19"/>
      <c r="F3685" s="20"/>
      <c r="G3685" s="21"/>
      <c r="H3685" s="22" t="b">
        <v>0</v>
      </c>
      <c r="I3685" s="19"/>
      <c r="J3685" s="18"/>
      <c r="K3685" s="31">
        <v>0.0</v>
      </c>
      <c r="L3685" s="24"/>
      <c r="M3685" s="24"/>
    </row>
    <row r="3686" ht="22.5" customHeight="1">
      <c r="A3686" s="16" t="s">
        <v>955</v>
      </c>
      <c r="B3686" s="16" t="s">
        <v>955</v>
      </c>
      <c r="C3686" s="25"/>
      <c r="D3686" s="18"/>
      <c r="E3686" s="19"/>
      <c r="F3686" s="20"/>
      <c r="G3686" s="21"/>
      <c r="H3686" s="22" t="b">
        <v>0</v>
      </c>
      <c r="I3686" s="19"/>
      <c r="J3686" s="18"/>
      <c r="K3686" s="31">
        <v>0.0</v>
      </c>
      <c r="L3686" s="24"/>
      <c r="M3686" s="24"/>
    </row>
    <row r="3687" ht="22.5" customHeight="1">
      <c r="A3687" s="16" t="s">
        <v>955</v>
      </c>
      <c r="B3687" s="16" t="s">
        <v>955</v>
      </c>
      <c r="C3687" s="25"/>
      <c r="D3687" s="18"/>
      <c r="E3687" s="19"/>
      <c r="F3687" s="20"/>
      <c r="G3687" s="21"/>
      <c r="H3687" s="22" t="b">
        <v>0</v>
      </c>
      <c r="I3687" s="19"/>
      <c r="J3687" s="18"/>
      <c r="K3687" s="31">
        <v>0.0</v>
      </c>
      <c r="L3687" s="24"/>
      <c r="M3687" s="24"/>
    </row>
    <row r="3688" ht="22.5" customHeight="1">
      <c r="A3688" s="16" t="s">
        <v>955</v>
      </c>
      <c r="B3688" s="16" t="s">
        <v>955</v>
      </c>
      <c r="C3688" s="25"/>
      <c r="D3688" s="18"/>
      <c r="E3688" s="19"/>
      <c r="F3688" s="20"/>
      <c r="G3688" s="21"/>
      <c r="H3688" s="22" t="b">
        <v>0</v>
      </c>
      <c r="I3688" s="19"/>
      <c r="J3688" s="18"/>
      <c r="K3688" s="31">
        <v>0.0</v>
      </c>
      <c r="L3688" s="24"/>
      <c r="M3688" s="24"/>
    </row>
    <row r="3689" ht="22.5" customHeight="1">
      <c r="A3689" s="16" t="s">
        <v>955</v>
      </c>
      <c r="B3689" s="16" t="s">
        <v>955</v>
      </c>
      <c r="C3689" s="25"/>
      <c r="D3689" s="18"/>
      <c r="E3689" s="19"/>
      <c r="F3689" s="20"/>
      <c r="G3689" s="21"/>
      <c r="H3689" s="22" t="b">
        <v>0</v>
      </c>
      <c r="I3689" s="19"/>
      <c r="J3689" s="18"/>
      <c r="K3689" s="31">
        <v>0.0</v>
      </c>
      <c r="L3689" s="24"/>
      <c r="M3689" s="24"/>
    </row>
    <row r="3690" ht="22.5" customHeight="1">
      <c r="A3690" s="16" t="s">
        <v>955</v>
      </c>
      <c r="B3690" s="16" t="s">
        <v>955</v>
      </c>
      <c r="C3690" s="25"/>
      <c r="D3690" s="18"/>
      <c r="E3690" s="19"/>
      <c r="F3690" s="20"/>
      <c r="G3690" s="21"/>
      <c r="H3690" s="22" t="b">
        <v>0</v>
      </c>
      <c r="I3690" s="19"/>
      <c r="J3690" s="18"/>
      <c r="K3690" s="31">
        <v>0.0</v>
      </c>
      <c r="L3690" s="24"/>
      <c r="M3690" s="24"/>
    </row>
    <row r="3691" ht="22.5" customHeight="1">
      <c r="A3691" s="16" t="s">
        <v>955</v>
      </c>
      <c r="B3691" s="16" t="s">
        <v>955</v>
      </c>
      <c r="C3691" s="25"/>
      <c r="D3691" s="18"/>
      <c r="E3691" s="19"/>
      <c r="F3691" s="20"/>
      <c r="G3691" s="21"/>
      <c r="H3691" s="22" t="b">
        <v>0</v>
      </c>
      <c r="I3691" s="19"/>
      <c r="J3691" s="18"/>
      <c r="K3691" s="31">
        <v>0.0</v>
      </c>
      <c r="L3691" s="24"/>
      <c r="M3691" s="24"/>
    </row>
    <row r="3692" ht="22.5" customHeight="1">
      <c r="A3692" s="16" t="s">
        <v>955</v>
      </c>
      <c r="B3692" s="16" t="s">
        <v>955</v>
      </c>
      <c r="C3692" s="25"/>
      <c r="D3692" s="18"/>
      <c r="E3692" s="19"/>
      <c r="F3692" s="20"/>
      <c r="G3692" s="21"/>
      <c r="H3692" s="22" t="b">
        <v>0</v>
      </c>
      <c r="I3692" s="19"/>
      <c r="J3692" s="18"/>
      <c r="K3692" s="31">
        <v>0.0</v>
      </c>
      <c r="L3692" s="24"/>
      <c r="M3692" s="24"/>
    </row>
    <row r="3693" ht="22.5" customHeight="1">
      <c r="A3693" s="16" t="s">
        <v>955</v>
      </c>
      <c r="B3693" s="16" t="s">
        <v>955</v>
      </c>
      <c r="C3693" s="25"/>
      <c r="D3693" s="18"/>
      <c r="E3693" s="19"/>
      <c r="F3693" s="20"/>
      <c r="G3693" s="21"/>
      <c r="H3693" s="22" t="b">
        <v>0</v>
      </c>
      <c r="I3693" s="19"/>
      <c r="J3693" s="18"/>
      <c r="K3693" s="31">
        <v>0.0</v>
      </c>
      <c r="L3693" s="24"/>
      <c r="M3693" s="24"/>
    </row>
    <row r="3694" ht="22.5" customHeight="1">
      <c r="A3694" s="16" t="s">
        <v>955</v>
      </c>
      <c r="B3694" s="16" t="s">
        <v>955</v>
      </c>
      <c r="C3694" s="25"/>
      <c r="D3694" s="18"/>
      <c r="E3694" s="19"/>
      <c r="F3694" s="20"/>
      <c r="G3694" s="21"/>
      <c r="H3694" s="22" t="b">
        <v>0</v>
      </c>
      <c r="I3694" s="19"/>
      <c r="J3694" s="18"/>
      <c r="K3694" s="31">
        <v>0.0</v>
      </c>
      <c r="L3694" s="24"/>
      <c r="M3694" s="24"/>
    </row>
    <row r="3695" ht="22.5" customHeight="1">
      <c r="A3695" s="16" t="s">
        <v>955</v>
      </c>
      <c r="B3695" s="16" t="s">
        <v>955</v>
      </c>
      <c r="C3695" s="25"/>
      <c r="D3695" s="18"/>
      <c r="E3695" s="19"/>
      <c r="F3695" s="20"/>
      <c r="G3695" s="21"/>
      <c r="H3695" s="22" t="b">
        <v>0</v>
      </c>
      <c r="I3695" s="19"/>
      <c r="J3695" s="18"/>
      <c r="K3695" s="31">
        <v>0.0</v>
      </c>
      <c r="L3695" s="24"/>
      <c r="M3695" s="24"/>
    </row>
    <row r="3696" ht="22.5" customHeight="1">
      <c r="A3696" s="16" t="s">
        <v>955</v>
      </c>
      <c r="B3696" s="16" t="s">
        <v>955</v>
      </c>
      <c r="C3696" s="25"/>
      <c r="D3696" s="18"/>
      <c r="E3696" s="19"/>
      <c r="F3696" s="20"/>
      <c r="G3696" s="21"/>
      <c r="H3696" s="22" t="b">
        <v>0</v>
      </c>
      <c r="I3696" s="19"/>
      <c r="J3696" s="18"/>
      <c r="K3696" s="31">
        <v>0.0</v>
      </c>
      <c r="L3696" s="24"/>
      <c r="M3696" s="24"/>
    </row>
    <row r="3697" ht="22.5" customHeight="1">
      <c r="A3697" s="16" t="s">
        <v>955</v>
      </c>
      <c r="B3697" s="16" t="s">
        <v>955</v>
      </c>
      <c r="C3697" s="25"/>
      <c r="D3697" s="18"/>
      <c r="E3697" s="19"/>
      <c r="F3697" s="20"/>
      <c r="G3697" s="21"/>
      <c r="H3697" s="22" t="b">
        <v>0</v>
      </c>
      <c r="I3697" s="19"/>
      <c r="J3697" s="18"/>
      <c r="K3697" s="31">
        <v>0.0</v>
      </c>
      <c r="L3697" s="24"/>
      <c r="M3697" s="24"/>
    </row>
    <row r="3698" ht="22.5" customHeight="1">
      <c r="A3698" s="16" t="s">
        <v>955</v>
      </c>
      <c r="B3698" s="16" t="s">
        <v>955</v>
      </c>
      <c r="C3698" s="25"/>
      <c r="D3698" s="18"/>
      <c r="E3698" s="19"/>
      <c r="F3698" s="20"/>
      <c r="G3698" s="21"/>
      <c r="H3698" s="22" t="b">
        <v>0</v>
      </c>
      <c r="I3698" s="19"/>
      <c r="J3698" s="18"/>
      <c r="K3698" s="31">
        <v>0.0</v>
      </c>
      <c r="L3698" s="24"/>
      <c r="M3698" s="24"/>
    </row>
    <row r="3699" ht="22.5" customHeight="1">
      <c r="A3699" s="16" t="s">
        <v>955</v>
      </c>
      <c r="B3699" s="16" t="s">
        <v>955</v>
      </c>
      <c r="C3699" s="25"/>
      <c r="D3699" s="18"/>
      <c r="E3699" s="19"/>
      <c r="F3699" s="20"/>
      <c r="G3699" s="21"/>
      <c r="H3699" s="22" t="b">
        <v>0</v>
      </c>
      <c r="I3699" s="19"/>
      <c r="J3699" s="18"/>
      <c r="K3699" s="31">
        <v>0.0</v>
      </c>
      <c r="L3699" s="24"/>
      <c r="M3699" s="24"/>
    </row>
    <row r="3700" ht="22.5" customHeight="1">
      <c r="A3700" s="16" t="s">
        <v>955</v>
      </c>
      <c r="B3700" s="16" t="s">
        <v>955</v>
      </c>
      <c r="C3700" s="25"/>
      <c r="D3700" s="18"/>
      <c r="E3700" s="19"/>
      <c r="F3700" s="20"/>
      <c r="G3700" s="21"/>
      <c r="H3700" s="22" t="b">
        <v>0</v>
      </c>
      <c r="I3700" s="19"/>
      <c r="J3700" s="18"/>
      <c r="K3700" s="31">
        <v>0.0</v>
      </c>
      <c r="L3700" s="24"/>
      <c r="M3700" s="24"/>
    </row>
    <row r="3701" ht="22.5" customHeight="1">
      <c r="A3701" s="16" t="s">
        <v>955</v>
      </c>
      <c r="B3701" s="16" t="s">
        <v>955</v>
      </c>
      <c r="C3701" s="25"/>
      <c r="D3701" s="18"/>
      <c r="E3701" s="19"/>
      <c r="F3701" s="20"/>
      <c r="G3701" s="21"/>
      <c r="H3701" s="22" t="b">
        <v>0</v>
      </c>
      <c r="I3701" s="19"/>
      <c r="J3701" s="18"/>
      <c r="K3701" s="31">
        <v>0.0</v>
      </c>
      <c r="L3701" s="24"/>
      <c r="M3701" s="24"/>
    </row>
    <row r="3702" ht="22.5" customHeight="1">
      <c r="A3702" s="16" t="s">
        <v>955</v>
      </c>
      <c r="B3702" s="16" t="s">
        <v>955</v>
      </c>
      <c r="C3702" s="25"/>
      <c r="D3702" s="18"/>
      <c r="E3702" s="19"/>
      <c r="F3702" s="20"/>
      <c r="G3702" s="21"/>
      <c r="H3702" s="22" t="b">
        <v>0</v>
      </c>
      <c r="I3702" s="19"/>
      <c r="J3702" s="18"/>
      <c r="K3702" s="31">
        <v>0.0</v>
      </c>
      <c r="L3702" s="24"/>
      <c r="M3702" s="24"/>
    </row>
    <row r="3703" ht="22.5" customHeight="1">
      <c r="A3703" s="16" t="s">
        <v>955</v>
      </c>
      <c r="B3703" s="16" t="s">
        <v>955</v>
      </c>
      <c r="C3703" s="25"/>
      <c r="D3703" s="18"/>
      <c r="E3703" s="19"/>
      <c r="F3703" s="20"/>
      <c r="G3703" s="21"/>
      <c r="H3703" s="22" t="b">
        <v>0</v>
      </c>
      <c r="I3703" s="19"/>
      <c r="J3703" s="18"/>
      <c r="K3703" s="31">
        <v>0.0</v>
      </c>
      <c r="L3703" s="24"/>
      <c r="M3703" s="24"/>
    </row>
    <row r="3704" ht="22.5" customHeight="1">
      <c r="A3704" s="16" t="s">
        <v>955</v>
      </c>
      <c r="B3704" s="16" t="s">
        <v>955</v>
      </c>
      <c r="C3704" s="25"/>
      <c r="D3704" s="18"/>
      <c r="E3704" s="19"/>
      <c r="F3704" s="20"/>
      <c r="G3704" s="21"/>
      <c r="H3704" s="22" t="b">
        <v>0</v>
      </c>
      <c r="I3704" s="19"/>
      <c r="J3704" s="18"/>
      <c r="K3704" s="31">
        <v>0.0</v>
      </c>
      <c r="L3704" s="24"/>
      <c r="M3704" s="24"/>
    </row>
    <row r="3705" ht="22.5" customHeight="1">
      <c r="A3705" s="16" t="s">
        <v>955</v>
      </c>
      <c r="B3705" s="16" t="s">
        <v>955</v>
      </c>
      <c r="C3705" s="25"/>
      <c r="D3705" s="18"/>
      <c r="E3705" s="19"/>
      <c r="F3705" s="20"/>
      <c r="G3705" s="21"/>
      <c r="H3705" s="22" t="b">
        <v>0</v>
      </c>
      <c r="I3705" s="19"/>
      <c r="J3705" s="18"/>
      <c r="K3705" s="31">
        <v>0.0</v>
      </c>
      <c r="L3705" s="24"/>
      <c r="M3705" s="24"/>
    </row>
    <row r="3706" ht="22.5" customHeight="1">
      <c r="A3706" s="16" t="s">
        <v>955</v>
      </c>
      <c r="B3706" s="16" t="s">
        <v>955</v>
      </c>
      <c r="C3706" s="25"/>
      <c r="D3706" s="18"/>
      <c r="E3706" s="19"/>
      <c r="F3706" s="20"/>
      <c r="G3706" s="21"/>
      <c r="H3706" s="22" t="b">
        <v>0</v>
      </c>
      <c r="I3706" s="19"/>
      <c r="J3706" s="18"/>
      <c r="K3706" s="31">
        <v>0.0</v>
      </c>
      <c r="L3706" s="24"/>
      <c r="M3706" s="24"/>
    </row>
    <row r="3707" ht="22.5" customHeight="1">
      <c r="A3707" s="16" t="s">
        <v>955</v>
      </c>
      <c r="B3707" s="16" t="s">
        <v>955</v>
      </c>
      <c r="C3707" s="25"/>
      <c r="D3707" s="18"/>
      <c r="E3707" s="19"/>
      <c r="F3707" s="20"/>
      <c r="G3707" s="21"/>
      <c r="H3707" s="22" t="b">
        <v>0</v>
      </c>
      <c r="I3707" s="19"/>
      <c r="J3707" s="18"/>
      <c r="K3707" s="31">
        <v>0.0</v>
      </c>
      <c r="L3707" s="24"/>
      <c r="M3707" s="24"/>
    </row>
    <row r="3708" ht="22.5" customHeight="1">
      <c r="A3708" s="16" t="s">
        <v>955</v>
      </c>
      <c r="B3708" s="16" t="s">
        <v>955</v>
      </c>
      <c r="C3708" s="25"/>
      <c r="D3708" s="18"/>
      <c r="E3708" s="19"/>
      <c r="F3708" s="20"/>
      <c r="G3708" s="21"/>
      <c r="H3708" s="22" t="b">
        <v>0</v>
      </c>
      <c r="I3708" s="19"/>
      <c r="J3708" s="18"/>
      <c r="K3708" s="31">
        <v>0.0</v>
      </c>
      <c r="L3708" s="24"/>
      <c r="M3708" s="24"/>
    </row>
    <row r="3709" ht="22.5" customHeight="1">
      <c r="A3709" s="16" t="s">
        <v>955</v>
      </c>
      <c r="B3709" s="16" t="s">
        <v>955</v>
      </c>
      <c r="C3709" s="25"/>
      <c r="D3709" s="18"/>
      <c r="E3709" s="19"/>
      <c r="F3709" s="20"/>
      <c r="G3709" s="21"/>
      <c r="H3709" s="22" t="b">
        <v>0</v>
      </c>
      <c r="I3709" s="19"/>
      <c r="J3709" s="18"/>
      <c r="K3709" s="31">
        <v>0.0</v>
      </c>
      <c r="L3709" s="24"/>
      <c r="M3709" s="24"/>
    </row>
    <row r="3710" ht="22.5" customHeight="1">
      <c r="A3710" s="16" t="s">
        <v>955</v>
      </c>
      <c r="B3710" s="16" t="s">
        <v>955</v>
      </c>
      <c r="C3710" s="25"/>
      <c r="D3710" s="18"/>
      <c r="E3710" s="19"/>
      <c r="F3710" s="20"/>
      <c r="G3710" s="21"/>
      <c r="H3710" s="22" t="b">
        <v>0</v>
      </c>
      <c r="I3710" s="19"/>
      <c r="J3710" s="18"/>
      <c r="K3710" s="31">
        <v>0.0</v>
      </c>
      <c r="L3710" s="24"/>
      <c r="M3710" s="24"/>
    </row>
    <row r="3711" ht="22.5" customHeight="1">
      <c r="A3711" s="16" t="s">
        <v>955</v>
      </c>
      <c r="B3711" s="16" t="s">
        <v>955</v>
      </c>
      <c r="C3711" s="25"/>
      <c r="D3711" s="18"/>
      <c r="E3711" s="19"/>
      <c r="F3711" s="20"/>
      <c r="G3711" s="21"/>
      <c r="H3711" s="22" t="b">
        <v>0</v>
      </c>
      <c r="I3711" s="19"/>
      <c r="J3711" s="18"/>
      <c r="K3711" s="31">
        <v>0.0</v>
      </c>
      <c r="L3711" s="24"/>
      <c r="M3711" s="24"/>
    </row>
    <row r="3712" ht="22.5" customHeight="1">
      <c r="A3712" s="16" t="s">
        <v>955</v>
      </c>
      <c r="B3712" s="16" t="s">
        <v>955</v>
      </c>
      <c r="C3712" s="25"/>
      <c r="D3712" s="18"/>
      <c r="E3712" s="19"/>
      <c r="F3712" s="20"/>
      <c r="G3712" s="21"/>
      <c r="H3712" s="22" t="b">
        <v>0</v>
      </c>
      <c r="I3712" s="19"/>
      <c r="J3712" s="18"/>
      <c r="K3712" s="31">
        <v>0.0</v>
      </c>
      <c r="L3712" s="24"/>
      <c r="M3712" s="24"/>
    </row>
    <row r="3713" ht="22.5" customHeight="1">
      <c r="A3713" s="16" t="s">
        <v>955</v>
      </c>
      <c r="B3713" s="16" t="s">
        <v>955</v>
      </c>
      <c r="C3713" s="25"/>
      <c r="D3713" s="18"/>
      <c r="E3713" s="19"/>
      <c r="F3713" s="20"/>
      <c r="G3713" s="21"/>
      <c r="H3713" s="22" t="b">
        <v>0</v>
      </c>
      <c r="I3713" s="19"/>
      <c r="J3713" s="18"/>
      <c r="K3713" s="31">
        <v>0.0</v>
      </c>
      <c r="L3713" s="24"/>
      <c r="M3713" s="24"/>
    </row>
    <row r="3714" ht="22.5" customHeight="1">
      <c r="A3714" s="16" t="s">
        <v>955</v>
      </c>
      <c r="B3714" s="16" t="s">
        <v>955</v>
      </c>
      <c r="C3714" s="25"/>
      <c r="D3714" s="18"/>
      <c r="E3714" s="19"/>
      <c r="F3714" s="20"/>
      <c r="G3714" s="21"/>
      <c r="H3714" s="22" t="b">
        <v>0</v>
      </c>
      <c r="I3714" s="19"/>
      <c r="J3714" s="18"/>
      <c r="K3714" s="31">
        <v>0.0</v>
      </c>
      <c r="L3714" s="24"/>
      <c r="M3714" s="24"/>
    </row>
    <row r="3715" ht="22.5" customHeight="1">
      <c r="A3715" s="16" t="s">
        <v>955</v>
      </c>
      <c r="B3715" s="16" t="s">
        <v>955</v>
      </c>
      <c r="C3715" s="25"/>
      <c r="D3715" s="18"/>
      <c r="E3715" s="19"/>
      <c r="F3715" s="20"/>
      <c r="G3715" s="21"/>
      <c r="H3715" s="22" t="b">
        <v>0</v>
      </c>
      <c r="I3715" s="19"/>
      <c r="J3715" s="18"/>
      <c r="K3715" s="31">
        <v>0.0</v>
      </c>
      <c r="L3715" s="24"/>
      <c r="M3715" s="24"/>
    </row>
    <row r="3716" ht="22.5" customHeight="1">
      <c r="A3716" s="16" t="s">
        <v>955</v>
      </c>
      <c r="B3716" s="16" t="s">
        <v>955</v>
      </c>
      <c r="C3716" s="25"/>
      <c r="D3716" s="18"/>
      <c r="E3716" s="19"/>
      <c r="F3716" s="20"/>
      <c r="G3716" s="21"/>
      <c r="H3716" s="22" t="b">
        <v>0</v>
      </c>
      <c r="I3716" s="19"/>
      <c r="J3716" s="18"/>
      <c r="K3716" s="31">
        <v>0.0</v>
      </c>
      <c r="L3716" s="24"/>
      <c r="M3716" s="24"/>
    </row>
    <row r="3717" ht="22.5" customHeight="1">
      <c r="A3717" s="16" t="s">
        <v>955</v>
      </c>
      <c r="B3717" s="16" t="s">
        <v>955</v>
      </c>
      <c r="C3717" s="25"/>
      <c r="D3717" s="18"/>
      <c r="E3717" s="19"/>
      <c r="F3717" s="20"/>
      <c r="G3717" s="21"/>
      <c r="H3717" s="22" t="b">
        <v>0</v>
      </c>
      <c r="I3717" s="19"/>
      <c r="J3717" s="18"/>
      <c r="K3717" s="31">
        <v>0.0</v>
      </c>
      <c r="L3717" s="24"/>
      <c r="M3717" s="24"/>
    </row>
    <row r="3718" ht="22.5" customHeight="1">
      <c r="A3718" s="16" t="s">
        <v>955</v>
      </c>
      <c r="B3718" s="16" t="s">
        <v>955</v>
      </c>
      <c r="C3718" s="25"/>
      <c r="D3718" s="18"/>
      <c r="E3718" s="19"/>
      <c r="F3718" s="20"/>
      <c r="G3718" s="21"/>
      <c r="H3718" s="22" t="b">
        <v>0</v>
      </c>
      <c r="I3718" s="19"/>
      <c r="J3718" s="18"/>
      <c r="K3718" s="31">
        <v>0.0</v>
      </c>
      <c r="L3718" s="24"/>
      <c r="M3718" s="24"/>
    </row>
    <row r="3719" ht="22.5" customHeight="1">
      <c r="A3719" s="16" t="s">
        <v>955</v>
      </c>
      <c r="B3719" s="16" t="s">
        <v>955</v>
      </c>
      <c r="C3719" s="25"/>
      <c r="D3719" s="18"/>
      <c r="E3719" s="19"/>
      <c r="F3719" s="20"/>
      <c r="G3719" s="21"/>
      <c r="H3719" s="22" t="b">
        <v>0</v>
      </c>
      <c r="I3719" s="19"/>
      <c r="J3719" s="18"/>
      <c r="K3719" s="31">
        <v>0.0</v>
      </c>
      <c r="L3719" s="24"/>
      <c r="M3719" s="24"/>
    </row>
    <row r="3720" ht="22.5" customHeight="1">
      <c r="A3720" s="16" t="s">
        <v>955</v>
      </c>
      <c r="B3720" s="16" t="s">
        <v>955</v>
      </c>
      <c r="C3720" s="25"/>
      <c r="D3720" s="18"/>
      <c r="E3720" s="19"/>
      <c r="F3720" s="20"/>
      <c r="G3720" s="21"/>
      <c r="H3720" s="22" t="b">
        <v>0</v>
      </c>
      <c r="I3720" s="19"/>
      <c r="J3720" s="18"/>
      <c r="K3720" s="31">
        <v>0.0</v>
      </c>
      <c r="L3720" s="24"/>
      <c r="M3720" s="24"/>
    </row>
    <row r="3721" ht="22.5" customHeight="1">
      <c r="A3721" s="16" t="s">
        <v>955</v>
      </c>
      <c r="B3721" s="16" t="s">
        <v>955</v>
      </c>
      <c r="C3721" s="25"/>
      <c r="D3721" s="18"/>
      <c r="E3721" s="19"/>
      <c r="F3721" s="20"/>
      <c r="G3721" s="21"/>
      <c r="H3721" s="22" t="b">
        <v>0</v>
      </c>
      <c r="I3721" s="19"/>
      <c r="J3721" s="18"/>
      <c r="K3721" s="31">
        <v>0.0</v>
      </c>
      <c r="L3721" s="24"/>
      <c r="M3721" s="24"/>
    </row>
    <row r="3722" ht="22.5" customHeight="1">
      <c r="A3722" s="16" t="s">
        <v>955</v>
      </c>
      <c r="B3722" s="16" t="s">
        <v>955</v>
      </c>
      <c r="C3722" s="25"/>
      <c r="D3722" s="18"/>
      <c r="E3722" s="19"/>
      <c r="F3722" s="20"/>
      <c r="G3722" s="21"/>
      <c r="H3722" s="22" t="b">
        <v>0</v>
      </c>
      <c r="I3722" s="19"/>
      <c r="J3722" s="18"/>
      <c r="K3722" s="31">
        <v>0.0</v>
      </c>
      <c r="L3722" s="24"/>
      <c r="M3722" s="24"/>
    </row>
    <row r="3723" ht="22.5" customHeight="1">
      <c r="A3723" s="16" t="s">
        <v>955</v>
      </c>
      <c r="B3723" s="16" t="s">
        <v>955</v>
      </c>
      <c r="C3723" s="25"/>
      <c r="D3723" s="18"/>
      <c r="E3723" s="19"/>
      <c r="F3723" s="20"/>
      <c r="G3723" s="21"/>
      <c r="H3723" s="22" t="b">
        <v>0</v>
      </c>
      <c r="I3723" s="19"/>
      <c r="J3723" s="18"/>
      <c r="K3723" s="31">
        <v>0.0</v>
      </c>
      <c r="L3723" s="24"/>
      <c r="M3723" s="24"/>
    </row>
    <row r="3724" ht="22.5" customHeight="1">
      <c r="A3724" s="16" t="s">
        <v>955</v>
      </c>
      <c r="B3724" s="16" t="s">
        <v>955</v>
      </c>
      <c r="C3724" s="25"/>
      <c r="D3724" s="18"/>
      <c r="E3724" s="19"/>
      <c r="F3724" s="20"/>
      <c r="G3724" s="21"/>
      <c r="H3724" s="22" t="b">
        <v>0</v>
      </c>
      <c r="I3724" s="19"/>
      <c r="J3724" s="18"/>
      <c r="K3724" s="31">
        <v>0.0</v>
      </c>
      <c r="L3724" s="24"/>
      <c r="M3724" s="24"/>
    </row>
    <row r="3725" ht="22.5" customHeight="1">
      <c r="A3725" s="16" t="s">
        <v>955</v>
      </c>
      <c r="B3725" s="16" t="s">
        <v>955</v>
      </c>
      <c r="C3725" s="25"/>
      <c r="D3725" s="18"/>
      <c r="E3725" s="19"/>
      <c r="F3725" s="20"/>
      <c r="G3725" s="21"/>
      <c r="H3725" s="22" t="b">
        <v>0</v>
      </c>
      <c r="I3725" s="19"/>
      <c r="J3725" s="18"/>
      <c r="K3725" s="31">
        <v>0.0</v>
      </c>
      <c r="L3725" s="24"/>
      <c r="M3725" s="24"/>
    </row>
    <row r="3726" ht="22.5" customHeight="1">
      <c r="A3726" s="16" t="s">
        <v>955</v>
      </c>
      <c r="B3726" s="16" t="s">
        <v>955</v>
      </c>
      <c r="C3726" s="25"/>
      <c r="D3726" s="18"/>
      <c r="E3726" s="19"/>
      <c r="F3726" s="20"/>
      <c r="G3726" s="21"/>
      <c r="H3726" s="22" t="b">
        <v>0</v>
      </c>
      <c r="I3726" s="19"/>
      <c r="J3726" s="18"/>
      <c r="K3726" s="31">
        <v>0.0</v>
      </c>
      <c r="L3726" s="24"/>
      <c r="M3726" s="24"/>
    </row>
    <row r="3727" ht="22.5" customHeight="1">
      <c r="A3727" s="16" t="s">
        <v>955</v>
      </c>
      <c r="B3727" s="16" t="s">
        <v>955</v>
      </c>
      <c r="C3727" s="25"/>
      <c r="D3727" s="18"/>
      <c r="E3727" s="19"/>
      <c r="F3727" s="20"/>
      <c r="G3727" s="21"/>
      <c r="H3727" s="22" t="b">
        <v>0</v>
      </c>
      <c r="I3727" s="19"/>
      <c r="J3727" s="18"/>
      <c r="K3727" s="31">
        <v>0.0</v>
      </c>
      <c r="L3727" s="24"/>
      <c r="M3727" s="24"/>
    </row>
    <row r="3728" ht="22.5" customHeight="1">
      <c r="A3728" s="16" t="s">
        <v>955</v>
      </c>
      <c r="B3728" s="16" t="s">
        <v>955</v>
      </c>
      <c r="C3728" s="25"/>
      <c r="D3728" s="18"/>
      <c r="E3728" s="19"/>
      <c r="F3728" s="20"/>
      <c r="G3728" s="21"/>
      <c r="H3728" s="22" t="b">
        <v>0</v>
      </c>
      <c r="I3728" s="19"/>
      <c r="J3728" s="18"/>
      <c r="K3728" s="31">
        <v>0.0</v>
      </c>
      <c r="L3728" s="24"/>
      <c r="M3728" s="24"/>
    </row>
    <row r="3729" ht="22.5" customHeight="1">
      <c r="A3729" s="16" t="s">
        <v>955</v>
      </c>
      <c r="B3729" s="16" t="s">
        <v>955</v>
      </c>
      <c r="C3729" s="25"/>
      <c r="D3729" s="18"/>
      <c r="E3729" s="19"/>
      <c r="F3729" s="20"/>
      <c r="G3729" s="21"/>
      <c r="H3729" s="22" t="b">
        <v>0</v>
      </c>
      <c r="I3729" s="19"/>
      <c r="J3729" s="18"/>
      <c r="K3729" s="31">
        <v>0.0</v>
      </c>
      <c r="L3729" s="24"/>
      <c r="M3729" s="24"/>
    </row>
    <row r="3730" ht="22.5" customHeight="1">
      <c r="A3730" s="16" t="s">
        <v>955</v>
      </c>
      <c r="B3730" s="16" t="s">
        <v>955</v>
      </c>
      <c r="C3730" s="25"/>
      <c r="D3730" s="18"/>
      <c r="E3730" s="19"/>
      <c r="F3730" s="20"/>
      <c r="G3730" s="21"/>
      <c r="H3730" s="22" t="b">
        <v>0</v>
      </c>
      <c r="I3730" s="19"/>
      <c r="J3730" s="18"/>
      <c r="K3730" s="31">
        <v>0.0</v>
      </c>
      <c r="L3730" s="24"/>
      <c r="M3730" s="24"/>
    </row>
    <row r="3731" ht="22.5" customHeight="1">
      <c r="A3731" s="16" t="s">
        <v>955</v>
      </c>
      <c r="B3731" s="16" t="s">
        <v>955</v>
      </c>
      <c r="C3731" s="25"/>
      <c r="D3731" s="18"/>
      <c r="E3731" s="19"/>
      <c r="F3731" s="20"/>
      <c r="G3731" s="21"/>
      <c r="H3731" s="22" t="b">
        <v>0</v>
      </c>
      <c r="I3731" s="19"/>
      <c r="J3731" s="18"/>
      <c r="K3731" s="31">
        <v>0.0</v>
      </c>
      <c r="L3731" s="24"/>
      <c r="M3731" s="24"/>
    </row>
    <row r="3732" ht="22.5" customHeight="1">
      <c r="A3732" s="16" t="s">
        <v>955</v>
      </c>
      <c r="B3732" s="16" t="s">
        <v>955</v>
      </c>
      <c r="C3732" s="25"/>
      <c r="D3732" s="18"/>
      <c r="E3732" s="19"/>
      <c r="F3732" s="20"/>
      <c r="G3732" s="21"/>
      <c r="H3732" s="22" t="b">
        <v>0</v>
      </c>
      <c r="I3732" s="19"/>
      <c r="J3732" s="18"/>
      <c r="K3732" s="31">
        <v>0.0</v>
      </c>
      <c r="L3732" s="24"/>
      <c r="M3732" s="24"/>
    </row>
    <row r="3733" ht="22.5" customHeight="1">
      <c r="A3733" s="16" t="s">
        <v>955</v>
      </c>
      <c r="B3733" s="16" t="s">
        <v>955</v>
      </c>
      <c r="C3733" s="25"/>
      <c r="D3733" s="18"/>
      <c r="E3733" s="19"/>
      <c r="F3733" s="20"/>
      <c r="G3733" s="21"/>
      <c r="H3733" s="22" t="b">
        <v>0</v>
      </c>
      <c r="I3733" s="19"/>
      <c r="J3733" s="18"/>
      <c r="K3733" s="31">
        <v>0.0</v>
      </c>
      <c r="L3733" s="24"/>
      <c r="M3733" s="24"/>
    </row>
    <row r="3734" ht="22.5" customHeight="1">
      <c r="A3734" s="16" t="s">
        <v>955</v>
      </c>
      <c r="B3734" s="16" t="s">
        <v>955</v>
      </c>
      <c r="C3734" s="25"/>
      <c r="D3734" s="18"/>
      <c r="E3734" s="19"/>
      <c r="F3734" s="20"/>
      <c r="G3734" s="21"/>
      <c r="H3734" s="22" t="b">
        <v>0</v>
      </c>
      <c r="I3734" s="19"/>
      <c r="J3734" s="18"/>
      <c r="K3734" s="31">
        <v>0.0</v>
      </c>
      <c r="L3734" s="24"/>
      <c r="M3734" s="24"/>
    </row>
    <row r="3735" ht="22.5" customHeight="1">
      <c r="A3735" s="16" t="s">
        <v>955</v>
      </c>
      <c r="B3735" s="16" t="s">
        <v>955</v>
      </c>
      <c r="C3735" s="25"/>
      <c r="D3735" s="18"/>
      <c r="E3735" s="19"/>
      <c r="F3735" s="20"/>
      <c r="G3735" s="21"/>
      <c r="H3735" s="22" t="b">
        <v>0</v>
      </c>
      <c r="I3735" s="19"/>
      <c r="J3735" s="18"/>
      <c r="K3735" s="31">
        <v>0.0</v>
      </c>
      <c r="L3735" s="24"/>
      <c r="M3735" s="24"/>
    </row>
    <row r="3736" ht="22.5" customHeight="1">
      <c r="A3736" s="16" t="s">
        <v>955</v>
      </c>
      <c r="B3736" s="16" t="s">
        <v>955</v>
      </c>
      <c r="C3736" s="25"/>
      <c r="D3736" s="18"/>
      <c r="E3736" s="19"/>
      <c r="F3736" s="20"/>
      <c r="G3736" s="21"/>
      <c r="H3736" s="22" t="b">
        <v>0</v>
      </c>
      <c r="I3736" s="19"/>
      <c r="J3736" s="18"/>
      <c r="K3736" s="31">
        <v>0.0</v>
      </c>
      <c r="L3736" s="24"/>
      <c r="M3736" s="24"/>
    </row>
    <row r="3737" ht="22.5" customHeight="1">
      <c r="A3737" s="16" t="s">
        <v>955</v>
      </c>
      <c r="B3737" s="16" t="s">
        <v>955</v>
      </c>
      <c r="C3737" s="25"/>
      <c r="D3737" s="18"/>
      <c r="E3737" s="19"/>
      <c r="F3737" s="20"/>
      <c r="G3737" s="21"/>
      <c r="H3737" s="22" t="b">
        <v>0</v>
      </c>
      <c r="I3737" s="19"/>
      <c r="J3737" s="18"/>
      <c r="K3737" s="31">
        <v>0.0</v>
      </c>
      <c r="L3737" s="24"/>
      <c r="M3737" s="24"/>
    </row>
    <row r="3738" ht="22.5" customHeight="1">
      <c r="A3738" s="16" t="s">
        <v>955</v>
      </c>
      <c r="B3738" s="16" t="s">
        <v>955</v>
      </c>
      <c r="C3738" s="25"/>
      <c r="D3738" s="18"/>
      <c r="E3738" s="19"/>
      <c r="F3738" s="20"/>
      <c r="G3738" s="21"/>
      <c r="H3738" s="22" t="b">
        <v>0</v>
      </c>
      <c r="I3738" s="19"/>
      <c r="J3738" s="18"/>
      <c r="K3738" s="31">
        <v>0.0</v>
      </c>
      <c r="L3738" s="24"/>
      <c r="M3738" s="24"/>
    </row>
    <row r="3739" ht="22.5" customHeight="1">
      <c r="A3739" s="16" t="s">
        <v>955</v>
      </c>
      <c r="B3739" s="16" t="s">
        <v>955</v>
      </c>
      <c r="C3739" s="25"/>
      <c r="D3739" s="18"/>
      <c r="E3739" s="19"/>
      <c r="F3739" s="20"/>
      <c r="G3739" s="21"/>
      <c r="H3739" s="22" t="b">
        <v>0</v>
      </c>
      <c r="I3739" s="19"/>
      <c r="J3739" s="18"/>
      <c r="K3739" s="31">
        <v>0.0</v>
      </c>
      <c r="L3739" s="24"/>
      <c r="M3739" s="24"/>
    </row>
    <row r="3740" ht="22.5" customHeight="1">
      <c r="A3740" s="16" t="s">
        <v>955</v>
      </c>
      <c r="B3740" s="16" t="s">
        <v>955</v>
      </c>
      <c r="C3740" s="25"/>
      <c r="D3740" s="18"/>
      <c r="E3740" s="19"/>
      <c r="F3740" s="20"/>
      <c r="G3740" s="21"/>
      <c r="H3740" s="22" t="b">
        <v>0</v>
      </c>
      <c r="I3740" s="19"/>
      <c r="J3740" s="18"/>
      <c r="K3740" s="31">
        <v>0.0</v>
      </c>
      <c r="L3740" s="24"/>
      <c r="M3740" s="24"/>
    </row>
    <row r="3741" ht="22.5" customHeight="1">
      <c r="A3741" s="16" t="s">
        <v>955</v>
      </c>
      <c r="B3741" s="16" t="s">
        <v>955</v>
      </c>
      <c r="C3741" s="25"/>
      <c r="D3741" s="18"/>
      <c r="E3741" s="19"/>
      <c r="F3741" s="20"/>
      <c r="G3741" s="21"/>
      <c r="H3741" s="22" t="b">
        <v>0</v>
      </c>
      <c r="I3741" s="19"/>
      <c r="J3741" s="18"/>
      <c r="K3741" s="31">
        <v>0.0</v>
      </c>
      <c r="L3741" s="24"/>
      <c r="M3741" s="24"/>
    </row>
    <row r="3742" ht="22.5" customHeight="1">
      <c r="A3742" s="16" t="s">
        <v>955</v>
      </c>
      <c r="B3742" s="16" t="s">
        <v>955</v>
      </c>
      <c r="C3742" s="25"/>
      <c r="D3742" s="18"/>
      <c r="E3742" s="19"/>
      <c r="F3742" s="20"/>
      <c r="G3742" s="21"/>
      <c r="H3742" s="22" t="b">
        <v>0</v>
      </c>
      <c r="I3742" s="19"/>
      <c r="J3742" s="18"/>
      <c r="K3742" s="31">
        <v>0.0</v>
      </c>
      <c r="L3742" s="24"/>
      <c r="M3742" s="24"/>
    </row>
    <row r="3743" ht="22.5" customHeight="1">
      <c r="A3743" s="16" t="s">
        <v>955</v>
      </c>
      <c r="B3743" s="16" t="s">
        <v>955</v>
      </c>
      <c r="C3743" s="25"/>
      <c r="D3743" s="18"/>
      <c r="E3743" s="19"/>
      <c r="F3743" s="20"/>
      <c r="G3743" s="21"/>
      <c r="H3743" s="22" t="b">
        <v>0</v>
      </c>
      <c r="I3743" s="19"/>
      <c r="J3743" s="18"/>
      <c r="K3743" s="31">
        <v>0.0</v>
      </c>
      <c r="L3743" s="24"/>
      <c r="M3743" s="24"/>
    </row>
    <row r="3744" ht="22.5" customHeight="1">
      <c r="A3744" s="16" t="s">
        <v>955</v>
      </c>
      <c r="B3744" s="16" t="s">
        <v>955</v>
      </c>
      <c r="C3744" s="25"/>
      <c r="D3744" s="18"/>
      <c r="E3744" s="19"/>
      <c r="F3744" s="20"/>
      <c r="G3744" s="21"/>
      <c r="H3744" s="22" t="b">
        <v>0</v>
      </c>
      <c r="I3744" s="19"/>
      <c r="J3744" s="18"/>
      <c r="K3744" s="31">
        <v>0.0</v>
      </c>
      <c r="L3744" s="24"/>
      <c r="M3744" s="24"/>
    </row>
    <row r="3745" ht="22.5" customHeight="1">
      <c r="A3745" s="16" t="s">
        <v>955</v>
      </c>
      <c r="B3745" s="16" t="s">
        <v>955</v>
      </c>
      <c r="C3745" s="25"/>
      <c r="D3745" s="18"/>
      <c r="E3745" s="19"/>
      <c r="F3745" s="20"/>
      <c r="G3745" s="21"/>
      <c r="H3745" s="22" t="b">
        <v>0</v>
      </c>
      <c r="I3745" s="19"/>
      <c r="J3745" s="18"/>
      <c r="K3745" s="31">
        <v>0.0</v>
      </c>
      <c r="L3745" s="24"/>
      <c r="M3745" s="24"/>
    </row>
    <row r="3746" ht="22.5" customHeight="1">
      <c r="A3746" s="16" t="s">
        <v>955</v>
      </c>
      <c r="B3746" s="16" t="s">
        <v>955</v>
      </c>
      <c r="C3746" s="25"/>
      <c r="D3746" s="18"/>
      <c r="E3746" s="19"/>
      <c r="F3746" s="20"/>
      <c r="G3746" s="21"/>
      <c r="H3746" s="22" t="b">
        <v>0</v>
      </c>
      <c r="I3746" s="19"/>
      <c r="J3746" s="18"/>
      <c r="K3746" s="31">
        <v>0.0</v>
      </c>
      <c r="L3746" s="24"/>
      <c r="M3746" s="24"/>
    </row>
    <row r="3747" ht="22.5" customHeight="1">
      <c r="A3747" s="16" t="s">
        <v>955</v>
      </c>
      <c r="B3747" s="16" t="s">
        <v>955</v>
      </c>
      <c r="C3747" s="25"/>
      <c r="D3747" s="18"/>
      <c r="E3747" s="19"/>
      <c r="F3747" s="20"/>
      <c r="G3747" s="21"/>
      <c r="H3747" s="22" t="b">
        <v>0</v>
      </c>
      <c r="I3747" s="19"/>
      <c r="J3747" s="18"/>
      <c r="K3747" s="31">
        <v>0.0</v>
      </c>
      <c r="L3747" s="24"/>
      <c r="M3747" s="24"/>
    </row>
    <row r="3748" ht="22.5" customHeight="1">
      <c r="A3748" s="16" t="s">
        <v>955</v>
      </c>
      <c r="B3748" s="16" t="s">
        <v>955</v>
      </c>
      <c r="C3748" s="25"/>
      <c r="D3748" s="18"/>
      <c r="E3748" s="19"/>
      <c r="F3748" s="20"/>
      <c r="G3748" s="21"/>
      <c r="H3748" s="22" t="b">
        <v>0</v>
      </c>
      <c r="I3748" s="19"/>
      <c r="J3748" s="18"/>
      <c r="K3748" s="31">
        <v>0.0</v>
      </c>
      <c r="L3748" s="24"/>
      <c r="M3748" s="24"/>
    </row>
    <row r="3749" ht="22.5" customHeight="1">
      <c r="A3749" s="16" t="s">
        <v>955</v>
      </c>
      <c r="B3749" s="16" t="s">
        <v>955</v>
      </c>
      <c r="C3749" s="25"/>
      <c r="D3749" s="18"/>
      <c r="E3749" s="19"/>
      <c r="F3749" s="20"/>
      <c r="G3749" s="21"/>
      <c r="H3749" s="22" t="b">
        <v>0</v>
      </c>
      <c r="I3749" s="19"/>
      <c r="J3749" s="18"/>
      <c r="K3749" s="31">
        <v>0.0</v>
      </c>
      <c r="L3749" s="24"/>
      <c r="M3749" s="24"/>
    </row>
    <row r="3750" ht="22.5" customHeight="1">
      <c r="A3750" s="16" t="s">
        <v>955</v>
      </c>
      <c r="B3750" s="16" t="s">
        <v>955</v>
      </c>
      <c r="C3750" s="25"/>
      <c r="D3750" s="18"/>
      <c r="E3750" s="19"/>
      <c r="F3750" s="20"/>
      <c r="G3750" s="21"/>
      <c r="H3750" s="22" t="b">
        <v>0</v>
      </c>
      <c r="I3750" s="19"/>
      <c r="J3750" s="18"/>
      <c r="K3750" s="31">
        <v>0.0</v>
      </c>
      <c r="L3750" s="24"/>
      <c r="M3750" s="24"/>
    </row>
    <row r="3751" ht="22.5" customHeight="1">
      <c r="A3751" s="16" t="s">
        <v>955</v>
      </c>
      <c r="B3751" s="16" t="s">
        <v>955</v>
      </c>
      <c r="C3751" s="25"/>
      <c r="D3751" s="18"/>
      <c r="E3751" s="19"/>
      <c r="F3751" s="20"/>
      <c r="G3751" s="21"/>
      <c r="H3751" s="22" t="b">
        <v>0</v>
      </c>
      <c r="I3751" s="19"/>
      <c r="J3751" s="18"/>
      <c r="K3751" s="31">
        <v>0.0</v>
      </c>
      <c r="L3751" s="24"/>
      <c r="M3751" s="24"/>
    </row>
    <row r="3752" ht="22.5" customHeight="1">
      <c r="A3752" s="16" t="s">
        <v>955</v>
      </c>
      <c r="B3752" s="16" t="s">
        <v>955</v>
      </c>
      <c r="C3752" s="25"/>
      <c r="D3752" s="18"/>
      <c r="E3752" s="19"/>
      <c r="F3752" s="20"/>
      <c r="G3752" s="21"/>
      <c r="H3752" s="22" t="b">
        <v>0</v>
      </c>
      <c r="I3752" s="19"/>
      <c r="J3752" s="18"/>
      <c r="K3752" s="31">
        <v>0.0</v>
      </c>
      <c r="L3752" s="24"/>
      <c r="M3752" s="24"/>
    </row>
    <row r="3753" ht="22.5" customHeight="1">
      <c r="A3753" s="16" t="s">
        <v>955</v>
      </c>
      <c r="B3753" s="16" t="s">
        <v>955</v>
      </c>
      <c r="C3753" s="25"/>
      <c r="D3753" s="18"/>
      <c r="E3753" s="19"/>
      <c r="F3753" s="20"/>
      <c r="G3753" s="21"/>
      <c r="H3753" s="22" t="b">
        <v>0</v>
      </c>
      <c r="I3753" s="19"/>
      <c r="J3753" s="18"/>
      <c r="K3753" s="31">
        <v>0.0</v>
      </c>
      <c r="L3753" s="24"/>
      <c r="M3753" s="24"/>
    </row>
    <row r="3754" ht="22.5" customHeight="1">
      <c r="A3754" s="16" t="s">
        <v>955</v>
      </c>
      <c r="B3754" s="16" t="s">
        <v>955</v>
      </c>
      <c r="C3754" s="25"/>
      <c r="D3754" s="18"/>
      <c r="E3754" s="19"/>
      <c r="F3754" s="20"/>
      <c r="G3754" s="21"/>
      <c r="H3754" s="22" t="b">
        <v>0</v>
      </c>
      <c r="I3754" s="19"/>
      <c r="J3754" s="18"/>
      <c r="K3754" s="31">
        <v>0.0</v>
      </c>
      <c r="L3754" s="24"/>
      <c r="M3754" s="24"/>
    </row>
    <row r="3755" ht="22.5" customHeight="1">
      <c r="A3755" s="16" t="s">
        <v>955</v>
      </c>
      <c r="B3755" s="16" t="s">
        <v>955</v>
      </c>
      <c r="C3755" s="25"/>
      <c r="D3755" s="18"/>
      <c r="E3755" s="19"/>
      <c r="F3755" s="20"/>
      <c r="G3755" s="21"/>
      <c r="H3755" s="22" t="b">
        <v>0</v>
      </c>
      <c r="I3755" s="19"/>
      <c r="J3755" s="18"/>
      <c r="K3755" s="31">
        <v>0.0</v>
      </c>
      <c r="L3755" s="24"/>
      <c r="M3755" s="24"/>
    </row>
    <row r="3756" ht="22.5" customHeight="1">
      <c r="A3756" s="16" t="s">
        <v>955</v>
      </c>
      <c r="B3756" s="16" t="s">
        <v>955</v>
      </c>
      <c r="C3756" s="25"/>
      <c r="D3756" s="18"/>
      <c r="E3756" s="19"/>
      <c r="F3756" s="20"/>
      <c r="G3756" s="21"/>
      <c r="H3756" s="22" t="b">
        <v>0</v>
      </c>
      <c r="I3756" s="19"/>
      <c r="J3756" s="18"/>
      <c r="K3756" s="31">
        <v>0.0</v>
      </c>
      <c r="L3756" s="24"/>
      <c r="M3756" s="24"/>
    </row>
  </sheetData>
  <dataValidations>
    <dataValidation type="list" allowBlank="1" showErrorMessage="1" sqref="E2:E3756">
      <formula1>#REF!</formula1>
    </dataValidation>
    <dataValidation type="list" allowBlank="1" showErrorMessage="1" sqref="K2:K3756">
      <formula1>"0,1,2,3,4,5"</formula1>
    </dataValidation>
    <dataValidation type="custom" allowBlank="1" showDropDown="1" sqref="D2:D3756 J2:J3756">
      <formula1>OR(NOT(ISERROR(DATEVALUE(D2))), AND(ISNUMBER(D2), LEFT(CELL("format", D2))="D"))</formula1>
    </dataValidation>
    <dataValidation type="custom" allowBlank="1" showDropDown="1" sqref="G2:G3756">
      <formula1>AND(ISNUMBER(G2),(NOT(OR(NOT(ISERROR(DATEVALUE(G2))), AND(ISNUMBER(G2), LEFT(CELL("format", G2))="D")))))</formula1>
    </dataValidation>
    <dataValidation type="list" allowBlank="1" sqref="I2:I3756">
      <formula1>"Cash,UPI,Bank"</formula1>
    </dataValidation>
    <dataValidation allowBlank="1" showDropDown="1" sqref="F2:F3756"/>
  </dataValidations>
  <hyperlinks>
    <hyperlink r:id="rId1" ref="C2"/>
    <hyperlink r:id="rId2" ref="C4"/>
    <hyperlink r:id="rId3" ref="C5"/>
    <hyperlink r:id="rId4" ref="C6"/>
    <hyperlink r:id="rId5" ref="C7"/>
    <hyperlink r:id="rId6" ref="C8"/>
    <hyperlink r:id="rId7" ref="C10"/>
    <hyperlink r:id="rId8" ref="C11"/>
    <hyperlink r:id="rId9" ref="C12"/>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6"/>
    <hyperlink r:id="rId22" ref="C27"/>
    <hyperlink r:id="rId23" ref="C28"/>
    <hyperlink r:id="rId24" ref="C29"/>
    <hyperlink r:id="rId25" ref="C31"/>
    <hyperlink r:id="rId26" ref="C32"/>
    <hyperlink r:id="rId27" ref="C33"/>
    <hyperlink r:id="rId28" ref="C34"/>
    <hyperlink r:id="rId29" ref="C35"/>
    <hyperlink r:id="rId30" ref="C36"/>
    <hyperlink r:id="rId31" ref="C37"/>
    <hyperlink r:id="rId32" ref="C38"/>
    <hyperlink r:id="rId33" ref="C39"/>
    <hyperlink r:id="rId34" ref="C40"/>
    <hyperlink r:id="rId35" ref="C42"/>
    <hyperlink r:id="rId36" ref="C44"/>
    <hyperlink r:id="rId37" ref="C45"/>
    <hyperlink r:id="rId38" ref="C46"/>
    <hyperlink r:id="rId39" ref="C47"/>
    <hyperlink r:id="rId40" ref="C48"/>
    <hyperlink r:id="rId41" ref="C49"/>
    <hyperlink r:id="rId42" ref="C50"/>
    <hyperlink r:id="rId43" ref="C51"/>
    <hyperlink r:id="rId44" ref="C52"/>
    <hyperlink r:id="rId45" ref="C53"/>
    <hyperlink r:id="rId46" ref="C54"/>
    <hyperlink r:id="rId47" ref="C55"/>
    <hyperlink r:id="rId48" ref="C56"/>
    <hyperlink r:id="rId49" ref="C57"/>
    <hyperlink r:id="rId50" ref="C58"/>
    <hyperlink r:id="rId51" ref="C59"/>
    <hyperlink r:id="rId52" ref="C60"/>
    <hyperlink r:id="rId53" ref="C61"/>
    <hyperlink r:id="rId54" ref="C62"/>
    <hyperlink r:id="rId55" ref="C64"/>
    <hyperlink r:id="rId56" ref="C65"/>
    <hyperlink r:id="rId57" ref="C66"/>
    <hyperlink r:id="rId58" ref="C67"/>
    <hyperlink r:id="rId59" ref="C68"/>
    <hyperlink r:id="rId60" ref="C69"/>
    <hyperlink r:id="rId61" ref="C70"/>
    <hyperlink r:id="rId62" ref="C71"/>
    <hyperlink r:id="rId63" ref="C72"/>
    <hyperlink r:id="rId64" ref="C73"/>
    <hyperlink r:id="rId65" ref="C74"/>
    <hyperlink r:id="rId66" ref="C75"/>
    <hyperlink r:id="rId67" ref="C76"/>
    <hyperlink r:id="rId68" ref="C77"/>
    <hyperlink r:id="rId69" ref="C78"/>
    <hyperlink r:id="rId70" ref="C80"/>
    <hyperlink r:id="rId71" ref="C81"/>
    <hyperlink r:id="rId72" ref="C82"/>
    <hyperlink r:id="rId73" ref="C83"/>
    <hyperlink r:id="rId74" ref="C84"/>
    <hyperlink r:id="rId75" ref="C85"/>
    <hyperlink r:id="rId76" ref="C86"/>
    <hyperlink r:id="rId77" ref="C87"/>
    <hyperlink r:id="rId78" ref="C88"/>
    <hyperlink r:id="rId79" ref="C89"/>
    <hyperlink r:id="rId80" ref="C90"/>
    <hyperlink r:id="rId81" ref="C91"/>
    <hyperlink r:id="rId82" ref="C92"/>
    <hyperlink r:id="rId83" ref="C94"/>
    <hyperlink r:id="rId84" ref="C95"/>
    <hyperlink r:id="rId85" ref="C96"/>
    <hyperlink r:id="rId86" ref="C97"/>
    <hyperlink r:id="rId87" ref="C98"/>
    <hyperlink r:id="rId88" ref="C99"/>
    <hyperlink r:id="rId89" ref="C100"/>
    <hyperlink r:id="rId90" ref="C101"/>
    <hyperlink r:id="rId91" ref="C102"/>
    <hyperlink r:id="rId92" ref="C103"/>
    <hyperlink r:id="rId93" ref="C105"/>
    <hyperlink r:id="rId94" ref="C106"/>
    <hyperlink r:id="rId95" ref="C107"/>
    <hyperlink r:id="rId96" ref="C108"/>
    <hyperlink r:id="rId97" ref="C109"/>
    <hyperlink r:id="rId98" ref="C110"/>
    <hyperlink r:id="rId99" ref="C113"/>
    <hyperlink r:id="rId100" ref="C114"/>
    <hyperlink r:id="rId101" ref="C115"/>
    <hyperlink r:id="rId102" ref="C118"/>
    <hyperlink r:id="rId103" ref="C119"/>
    <hyperlink r:id="rId104" ref="C120"/>
    <hyperlink r:id="rId105" ref="C122"/>
    <hyperlink r:id="rId106" ref="C123"/>
    <hyperlink r:id="rId107" ref="C125"/>
    <hyperlink r:id="rId108" ref="C126"/>
    <hyperlink r:id="rId109" ref="C127"/>
    <hyperlink r:id="rId110" ref="C128"/>
    <hyperlink r:id="rId111" ref="C129"/>
    <hyperlink r:id="rId112" ref="C130"/>
    <hyperlink r:id="rId113" ref="C131"/>
    <hyperlink r:id="rId114" ref="C132"/>
    <hyperlink r:id="rId115" ref="C133"/>
    <hyperlink r:id="rId116" ref="C134"/>
    <hyperlink r:id="rId117" ref="C135"/>
    <hyperlink r:id="rId118" ref="C136"/>
    <hyperlink r:id="rId119" ref="C137"/>
    <hyperlink r:id="rId120" ref="C138"/>
    <hyperlink r:id="rId121" ref="C139"/>
    <hyperlink r:id="rId122" ref="C141"/>
    <hyperlink r:id="rId123" ref="C142"/>
    <hyperlink r:id="rId124" ref="C143"/>
    <hyperlink r:id="rId125" ref="C144"/>
    <hyperlink r:id="rId126" ref="C145"/>
    <hyperlink r:id="rId127" ref="C146"/>
    <hyperlink r:id="rId128" ref="C147"/>
    <hyperlink r:id="rId129" ref="C148"/>
    <hyperlink r:id="rId130" ref="C149"/>
    <hyperlink r:id="rId131" ref="C151"/>
    <hyperlink r:id="rId132" ref="C152"/>
    <hyperlink r:id="rId133" ref="C153"/>
    <hyperlink r:id="rId134" ref="C155"/>
    <hyperlink r:id="rId135" ref="C156"/>
    <hyperlink r:id="rId136" ref="C157"/>
    <hyperlink r:id="rId137" ref="C158"/>
    <hyperlink r:id="rId138" ref="C159"/>
    <hyperlink r:id="rId139" ref="C160"/>
    <hyperlink r:id="rId140" ref="C161"/>
    <hyperlink r:id="rId141" ref="C162"/>
    <hyperlink r:id="rId142" ref="C166"/>
    <hyperlink r:id="rId143" ref="C167"/>
    <hyperlink r:id="rId144" ref="C168"/>
    <hyperlink r:id="rId145" ref="C169"/>
    <hyperlink r:id="rId146" ref="C170"/>
    <hyperlink r:id="rId147" ref="C172"/>
    <hyperlink r:id="rId148" ref="C173"/>
    <hyperlink r:id="rId149" ref="C174"/>
    <hyperlink r:id="rId150" ref="C175"/>
    <hyperlink r:id="rId151" ref="C176"/>
    <hyperlink r:id="rId152" ref="C177"/>
    <hyperlink r:id="rId153" ref="C179"/>
    <hyperlink r:id="rId154" ref="C180"/>
    <hyperlink r:id="rId155" ref="C182"/>
    <hyperlink r:id="rId156" ref="C183"/>
    <hyperlink r:id="rId157" ref="C184"/>
    <hyperlink r:id="rId158" ref="C186"/>
    <hyperlink r:id="rId159" ref="C187"/>
    <hyperlink r:id="rId160" ref="C189"/>
    <hyperlink r:id="rId161" ref="C190"/>
    <hyperlink r:id="rId162" ref="C191"/>
    <hyperlink r:id="rId163" ref="C192"/>
    <hyperlink r:id="rId164" ref="C193"/>
    <hyperlink r:id="rId165" ref="C194"/>
    <hyperlink r:id="rId166" ref="C195"/>
    <hyperlink r:id="rId167" ref="C196"/>
    <hyperlink r:id="rId168" ref="C197"/>
    <hyperlink r:id="rId169" ref="C198"/>
    <hyperlink r:id="rId170" ref="C199"/>
    <hyperlink r:id="rId171" ref="C200"/>
    <hyperlink r:id="rId172" ref="C203"/>
    <hyperlink r:id="rId173" ref="C204"/>
    <hyperlink r:id="rId174" ref="C205"/>
    <hyperlink r:id="rId175" ref="C206"/>
    <hyperlink r:id="rId176" ref="C208"/>
    <hyperlink r:id="rId177" ref="C210"/>
    <hyperlink r:id="rId178" ref="C211"/>
    <hyperlink r:id="rId179" ref="C214"/>
    <hyperlink r:id="rId180" ref="C216"/>
    <hyperlink r:id="rId181" ref="C217"/>
    <hyperlink r:id="rId182" ref="C218"/>
    <hyperlink r:id="rId183" ref="C219"/>
    <hyperlink r:id="rId184" ref="C220"/>
    <hyperlink r:id="rId185" ref="C221"/>
    <hyperlink r:id="rId186" ref="C222"/>
    <hyperlink r:id="rId187" ref="C225"/>
    <hyperlink r:id="rId188" ref="C226"/>
    <hyperlink r:id="rId189" ref="C227"/>
    <hyperlink r:id="rId190" ref="C229"/>
    <hyperlink r:id="rId191" ref="C230"/>
    <hyperlink r:id="rId192" ref="C231"/>
    <hyperlink r:id="rId193" ref="C232"/>
    <hyperlink r:id="rId194" ref="C233"/>
    <hyperlink r:id="rId195" ref="C234"/>
    <hyperlink r:id="rId196" ref="C235"/>
    <hyperlink r:id="rId197" ref="C236"/>
    <hyperlink r:id="rId198" ref="C239"/>
    <hyperlink r:id="rId199" ref="C240"/>
    <hyperlink r:id="rId200" ref="C241"/>
    <hyperlink r:id="rId201" ref="C242"/>
    <hyperlink r:id="rId202" ref="C243"/>
    <hyperlink r:id="rId203" ref="C244"/>
    <hyperlink r:id="rId204" ref="C245"/>
    <hyperlink r:id="rId205" ref="C246"/>
    <hyperlink r:id="rId206" ref="C248"/>
    <hyperlink r:id="rId207" ref="C249"/>
    <hyperlink r:id="rId208" ref="C250"/>
    <hyperlink r:id="rId209" ref="C251"/>
    <hyperlink r:id="rId210" ref="C254"/>
    <hyperlink r:id="rId211" ref="C256"/>
    <hyperlink r:id="rId212" ref="C257"/>
    <hyperlink r:id="rId213" ref="C258"/>
    <hyperlink r:id="rId214" ref="C259"/>
    <hyperlink r:id="rId215" ref="C260"/>
    <hyperlink r:id="rId216" ref="C261"/>
    <hyperlink r:id="rId217" ref="C262"/>
    <hyperlink r:id="rId218" ref="C265"/>
    <hyperlink r:id="rId219" ref="C266"/>
    <hyperlink r:id="rId220" ref="C267"/>
    <hyperlink r:id="rId221" ref="C268"/>
    <hyperlink r:id="rId222" ref="C269"/>
    <hyperlink r:id="rId223" ref="C270"/>
    <hyperlink r:id="rId224" ref="C272"/>
    <hyperlink r:id="rId225" ref="C274"/>
    <hyperlink r:id="rId226" ref="C275"/>
    <hyperlink r:id="rId227" ref="C276"/>
    <hyperlink r:id="rId228" ref="C277"/>
    <hyperlink r:id="rId229" ref="C279"/>
    <hyperlink r:id="rId230" ref="C280"/>
    <hyperlink r:id="rId231" ref="C281"/>
    <hyperlink r:id="rId232" ref="C282"/>
    <hyperlink r:id="rId233" ref="C283"/>
    <hyperlink r:id="rId234" ref="C284"/>
    <hyperlink r:id="rId235" ref="C285"/>
    <hyperlink r:id="rId236" ref="C286"/>
    <hyperlink r:id="rId237" ref="C289"/>
    <hyperlink r:id="rId238" ref="C290"/>
    <hyperlink r:id="rId239" ref="C291"/>
    <hyperlink r:id="rId240" ref="C292"/>
    <hyperlink r:id="rId241" ref="C293"/>
    <hyperlink r:id="rId242" ref="C294"/>
    <hyperlink r:id="rId243" ref="C295"/>
    <hyperlink r:id="rId244" ref="C297"/>
    <hyperlink r:id="rId245" ref="C298"/>
    <hyperlink r:id="rId246" ref="C299"/>
    <hyperlink r:id="rId247" ref="C300"/>
    <hyperlink r:id="rId248" ref="C304"/>
    <hyperlink r:id="rId249" ref="C305"/>
    <hyperlink r:id="rId250" ref="C307"/>
    <hyperlink r:id="rId251" ref="C308"/>
    <hyperlink r:id="rId252" ref="C309"/>
    <hyperlink r:id="rId253" ref="C310"/>
    <hyperlink r:id="rId254" ref="C311"/>
    <hyperlink r:id="rId255" ref="C312"/>
    <hyperlink r:id="rId256" ref="C315"/>
    <hyperlink r:id="rId257" ref="C316"/>
    <hyperlink r:id="rId258" ref="C317"/>
    <hyperlink r:id="rId259" ref="C318"/>
    <hyperlink r:id="rId260" ref="C320"/>
    <hyperlink r:id="rId261" ref="C321"/>
    <hyperlink r:id="rId262" ref="C322"/>
    <hyperlink r:id="rId263" ref="C325"/>
    <hyperlink r:id="rId264" ref="C326"/>
    <hyperlink r:id="rId265" ref="C327"/>
    <hyperlink r:id="rId266" ref="C328"/>
    <hyperlink r:id="rId267" ref="C329"/>
    <hyperlink r:id="rId268" ref="C331"/>
    <hyperlink r:id="rId269" ref="C332"/>
    <hyperlink r:id="rId270" ref="C333"/>
    <hyperlink r:id="rId271" ref="C334"/>
    <hyperlink r:id="rId272" ref="C335"/>
    <hyperlink r:id="rId273" ref="C336"/>
    <hyperlink r:id="rId274" ref="C338"/>
    <hyperlink r:id="rId275" ref="C339"/>
    <hyperlink r:id="rId276" ref="C340"/>
    <hyperlink r:id="rId277" ref="C341"/>
    <hyperlink r:id="rId278" ref="C342"/>
    <hyperlink r:id="rId279" ref="C343"/>
    <hyperlink r:id="rId280" ref="C344"/>
    <hyperlink r:id="rId281" ref="C345"/>
    <hyperlink r:id="rId282" ref="C346"/>
    <hyperlink r:id="rId283" ref="C347"/>
    <hyperlink r:id="rId284" ref="D349"/>
    <hyperlink r:id="rId285" ref="C351"/>
    <hyperlink r:id="rId286" ref="C352"/>
    <hyperlink r:id="rId287" ref="C357"/>
    <hyperlink r:id="rId288" ref="C358"/>
    <hyperlink r:id="rId289" ref="C359"/>
    <hyperlink r:id="rId290" ref="C360"/>
    <hyperlink r:id="rId291" ref="C361"/>
    <hyperlink r:id="rId292" ref="C362"/>
    <hyperlink r:id="rId293" ref="C363"/>
    <hyperlink r:id="rId294" ref="D364"/>
    <hyperlink r:id="rId295" ref="C365"/>
    <hyperlink r:id="rId296" ref="C366"/>
    <hyperlink r:id="rId297" ref="C367"/>
    <hyperlink r:id="rId298" ref="C369"/>
    <hyperlink r:id="rId299" ref="C370"/>
    <hyperlink r:id="rId300" ref="C373"/>
    <hyperlink r:id="rId301" ref="C374"/>
    <hyperlink r:id="rId302" ref="C375"/>
    <hyperlink r:id="rId303" ref="C376"/>
    <hyperlink r:id="rId304" ref="C378"/>
    <hyperlink r:id="rId305" ref="C379"/>
    <hyperlink r:id="rId306" ref="C380"/>
    <hyperlink r:id="rId307" ref="C381"/>
    <hyperlink r:id="rId308" ref="C383"/>
    <hyperlink r:id="rId309" ref="C384"/>
    <hyperlink r:id="rId310" ref="C385"/>
    <hyperlink r:id="rId311" ref="C386"/>
    <hyperlink r:id="rId312" ref="C387"/>
    <hyperlink r:id="rId313" ref="C388"/>
    <hyperlink r:id="rId314" ref="C389"/>
    <hyperlink r:id="rId315" ref="C390"/>
    <hyperlink r:id="rId316" ref="C391"/>
    <hyperlink r:id="rId317" ref="C392"/>
    <hyperlink r:id="rId318" ref="C393"/>
    <hyperlink r:id="rId319" ref="C395"/>
    <hyperlink r:id="rId320" ref="C396"/>
    <hyperlink r:id="rId321" ref="C397"/>
    <hyperlink r:id="rId322" ref="C398"/>
    <hyperlink r:id="rId323" ref="C399"/>
    <hyperlink r:id="rId324" ref="C401"/>
    <hyperlink r:id="rId325" ref="C402"/>
    <hyperlink r:id="rId326" ref="C403"/>
    <hyperlink r:id="rId327" ref="C405"/>
    <hyperlink r:id="rId328" ref="C406"/>
    <hyperlink r:id="rId329" ref="C407"/>
    <hyperlink r:id="rId330" ref="C408"/>
    <hyperlink r:id="rId331" ref="C409"/>
    <hyperlink r:id="rId332" ref="C410"/>
    <hyperlink r:id="rId333" ref="C412"/>
    <hyperlink r:id="rId334" ref="C413"/>
    <hyperlink r:id="rId335" ref="C414"/>
    <hyperlink r:id="rId336" ref="C415"/>
    <hyperlink r:id="rId337" ref="C416"/>
    <hyperlink r:id="rId338" ref="C417"/>
    <hyperlink r:id="rId339" ref="C418"/>
    <hyperlink r:id="rId340" ref="C419"/>
    <hyperlink r:id="rId341" ref="C421"/>
    <hyperlink r:id="rId342" ref="C422"/>
    <hyperlink r:id="rId343" ref="C424"/>
    <hyperlink r:id="rId344" ref="C425"/>
    <hyperlink r:id="rId345" ref="C428"/>
    <hyperlink r:id="rId346" ref="C429"/>
    <hyperlink r:id="rId347" ref="C430"/>
    <hyperlink r:id="rId348" ref="C432"/>
    <hyperlink r:id="rId349" ref="C433"/>
    <hyperlink r:id="rId350" ref="C434"/>
    <hyperlink r:id="rId351" ref="C436"/>
    <hyperlink r:id="rId352" ref="C437"/>
    <hyperlink r:id="rId353" ref="C439"/>
    <hyperlink r:id="rId354" ref="C440"/>
    <hyperlink r:id="rId355" ref="C443"/>
    <hyperlink r:id="rId356" ref="C444"/>
    <hyperlink r:id="rId357" ref="C445"/>
    <hyperlink r:id="rId358" ref="C446"/>
    <hyperlink r:id="rId359" ref="C447"/>
    <hyperlink r:id="rId360" ref="C449"/>
    <hyperlink r:id="rId361" ref="C450"/>
    <hyperlink r:id="rId362" ref="C451"/>
    <hyperlink r:id="rId363" ref="C452"/>
    <hyperlink r:id="rId364" ref="C453"/>
    <hyperlink r:id="rId365" ref="C454"/>
    <hyperlink r:id="rId366" ref="C456"/>
    <hyperlink r:id="rId367" ref="C457"/>
    <hyperlink r:id="rId368" ref="C458"/>
    <hyperlink r:id="rId369" ref="C460"/>
    <hyperlink r:id="rId370" ref="C463"/>
    <hyperlink r:id="rId371" ref="C464"/>
    <hyperlink r:id="rId372" ref="C465"/>
    <hyperlink r:id="rId373" ref="C466"/>
    <hyperlink r:id="rId374" ref="C467"/>
    <hyperlink r:id="rId375" ref="C469"/>
    <hyperlink r:id="rId376" ref="C470"/>
    <hyperlink r:id="rId377" ref="C471"/>
    <hyperlink r:id="rId378" ref="C474"/>
    <hyperlink r:id="rId379" ref="C475"/>
    <hyperlink r:id="rId380" ref="C476"/>
    <hyperlink r:id="rId381" ref="C477"/>
    <hyperlink r:id="rId382" ref="C478"/>
    <hyperlink r:id="rId383" ref="C479"/>
    <hyperlink r:id="rId384" ref="C480"/>
    <hyperlink r:id="rId385" ref="C481"/>
    <hyperlink r:id="rId386" ref="C482"/>
    <hyperlink r:id="rId387" ref="C483"/>
    <hyperlink r:id="rId388" ref="C484"/>
    <hyperlink r:id="rId389" ref="C485"/>
    <hyperlink r:id="rId390" ref="C486"/>
    <hyperlink r:id="rId391" ref="C487"/>
    <hyperlink r:id="rId392" ref="C488"/>
    <hyperlink r:id="rId393" ref="C489"/>
    <hyperlink r:id="rId394" ref="C491"/>
    <hyperlink r:id="rId395" ref="C496"/>
    <hyperlink r:id="rId396" ref="C498"/>
    <hyperlink r:id="rId397" ref="C499"/>
    <hyperlink r:id="rId398" ref="C500"/>
    <hyperlink r:id="rId399" ref="C501"/>
    <hyperlink r:id="rId400" ref="C502"/>
    <hyperlink r:id="rId401" ref="C504"/>
    <hyperlink r:id="rId402" ref="C505"/>
    <hyperlink r:id="rId403" ref="C506"/>
    <hyperlink r:id="rId404" ref="C507"/>
    <hyperlink r:id="rId405" ref="C508"/>
    <hyperlink r:id="rId406" ref="C509"/>
    <hyperlink r:id="rId407" ref="C510"/>
    <hyperlink r:id="rId408" ref="C511"/>
    <hyperlink r:id="rId409" ref="C512"/>
    <hyperlink r:id="rId410" ref="C513"/>
    <hyperlink r:id="rId411" ref="C514"/>
    <hyperlink r:id="rId412" ref="C516"/>
    <hyperlink r:id="rId413" ref="C520"/>
    <hyperlink r:id="rId414" ref="C521"/>
    <hyperlink r:id="rId415" ref="C522"/>
    <hyperlink r:id="rId416" ref="C529"/>
    <hyperlink r:id="rId417" ref="C530"/>
    <hyperlink r:id="rId418" ref="C531"/>
    <hyperlink r:id="rId419" ref="C533"/>
    <hyperlink r:id="rId420" ref="C536"/>
    <hyperlink r:id="rId421" ref="C537"/>
    <hyperlink r:id="rId422" ref="C538"/>
    <hyperlink r:id="rId423" ref="C540"/>
    <hyperlink r:id="rId424" ref="C541"/>
    <hyperlink r:id="rId425" ref="C542"/>
    <hyperlink r:id="rId426" ref="C543"/>
    <hyperlink r:id="rId427" ref="C544"/>
    <hyperlink r:id="rId428" ref="C545"/>
    <hyperlink r:id="rId429" ref="C546"/>
    <hyperlink r:id="rId430" ref="C548"/>
    <hyperlink r:id="rId431" ref="C549"/>
    <hyperlink r:id="rId432" ref="C550"/>
    <hyperlink r:id="rId433" ref="C551"/>
    <hyperlink r:id="rId434" ref="C552"/>
    <hyperlink r:id="rId435" ref="C553"/>
    <hyperlink r:id="rId436" ref="C554"/>
    <hyperlink r:id="rId437" ref="C555"/>
    <hyperlink r:id="rId438" ref="C556"/>
    <hyperlink r:id="rId439" ref="C557"/>
    <hyperlink r:id="rId440" ref="C558"/>
    <hyperlink r:id="rId441" ref="C559"/>
    <hyperlink r:id="rId442" ref="C560"/>
    <hyperlink r:id="rId443" ref="C561"/>
    <hyperlink r:id="rId444" ref="C562"/>
    <hyperlink r:id="rId445" ref="C563"/>
    <hyperlink r:id="rId446" ref="C566"/>
    <hyperlink r:id="rId447" ref="C567"/>
    <hyperlink r:id="rId448" ref="C568"/>
    <hyperlink r:id="rId449" ref="C569"/>
    <hyperlink r:id="rId450" ref="C570"/>
    <hyperlink r:id="rId451" ref="C571"/>
    <hyperlink r:id="rId452" ref="C573"/>
    <hyperlink r:id="rId453" ref="C574"/>
    <hyperlink r:id="rId454" ref="C578"/>
    <hyperlink r:id="rId455" ref="C580"/>
    <hyperlink r:id="rId456" ref="C581"/>
    <hyperlink r:id="rId457" ref="C582"/>
    <hyperlink r:id="rId458" ref="C583"/>
    <hyperlink r:id="rId459" ref="C585"/>
    <hyperlink r:id="rId460" ref="C586"/>
    <hyperlink r:id="rId461" ref="C587"/>
    <hyperlink r:id="rId462" ref="C588"/>
    <hyperlink r:id="rId463" ref="C590"/>
    <hyperlink r:id="rId464" ref="C591"/>
    <hyperlink r:id="rId465" ref="C592"/>
    <hyperlink r:id="rId466" ref="C593"/>
    <hyperlink r:id="rId467" ref="C594"/>
    <hyperlink r:id="rId468" ref="C595"/>
    <hyperlink r:id="rId469" ref="C597"/>
    <hyperlink r:id="rId470" ref="C599"/>
    <hyperlink r:id="rId471" ref="C600"/>
    <hyperlink r:id="rId472" ref="C601"/>
    <hyperlink r:id="rId473" ref="C604"/>
    <hyperlink r:id="rId474" ref="C605"/>
    <hyperlink r:id="rId475" ref="C606"/>
    <hyperlink r:id="rId476" ref="C607"/>
    <hyperlink r:id="rId477" ref="C608"/>
    <hyperlink r:id="rId478" ref="C609"/>
    <hyperlink r:id="rId479" ref="C610"/>
    <hyperlink r:id="rId480" ref="C611"/>
    <hyperlink r:id="rId481" ref="C612"/>
    <hyperlink r:id="rId482" ref="C613"/>
    <hyperlink r:id="rId483" ref="C614"/>
    <hyperlink r:id="rId484" ref="C616"/>
    <hyperlink r:id="rId485" ref="C617"/>
    <hyperlink r:id="rId486" ref="C618"/>
    <hyperlink r:id="rId487" ref="C619"/>
    <hyperlink r:id="rId488" ref="C620"/>
    <hyperlink r:id="rId489" ref="C621"/>
    <hyperlink r:id="rId490" ref="C622"/>
    <hyperlink r:id="rId491" ref="C623"/>
    <hyperlink r:id="rId492" ref="C624"/>
    <hyperlink r:id="rId493" ref="C625"/>
    <hyperlink r:id="rId494" ref="C626"/>
    <hyperlink r:id="rId495" ref="C627"/>
    <hyperlink r:id="rId496" ref="C628"/>
    <hyperlink r:id="rId497" ref="C631"/>
    <hyperlink r:id="rId498" ref="C632"/>
    <hyperlink r:id="rId499" ref="C634"/>
    <hyperlink r:id="rId500" ref="C635"/>
    <hyperlink r:id="rId501" ref="C636"/>
    <hyperlink r:id="rId502" ref="C639"/>
    <hyperlink r:id="rId503" ref="C642"/>
    <hyperlink r:id="rId504" ref="C643"/>
    <hyperlink r:id="rId505" ref="C644"/>
    <hyperlink r:id="rId506" ref="C645"/>
    <hyperlink r:id="rId507" ref="C646"/>
    <hyperlink r:id="rId508" ref="C647"/>
    <hyperlink r:id="rId509" ref="C648"/>
    <hyperlink r:id="rId510" ref="C649"/>
    <hyperlink r:id="rId511" ref="C650"/>
    <hyperlink r:id="rId512" ref="C651"/>
    <hyperlink r:id="rId513" ref="C652"/>
    <hyperlink r:id="rId514" ref="C653"/>
    <hyperlink r:id="rId515" ref="C654"/>
    <hyperlink r:id="rId516" ref="C655"/>
    <hyperlink r:id="rId517" ref="C656"/>
    <hyperlink r:id="rId518" ref="C657"/>
    <hyperlink r:id="rId519" ref="C666"/>
    <hyperlink r:id="rId520" ref="C667"/>
    <hyperlink r:id="rId521" ref="C668"/>
    <hyperlink r:id="rId522" ref="C669"/>
    <hyperlink r:id="rId523" ref="C670"/>
    <hyperlink r:id="rId524" ref="C671"/>
    <hyperlink r:id="rId525" ref="C672"/>
    <hyperlink r:id="rId526" ref="C673"/>
    <hyperlink r:id="rId527" ref="C674"/>
    <hyperlink r:id="rId528" ref="C675"/>
    <hyperlink r:id="rId529" ref="C676"/>
    <hyperlink r:id="rId530" ref="C677"/>
    <hyperlink r:id="rId531" ref="C678"/>
    <hyperlink r:id="rId532" ref="C679"/>
    <hyperlink r:id="rId533" ref="C681"/>
    <hyperlink r:id="rId534" ref="C682"/>
    <hyperlink r:id="rId535" ref="C683"/>
    <hyperlink r:id="rId536" ref="C684"/>
    <hyperlink r:id="rId537" ref="C685"/>
    <hyperlink r:id="rId538" ref="C688"/>
    <hyperlink r:id="rId539" ref="C691"/>
    <hyperlink r:id="rId540" ref="C692"/>
    <hyperlink r:id="rId541" ref="C693"/>
    <hyperlink r:id="rId542" ref="C694"/>
    <hyperlink r:id="rId543" ref="C695"/>
    <hyperlink r:id="rId544" ref="C696"/>
    <hyperlink r:id="rId545" ref="C697"/>
    <hyperlink r:id="rId546" ref="C698"/>
    <hyperlink r:id="rId547" ref="C700"/>
    <hyperlink r:id="rId548" ref="C701"/>
    <hyperlink r:id="rId549" ref="C702"/>
    <hyperlink r:id="rId550" ref="C703"/>
    <hyperlink r:id="rId551" ref="C704"/>
    <hyperlink r:id="rId552" ref="C705"/>
    <hyperlink r:id="rId553" ref="C706"/>
    <hyperlink r:id="rId554" ref="C707"/>
    <hyperlink r:id="rId555" ref="C708"/>
    <hyperlink r:id="rId556" ref="C709"/>
    <hyperlink r:id="rId557" ref="C710"/>
    <hyperlink r:id="rId558" ref="C711"/>
    <hyperlink r:id="rId559" ref="C712"/>
    <hyperlink r:id="rId560" ref="C713"/>
    <hyperlink r:id="rId561" ref="C714"/>
    <hyperlink r:id="rId562" ref="C715"/>
    <hyperlink r:id="rId563" ref="C716"/>
    <hyperlink r:id="rId564" ref="C717"/>
    <hyperlink r:id="rId565" ref="C718"/>
    <hyperlink r:id="rId566" ref="C719"/>
    <hyperlink r:id="rId567" ref="C720"/>
    <hyperlink r:id="rId568" ref="C721"/>
    <hyperlink r:id="rId569" ref="C724"/>
    <hyperlink r:id="rId570" ref="C725"/>
    <hyperlink r:id="rId571" ref="C726"/>
    <hyperlink r:id="rId572" ref="C727"/>
    <hyperlink r:id="rId573" ref="C728"/>
    <hyperlink r:id="rId574" ref="C729"/>
    <hyperlink r:id="rId575" ref="C730"/>
    <hyperlink r:id="rId576" ref="C731"/>
    <hyperlink r:id="rId577" ref="C732"/>
    <hyperlink r:id="rId578" ref="C733"/>
    <hyperlink r:id="rId579" ref="C735"/>
    <hyperlink r:id="rId580" ref="C736"/>
    <hyperlink r:id="rId581" ref="C737"/>
    <hyperlink r:id="rId582" ref="C738"/>
    <hyperlink r:id="rId583" ref="C741"/>
    <hyperlink r:id="rId584" ref="C746"/>
    <hyperlink r:id="rId585" ref="C747"/>
    <hyperlink r:id="rId586" ref="C748"/>
    <hyperlink r:id="rId587" ref="C749"/>
    <hyperlink r:id="rId588" ref="C751"/>
    <hyperlink r:id="rId589" ref="C752"/>
    <hyperlink r:id="rId590" ref="C753"/>
    <hyperlink r:id="rId591" ref="C756"/>
    <hyperlink r:id="rId592" ref="C757"/>
    <hyperlink r:id="rId593" ref="C758"/>
    <hyperlink r:id="rId594" ref="C759"/>
    <hyperlink r:id="rId595" ref="C760"/>
    <hyperlink r:id="rId596" ref="C767"/>
    <hyperlink r:id="rId597" ref="C768"/>
    <hyperlink r:id="rId598" ref="C769"/>
    <hyperlink r:id="rId599" ref="C780"/>
    <hyperlink r:id="rId600" ref="C781"/>
    <hyperlink r:id="rId601" ref="C782"/>
    <hyperlink r:id="rId602" ref="C783"/>
    <hyperlink r:id="rId603" ref="C784"/>
    <hyperlink r:id="rId604" ref="C785"/>
    <hyperlink r:id="rId605" ref="C786"/>
    <hyperlink r:id="rId606" ref="C787"/>
    <hyperlink r:id="rId607" ref="C788"/>
    <hyperlink r:id="rId608" ref="C790"/>
    <hyperlink r:id="rId609" ref="C793"/>
    <hyperlink r:id="rId610" ref="C794"/>
    <hyperlink r:id="rId611" ref="C795"/>
    <hyperlink r:id="rId612" ref="C796"/>
    <hyperlink r:id="rId613" ref="C797"/>
    <hyperlink r:id="rId614" ref="C798"/>
    <hyperlink r:id="rId615" ref="C799"/>
    <hyperlink r:id="rId616" ref="C800"/>
    <hyperlink r:id="rId617" ref="C801"/>
    <hyperlink r:id="rId618" ref="C802"/>
    <hyperlink r:id="rId619" ref="C803"/>
    <hyperlink r:id="rId620" ref="C804"/>
    <hyperlink r:id="rId621" ref="C805"/>
    <hyperlink r:id="rId622" ref="C806"/>
    <hyperlink r:id="rId623" ref="C813"/>
    <hyperlink r:id="rId624" ref="C814"/>
    <hyperlink r:id="rId625" ref="C815"/>
    <hyperlink r:id="rId626" ref="C816"/>
    <hyperlink r:id="rId627" ref="C817"/>
    <hyperlink r:id="rId628" ref="C818"/>
    <hyperlink r:id="rId629" ref="C822"/>
    <hyperlink r:id="rId630" ref="C823"/>
    <hyperlink r:id="rId631" ref="C824"/>
    <hyperlink r:id="rId632" ref="C825"/>
    <hyperlink r:id="rId633" ref="C826"/>
    <hyperlink r:id="rId634" ref="C827"/>
    <hyperlink r:id="rId635" ref="C828"/>
    <hyperlink r:id="rId636" ref="C829"/>
    <hyperlink r:id="rId637" ref="C830"/>
    <hyperlink r:id="rId638" ref="C831"/>
    <hyperlink r:id="rId639" ref="C832"/>
    <hyperlink r:id="rId640" ref="C836"/>
    <hyperlink r:id="rId641" ref="C837"/>
    <hyperlink r:id="rId642" ref="C838"/>
    <hyperlink r:id="rId643" ref="C839"/>
    <hyperlink r:id="rId644" ref="C840"/>
    <hyperlink r:id="rId645" ref="C841"/>
    <hyperlink r:id="rId646" ref="C842"/>
    <hyperlink r:id="rId647" ref="C843"/>
    <hyperlink r:id="rId648" ref="C844"/>
    <hyperlink r:id="rId649" ref="C845"/>
    <hyperlink r:id="rId650" ref="C848"/>
    <hyperlink r:id="rId651" ref="C849"/>
    <hyperlink r:id="rId652" ref="C850"/>
    <hyperlink r:id="rId653" ref="C852"/>
    <hyperlink r:id="rId654" ref="C853"/>
    <hyperlink r:id="rId655" ref="C854"/>
    <hyperlink r:id="rId656" ref="C857"/>
    <hyperlink r:id="rId657" ref="C859"/>
    <hyperlink r:id="rId658" ref="C860"/>
    <hyperlink r:id="rId659" ref="C861"/>
    <hyperlink r:id="rId660" ref="C862"/>
    <hyperlink r:id="rId661" ref="C863"/>
    <hyperlink r:id="rId662" ref="C864"/>
    <hyperlink r:id="rId663" ref="C865"/>
    <hyperlink r:id="rId664" ref="C866"/>
    <hyperlink r:id="rId665" ref="C867"/>
    <hyperlink r:id="rId666" ref="C868"/>
    <hyperlink r:id="rId667" ref="C869"/>
    <hyperlink r:id="rId668" ref="C872"/>
    <hyperlink r:id="rId669" ref="C873"/>
    <hyperlink r:id="rId670" ref="C874"/>
    <hyperlink r:id="rId671" ref="C875"/>
    <hyperlink r:id="rId672" ref="C876"/>
    <hyperlink r:id="rId673" ref="C877"/>
    <hyperlink r:id="rId674" ref="C878"/>
    <hyperlink r:id="rId675" ref="C879"/>
    <hyperlink r:id="rId676" ref="C880"/>
    <hyperlink r:id="rId677" ref="C881"/>
    <hyperlink r:id="rId678" ref="C882"/>
    <hyperlink r:id="rId679" ref="C883"/>
    <hyperlink r:id="rId680" ref="C885"/>
    <hyperlink r:id="rId681" ref="C886"/>
    <hyperlink r:id="rId682" ref="C889"/>
    <hyperlink r:id="rId683" ref="C890"/>
    <hyperlink r:id="rId684" ref="C891"/>
    <hyperlink r:id="rId685" ref="C892"/>
    <hyperlink r:id="rId686" ref="C894"/>
    <hyperlink r:id="rId687" ref="C895"/>
    <hyperlink r:id="rId688" ref="C896"/>
    <hyperlink r:id="rId689" ref="C897"/>
    <hyperlink r:id="rId690" ref="C898"/>
    <hyperlink r:id="rId691" ref="C1309"/>
    <hyperlink r:id="rId692" ref="C1348"/>
    <hyperlink r:id="rId693" ref="C1365"/>
    <hyperlink r:id="rId694" ref="C1366"/>
  </hyperlinks>
  <drawing r:id="rId695"/>
  <tableParts count="1">
    <tablePart r:id="rId69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2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9.63"/>
    <col customWidth="1" min="4" max="4" width="36.63"/>
    <col customWidth="1" min="5" max="5" width="14.25"/>
  </cols>
  <sheetData>
    <row r="1" ht="22.5" customHeight="1">
      <c r="A1" s="53" t="s">
        <v>1</v>
      </c>
      <c r="B1" s="5" t="s">
        <v>3</v>
      </c>
      <c r="C1" s="5" t="s">
        <v>959</v>
      </c>
      <c r="D1" s="5" t="s">
        <v>5</v>
      </c>
      <c r="E1" s="3" t="s">
        <v>960</v>
      </c>
      <c r="F1" s="5" t="s">
        <v>961</v>
      </c>
    </row>
    <row r="2" ht="22.5" customHeight="1">
      <c r="A2" s="14" t="s">
        <v>121</v>
      </c>
      <c r="B2" s="54">
        <v>45773.0</v>
      </c>
      <c r="C2" s="55">
        <v>17.0</v>
      </c>
      <c r="D2" s="55" t="s">
        <v>115</v>
      </c>
      <c r="E2" s="56"/>
      <c r="F2" s="56">
        <v>2997.0</v>
      </c>
    </row>
    <row r="3" ht="22.5" customHeight="1">
      <c r="A3" s="14" t="s">
        <v>121</v>
      </c>
      <c r="B3" s="54">
        <v>45775.0</v>
      </c>
      <c r="C3" s="55">
        <v>18.0</v>
      </c>
      <c r="D3" s="55" t="s">
        <v>163</v>
      </c>
      <c r="E3" s="56"/>
      <c r="F3" s="56">
        <v>300.0</v>
      </c>
    </row>
    <row r="4" ht="22.5" customHeight="1">
      <c r="A4" s="14" t="s">
        <v>121</v>
      </c>
      <c r="B4" s="54">
        <v>45775.0</v>
      </c>
      <c r="C4" s="55">
        <v>18.0</v>
      </c>
      <c r="D4" s="55" t="s">
        <v>187</v>
      </c>
      <c r="E4" s="56"/>
      <c r="F4" s="56">
        <v>1320.0</v>
      </c>
    </row>
    <row r="5" ht="22.5" customHeight="1">
      <c r="A5" s="14" t="s">
        <v>121</v>
      </c>
      <c r="B5" s="54">
        <v>45774.0</v>
      </c>
      <c r="C5" s="55">
        <v>18.0</v>
      </c>
      <c r="D5" s="55" t="s">
        <v>115</v>
      </c>
      <c r="E5" s="56"/>
      <c r="F5" s="56">
        <v>2880.0</v>
      </c>
    </row>
    <row r="6" ht="22.5" customHeight="1">
      <c r="A6" s="14" t="s">
        <v>121</v>
      </c>
      <c r="B6" s="54">
        <v>45774.0</v>
      </c>
      <c r="C6" s="55">
        <v>18.0</v>
      </c>
      <c r="D6" s="55" t="s">
        <v>157</v>
      </c>
      <c r="E6" s="56"/>
      <c r="F6" s="56">
        <v>300.0</v>
      </c>
    </row>
    <row r="7" ht="22.5" customHeight="1">
      <c r="A7" s="14" t="s">
        <v>121</v>
      </c>
      <c r="B7" s="54">
        <v>45775.0</v>
      </c>
      <c r="C7" s="55">
        <v>18.0</v>
      </c>
      <c r="D7" s="55" t="s">
        <v>157</v>
      </c>
      <c r="E7" s="56"/>
      <c r="F7" s="56">
        <v>75.0</v>
      </c>
    </row>
    <row r="8" ht="22.5" customHeight="1">
      <c r="A8" s="14" t="s">
        <v>121</v>
      </c>
      <c r="B8" s="54">
        <v>45748.0</v>
      </c>
      <c r="C8" s="55">
        <v>14.0</v>
      </c>
      <c r="D8" s="55" t="s">
        <v>83</v>
      </c>
      <c r="E8" s="56"/>
      <c r="F8" s="56">
        <v>156.0</v>
      </c>
    </row>
    <row r="9" ht="22.5" customHeight="1">
      <c r="A9" s="14" t="s">
        <v>121</v>
      </c>
      <c r="B9" s="54">
        <v>45751.0</v>
      </c>
      <c r="C9" s="55">
        <v>14.0</v>
      </c>
      <c r="D9" s="55" t="s">
        <v>169</v>
      </c>
      <c r="E9" s="56"/>
      <c r="F9" s="56">
        <v>1720.0</v>
      </c>
    </row>
    <row r="10" ht="22.5" customHeight="1">
      <c r="A10" s="14" t="s">
        <v>121</v>
      </c>
      <c r="B10" s="54">
        <v>45770.0</v>
      </c>
      <c r="C10" s="55">
        <v>17.0</v>
      </c>
      <c r="D10" s="55" t="s">
        <v>169</v>
      </c>
      <c r="E10" s="56"/>
      <c r="F10" s="56">
        <v>1760.0</v>
      </c>
    </row>
    <row r="11" ht="22.5" customHeight="1">
      <c r="A11" s="14" t="s">
        <v>121</v>
      </c>
      <c r="B11" s="54">
        <v>45762.0</v>
      </c>
      <c r="C11" s="55">
        <v>16.0</v>
      </c>
      <c r="D11" s="55" t="s">
        <v>169</v>
      </c>
      <c r="E11" s="56"/>
      <c r="F11" s="56">
        <v>1720.0</v>
      </c>
    </row>
    <row r="12" ht="22.5" customHeight="1">
      <c r="A12" s="14" t="s">
        <v>121</v>
      </c>
      <c r="B12" s="54">
        <v>45760.0</v>
      </c>
      <c r="C12" s="55">
        <v>16.0</v>
      </c>
      <c r="D12" s="55" t="s">
        <v>169</v>
      </c>
      <c r="E12" s="56"/>
      <c r="F12" s="56">
        <v>5280.0</v>
      </c>
    </row>
    <row r="13" ht="22.5" customHeight="1">
      <c r="A13" s="14" t="s">
        <v>121</v>
      </c>
      <c r="B13" s="54">
        <v>45757.0</v>
      </c>
      <c r="C13" s="55">
        <v>15.0</v>
      </c>
      <c r="D13" s="55" t="s">
        <v>169</v>
      </c>
      <c r="E13" s="56"/>
      <c r="F13" s="56">
        <v>1720.0</v>
      </c>
    </row>
    <row r="14" ht="22.5" customHeight="1">
      <c r="A14" s="14" t="s">
        <v>121</v>
      </c>
      <c r="B14" s="54">
        <v>45773.0</v>
      </c>
      <c r="C14" s="55">
        <v>17.0</v>
      </c>
      <c r="D14" s="55" t="s">
        <v>169</v>
      </c>
      <c r="E14" s="56"/>
      <c r="F14" s="56">
        <v>1760.0</v>
      </c>
    </row>
    <row r="15" ht="22.5" customHeight="1">
      <c r="A15" s="14" t="s">
        <v>121</v>
      </c>
      <c r="B15" s="54">
        <v>45766.0</v>
      </c>
      <c r="C15" s="55">
        <v>16.0</v>
      </c>
      <c r="D15" s="55" t="s">
        <v>169</v>
      </c>
      <c r="E15" s="56"/>
      <c r="F15" s="56">
        <v>1760.0</v>
      </c>
    </row>
    <row r="16" ht="22.5" customHeight="1">
      <c r="A16" s="14" t="s">
        <v>121</v>
      </c>
      <c r="B16" s="54">
        <v>45764.0</v>
      </c>
      <c r="C16" s="55">
        <v>16.0</v>
      </c>
      <c r="D16" s="55" t="s">
        <v>87</v>
      </c>
      <c r="E16" s="56"/>
      <c r="F16" s="56">
        <v>1949.0</v>
      </c>
    </row>
    <row r="17" ht="22.5" customHeight="1">
      <c r="A17" s="14" t="s">
        <v>121</v>
      </c>
      <c r="B17" s="54">
        <v>45773.0</v>
      </c>
      <c r="C17" s="55">
        <v>17.0</v>
      </c>
      <c r="D17" s="55" t="s">
        <v>962</v>
      </c>
      <c r="E17" s="56"/>
      <c r="F17" s="56">
        <v>1979.0</v>
      </c>
    </row>
    <row r="18" ht="22.5" customHeight="1">
      <c r="A18" s="14" t="s">
        <v>121</v>
      </c>
      <c r="B18" s="54">
        <v>45775.0</v>
      </c>
      <c r="C18" s="55">
        <v>18.0</v>
      </c>
      <c r="D18" s="55" t="s">
        <v>962</v>
      </c>
      <c r="E18" s="56"/>
      <c r="F18" s="56">
        <v>2715.0</v>
      </c>
    </row>
    <row r="19" ht="22.5" customHeight="1">
      <c r="A19" s="14" t="s">
        <v>121</v>
      </c>
      <c r="B19" s="54">
        <v>45775.0</v>
      </c>
      <c r="C19" s="55">
        <v>18.0</v>
      </c>
      <c r="D19" s="55" t="s">
        <v>962</v>
      </c>
      <c r="E19" s="56"/>
      <c r="F19" s="56">
        <v>10379.0</v>
      </c>
    </row>
    <row r="20" ht="22.5" customHeight="1">
      <c r="A20" s="14" t="s">
        <v>121</v>
      </c>
      <c r="B20" s="54">
        <v>45773.0</v>
      </c>
      <c r="C20" s="55">
        <v>17.0</v>
      </c>
      <c r="D20" s="55" t="s">
        <v>962</v>
      </c>
      <c r="E20" s="56"/>
      <c r="F20" s="56">
        <v>12527.0</v>
      </c>
    </row>
    <row r="21" ht="22.5" customHeight="1">
      <c r="A21" s="14" t="s">
        <v>121</v>
      </c>
      <c r="B21" s="54">
        <v>45774.0</v>
      </c>
      <c r="C21" s="55">
        <v>18.0</v>
      </c>
      <c r="D21" s="55" t="s">
        <v>83</v>
      </c>
      <c r="E21" s="56"/>
      <c r="F21" s="56">
        <v>800.0</v>
      </c>
    </row>
    <row r="22" ht="22.5" customHeight="1">
      <c r="A22" s="14" t="s">
        <v>121</v>
      </c>
      <c r="B22" s="54">
        <v>45748.0</v>
      </c>
      <c r="C22" s="55">
        <v>14.0</v>
      </c>
      <c r="D22" s="55" t="s">
        <v>83</v>
      </c>
      <c r="E22" s="56"/>
      <c r="F22" s="56">
        <v>34300.0</v>
      </c>
    </row>
    <row r="23" ht="22.5" customHeight="1">
      <c r="A23" s="14" t="s">
        <v>121</v>
      </c>
      <c r="B23" s="54">
        <v>45748.0</v>
      </c>
      <c r="C23" s="55">
        <v>14.0</v>
      </c>
      <c r="D23" s="55" t="s">
        <v>83</v>
      </c>
      <c r="E23" s="56"/>
      <c r="F23" s="56">
        <v>16900.0</v>
      </c>
    </row>
    <row r="24" ht="22.5" customHeight="1">
      <c r="A24" s="14" t="s">
        <v>759</v>
      </c>
      <c r="B24" s="54">
        <v>45743.0</v>
      </c>
      <c r="C24" s="55">
        <v>13.0</v>
      </c>
      <c r="D24" s="55" t="s">
        <v>33</v>
      </c>
      <c r="E24" s="56"/>
      <c r="F24" s="56">
        <v>7413.0</v>
      </c>
    </row>
    <row r="25" ht="22.5" customHeight="1">
      <c r="A25" s="14" t="s">
        <v>121</v>
      </c>
      <c r="B25" s="54">
        <v>45777.0</v>
      </c>
      <c r="C25" s="55">
        <v>18.0</v>
      </c>
      <c r="D25" s="55" t="s">
        <v>157</v>
      </c>
      <c r="E25" s="56"/>
      <c r="F25" s="56">
        <v>150.0</v>
      </c>
    </row>
    <row r="26" ht="22.5" customHeight="1">
      <c r="A26" s="14" t="s">
        <v>121</v>
      </c>
      <c r="B26" s="54">
        <v>45776.0</v>
      </c>
      <c r="C26" s="55">
        <v>18.0</v>
      </c>
      <c r="D26" s="55" t="s">
        <v>157</v>
      </c>
      <c r="E26" s="56"/>
      <c r="F26" s="56">
        <v>75.0</v>
      </c>
    </row>
    <row r="27" ht="22.5" customHeight="1">
      <c r="A27" s="14" t="s">
        <v>121</v>
      </c>
      <c r="B27" s="54">
        <v>45776.0</v>
      </c>
      <c r="C27" s="55">
        <v>18.0</v>
      </c>
      <c r="D27" s="55" t="s">
        <v>169</v>
      </c>
      <c r="E27" s="56"/>
      <c r="F27" s="56">
        <v>1760.0</v>
      </c>
    </row>
    <row r="28" ht="22.5" customHeight="1">
      <c r="A28" s="14" t="s">
        <v>121</v>
      </c>
      <c r="B28" s="54">
        <v>45763.0</v>
      </c>
      <c r="C28" s="55">
        <v>16.0</v>
      </c>
      <c r="D28" s="55" t="s">
        <v>157</v>
      </c>
      <c r="E28" s="56"/>
      <c r="F28" s="56">
        <v>140.0</v>
      </c>
    </row>
    <row r="29" ht="22.5" customHeight="1">
      <c r="A29" s="14" t="s">
        <v>121</v>
      </c>
      <c r="B29" s="54">
        <v>45764.0</v>
      </c>
      <c r="C29" s="55">
        <v>16.0</v>
      </c>
      <c r="D29" s="55" t="s">
        <v>265</v>
      </c>
      <c r="E29" s="56"/>
      <c r="F29" s="56">
        <v>600.0</v>
      </c>
    </row>
    <row r="30" ht="22.5" customHeight="1">
      <c r="A30" s="14" t="s">
        <v>121</v>
      </c>
      <c r="B30" s="54">
        <v>45764.0</v>
      </c>
      <c r="C30" s="55">
        <v>16.0</v>
      </c>
      <c r="D30" s="55" t="s">
        <v>115</v>
      </c>
      <c r="E30" s="56"/>
      <c r="F30" s="56">
        <v>1399.0</v>
      </c>
    </row>
    <row r="31" ht="22.5" customHeight="1">
      <c r="A31" s="14" t="s">
        <v>121</v>
      </c>
      <c r="B31" s="54">
        <v>45764.0</v>
      </c>
      <c r="C31" s="55">
        <v>16.0</v>
      </c>
      <c r="D31" s="55" t="s">
        <v>962</v>
      </c>
      <c r="E31" s="56"/>
      <c r="F31" s="56">
        <v>4506.0</v>
      </c>
    </row>
    <row r="32" ht="22.5" customHeight="1">
      <c r="A32" s="14" t="s">
        <v>121</v>
      </c>
      <c r="B32" s="54">
        <v>45777.0</v>
      </c>
      <c r="C32" s="55">
        <v>18.0</v>
      </c>
      <c r="D32" s="55" t="s">
        <v>115</v>
      </c>
      <c r="E32" s="56"/>
      <c r="F32" s="56">
        <v>5100.0</v>
      </c>
    </row>
    <row r="33" ht="22.5" customHeight="1">
      <c r="A33" s="14" t="s">
        <v>121</v>
      </c>
      <c r="B33" s="54">
        <v>45768.0</v>
      </c>
      <c r="C33" s="55">
        <v>17.0</v>
      </c>
      <c r="D33" s="55" t="s">
        <v>103</v>
      </c>
      <c r="E33" s="56"/>
      <c r="F33" s="56">
        <v>1370.0</v>
      </c>
    </row>
    <row r="34" ht="22.5" customHeight="1">
      <c r="A34" s="14" t="s">
        <v>121</v>
      </c>
      <c r="B34" s="54">
        <v>45768.0</v>
      </c>
      <c r="C34" s="55">
        <v>17.0</v>
      </c>
      <c r="D34" s="55" t="s">
        <v>962</v>
      </c>
      <c r="E34" s="56"/>
      <c r="F34" s="56">
        <v>2150.0</v>
      </c>
    </row>
    <row r="35" ht="22.5" customHeight="1">
      <c r="A35" s="14" t="s">
        <v>121</v>
      </c>
      <c r="B35" s="54">
        <v>45768.0</v>
      </c>
      <c r="C35" s="55">
        <v>17.0</v>
      </c>
      <c r="D35" s="55" t="s">
        <v>115</v>
      </c>
      <c r="E35" s="56"/>
      <c r="F35" s="56">
        <v>1939.0</v>
      </c>
    </row>
    <row r="36" ht="22.5" customHeight="1">
      <c r="A36" s="14" t="s">
        <v>121</v>
      </c>
      <c r="B36" s="54">
        <v>45769.0</v>
      </c>
      <c r="C36" s="55">
        <v>17.0</v>
      </c>
      <c r="D36" s="55" t="s">
        <v>157</v>
      </c>
      <c r="E36" s="56"/>
      <c r="F36" s="56">
        <v>140.0</v>
      </c>
    </row>
    <row r="37" ht="22.5" customHeight="1">
      <c r="A37" s="14" t="s">
        <v>121</v>
      </c>
      <c r="B37" s="54">
        <v>45766.0</v>
      </c>
      <c r="C37" s="55">
        <v>16.0</v>
      </c>
      <c r="D37" s="55" t="s">
        <v>157</v>
      </c>
      <c r="E37" s="56"/>
      <c r="F37" s="56">
        <v>140.0</v>
      </c>
    </row>
    <row r="38" ht="22.5" customHeight="1">
      <c r="A38" s="14" t="s">
        <v>121</v>
      </c>
      <c r="B38" s="54">
        <v>45767.0</v>
      </c>
      <c r="C38" s="55">
        <v>17.0</v>
      </c>
      <c r="D38" s="55" t="s">
        <v>157</v>
      </c>
      <c r="E38" s="56"/>
      <c r="F38" s="56">
        <v>140.0</v>
      </c>
    </row>
    <row r="39" ht="22.5" customHeight="1">
      <c r="A39" s="14" t="s">
        <v>121</v>
      </c>
      <c r="B39" s="54">
        <v>45766.0</v>
      </c>
      <c r="C39" s="55">
        <v>16.0</v>
      </c>
      <c r="D39" s="55" t="s">
        <v>963</v>
      </c>
      <c r="E39" s="56"/>
      <c r="F39" s="56">
        <v>18735.0</v>
      </c>
    </row>
    <row r="40" ht="22.5" customHeight="1">
      <c r="A40" s="14" t="s">
        <v>121</v>
      </c>
      <c r="B40" s="54">
        <v>45769.0</v>
      </c>
      <c r="C40" s="55">
        <v>17.0</v>
      </c>
      <c r="D40" s="55" t="s">
        <v>962</v>
      </c>
      <c r="E40" s="56"/>
      <c r="F40" s="56">
        <v>6180.0</v>
      </c>
    </row>
    <row r="41" ht="22.5" customHeight="1">
      <c r="A41" s="14" t="s">
        <v>121</v>
      </c>
      <c r="B41" s="54">
        <v>45770.0</v>
      </c>
      <c r="C41" s="55">
        <v>17.0</v>
      </c>
      <c r="D41" s="55" t="s">
        <v>962</v>
      </c>
      <c r="E41" s="56"/>
      <c r="F41" s="56">
        <v>2426.0</v>
      </c>
    </row>
    <row r="42" ht="22.5" customHeight="1">
      <c r="A42" s="14" t="s">
        <v>121</v>
      </c>
      <c r="B42" s="54">
        <v>45770.0</v>
      </c>
      <c r="C42" s="55">
        <v>17.0</v>
      </c>
      <c r="D42" s="55" t="s">
        <v>204</v>
      </c>
      <c r="E42" s="56"/>
      <c r="F42" s="56">
        <v>2490.0</v>
      </c>
    </row>
    <row r="43" ht="22.5" customHeight="1">
      <c r="A43" s="14" t="s">
        <v>121</v>
      </c>
      <c r="B43" s="54">
        <v>45771.0</v>
      </c>
      <c r="C43" s="55">
        <v>17.0</v>
      </c>
      <c r="D43" s="55" t="s">
        <v>962</v>
      </c>
      <c r="E43" s="56"/>
      <c r="F43" s="56">
        <v>6686.0</v>
      </c>
    </row>
    <row r="44" ht="22.5" customHeight="1">
      <c r="A44" s="14" t="s">
        <v>121</v>
      </c>
      <c r="B44" s="54">
        <v>45774.0</v>
      </c>
      <c r="C44" s="55">
        <v>18.0</v>
      </c>
      <c r="D44" s="55" t="s">
        <v>964</v>
      </c>
      <c r="E44" s="56"/>
      <c r="F44" s="56">
        <v>4196.0</v>
      </c>
    </row>
    <row r="45" ht="22.5" customHeight="1">
      <c r="A45" s="14" t="s">
        <v>121</v>
      </c>
      <c r="B45" s="54">
        <v>45771.0</v>
      </c>
      <c r="C45" s="55">
        <v>17.0</v>
      </c>
      <c r="D45" s="55" t="s">
        <v>115</v>
      </c>
      <c r="E45" s="56"/>
      <c r="F45" s="56">
        <v>2960.0</v>
      </c>
    </row>
    <row r="46" ht="22.5" customHeight="1">
      <c r="A46" s="14" t="s">
        <v>759</v>
      </c>
      <c r="B46" s="54">
        <v>45747.0</v>
      </c>
      <c r="C46" s="55">
        <v>14.0</v>
      </c>
      <c r="D46" s="55" t="s">
        <v>965</v>
      </c>
      <c r="E46" s="56"/>
      <c r="F46" s="56">
        <v>27.5</v>
      </c>
    </row>
    <row r="47" ht="22.5" customHeight="1">
      <c r="A47" s="14" t="s">
        <v>121</v>
      </c>
      <c r="B47" s="54">
        <v>45770.0</v>
      </c>
      <c r="C47" s="55">
        <v>17.0</v>
      </c>
      <c r="D47" s="55" t="s">
        <v>115</v>
      </c>
      <c r="E47" s="56"/>
      <c r="F47" s="56">
        <v>2880.0</v>
      </c>
    </row>
    <row r="48" ht="22.5" customHeight="1">
      <c r="A48" s="14" t="s">
        <v>759</v>
      </c>
      <c r="B48" s="54">
        <v>45722.0</v>
      </c>
      <c r="C48" s="55">
        <v>10.0</v>
      </c>
      <c r="D48" s="55" t="s">
        <v>966</v>
      </c>
      <c r="E48" s="56"/>
      <c r="F48" s="56">
        <v>2710.0</v>
      </c>
    </row>
    <row r="49" ht="22.5" customHeight="1">
      <c r="A49" s="14" t="s">
        <v>121</v>
      </c>
      <c r="B49" s="54">
        <v>45777.0</v>
      </c>
      <c r="C49" s="55">
        <v>18.0</v>
      </c>
      <c r="D49" s="55" t="s">
        <v>967</v>
      </c>
      <c r="E49" s="56"/>
      <c r="F49" s="56">
        <v>2049.0</v>
      </c>
    </row>
    <row r="50" ht="22.5" customHeight="1">
      <c r="A50" s="14" t="s">
        <v>759</v>
      </c>
      <c r="B50" s="54">
        <v>45739.0</v>
      </c>
      <c r="C50" s="55">
        <v>13.0</v>
      </c>
      <c r="D50" s="55" t="s">
        <v>962</v>
      </c>
      <c r="E50" s="56"/>
      <c r="F50" s="56">
        <v>1160.0</v>
      </c>
    </row>
    <row r="51" ht="22.5" customHeight="1">
      <c r="A51" s="14" t="s">
        <v>759</v>
      </c>
      <c r="B51" s="54">
        <v>45741.0</v>
      </c>
      <c r="C51" s="55">
        <v>13.0</v>
      </c>
      <c r="D51" s="55" t="s">
        <v>963</v>
      </c>
      <c r="E51" s="56"/>
      <c r="F51" s="56">
        <v>1826.0</v>
      </c>
    </row>
    <row r="52" ht="22.5" customHeight="1">
      <c r="A52" s="14" t="s">
        <v>759</v>
      </c>
      <c r="B52" s="54">
        <v>45743.0</v>
      </c>
      <c r="C52" s="55">
        <v>13.0</v>
      </c>
      <c r="D52" s="55" t="s">
        <v>968</v>
      </c>
      <c r="E52" s="56"/>
      <c r="F52" s="56">
        <v>46969.0</v>
      </c>
    </row>
    <row r="53" ht="22.5" customHeight="1">
      <c r="A53" s="14" t="s">
        <v>759</v>
      </c>
      <c r="B53" s="54">
        <v>45742.0</v>
      </c>
      <c r="C53" s="55">
        <v>13.0</v>
      </c>
      <c r="D53" s="55" t="s">
        <v>115</v>
      </c>
      <c r="E53" s="56"/>
      <c r="F53" s="56">
        <v>720.0</v>
      </c>
    </row>
    <row r="54" ht="22.5" customHeight="1">
      <c r="A54" s="14" t="s">
        <v>759</v>
      </c>
      <c r="B54" s="54">
        <v>45743.0</v>
      </c>
      <c r="C54" s="55">
        <v>13.0</v>
      </c>
      <c r="D54" s="55" t="s">
        <v>962</v>
      </c>
      <c r="E54" s="56"/>
      <c r="F54" s="56">
        <v>2085.0</v>
      </c>
    </row>
    <row r="55" ht="22.5" customHeight="1">
      <c r="A55" s="14" t="s">
        <v>759</v>
      </c>
      <c r="B55" s="54">
        <v>45745.0</v>
      </c>
      <c r="C55" s="55">
        <v>13.0</v>
      </c>
      <c r="D55" s="55" t="s">
        <v>115</v>
      </c>
      <c r="E55" s="56"/>
      <c r="F55" s="56">
        <v>6667.0</v>
      </c>
    </row>
    <row r="56" ht="22.5" customHeight="1">
      <c r="A56" s="14" t="s">
        <v>759</v>
      </c>
      <c r="B56" s="54">
        <v>45746.0</v>
      </c>
      <c r="C56" s="55">
        <v>14.0</v>
      </c>
      <c r="D56" s="55" t="s">
        <v>157</v>
      </c>
      <c r="E56" s="56"/>
      <c r="F56" s="56">
        <v>225.0</v>
      </c>
    </row>
    <row r="57" ht="22.5" customHeight="1">
      <c r="A57" s="14" t="s">
        <v>759</v>
      </c>
      <c r="B57" s="54">
        <v>45746.0</v>
      </c>
      <c r="C57" s="55">
        <v>14.0</v>
      </c>
      <c r="D57" s="55" t="s">
        <v>969</v>
      </c>
      <c r="E57" s="56"/>
      <c r="F57" s="56">
        <v>2000.0</v>
      </c>
    </row>
    <row r="58" ht="22.5" customHeight="1">
      <c r="A58" s="14" t="s">
        <v>759</v>
      </c>
      <c r="B58" s="54">
        <v>45747.0</v>
      </c>
      <c r="C58" s="55">
        <v>14.0</v>
      </c>
      <c r="D58" s="55" t="s">
        <v>163</v>
      </c>
      <c r="E58" s="56"/>
      <c r="F58" s="56">
        <v>300.0</v>
      </c>
    </row>
    <row r="59" ht="22.5" customHeight="1">
      <c r="A59" s="14" t="s">
        <v>759</v>
      </c>
      <c r="B59" s="54">
        <v>45747.0</v>
      </c>
      <c r="C59" s="55">
        <v>14.0</v>
      </c>
      <c r="D59" s="55" t="s">
        <v>970</v>
      </c>
      <c r="E59" s="56"/>
      <c r="F59" s="56">
        <v>1150.0</v>
      </c>
    </row>
    <row r="60" ht="22.5" customHeight="1">
      <c r="A60" s="14" t="s">
        <v>759</v>
      </c>
      <c r="B60" s="54">
        <v>45747.0</v>
      </c>
      <c r="C60" s="55">
        <v>14.0</v>
      </c>
      <c r="D60" s="55" t="s">
        <v>970</v>
      </c>
      <c r="E60" s="56"/>
      <c r="F60" s="56">
        <v>2600.0</v>
      </c>
    </row>
    <row r="61" ht="22.5" customHeight="1">
      <c r="A61" s="14" t="s">
        <v>121</v>
      </c>
      <c r="B61" s="54">
        <v>45748.0</v>
      </c>
      <c r="C61" s="55">
        <v>14.0</v>
      </c>
      <c r="D61" s="55" t="s">
        <v>962</v>
      </c>
      <c r="E61" s="56"/>
      <c r="F61" s="56">
        <v>5809.0</v>
      </c>
    </row>
    <row r="62" ht="22.5" customHeight="1">
      <c r="A62" s="14" t="s">
        <v>121</v>
      </c>
      <c r="B62" s="54">
        <v>45748.0</v>
      </c>
      <c r="C62" s="55">
        <v>14.0</v>
      </c>
      <c r="D62" s="55" t="s">
        <v>962</v>
      </c>
      <c r="E62" s="56"/>
      <c r="F62" s="56">
        <v>1922.0</v>
      </c>
    </row>
    <row r="63" ht="22.5" customHeight="1">
      <c r="A63" s="14" t="s">
        <v>121</v>
      </c>
      <c r="B63" s="54">
        <v>45749.0</v>
      </c>
      <c r="C63" s="55">
        <v>14.0</v>
      </c>
      <c r="D63" s="55" t="s">
        <v>115</v>
      </c>
      <c r="E63" s="56"/>
      <c r="F63" s="56">
        <v>2180.0</v>
      </c>
    </row>
    <row r="64" ht="22.5" customHeight="1">
      <c r="A64" s="14" t="s">
        <v>759</v>
      </c>
      <c r="B64" s="54">
        <v>45741.0</v>
      </c>
      <c r="C64" s="55">
        <v>13.0</v>
      </c>
      <c r="D64" s="55" t="s">
        <v>115</v>
      </c>
      <c r="E64" s="56"/>
      <c r="F64" s="56">
        <v>1805.0</v>
      </c>
    </row>
    <row r="65" ht="22.5" customHeight="1">
      <c r="A65" s="14" t="s">
        <v>121</v>
      </c>
      <c r="B65" s="54">
        <v>45750.0</v>
      </c>
      <c r="C65" s="55">
        <v>14.0</v>
      </c>
      <c r="D65" s="55" t="s">
        <v>971</v>
      </c>
      <c r="E65" s="56"/>
      <c r="F65" s="56">
        <v>2943.0</v>
      </c>
    </row>
    <row r="66" ht="22.5" customHeight="1">
      <c r="A66" s="14" t="s">
        <v>121</v>
      </c>
      <c r="B66" s="54">
        <v>45750.0</v>
      </c>
      <c r="C66" s="55">
        <v>14.0</v>
      </c>
      <c r="D66" s="55" t="s">
        <v>972</v>
      </c>
      <c r="E66" s="56"/>
      <c r="F66" s="56">
        <v>1307.0</v>
      </c>
    </row>
    <row r="67" ht="22.5" customHeight="1">
      <c r="A67" s="14" t="s">
        <v>121</v>
      </c>
      <c r="B67" s="54">
        <v>45751.0</v>
      </c>
      <c r="C67" s="55">
        <v>14.0</v>
      </c>
      <c r="D67" s="55" t="s">
        <v>962</v>
      </c>
      <c r="E67" s="56"/>
      <c r="F67" s="56">
        <v>3409.0</v>
      </c>
    </row>
    <row r="68" ht="22.5" customHeight="1">
      <c r="A68" s="14" t="s">
        <v>121</v>
      </c>
      <c r="B68" s="54">
        <v>45752.0</v>
      </c>
      <c r="C68" s="55">
        <v>14.0</v>
      </c>
      <c r="D68" s="55" t="s">
        <v>157</v>
      </c>
      <c r="E68" s="56"/>
      <c r="F68" s="56">
        <v>350.0</v>
      </c>
    </row>
    <row r="69" ht="22.5" customHeight="1">
      <c r="A69" s="14" t="s">
        <v>121</v>
      </c>
      <c r="B69" s="54">
        <v>45752.0</v>
      </c>
      <c r="C69" s="55">
        <v>14.0</v>
      </c>
      <c r="D69" s="55" t="s">
        <v>115</v>
      </c>
      <c r="E69" s="56"/>
      <c r="F69" s="56">
        <v>2238.0</v>
      </c>
    </row>
    <row r="70" ht="22.5" customHeight="1">
      <c r="A70" s="14" t="s">
        <v>121</v>
      </c>
      <c r="B70" s="54">
        <v>45752.0</v>
      </c>
      <c r="C70" s="55">
        <v>14.0</v>
      </c>
      <c r="D70" s="55" t="s">
        <v>962</v>
      </c>
      <c r="E70" s="56"/>
      <c r="F70" s="56">
        <v>5880.0</v>
      </c>
    </row>
    <row r="71" ht="22.5" customHeight="1">
      <c r="A71" s="14" t="s">
        <v>121</v>
      </c>
      <c r="B71" s="54">
        <v>45752.0</v>
      </c>
      <c r="C71" s="55">
        <v>14.0</v>
      </c>
      <c r="D71" s="55" t="s">
        <v>962</v>
      </c>
      <c r="E71" s="56"/>
      <c r="F71" s="56">
        <v>3506.0</v>
      </c>
    </row>
    <row r="72" ht="22.5" customHeight="1">
      <c r="A72" s="14" t="s">
        <v>121</v>
      </c>
      <c r="B72" s="54">
        <v>45752.0</v>
      </c>
      <c r="C72" s="55">
        <v>14.0</v>
      </c>
      <c r="D72" s="55" t="s">
        <v>973</v>
      </c>
      <c r="E72" s="56"/>
      <c r="F72" s="56">
        <v>600.0</v>
      </c>
    </row>
    <row r="73" ht="22.5" customHeight="1">
      <c r="A73" s="14" t="s">
        <v>121</v>
      </c>
      <c r="B73" s="54">
        <v>45754.0</v>
      </c>
      <c r="C73" s="55">
        <v>15.0</v>
      </c>
      <c r="D73" s="55" t="s">
        <v>163</v>
      </c>
      <c r="E73" s="56"/>
      <c r="F73" s="56">
        <v>300.0</v>
      </c>
    </row>
    <row r="74" ht="22.5" customHeight="1">
      <c r="A74" s="14" t="s">
        <v>121</v>
      </c>
      <c r="B74" s="54">
        <v>45754.0</v>
      </c>
      <c r="C74" s="55">
        <v>15.0</v>
      </c>
      <c r="D74" s="55" t="s">
        <v>962</v>
      </c>
      <c r="E74" s="56"/>
      <c r="F74" s="56">
        <v>8439.0</v>
      </c>
    </row>
    <row r="75" ht="22.5" customHeight="1">
      <c r="A75" s="14" t="s">
        <v>121</v>
      </c>
      <c r="B75" s="54">
        <v>45755.0</v>
      </c>
      <c r="C75" s="55">
        <v>15.0</v>
      </c>
      <c r="D75" s="55" t="s">
        <v>962</v>
      </c>
      <c r="E75" s="56"/>
      <c r="F75" s="56">
        <v>2828.0</v>
      </c>
    </row>
    <row r="76" ht="22.5" customHeight="1">
      <c r="A76" s="14" t="s">
        <v>121</v>
      </c>
      <c r="B76" s="54">
        <v>45755.0</v>
      </c>
      <c r="C76" s="55">
        <v>15.0</v>
      </c>
      <c r="D76" s="55" t="s">
        <v>115</v>
      </c>
      <c r="E76" s="56"/>
      <c r="F76" s="56">
        <v>4734.0</v>
      </c>
    </row>
    <row r="77" ht="22.5" customHeight="1">
      <c r="A77" s="14" t="s">
        <v>121</v>
      </c>
      <c r="B77" s="54">
        <v>45755.0</v>
      </c>
      <c r="C77" s="55">
        <v>15.0</v>
      </c>
      <c r="D77" s="55" t="s">
        <v>157</v>
      </c>
      <c r="E77" s="56"/>
      <c r="F77" s="56">
        <v>140.0</v>
      </c>
    </row>
    <row r="78" ht="22.5" customHeight="1">
      <c r="A78" s="14" t="s">
        <v>121</v>
      </c>
      <c r="B78" s="54">
        <v>45756.0</v>
      </c>
      <c r="C78" s="55">
        <v>15.0</v>
      </c>
      <c r="D78" s="55" t="s">
        <v>68</v>
      </c>
      <c r="E78" s="56"/>
      <c r="F78" s="56">
        <v>7802.0</v>
      </c>
    </row>
    <row r="79" ht="22.5" customHeight="1">
      <c r="A79" s="14" t="s">
        <v>121</v>
      </c>
      <c r="B79" s="54">
        <v>45756.0</v>
      </c>
      <c r="C79" s="55">
        <v>15.0</v>
      </c>
      <c r="D79" s="55" t="s">
        <v>265</v>
      </c>
      <c r="E79" s="56"/>
      <c r="F79" s="56">
        <v>800.0</v>
      </c>
    </row>
    <row r="80" ht="22.5" customHeight="1">
      <c r="A80" s="14" t="s">
        <v>121</v>
      </c>
      <c r="B80" s="54">
        <v>45756.0</v>
      </c>
      <c r="C80" s="55">
        <v>15.0</v>
      </c>
      <c r="D80" s="55" t="s">
        <v>967</v>
      </c>
      <c r="E80" s="56"/>
      <c r="F80" s="56">
        <v>3290.0</v>
      </c>
    </row>
    <row r="81" ht="22.5" customHeight="1">
      <c r="A81" s="14" t="s">
        <v>121</v>
      </c>
      <c r="B81" s="54">
        <v>45756.0</v>
      </c>
      <c r="C81" s="55">
        <v>15.0</v>
      </c>
      <c r="D81" s="55" t="s">
        <v>962</v>
      </c>
      <c r="E81" s="56"/>
      <c r="F81" s="56">
        <v>3156.0</v>
      </c>
    </row>
    <row r="82" ht="22.5" customHeight="1">
      <c r="A82" s="14" t="s">
        <v>121</v>
      </c>
      <c r="B82" s="54">
        <v>45765.0</v>
      </c>
      <c r="C82" s="55">
        <v>16.0</v>
      </c>
      <c r="D82" s="55" t="s">
        <v>157</v>
      </c>
      <c r="E82" s="56"/>
      <c r="F82" s="56">
        <v>140.0</v>
      </c>
    </row>
    <row r="83" ht="22.5" customHeight="1">
      <c r="A83" s="14" t="s">
        <v>121</v>
      </c>
      <c r="B83" s="54">
        <v>45757.0</v>
      </c>
      <c r="C83" s="55">
        <v>15.0</v>
      </c>
      <c r="D83" s="55" t="s">
        <v>962</v>
      </c>
      <c r="E83" s="56"/>
      <c r="F83" s="56">
        <v>820.0</v>
      </c>
    </row>
    <row r="84" ht="22.5" customHeight="1">
      <c r="A84" s="14" t="s">
        <v>121</v>
      </c>
      <c r="B84" s="54">
        <v>45757.0</v>
      </c>
      <c r="C84" s="55">
        <v>15.0</v>
      </c>
      <c r="D84" s="55" t="s">
        <v>187</v>
      </c>
      <c r="E84" s="56"/>
      <c r="F84" s="56">
        <v>1320.0</v>
      </c>
    </row>
    <row r="85" ht="22.5" customHeight="1">
      <c r="A85" s="14" t="s">
        <v>121</v>
      </c>
      <c r="B85" s="54">
        <v>45757.0</v>
      </c>
      <c r="C85" s="55">
        <v>15.0</v>
      </c>
      <c r="D85" s="55" t="s">
        <v>974</v>
      </c>
      <c r="E85" s="56"/>
      <c r="F85" s="56">
        <v>23600.0</v>
      </c>
    </row>
    <row r="86" ht="22.5" customHeight="1">
      <c r="A86" s="14" t="s">
        <v>121</v>
      </c>
      <c r="B86" s="54">
        <v>45757.0</v>
      </c>
      <c r="C86" s="55">
        <v>15.0</v>
      </c>
      <c r="D86" s="55" t="s">
        <v>962</v>
      </c>
      <c r="E86" s="56"/>
      <c r="F86" s="56">
        <v>11641.0</v>
      </c>
    </row>
    <row r="87" ht="22.5" customHeight="1">
      <c r="A87" s="14" t="s">
        <v>121</v>
      </c>
      <c r="B87" s="54">
        <v>45757.0</v>
      </c>
      <c r="C87" s="55">
        <v>15.0</v>
      </c>
      <c r="D87" s="55" t="s">
        <v>103</v>
      </c>
      <c r="E87" s="56"/>
      <c r="F87" s="56">
        <v>5309.0</v>
      </c>
    </row>
    <row r="88" ht="22.5" customHeight="1">
      <c r="A88" s="14" t="s">
        <v>121</v>
      </c>
      <c r="B88" s="54">
        <v>45758.0</v>
      </c>
      <c r="C88" s="55">
        <v>15.0</v>
      </c>
      <c r="D88" s="55" t="s">
        <v>115</v>
      </c>
      <c r="E88" s="56"/>
      <c r="F88" s="56">
        <v>2275.0</v>
      </c>
    </row>
    <row r="89" ht="22.5" customHeight="1">
      <c r="A89" s="14" t="s">
        <v>121</v>
      </c>
      <c r="B89" s="54">
        <v>45759.0</v>
      </c>
      <c r="C89" s="55">
        <v>15.0</v>
      </c>
      <c r="D89" s="55" t="s">
        <v>962</v>
      </c>
      <c r="E89" s="56"/>
      <c r="F89" s="56">
        <v>11846.0</v>
      </c>
    </row>
    <row r="90" ht="22.5" customHeight="1">
      <c r="A90" s="14" t="s">
        <v>121</v>
      </c>
      <c r="B90" s="54">
        <v>45758.0</v>
      </c>
      <c r="C90" s="55">
        <v>15.0</v>
      </c>
      <c r="D90" s="55" t="s">
        <v>157</v>
      </c>
      <c r="E90" s="56"/>
      <c r="F90" s="56">
        <v>140.0</v>
      </c>
    </row>
    <row r="91" ht="22.5" customHeight="1">
      <c r="A91" s="14" t="s">
        <v>121</v>
      </c>
      <c r="B91" s="54">
        <v>45761.0</v>
      </c>
      <c r="C91" s="55">
        <v>16.0</v>
      </c>
      <c r="D91" s="55" t="s">
        <v>157</v>
      </c>
      <c r="E91" s="56"/>
      <c r="F91" s="56">
        <v>140.0</v>
      </c>
    </row>
    <row r="92" ht="22.5" customHeight="1">
      <c r="A92" s="14" t="s">
        <v>121</v>
      </c>
      <c r="B92" s="54">
        <v>45761.0</v>
      </c>
      <c r="C92" s="55">
        <v>16.0</v>
      </c>
      <c r="D92" s="55" t="s">
        <v>115</v>
      </c>
      <c r="E92" s="56"/>
      <c r="F92" s="56">
        <v>1896.0</v>
      </c>
    </row>
    <row r="93" ht="22.5" customHeight="1">
      <c r="A93" s="14" t="s">
        <v>121</v>
      </c>
      <c r="B93" s="54">
        <v>45761.0</v>
      </c>
      <c r="C93" s="55">
        <v>16.0</v>
      </c>
      <c r="D93" s="55" t="s">
        <v>115</v>
      </c>
      <c r="E93" s="56"/>
      <c r="F93" s="56">
        <v>1800.0</v>
      </c>
    </row>
    <row r="94" ht="22.5" customHeight="1">
      <c r="A94" s="14" t="s">
        <v>121</v>
      </c>
      <c r="B94" s="54">
        <v>45762.0</v>
      </c>
      <c r="C94" s="55">
        <v>16.0</v>
      </c>
      <c r="D94" s="55" t="s">
        <v>962</v>
      </c>
      <c r="E94" s="56"/>
      <c r="F94" s="56">
        <v>16514.0</v>
      </c>
    </row>
    <row r="95" ht="22.5" customHeight="1">
      <c r="A95" s="14" t="s">
        <v>121</v>
      </c>
      <c r="B95" s="54">
        <v>45772.0</v>
      </c>
      <c r="C95" s="55">
        <v>17.0</v>
      </c>
      <c r="D95" s="55" t="s">
        <v>157</v>
      </c>
      <c r="E95" s="56"/>
      <c r="F95" s="56">
        <v>140.0</v>
      </c>
    </row>
    <row r="96" ht="22.5" customHeight="1">
      <c r="A96" s="14" t="s">
        <v>121</v>
      </c>
      <c r="B96" s="54">
        <v>45772.0</v>
      </c>
      <c r="C96" s="55">
        <v>17.0</v>
      </c>
      <c r="D96" s="55" t="s">
        <v>962</v>
      </c>
      <c r="E96" s="56"/>
      <c r="F96" s="56">
        <v>10362.0</v>
      </c>
    </row>
    <row r="97" ht="22.5" customHeight="1">
      <c r="A97" s="14" t="s">
        <v>121</v>
      </c>
      <c r="B97" s="54">
        <v>45773.0</v>
      </c>
      <c r="C97" s="55">
        <v>17.0</v>
      </c>
      <c r="D97" s="55" t="s">
        <v>962</v>
      </c>
      <c r="E97" s="56"/>
      <c r="F97" s="56">
        <v>3016.0</v>
      </c>
    </row>
    <row r="98" ht="22.5" customHeight="1">
      <c r="A98" s="14" t="s">
        <v>759</v>
      </c>
      <c r="B98" s="54">
        <v>45738.0</v>
      </c>
      <c r="C98" s="55">
        <v>12.0</v>
      </c>
      <c r="D98" s="55" t="s">
        <v>28</v>
      </c>
      <c r="E98" s="56"/>
      <c r="F98" s="56">
        <v>2253.0</v>
      </c>
    </row>
    <row r="99" ht="22.5" customHeight="1">
      <c r="A99" s="14" t="s">
        <v>121</v>
      </c>
      <c r="B99" s="54">
        <v>45768.0</v>
      </c>
      <c r="C99" s="55">
        <v>17.0</v>
      </c>
      <c r="D99" s="55" t="s">
        <v>157</v>
      </c>
      <c r="E99" s="56"/>
      <c r="F99" s="56">
        <v>70.0</v>
      </c>
    </row>
    <row r="100" ht="22.5" customHeight="1">
      <c r="A100" s="14" t="s">
        <v>132</v>
      </c>
      <c r="B100" s="54">
        <v>45785.0</v>
      </c>
      <c r="C100" s="55">
        <v>19.0</v>
      </c>
      <c r="D100" s="55" t="s">
        <v>146</v>
      </c>
      <c r="E100" s="56"/>
      <c r="F100" s="56">
        <v>846.0</v>
      </c>
    </row>
    <row r="101" ht="22.5" customHeight="1">
      <c r="A101" s="14" t="s">
        <v>132</v>
      </c>
      <c r="B101" s="54">
        <v>45785.0</v>
      </c>
      <c r="C101" s="55">
        <v>19.0</v>
      </c>
      <c r="D101" s="55" t="s">
        <v>169</v>
      </c>
      <c r="E101" s="56"/>
      <c r="F101" s="56">
        <v>1750.0</v>
      </c>
    </row>
    <row r="102" ht="22.5" customHeight="1">
      <c r="A102" s="14" t="s">
        <v>132</v>
      </c>
      <c r="B102" s="54">
        <v>45781.0</v>
      </c>
      <c r="C102" s="55">
        <v>19.0</v>
      </c>
      <c r="D102" s="55" t="s">
        <v>157</v>
      </c>
      <c r="E102" s="56"/>
      <c r="F102" s="56">
        <v>75.0</v>
      </c>
    </row>
    <row r="103" ht="22.5" customHeight="1">
      <c r="A103" s="14" t="s">
        <v>132</v>
      </c>
      <c r="B103" s="54">
        <v>45783.0</v>
      </c>
      <c r="C103" s="55">
        <v>19.0</v>
      </c>
      <c r="D103" s="55" t="s">
        <v>144</v>
      </c>
      <c r="E103" s="56"/>
      <c r="F103" s="56">
        <v>26320.0</v>
      </c>
    </row>
    <row r="104" ht="22.5" customHeight="1">
      <c r="A104" s="14" t="s">
        <v>132</v>
      </c>
      <c r="B104" s="54">
        <v>45785.0</v>
      </c>
      <c r="C104" s="55">
        <v>19.0</v>
      </c>
      <c r="D104" s="55" t="s">
        <v>157</v>
      </c>
      <c r="E104" s="56"/>
      <c r="F104" s="56">
        <v>75.0</v>
      </c>
    </row>
    <row r="105" ht="22.5" customHeight="1">
      <c r="A105" s="14" t="s">
        <v>132</v>
      </c>
      <c r="B105" s="54">
        <v>45784.0</v>
      </c>
      <c r="C105" s="55">
        <v>19.0</v>
      </c>
      <c r="D105" s="55" t="s">
        <v>115</v>
      </c>
      <c r="E105" s="56"/>
      <c r="F105" s="56">
        <v>2880.0</v>
      </c>
    </row>
    <row r="106" ht="22.5" customHeight="1">
      <c r="A106" s="14" t="s">
        <v>132</v>
      </c>
      <c r="B106" s="54">
        <v>45783.0</v>
      </c>
      <c r="C106" s="55">
        <v>19.0</v>
      </c>
      <c r="D106" s="55" t="s">
        <v>962</v>
      </c>
      <c r="E106" s="56"/>
      <c r="F106" s="56">
        <v>6411.0</v>
      </c>
    </row>
    <row r="107" ht="22.5" customHeight="1">
      <c r="A107" s="14" t="s">
        <v>132</v>
      </c>
      <c r="B107" s="54">
        <v>45783.0</v>
      </c>
      <c r="C107" s="55">
        <v>19.0</v>
      </c>
      <c r="D107" s="55" t="s">
        <v>157</v>
      </c>
      <c r="E107" s="56"/>
      <c r="F107" s="56">
        <v>150.0</v>
      </c>
    </row>
    <row r="108" ht="22.5" customHeight="1">
      <c r="A108" s="14" t="s">
        <v>132</v>
      </c>
      <c r="B108" s="54">
        <v>45782.0</v>
      </c>
      <c r="C108" s="55">
        <v>19.0</v>
      </c>
      <c r="D108" s="55" t="s">
        <v>157</v>
      </c>
      <c r="E108" s="56"/>
      <c r="F108" s="56">
        <v>150.0</v>
      </c>
    </row>
    <row r="109" ht="22.5" customHeight="1">
      <c r="A109" s="14" t="s">
        <v>132</v>
      </c>
      <c r="B109" s="54">
        <v>45783.0</v>
      </c>
      <c r="C109" s="55">
        <v>19.0</v>
      </c>
      <c r="D109" s="55" t="s">
        <v>146</v>
      </c>
      <c r="E109" s="56"/>
      <c r="F109" s="56">
        <v>1104.0</v>
      </c>
    </row>
    <row r="110" ht="22.5" customHeight="1">
      <c r="A110" s="14" t="s">
        <v>121</v>
      </c>
      <c r="B110" s="54">
        <v>45770.0</v>
      </c>
      <c r="C110" s="55">
        <v>17.0</v>
      </c>
      <c r="D110" s="55" t="s">
        <v>962</v>
      </c>
      <c r="E110" s="56"/>
      <c r="F110" s="56">
        <v>3087.0</v>
      </c>
    </row>
    <row r="111" ht="22.5" customHeight="1">
      <c r="A111" s="14" t="s">
        <v>132</v>
      </c>
      <c r="B111" s="54">
        <v>45782.0</v>
      </c>
      <c r="C111" s="55">
        <v>19.0</v>
      </c>
      <c r="D111" s="55" t="s">
        <v>962</v>
      </c>
      <c r="E111" s="56"/>
      <c r="F111" s="56">
        <v>410.0</v>
      </c>
    </row>
    <row r="112" ht="22.5" customHeight="1">
      <c r="A112" s="14" t="s">
        <v>132</v>
      </c>
      <c r="B112" s="54">
        <v>45780.0</v>
      </c>
      <c r="C112" s="55">
        <v>18.0</v>
      </c>
      <c r="D112" s="55" t="s">
        <v>124</v>
      </c>
      <c r="E112" s="56"/>
      <c r="F112" s="56">
        <v>1300.0</v>
      </c>
    </row>
    <row r="113" ht="22.5" customHeight="1">
      <c r="A113" s="14" t="s">
        <v>132</v>
      </c>
      <c r="B113" s="54">
        <v>45779.0</v>
      </c>
      <c r="C113" s="55">
        <v>18.0</v>
      </c>
      <c r="D113" s="55" t="s">
        <v>157</v>
      </c>
      <c r="E113" s="56"/>
      <c r="F113" s="56">
        <v>150.0</v>
      </c>
    </row>
    <row r="114" ht="22.5" customHeight="1">
      <c r="A114" s="14" t="s">
        <v>132</v>
      </c>
      <c r="B114" s="54">
        <v>45780.0</v>
      </c>
      <c r="C114" s="55">
        <v>18.0</v>
      </c>
      <c r="D114" s="55" t="s">
        <v>169</v>
      </c>
      <c r="E114" s="56"/>
      <c r="F114" s="56">
        <v>1760.0</v>
      </c>
    </row>
    <row r="115" ht="22.5" customHeight="1">
      <c r="A115" s="14" t="s">
        <v>132</v>
      </c>
      <c r="B115" s="54">
        <v>45778.0</v>
      </c>
      <c r="C115" s="55">
        <v>18.0</v>
      </c>
      <c r="D115" s="55" t="s">
        <v>962</v>
      </c>
      <c r="E115" s="56"/>
      <c r="F115" s="56">
        <v>4348.0</v>
      </c>
    </row>
    <row r="116" ht="22.5" customHeight="1">
      <c r="A116" s="14" t="s">
        <v>132</v>
      </c>
      <c r="B116" s="54">
        <v>45780.0</v>
      </c>
      <c r="C116" s="55">
        <v>18.0</v>
      </c>
      <c r="D116" s="55" t="s">
        <v>962</v>
      </c>
      <c r="E116" s="56"/>
      <c r="F116" s="56">
        <v>5880.0</v>
      </c>
    </row>
    <row r="117" ht="22.5" customHeight="1">
      <c r="A117" s="14" t="s">
        <v>132</v>
      </c>
      <c r="B117" s="54">
        <v>45779.0</v>
      </c>
      <c r="C117" s="55">
        <v>18.0</v>
      </c>
      <c r="D117" s="55" t="s">
        <v>962</v>
      </c>
      <c r="E117" s="56"/>
      <c r="F117" s="56">
        <v>1005.0</v>
      </c>
    </row>
    <row r="118" ht="22.5" customHeight="1">
      <c r="A118" s="14" t="s">
        <v>132</v>
      </c>
      <c r="B118" s="54">
        <v>45778.0</v>
      </c>
      <c r="C118" s="55">
        <v>18.0</v>
      </c>
      <c r="D118" s="55" t="s">
        <v>962</v>
      </c>
      <c r="E118" s="56"/>
      <c r="F118" s="56">
        <v>5705.0</v>
      </c>
    </row>
    <row r="119" ht="22.5" customHeight="1">
      <c r="A119" s="14" t="s">
        <v>121</v>
      </c>
      <c r="B119" s="54">
        <v>45776.0</v>
      </c>
      <c r="C119" s="55">
        <v>18.0</v>
      </c>
      <c r="D119" s="55" t="s">
        <v>962</v>
      </c>
      <c r="E119" s="56"/>
      <c r="F119" s="56">
        <v>900.0</v>
      </c>
    </row>
    <row r="120" ht="22.5" customHeight="1">
      <c r="A120" s="14" t="s">
        <v>132</v>
      </c>
      <c r="B120" s="54">
        <v>45778.0</v>
      </c>
      <c r="C120" s="55">
        <v>18.0</v>
      </c>
      <c r="D120" s="55" t="s">
        <v>157</v>
      </c>
      <c r="E120" s="56"/>
      <c r="F120" s="56">
        <v>75.0</v>
      </c>
    </row>
    <row r="121" ht="22.5" customHeight="1">
      <c r="A121" s="14" t="s">
        <v>132</v>
      </c>
      <c r="B121" s="54">
        <v>45793.0</v>
      </c>
      <c r="C121" s="55">
        <v>20.0</v>
      </c>
      <c r="D121" s="55" t="s">
        <v>157</v>
      </c>
      <c r="E121" s="56"/>
      <c r="F121" s="56">
        <v>75.0</v>
      </c>
    </row>
    <row r="122" ht="22.5" customHeight="1">
      <c r="A122" s="14" t="s">
        <v>132</v>
      </c>
      <c r="B122" s="54">
        <v>45785.0</v>
      </c>
      <c r="C122" s="55">
        <v>19.0</v>
      </c>
      <c r="D122" s="55" t="s">
        <v>115</v>
      </c>
      <c r="E122" s="56"/>
      <c r="F122" s="56">
        <v>2880.0</v>
      </c>
    </row>
    <row r="123" ht="22.5" customHeight="1">
      <c r="A123" s="14" t="s">
        <v>132</v>
      </c>
      <c r="B123" s="54">
        <v>45789.0</v>
      </c>
      <c r="C123" s="55">
        <v>20.0</v>
      </c>
      <c r="D123" s="55" t="s">
        <v>169</v>
      </c>
      <c r="E123" s="56"/>
      <c r="F123" s="56">
        <v>1750.0</v>
      </c>
    </row>
    <row r="124" ht="22.5" customHeight="1">
      <c r="A124" s="14" t="s">
        <v>132</v>
      </c>
      <c r="B124" s="54">
        <v>45789.0</v>
      </c>
      <c r="C124" s="55">
        <v>20.0</v>
      </c>
      <c r="D124" s="55" t="s">
        <v>157</v>
      </c>
      <c r="E124" s="56"/>
      <c r="F124" s="56">
        <v>150.0</v>
      </c>
    </row>
    <row r="125" ht="22.5" customHeight="1">
      <c r="A125" s="14" t="s">
        <v>132</v>
      </c>
      <c r="B125" s="54">
        <v>45790.0</v>
      </c>
      <c r="C125" s="55">
        <v>20.0</v>
      </c>
      <c r="D125" s="55" t="s">
        <v>157</v>
      </c>
      <c r="E125" s="56"/>
      <c r="F125" s="56">
        <v>75.0</v>
      </c>
    </row>
    <row r="126" ht="22.5" customHeight="1">
      <c r="A126" s="14" t="s">
        <v>121</v>
      </c>
      <c r="B126" s="54">
        <v>45759.0</v>
      </c>
      <c r="C126" s="55">
        <v>15.0</v>
      </c>
      <c r="D126" s="55" t="s">
        <v>103</v>
      </c>
      <c r="E126" s="56"/>
      <c r="F126" s="56">
        <v>333.0</v>
      </c>
    </row>
    <row r="127" ht="22.5" customHeight="1">
      <c r="A127" s="14" t="s">
        <v>132</v>
      </c>
      <c r="B127" s="54">
        <v>45791.0</v>
      </c>
      <c r="C127" s="55">
        <v>20.0</v>
      </c>
      <c r="D127" s="55" t="s">
        <v>155</v>
      </c>
      <c r="E127" s="56"/>
      <c r="F127" s="56">
        <v>1794.0</v>
      </c>
    </row>
    <row r="128" ht="22.5" customHeight="1">
      <c r="A128" s="14" t="s">
        <v>132</v>
      </c>
      <c r="B128" s="54">
        <v>45787.0</v>
      </c>
      <c r="C128" s="55">
        <v>19.0</v>
      </c>
      <c r="D128" s="55" t="s">
        <v>150</v>
      </c>
      <c r="E128" s="56"/>
      <c r="F128" s="56">
        <v>2262.0</v>
      </c>
    </row>
    <row r="129" ht="22.5" customHeight="1">
      <c r="A129" s="14" t="s">
        <v>132</v>
      </c>
      <c r="B129" s="54">
        <v>45790.0</v>
      </c>
      <c r="C129" s="55">
        <v>20.0</v>
      </c>
      <c r="D129" s="55" t="s">
        <v>963</v>
      </c>
      <c r="E129" s="56"/>
      <c r="F129" s="56">
        <v>3491.0</v>
      </c>
    </row>
    <row r="130" ht="22.5" customHeight="1">
      <c r="A130" s="14" t="s">
        <v>132</v>
      </c>
      <c r="B130" s="54">
        <v>45793.0</v>
      </c>
      <c r="C130" s="55">
        <v>20.0</v>
      </c>
      <c r="D130" s="55" t="s">
        <v>157</v>
      </c>
      <c r="E130" s="56"/>
      <c r="F130" s="56">
        <v>150.0</v>
      </c>
    </row>
    <row r="131" ht="22.5" customHeight="1">
      <c r="A131" s="14" t="s">
        <v>132</v>
      </c>
      <c r="B131" s="54">
        <v>45792.0</v>
      </c>
      <c r="C131" s="55">
        <v>20.0</v>
      </c>
      <c r="D131" s="55" t="s">
        <v>157</v>
      </c>
      <c r="E131" s="56"/>
      <c r="F131" s="56">
        <v>75.0</v>
      </c>
    </row>
    <row r="132" ht="22.5" customHeight="1">
      <c r="A132" s="14" t="s">
        <v>132</v>
      </c>
      <c r="B132" s="54">
        <v>45792.0</v>
      </c>
      <c r="C132" s="55">
        <v>20.0</v>
      </c>
      <c r="D132" s="55" t="s">
        <v>962</v>
      </c>
      <c r="E132" s="56"/>
      <c r="F132" s="56">
        <v>4059.0</v>
      </c>
    </row>
    <row r="133" ht="22.5" customHeight="1">
      <c r="A133" s="14" t="s">
        <v>132</v>
      </c>
      <c r="B133" s="54">
        <v>45793.0</v>
      </c>
      <c r="C133" s="55">
        <v>20.0</v>
      </c>
      <c r="D133" s="55" t="s">
        <v>103</v>
      </c>
      <c r="E133" s="56"/>
      <c r="F133" s="56">
        <v>2418.0</v>
      </c>
    </row>
    <row r="134" ht="22.5" customHeight="1">
      <c r="A134" s="14" t="s">
        <v>132</v>
      </c>
      <c r="B134" s="54">
        <v>45794.0</v>
      </c>
      <c r="C134" s="55">
        <v>20.0</v>
      </c>
      <c r="D134" s="55" t="s">
        <v>157</v>
      </c>
      <c r="E134" s="56"/>
      <c r="F134" s="56">
        <v>75.0</v>
      </c>
    </row>
    <row r="135" ht="22.5" customHeight="1">
      <c r="A135" s="14" t="s">
        <v>132</v>
      </c>
      <c r="B135" s="54">
        <v>45792.0</v>
      </c>
      <c r="C135" s="55">
        <v>20.0</v>
      </c>
      <c r="D135" s="55" t="s">
        <v>163</v>
      </c>
      <c r="E135" s="56"/>
      <c r="F135" s="56">
        <v>300.0</v>
      </c>
    </row>
    <row r="136" ht="22.5" customHeight="1">
      <c r="A136" s="14" t="s">
        <v>132</v>
      </c>
      <c r="B136" s="54">
        <v>45791.0</v>
      </c>
      <c r="C136" s="55">
        <v>20.0</v>
      </c>
      <c r="D136" s="55" t="s">
        <v>157</v>
      </c>
      <c r="E136" s="56"/>
      <c r="F136" s="56">
        <v>75.0</v>
      </c>
    </row>
    <row r="137" ht="22.5" customHeight="1">
      <c r="A137" s="14" t="s">
        <v>132</v>
      </c>
      <c r="B137" s="54">
        <v>45787.0</v>
      </c>
      <c r="C137" s="55">
        <v>19.0</v>
      </c>
      <c r="D137" s="55" t="s">
        <v>962</v>
      </c>
      <c r="E137" s="56"/>
      <c r="F137" s="56">
        <v>12390.0</v>
      </c>
    </row>
    <row r="138" ht="22.5" customHeight="1">
      <c r="A138" s="14" t="s">
        <v>132</v>
      </c>
      <c r="B138" s="54">
        <v>45791.0</v>
      </c>
      <c r="C138" s="55">
        <v>20.0</v>
      </c>
      <c r="D138" s="55" t="s">
        <v>159</v>
      </c>
      <c r="E138" s="56"/>
      <c r="F138" s="56">
        <v>6070.0</v>
      </c>
    </row>
    <row r="139" ht="22.5" customHeight="1">
      <c r="A139" s="14" t="s">
        <v>132</v>
      </c>
      <c r="B139" s="54">
        <v>45782.0</v>
      </c>
      <c r="C139" s="55">
        <v>19.0</v>
      </c>
      <c r="D139" s="55" t="s">
        <v>35</v>
      </c>
      <c r="E139" s="56"/>
      <c r="F139" s="56">
        <v>23436.0</v>
      </c>
    </row>
    <row r="140" ht="22.5" customHeight="1">
      <c r="A140" s="14" t="s">
        <v>132</v>
      </c>
      <c r="B140" s="54">
        <v>45796.0</v>
      </c>
      <c r="C140" s="55">
        <v>21.0</v>
      </c>
      <c r="D140" s="55" t="s">
        <v>169</v>
      </c>
      <c r="E140" s="56"/>
      <c r="F140" s="56">
        <v>1750.0</v>
      </c>
    </row>
    <row r="141" ht="22.5" customHeight="1">
      <c r="A141" s="14" t="s">
        <v>132</v>
      </c>
      <c r="B141" s="54">
        <v>45794.0</v>
      </c>
      <c r="C141" s="55">
        <v>20.0</v>
      </c>
      <c r="D141" s="55" t="s">
        <v>146</v>
      </c>
      <c r="E141" s="56"/>
      <c r="F141" s="56">
        <v>357.0</v>
      </c>
    </row>
    <row r="142" ht="22.5" customHeight="1">
      <c r="A142" s="14" t="s">
        <v>759</v>
      </c>
      <c r="B142" s="54">
        <v>45741.0</v>
      </c>
      <c r="C142" s="55">
        <v>13.0</v>
      </c>
      <c r="D142" s="55" t="s">
        <v>28</v>
      </c>
      <c r="E142" s="56"/>
      <c r="F142" s="56">
        <v>558.0</v>
      </c>
    </row>
    <row r="143" ht="22.5" customHeight="1">
      <c r="A143" s="14" t="s">
        <v>759</v>
      </c>
      <c r="B143" s="54">
        <v>45742.0</v>
      </c>
      <c r="C143" s="55">
        <v>13.0</v>
      </c>
      <c r="D143" s="55" t="s">
        <v>28</v>
      </c>
      <c r="E143" s="56"/>
      <c r="F143" s="56">
        <v>1529.0</v>
      </c>
    </row>
    <row r="144" ht="22.5" customHeight="1">
      <c r="A144" s="14" t="s">
        <v>759</v>
      </c>
      <c r="B144" s="54">
        <v>45742.0</v>
      </c>
      <c r="C144" s="55">
        <v>13.0</v>
      </c>
      <c r="D144" s="55" t="s">
        <v>28</v>
      </c>
      <c r="E144" s="56"/>
      <c r="F144" s="56">
        <v>85.0</v>
      </c>
    </row>
    <row r="145" ht="22.5" customHeight="1">
      <c r="A145" s="14" t="s">
        <v>759</v>
      </c>
      <c r="B145" s="54">
        <v>45743.0</v>
      </c>
      <c r="C145" s="55">
        <v>13.0</v>
      </c>
      <c r="D145" s="55" t="s">
        <v>28</v>
      </c>
      <c r="E145" s="56"/>
      <c r="F145" s="56">
        <v>1669.0</v>
      </c>
    </row>
    <row r="146" ht="22.5" customHeight="1">
      <c r="A146" s="14" t="s">
        <v>759</v>
      </c>
      <c r="B146" s="54">
        <v>45745.0</v>
      </c>
      <c r="C146" s="55">
        <v>13.0</v>
      </c>
      <c r="D146" s="55" t="s">
        <v>28</v>
      </c>
      <c r="E146" s="56"/>
      <c r="F146" s="56">
        <v>1936.0</v>
      </c>
    </row>
    <row r="147" ht="22.5" customHeight="1">
      <c r="A147" s="14" t="s">
        <v>121</v>
      </c>
      <c r="B147" s="54">
        <v>45748.0</v>
      </c>
      <c r="C147" s="55">
        <v>14.0</v>
      </c>
      <c r="D147" s="55" t="s">
        <v>28</v>
      </c>
      <c r="E147" s="56"/>
      <c r="F147" s="56">
        <v>2135.0</v>
      </c>
    </row>
    <row r="148" ht="22.5" customHeight="1">
      <c r="A148" s="14" t="s">
        <v>121</v>
      </c>
      <c r="B148" s="54">
        <v>45754.0</v>
      </c>
      <c r="C148" s="55">
        <v>15.0</v>
      </c>
      <c r="D148" s="55" t="s">
        <v>28</v>
      </c>
      <c r="E148" s="56"/>
      <c r="F148" s="56">
        <v>1718.5</v>
      </c>
    </row>
    <row r="149" ht="22.5" customHeight="1">
      <c r="A149" s="14" t="s">
        <v>121</v>
      </c>
      <c r="B149" s="54">
        <v>45756.0</v>
      </c>
      <c r="C149" s="55">
        <v>15.0</v>
      </c>
      <c r="D149" s="55" t="s">
        <v>28</v>
      </c>
      <c r="E149" s="56"/>
      <c r="F149" s="56">
        <v>676.0</v>
      </c>
    </row>
    <row r="150" ht="22.5" customHeight="1">
      <c r="A150" s="14" t="s">
        <v>121</v>
      </c>
      <c r="B150" s="54">
        <v>45757.0</v>
      </c>
      <c r="C150" s="55">
        <v>15.0</v>
      </c>
      <c r="D150" s="55" t="s">
        <v>28</v>
      </c>
      <c r="E150" s="56"/>
      <c r="F150" s="56">
        <v>2435.0</v>
      </c>
    </row>
    <row r="151" ht="22.5" customHeight="1">
      <c r="A151" s="14" t="s">
        <v>121</v>
      </c>
      <c r="B151" s="54">
        <v>45759.0</v>
      </c>
      <c r="C151" s="55">
        <v>15.0</v>
      </c>
      <c r="D151" s="55" t="s">
        <v>28</v>
      </c>
      <c r="E151" s="56"/>
      <c r="F151" s="56">
        <v>1112.25</v>
      </c>
    </row>
    <row r="152" ht="22.5" customHeight="1">
      <c r="A152" s="14" t="s">
        <v>121</v>
      </c>
      <c r="B152" s="54">
        <v>45762.0</v>
      </c>
      <c r="C152" s="55">
        <v>16.0</v>
      </c>
      <c r="D152" s="55" t="s">
        <v>28</v>
      </c>
      <c r="E152" s="56"/>
      <c r="F152" s="56">
        <v>1450.0</v>
      </c>
    </row>
    <row r="153" ht="22.5" customHeight="1">
      <c r="A153" s="14" t="s">
        <v>121</v>
      </c>
      <c r="B153" s="54">
        <v>45764.0</v>
      </c>
      <c r="C153" s="55">
        <v>16.0</v>
      </c>
      <c r="D153" s="55" t="s">
        <v>28</v>
      </c>
      <c r="E153" s="56"/>
      <c r="F153" s="56">
        <v>903.0</v>
      </c>
    </row>
    <row r="154" ht="22.5" customHeight="1">
      <c r="A154" s="14" t="s">
        <v>121</v>
      </c>
      <c r="B154" s="54">
        <v>45764.0</v>
      </c>
      <c r="C154" s="55">
        <v>16.0</v>
      </c>
      <c r="D154" s="55" t="s">
        <v>28</v>
      </c>
      <c r="E154" s="56"/>
      <c r="F154" s="56">
        <v>838.0</v>
      </c>
    </row>
    <row r="155" ht="22.5" customHeight="1">
      <c r="A155" s="14" t="s">
        <v>121</v>
      </c>
      <c r="B155" s="54">
        <v>45767.0</v>
      </c>
      <c r="C155" s="55">
        <v>17.0</v>
      </c>
      <c r="D155" s="55" t="s">
        <v>28</v>
      </c>
      <c r="E155" s="56"/>
      <c r="F155" s="56">
        <v>587.0</v>
      </c>
    </row>
    <row r="156" ht="22.5" customHeight="1">
      <c r="A156" s="14" t="s">
        <v>132</v>
      </c>
      <c r="B156" s="54">
        <v>45800.0</v>
      </c>
      <c r="C156" s="55">
        <v>21.0</v>
      </c>
      <c r="D156" s="55" t="s">
        <v>173</v>
      </c>
      <c r="E156" s="56"/>
      <c r="F156" s="56">
        <v>1089.0</v>
      </c>
    </row>
    <row r="157" ht="22.5" customHeight="1">
      <c r="A157" s="14" t="s">
        <v>132</v>
      </c>
      <c r="B157" s="54">
        <v>45799.0</v>
      </c>
      <c r="C157" s="55">
        <v>21.0</v>
      </c>
      <c r="D157" s="55" t="s">
        <v>173</v>
      </c>
      <c r="E157" s="56"/>
      <c r="F157" s="56">
        <v>357.0</v>
      </c>
    </row>
    <row r="158" ht="22.5" customHeight="1">
      <c r="A158" s="14" t="s">
        <v>132</v>
      </c>
      <c r="B158" s="54">
        <v>45803.0</v>
      </c>
      <c r="C158" s="55">
        <v>22.0</v>
      </c>
      <c r="D158" s="55" t="s">
        <v>169</v>
      </c>
      <c r="E158" s="56"/>
      <c r="F158" s="56">
        <v>1760.0</v>
      </c>
    </row>
    <row r="159" ht="22.5" customHeight="1">
      <c r="A159" s="14" t="s">
        <v>132</v>
      </c>
      <c r="B159" s="54">
        <v>45803.0</v>
      </c>
      <c r="C159" s="55">
        <v>22.0</v>
      </c>
      <c r="D159" s="55" t="s">
        <v>962</v>
      </c>
      <c r="E159" s="56"/>
      <c r="F159" s="56">
        <v>5880.0</v>
      </c>
    </row>
    <row r="160" ht="22.5" customHeight="1">
      <c r="A160" s="14" t="s">
        <v>132</v>
      </c>
      <c r="B160" s="54">
        <v>45801.0</v>
      </c>
      <c r="C160" s="55">
        <v>21.0</v>
      </c>
      <c r="D160" s="55" t="s">
        <v>157</v>
      </c>
      <c r="E160" s="56"/>
      <c r="F160" s="56">
        <v>150.0</v>
      </c>
    </row>
    <row r="161" ht="22.5" customHeight="1">
      <c r="A161" s="14" t="s">
        <v>132</v>
      </c>
      <c r="B161" s="54">
        <v>45800.0</v>
      </c>
      <c r="C161" s="55">
        <v>21.0</v>
      </c>
      <c r="D161" s="55" t="s">
        <v>157</v>
      </c>
      <c r="E161" s="56"/>
      <c r="F161" s="56">
        <v>75.0</v>
      </c>
    </row>
    <row r="162" ht="22.5" customHeight="1">
      <c r="A162" s="14" t="s">
        <v>132</v>
      </c>
      <c r="B162" s="54">
        <v>45799.0</v>
      </c>
      <c r="C162" s="55">
        <v>21.0</v>
      </c>
      <c r="D162" s="55" t="s">
        <v>169</v>
      </c>
      <c r="E162" s="56"/>
      <c r="F162" s="56">
        <v>1760.0</v>
      </c>
    </row>
    <row r="163" ht="22.5" customHeight="1">
      <c r="A163" s="14" t="s">
        <v>132</v>
      </c>
      <c r="B163" s="54">
        <v>45800.0</v>
      </c>
      <c r="C163" s="55">
        <v>21.0</v>
      </c>
      <c r="D163" s="55" t="s">
        <v>83</v>
      </c>
      <c r="E163" s="56"/>
      <c r="F163" s="56">
        <v>345.0</v>
      </c>
    </row>
    <row r="164" ht="22.5" customHeight="1">
      <c r="A164" s="14" t="s">
        <v>121</v>
      </c>
      <c r="B164" s="54">
        <v>45760.0</v>
      </c>
      <c r="C164" s="55">
        <v>16.0</v>
      </c>
      <c r="D164" s="55" t="s">
        <v>87</v>
      </c>
      <c r="E164" s="56"/>
      <c r="F164" s="56">
        <v>1596.0</v>
      </c>
    </row>
    <row r="165" ht="22.5" customHeight="1">
      <c r="A165" s="14" t="s">
        <v>132</v>
      </c>
      <c r="B165" s="54">
        <v>45804.0</v>
      </c>
      <c r="C165" s="55">
        <v>22.0</v>
      </c>
      <c r="D165" s="55" t="s">
        <v>157</v>
      </c>
      <c r="E165" s="56"/>
      <c r="F165" s="56">
        <v>75.0</v>
      </c>
    </row>
    <row r="166" ht="22.5" customHeight="1">
      <c r="A166" s="14" t="s">
        <v>185</v>
      </c>
      <c r="B166" s="54">
        <v>45812.0</v>
      </c>
      <c r="C166" s="55">
        <v>23.0</v>
      </c>
      <c r="D166" s="55" t="s">
        <v>157</v>
      </c>
      <c r="E166" s="56"/>
      <c r="F166" s="56">
        <v>150.0</v>
      </c>
    </row>
    <row r="167" ht="22.5" customHeight="1">
      <c r="A167" s="14" t="s">
        <v>185</v>
      </c>
      <c r="B167" s="54">
        <v>45810.0</v>
      </c>
      <c r="C167" s="55">
        <v>23.0</v>
      </c>
      <c r="D167" s="55" t="s">
        <v>159</v>
      </c>
      <c r="E167" s="56"/>
      <c r="F167" s="56">
        <v>5985.0</v>
      </c>
    </row>
    <row r="168" ht="22.5" customHeight="1">
      <c r="A168" s="14" t="s">
        <v>185</v>
      </c>
      <c r="B168" s="54">
        <v>45810.0</v>
      </c>
      <c r="C168" s="55">
        <v>23.0</v>
      </c>
      <c r="D168" s="55" t="s">
        <v>962</v>
      </c>
      <c r="E168" s="56"/>
      <c r="F168" s="56">
        <v>2772.0</v>
      </c>
    </row>
    <row r="169" ht="22.5" customHeight="1">
      <c r="A169" s="14" t="s">
        <v>132</v>
      </c>
      <c r="B169" s="54">
        <v>45807.0</v>
      </c>
      <c r="C169" s="55">
        <v>22.0</v>
      </c>
      <c r="D169" s="55" t="s">
        <v>169</v>
      </c>
      <c r="E169" s="56"/>
      <c r="F169" s="56">
        <v>1760.0</v>
      </c>
    </row>
    <row r="170" ht="22.5" customHeight="1">
      <c r="A170" s="14" t="s">
        <v>132</v>
      </c>
      <c r="B170" s="54">
        <v>45795.0</v>
      </c>
      <c r="C170" s="55">
        <v>21.0</v>
      </c>
      <c r="D170" s="55" t="s">
        <v>155</v>
      </c>
      <c r="E170" s="56"/>
      <c r="F170" s="56">
        <v>932.0</v>
      </c>
    </row>
    <row r="171" ht="22.5" customHeight="1">
      <c r="A171" s="14" t="s">
        <v>132</v>
      </c>
      <c r="B171" s="54">
        <v>45801.0</v>
      </c>
      <c r="C171" s="55">
        <v>21.0</v>
      </c>
      <c r="D171" s="55" t="s">
        <v>157</v>
      </c>
      <c r="E171" s="56"/>
      <c r="F171" s="56">
        <v>75.0</v>
      </c>
    </row>
    <row r="172" ht="22.5" customHeight="1">
      <c r="A172" s="14" t="s">
        <v>185</v>
      </c>
      <c r="B172" s="54">
        <v>45811.0</v>
      </c>
      <c r="C172" s="55">
        <v>23.0</v>
      </c>
      <c r="D172" s="55" t="s">
        <v>157</v>
      </c>
      <c r="E172" s="56"/>
      <c r="F172" s="56">
        <v>75.0</v>
      </c>
    </row>
    <row r="173" ht="22.5" customHeight="1">
      <c r="A173" s="14" t="s">
        <v>185</v>
      </c>
      <c r="B173" s="54">
        <v>45814.0</v>
      </c>
      <c r="C173" s="55">
        <v>23.0</v>
      </c>
      <c r="D173" s="55" t="s">
        <v>157</v>
      </c>
      <c r="E173" s="56"/>
      <c r="F173" s="56">
        <v>150.0</v>
      </c>
    </row>
    <row r="174" ht="22.5" customHeight="1">
      <c r="A174" s="14" t="s">
        <v>132</v>
      </c>
      <c r="B174" s="54">
        <v>45800.0</v>
      </c>
      <c r="C174" s="55">
        <v>21.0</v>
      </c>
      <c r="D174" s="55" t="s">
        <v>157</v>
      </c>
      <c r="E174" s="56"/>
      <c r="F174" s="56">
        <v>75.0</v>
      </c>
    </row>
    <row r="175" ht="22.5" customHeight="1">
      <c r="A175" s="14" t="s">
        <v>132</v>
      </c>
      <c r="B175" s="54">
        <v>45796.0</v>
      </c>
      <c r="C175" s="55">
        <v>21.0</v>
      </c>
      <c r="D175" s="55" t="s">
        <v>157</v>
      </c>
      <c r="E175" s="56"/>
      <c r="F175" s="56">
        <v>75.0</v>
      </c>
    </row>
    <row r="176" ht="22.5" customHeight="1">
      <c r="A176" s="14" t="s">
        <v>132</v>
      </c>
      <c r="B176" s="54">
        <v>45782.0</v>
      </c>
      <c r="C176" s="55">
        <v>19.0</v>
      </c>
      <c r="D176" s="55" t="s">
        <v>35</v>
      </c>
      <c r="E176" s="56"/>
      <c r="F176" s="56">
        <v>23436.0</v>
      </c>
    </row>
    <row r="177" ht="22.5" customHeight="1">
      <c r="A177" s="14" t="s">
        <v>132</v>
      </c>
      <c r="B177" s="54">
        <v>45801.0</v>
      </c>
      <c r="C177" s="55">
        <v>21.0</v>
      </c>
      <c r="D177" s="55" t="s">
        <v>962</v>
      </c>
      <c r="E177" s="56"/>
      <c r="F177" s="56">
        <v>3353.0</v>
      </c>
    </row>
    <row r="178" ht="22.5" customHeight="1">
      <c r="A178" s="14" t="s">
        <v>132</v>
      </c>
      <c r="B178" s="54">
        <v>45794.0</v>
      </c>
      <c r="C178" s="55">
        <v>20.0</v>
      </c>
      <c r="D178" s="55" t="s">
        <v>962</v>
      </c>
      <c r="E178" s="56"/>
      <c r="F178" s="56">
        <v>5017.0</v>
      </c>
    </row>
    <row r="179" ht="22.5" customHeight="1">
      <c r="A179" s="14" t="s">
        <v>132</v>
      </c>
      <c r="B179" s="54">
        <v>45801.0</v>
      </c>
      <c r="C179" s="55">
        <v>21.0</v>
      </c>
      <c r="D179" s="55" t="s">
        <v>159</v>
      </c>
      <c r="E179" s="56"/>
      <c r="F179" s="56">
        <v>8648.0</v>
      </c>
    </row>
    <row r="180" ht="22.5" customHeight="1">
      <c r="A180" s="14" t="s">
        <v>132</v>
      </c>
      <c r="B180" s="54">
        <v>45805.0</v>
      </c>
      <c r="C180" s="55">
        <v>22.0</v>
      </c>
      <c r="D180" s="55" t="s">
        <v>159</v>
      </c>
      <c r="E180" s="56"/>
      <c r="F180" s="56">
        <v>3360.0</v>
      </c>
    </row>
    <row r="181" ht="22.5" customHeight="1">
      <c r="A181" s="14" t="s">
        <v>132</v>
      </c>
      <c r="B181" s="54">
        <v>45791.0</v>
      </c>
      <c r="C181" s="55">
        <v>20.0</v>
      </c>
      <c r="D181" s="55" t="s">
        <v>87</v>
      </c>
      <c r="E181" s="56"/>
      <c r="F181" s="56">
        <v>3793.0</v>
      </c>
    </row>
    <row r="182" ht="22.5" customHeight="1">
      <c r="A182" s="14" t="s">
        <v>132</v>
      </c>
      <c r="B182" s="54">
        <v>45803.0</v>
      </c>
      <c r="C182" s="55">
        <v>22.0</v>
      </c>
      <c r="D182" s="55" t="s">
        <v>157</v>
      </c>
      <c r="E182" s="56"/>
      <c r="F182" s="56">
        <v>75.0</v>
      </c>
    </row>
    <row r="183" ht="22.5" customHeight="1">
      <c r="A183" s="14" t="s">
        <v>132</v>
      </c>
      <c r="B183" s="54">
        <v>45805.0</v>
      </c>
      <c r="C183" s="55">
        <v>22.0</v>
      </c>
      <c r="D183" s="55" t="s">
        <v>163</v>
      </c>
      <c r="E183" s="56"/>
      <c r="F183" s="56">
        <v>300.0</v>
      </c>
    </row>
    <row r="184" ht="22.5" customHeight="1">
      <c r="A184" s="14" t="s">
        <v>132</v>
      </c>
      <c r="B184" s="54">
        <v>45805.0</v>
      </c>
      <c r="C184" s="55">
        <v>22.0</v>
      </c>
      <c r="D184" s="55" t="s">
        <v>115</v>
      </c>
      <c r="E184" s="56"/>
      <c r="F184" s="56">
        <v>3600.0</v>
      </c>
    </row>
    <row r="185" ht="22.5" customHeight="1">
      <c r="A185" s="14" t="s">
        <v>132</v>
      </c>
      <c r="B185" s="54">
        <v>45798.0</v>
      </c>
      <c r="C185" s="55">
        <v>21.0</v>
      </c>
      <c r="D185" s="55" t="s">
        <v>171</v>
      </c>
      <c r="E185" s="56"/>
      <c r="F185" s="56">
        <v>100.0</v>
      </c>
    </row>
    <row r="186" ht="22.5" customHeight="1">
      <c r="A186" s="14" t="s">
        <v>132</v>
      </c>
      <c r="B186" s="54">
        <v>45802.0</v>
      </c>
      <c r="C186" s="55">
        <v>22.0</v>
      </c>
      <c r="D186" s="55" t="s">
        <v>181</v>
      </c>
      <c r="E186" s="56"/>
      <c r="F186" s="56">
        <v>1960.0</v>
      </c>
    </row>
    <row r="187" ht="22.5" customHeight="1">
      <c r="A187" s="14" t="s">
        <v>132</v>
      </c>
      <c r="B187" s="54">
        <v>45808.0</v>
      </c>
      <c r="C187" s="55">
        <v>22.0</v>
      </c>
      <c r="D187" s="55" t="s">
        <v>155</v>
      </c>
      <c r="E187" s="56"/>
      <c r="F187" s="56">
        <v>593.0</v>
      </c>
    </row>
    <row r="188" ht="22.5" customHeight="1">
      <c r="A188" s="14" t="s">
        <v>132</v>
      </c>
      <c r="B188" s="54">
        <v>45803.0</v>
      </c>
      <c r="C188" s="55">
        <v>22.0</v>
      </c>
      <c r="D188" s="55" t="s">
        <v>971</v>
      </c>
      <c r="E188" s="56"/>
      <c r="F188" s="56">
        <v>3086.0</v>
      </c>
    </row>
    <row r="189" ht="22.5" customHeight="1">
      <c r="A189" s="14" t="s">
        <v>132</v>
      </c>
      <c r="B189" s="54">
        <v>45803.0</v>
      </c>
      <c r="C189" s="55">
        <v>22.0</v>
      </c>
      <c r="D189" s="55" t="s">
        <v>963</v>
      </c>
      <c r="E189" s="56"/>
      <c r="F189" s="56">
        <v>5201.0</v>
      </c>
    </row>
    <row r="190" ht="22.5" customHeight="1">
      <c r="A190" s="14" t="s">
        <v>132</v>
      </c>
      <c r="B190" s="54">
        <v>45807.0</v>
      </c>
      <c r="C190" s="55">
        <v>22.0</v>
      </c>
      <c r="D190" s="55" t="s">
        <v>962</v>
      </c>
      <c r="E190" s="56"/>
      <c r="F190" s="56">
        <v>9584.0</v>
      </c>
    </row>
    <row r="191" ht="22.5" customHeight="1">
      <c r="A191" s="14" t="s">
        <v>132</v>
      </c>
      <c r="B191" s="54">
        <v>45797.0</v>
      </c>
      <c r="C191" s="55">
        <v>21.0</v>
      </c>
      <c r="D191" s="55" t="s">
        <v>115</v>
      </c>
      <c r="E191" s="56"/>
      <c r="F191" s="56">
        <v>3600.0</v>
      </c>
    </row>
    <row r="192" ht="22.5" customHeight="1">
      <c r="A192" s="14" t="s">
        <v>132</v>
      </c>
      <c r="B192" s="54">
        <v>45794.0</v>
      </c>
      <c r="C192" s="55">
        <v>20.0</v>
      </c>
      <c r="D192" s="55" t="s">
        <v>967</v>
      </c>
      <c r="E192" s="56"/>
      <c r="F192" s="56">
        <v>2060.0</v>
      </c>
    </row>
    <row r="193" ht="22.5" customHeight="1">
      <c r="A193" s="14" t="s">
        <v>185</v>
      </c>
      <c r="B193" s="54">
        <v>45812.0</v>
      </c>
      <c r="C193" s="55">
        <v>23.0</v>
      </c>
      <c r="D193" s="55" t="s">
        <v>967</v>
      </c>
      <c r="E193" s="56"/>
      <c r="F193" s="56">
        <v>2469.0</v>
      </c>
    </row>
    <row r="194" ht="22.5" customHeight="1">
      <c r="A194" s="14" t="s">
        <v>185</v>
      </c>
      <c r="B194" s="54">
        <v>45814.0</v>
      </c>
      <c r="C194" s="55">
        <v>23.0</v>
      </c>
      <c r="D194" s="55" t="s">
        <v>187</v>
      </c>
      <c r="E194" s="56"/>
      <c r="F194" s="56">
        <v>1320.0</v>
      </c>
    </row>
    <row r="195" ht="22.5" customHeight="1">
      <c r="A195" s="14" t="s">
        <v>132</v>
      </c>
      <c r="B195" s="54">
        <v>45796.0</v>
      </c>
      <c r="C195" s="55">
        <v>21.0</v>
      </c>
      <c r="D195" s="55" t="s">
        <v>963</v>
      </c>
      <c r="E195" s="56"/>
      <c r="F195" s="56">
        <v>9571.0</v>
      </c>
    </row>
    <row r="196" ht="22.5" customHeight="1">
      <c r="A196" s="14" t="s">
        <v>185</v>
      </c>
      <c r="B196" s="54">
        <v>45813.0</v>
      </c>
      <c r="C196" s="55">
        <v>23.0</v>
      </c>
      <c r="D196" s="55" t="s">
        <v>962</v>
      </c>
      <c r="E196" s="56"/>
      <c r="F196" s="56">
        <v>7453.0</v>
      </c>
    </row>
    <row r="197" ht="22.5" customHeight="1">
      <c r="A197" s="14" t="s">
        <v>132</v>
      </c>
      <c r="B197" s="54">
        <v>45783.0</v>
      </c>
      <c r="C197" s="55">
        <v>19.0</v>
      </c>
      <c r="D197" s="55" t="s">
        <v>962</v>
      </c>
      <c r="E197" s="56"/>
      <c r="F197" s="56">
        <v>3278.0</v>
      </c>
    </row>
    <row r="198" ht="22.5" customHeight="1">
      <c r="A198" s="14" t="s">
        <v>121</v>
      </c>
      <c r="B198" s="54">
        <v>45762.0</v>
      </c>
      <c r="C198" s="55">
        <v>16.0</v>
      </c>
      <c r="D198" s="55" t="s">
        <v>91</v>
      </c>
      <c r="E198" s="56"/>
      <c r="F198" s="56">
        <v>40948.0</v>
      </c>
    </row>
    <row r="199" ht="22.5" customHeight="1">
      <c r="A199" s="14" t="s">
        <v>132</v>
      </c>
      <c r="B199" s="54">
        <v>45798.0</v>
      </c>
      <c r="C199" s="55">
        <v>21.0</v>
      </c>
      <c r="D199" s="55" t="s">
        <v>963</v>
      </c>
      <c r="E199" s="56"/>
      <c r="F199" s="56">
        <v>15220.0</v>
      </c>
    </row>
    <row r="200" ht="22.5" customHeight="1">
      <c r="A200" s="14" t="s">
        <v>185</v>
      </c>
      <c r="B200" s="54">
        <v>45814.0</v>
      </c>
      <c r="C200" s="55">
        <v>23.0</v>
      </c>
      <c r="D200" s="55" t="s">
        <v>169</v>
      </c>
      <c r="E200" s="56"/>
      <c r="F200" s="56">
        <v>1750.0</v>
      </c>
    </row>
    <row r="201" ht="22.5" customHeight="1">
      <c r="A201" s="14" t="s">
        <v>132</v>
      </c>
      <c r="B201" s="54">
        <v>45799.0</v>
      </c>
      <c r="C201" s="55">
        <v>21.0</v>
      </c>
      <c r="D201" s="55" t="s">
        <v>150</v>
      </c>
      <c r="E201" s="56"/>
      <c r="F201" s="56">
        <v>4435.0</v>
      </c>
    </row>
    <row r="202" ht="22.5" customHeight="1">
      <c r="A202" s="14" t="s">
        <v>132</v>
      </c>
      <c r="B202" s="54">
        <v>45793.0</v>
      </c>
      <c r="C202" s="55">
        <v>20.0</v>
      </c>
      <c r="D202" s="55" t="s">
        <v>146</v>
      </c>
      <c r="E202" s="56"/>
      <c r="F202" s="56">
        <v>1400.0</v>
      </c>
    </row>
    <row r="203" ht="22.5" customHeight="1">
      <c r="A203" s="14" t="s">
        <v>185</v>
      </c>
      <c r="B203" s="54">
        <v>45815.0</v>
      </c>
      <c r="C203" s="55">
        <v>23.0</v>
      </c>
      <c r="D203" s="55" t="s">
        <v>962</v>
      </c>
      <c r="E203" s="56"/>
      <c r="F203" s="56">
        <v>2740.0</v>
      </c>
    </row>
    <row r="204" ht="22.5" customHeight="1">
      <c r="A204" s="14" t="s">
        <v>185</v>
      </c>
      <c r="B204" s="54">
        <v>45810.0</v>
      </c>
      <c r="C204" s="55">
        <v>23.0</v>
      </c>
      <c r="D204" s="55" t="s">
        <v>963</v>
      </c>
      <c r="E204" s="56"/>
      <c r="F204" s="56">
        <v>10010.0</v>
      </c>
    </row>
    <row r="205" ht="22.5" customHeight="1">
      <c r="A205" s="14" t="s">
        <v>185</v>
      </c>
      <c r="B205" s="54">
        <v>45817.0</v>
      </c>
      <c r="C205" s="55">
        <v>24.0</v>
      </c>
      <c r="D205" s="55" t="s">
        <v>157</v>
      </c>
      <c r="E205" s="56"/>
      <c r="F205" s="56">
        <v>150.0</v>
      </c>
    </row>
    <row r="206" ht="22.5" customHeight="1">
      <c r="A206" s="14" t="s">
        <v>185</v>
      </c>
      <c r="B206" s="54">
        <v>45817.0</v>
      </c>
      <c r="C206" s="55">
        <v>24.0</v>
      </c>
      <c r="D206" s="55" t="s">
        <v>115</v>
      </c>
      <c r="E206" s="56"/>
      <c r="F206" s="56">
        <v>10500.0</v>
      </c>
    </row>
    <row r="207" ht="22.5" customHeight="1">
      <c r="A207" s="14" t="s">
        <v>185</v>
      </c>
      <c r="B207" s="54">
        <v>45817.0</v>
      </c>
      <c r="C207" s="55">
        <v>24.0</v>
      </c>
      <c r="D207" s="55" t="s">
        <v>159</v>
      </c>
      <c r="E207" s="56"/>
      <c r="F207" s="56">
        <v>6347.0</v>
      </c>
    </row>
    <row r="208" ht="22.5" customHeight="1">
      <c r="A208" s="14" t="s">
        <v>185</v>
      </c>
      <c r="B208" s="54">
        <v>45817.0</v>
      </c>
      <c r="C208" s="55">
        <v>24.0</v>
      </c>
      <c r="D208" s="55" t="s">
        <v>181</v>
      </c>
      <c r="E208" s="56"/>
      <c r="F208" s="56">
        <v>1600.0</v>
      </c>
    </row>
    <row r="209" ht="22.5" customHeight="1">
      <c r="A209" s="14" t="s">
        <v>185</v>
      </c>
      <c r="B209" s="54">
        <v>45817.0</v>
      </c>
      <c r="C209" s="55">
        <v>24.0</v>
      </c>
      <c r="D209" s="55" t="s">
        <v>971</v>
      </c>
      <c r="E209" s="56"/>
      <c r="F209" s="56">
        <v>3347.0</v>
      </c>
    </row>
    <row r="210" ht="22.5" customHeight="1">
      <c r="A210" s="14" t="s">
        <v>185</v>
      </c>
      <c r="B210" s="54">
        <v>45817.0</v>
      </c>
      <c r="C210" s="55">
        <v>24.0</v>
      </c>
      <c r="D210" s="55" t="s">
        <v>971</v>
      </c>
      <c r="E210" s="56"/>
      <c r="F210" s="56">
        <v>1351.0</v>
      </c>
    </row>
    <row r="211" ht="22.5" customHeight="1">
      <c r="A211" s="14" t="s">
        <v>185</v>
      </c>
      <c r="B211" s="54">
        <v>45817.0</v>
      </c>
      <c r="C211" s="55">
        <v>24.0</v>
      </c>
      <c r="D211" s="55" t="s">
        <v>963</v>
      </c>
      <c r="E211" s="56"/>
      <c r="F211" s="56">
        <v>11655.0</v>
      </c>
    </row>
    <row r="212" ht="22.5" customHeight="1">
      <c r="A212" s="14" t="s">
        <v>185</v>
      </c>
      <c r="B212" s="54">
        <v>45818.0</v>
      </c>
      <c r="C212" s="55">
        <v>24.0</v>
      </c>
      <c r="D212" s="55" t="s">
        <v>169</v>
      </c>
      <c r="E212" s="56"/>
      <c r="F212" s="56">
        <v>1740.0</v>
      </c>
    </row>
    <row r="213" ht="22.5" customHeight="1">
      <c r="A213" s="14" t="s">
        <v>185</v>
      </c>
      <c r="B213" s="54">
        <v>45809.0</v>
      </c>
      <c r="C213" s="55">
        <v>23.0</v>
      </c>
      <c r="D213" s="55" t="s">
        <v>157</v>
      </c>
      <c r="E213" s="56"/>
      <c r="F213" s="56">
        <v>75.0</v>
      </c>
    </row>
    <row r="214" ht="22.5" customHeight="1">
      <c r="A214" s="14" t="s">
        <v>185</v>
      </c>
      <c r="B214" s="54">
        <v>45818.0</v>
      </c>
      <c r="C214" s="55">
        <v>24.0</v>
      </c>
      <c r="D214" s="55" t="s">
        <v>157</v>
      </c>
      <c r="E214" s="56"/>
      <c r="F214" s="56">
        <v>225.0</v>
      </c>
    </row>
    <row r="215" ht="22.5" customHeight="1">
      <c r="A215" s="14" t="s">
        <v>185</v>
      </c>
      <c r="B215" s="54">
        <v>45818.0</v>
      </c>
      <c r="C215" s="55">
        <v>24.0</v>
      </c>
      <c r="D215" s="55" t="s">
        <v>68</v>
      </c>
      <c r="E215" s="56"/>
      <c r="F215" s="56">
        <v>33770.0</v>
      </c>
    </row>
    <row r="216" ht="22.5" customHeight="1">
      <c r="A216" s="14" t="s">
        <v>185</v>
      </c>
      <c r="B216" s="54">
        <v>45818.0</v>
      </c>
      <c r="C216" s="55">
        <v>24.0</v>
      </c>
      <c r="D216" s="55" t="s">
        <v>962</v>
      </c>
      <c r="E216" s="56"/>
      <c r="F216" s="56">
        <v>2829.0</v>
      </c>
    </row>
    <row r="217" ht="22.5" customHeight="1">
      <c r="A217" s="14" t="s">
        <v>132</v>
      </c>
      <c r="B217" s="54">
        <v>45778.0</v>
      </c>
      <c r="C217" s="55">
        <v>18.0</v>
      </c>
      <c r="D217" s="55" t="s">
        <v>133</v>
      </c>
      <c r="E217" s="56"/>
      <c r="F217" s="56">
        <v>30000.0</v>
      </c>
    </row>
    <row r="218" ht="22.5" customHeight="1">
      <c r="A218" s="14" t="s">
        <v>185</v>
      </c>
      <c r="B218" s="54">
        <v>45809.0</v>
      </c>
      <c r="C218" s="55">
        <v>23.0</v>
      </c>
      <c r="D218" s="55" t="s">
        <v>133</v>
      </c>
      <c r="E218" s="56"/>
      <c r="F218" s="56">
        <v>30000.0</v>
      </c>
    </row>
    <row r="219" ht="22.5" customHeight="1">
      <c r="A219" s="14" t="s">
        <v>121</v>
      </c>
      <c r="B219" s="54">
        <v>45769.0</v>
      </c>
      <c r="C219" s="55">
        <v>17.0</v>
      </c>
      <c r="D219" s="55" t="s">
        <v>106</v>
      </c>
      <c r="E219" s="56"/>
      <c r="F219" s="56">
        <v>22000.0</v>
      </c>
    </row>
    <row r="220" ht="22.5" customHeight="1">
      <c r="A220" s="14" t="s">
        <v>132</v>
      </c>
      <c r="B220" s="54">
        <v>45799.0</v>
      </c>
      <c r="C220" s="55">
        <v>21.0</v>
      </c>
      <c r="D220" s="55" t="s">
        <v>106</v>
      </c>
      <c r="E220" s="56"/>
      <c r="F220" s="56">
        <v>22000.0</v>
      </c>
    </row>
    <row r="221" ht="22.5" customHeight="1">
      <c r="A221" s="14" t="s">
        <v>121</v>
      </c>
      <c r="B221" s="54">
        <v>45752.0</v>
      </c>
      <c r="C221" s="55">
        <v>14.0</v>
      </c>
      <c r="D221" s="55" t="s">
        <v>64</v>
      </c>
      <c r="E221" s="56"/>
      <c r="F221" s="56">
        <v>48000.0</v>
      </c>
    </row>
    <row r="222" ht="22.5" customHeight="1">
      <c r="A222" s="14" t="s">
        <v>132</v>
      </c>
      <c r="B222" s="54">
        <v>45782.0</v>
      </c>
      <c r="C222" s="55">
        <v>19.0</v>
      </c>
      <c r="D222" s="55" t="s">
        <v>64</v>
      </c>
      <c r="E222" s="56"/>
      <c r="F222" s="56">
        <v>151700.0</v>
      </c>
    </row>
    <row r="223" ht="22.5" customHeight="1">
      <c r="A223" s="14" t="s">
        <v>185</v>
      </c>
      <c r="B223" s="54">
        <v>45813.0</v>
      </c>
      <c r="C223" s="55">
        <v>23.0</v>
      </c>
      <c r="D223" s="55" t="s">
        <v>64</v>
      </c>
      <c r="E223" s="56"/>
      <c r="F223" s="56">
        <v>121350.0</v>
      </c>
    </row>
    <row r="224" ht="22.5" customHeight="1">
      <c r="A224" s="14" t="s">
        <v>759</v>
      </c>
      <c r="B224" s="54">
        <v>45736.0</v>
      </c>
      <c r="C224" s="55">
        <v>12.0</v>
      </c>
      <c r="D224" s="55" t="s">
        <v>16</v>
      </c>
      <c r="E224" s="56"/>
      <c r="F224" s="56">
        <v>25000.0</v>
      </c>
    </row>
    <row r="225" ht="22.5" customHeight="1">
      <c r="A225" s="14" t="s">
        <v>185</v>
      </c>
      <c r="B225" s="54">
        <v>45817.0</v>
      </c>
      <c r="C225" s="55">
        <v>24.0</v>
      </c>
      <c r="D225" s="55" t="s">
        <v>91</v>
      </c>
      <c r="E225" s="56"/>
      <c r="F225" s="56">
        <v>19116.0</v>
      </c>
    </row>
    <row r="226" ht="22.5" customHeight="1">
      <c r="A226" s="14" t="s">
        <v>185</v>
      </c>
      <c r="B226" s="54">
        <v>45819.0</v>
      </c>
      <c r="C226" s="55">
        <v>24.0</v>
      </c>
      <c r="D226" s="55" t="s">
        <v>157</v>
      </c>
      <c r="E226" s="56"/>
      <c r="F226" s="56">
        <v>75.0</v>
      </c>
    </row>
    <row r="227" ht="22.5" customHeight="1">
      <c r="A227" s="14" t="s">
        <v>121</v>
      </c>
      <c r="B227" s="54">
        <v>45768.0</v>
      </c>
      <c r="C227" s="55">
        <v>17.0</v>
      </c>
      <c r="D227" s="55" t="s">
        <v>28</v>
      </c>
      <c r="E227" s="56"/>
      <c r="F227" s="56">
        <v>951.0</v>
      </c>
    </row>
    <row r="228" ht="22.5" customHeight="1">
      <c r="A228" s="14" t="s">
        <v>121</v>
      </c>
      <c r="B228" s="54">
        <v>45770.0</v>
      </c>
      <c r="C228" s="55">
        <v>17.0</v>
      </c>
      <c r="D228" s="55" t="s">
        <v>28</v>
      </c>
      <c r="E228" s="56"/>
      <c r="F228" s="56">
        <v>1246.0</v>
      </c>
    </row>
    <row r="229" ht="22.5" customHeight="1">
      <c r="A229" s="14" t="s">
        <v>121</v>
      </c>
      <c r="B229" s="54">
        <v>45771.0</v>
      </c>
      <c r="C229" s="55">
        <v>17.0</v>
      </c>
      <c r="D229" s="55" t="s">
        <v>28</v>
      </c>
      <c r="E229" s="56"/>
      <c r="F229" s="56">
        <v>1475.0</v>
      </c>
    </row>
    <row r="230" ht="22.5" customHeight="1">
      <c r="A230" s="14" t="s">
        <v>121</v>
      </c>
      <c r="B230" s="54">
        <v>45772.0</v>
      </c>
      <c r="C230" s="55">
        <v>17.0</v>
      </c>
      <c r="D230" s="55" t="s">
        <v>28</v>
      </c>
      <c r="E230" s="56"/>
      <c r="F230" s="56">
        <v>1135.0</v>
      </c>
    </row>
    <row r="231" ht="22.5" customHeight="1">
      <c r="A231" s="14" t="s">
        <v>121</v>
      </c>
      <c r="B231" s="54">
        <v>45773.0</v>
      </c>
      <c r="C231" s="55">
        <v>17.0</v>
      </c>
      <c r="D231" s="55" t="s">
        <v>28</v>
      </c>
      <c r="E231" s="56"/>
      <c r="F231" s="56">
        <v>680.0</v>
      </c>
    </row>
    <row r="232" ht="22.5" customHeight="1">
      <c r="A232" s="14" t="s">
        <v>121</v>
      </c>
      <c r="B232" s="54">
        <v>45775.0</v>
      </c>
      <c r="C232" s="55">
        <v>18.0</v>
      </c>
      <c r="D232" s="55" t="s">
        <v>28</v>
      </c>
      <c r="E232" s="56"/>
      <c r="F232" s="56">
        <v>1914.0</v>
      </c>
    </row>
    <row r="233" ht="22.5" customHeight="1">
      <c r="A233" s="14" t="s">
        <v>132</v>
      </c>
      <c r="B233" s="54">
        <v>45778.0</v>
      </c>
      <c r="C233" s="55">
        <v>18.0</v>
      </c>
      <c r="D233" s="55" t="s">
        <v>28</v>
      </c>
      <c r="E233" s="56"/>
      <c r="F233" s="56">
        <v>1737.0</v>
      </c>
    </row>
    <row r="234" ht="22.5" customHeight="1">
      <c r="A234" s="14" t="s">
        <v>132</v>
      </c>
      <c r="B234" s="54">
        <v>45808.0</v>
      </c>
      <c r="C234" s="55">
        <v>22.0</v>
      </c>
      <c r="D234" s="55" t="s">
        <v>130</v>
      </c>
      <c r="E234" s="56"/>
      <c r="F234" s="56">
        <v>2940.0</v>
      </c>
    </row>
    <row r="235" ht="22.5" customHeight="1">
      <c r="A235" s="14" t="s">
        <v>121</v>
      </c>
      <c r="B235" s="54">
        <v>45777.0</v>
      </c>
      <c r="C235" s="55">
        <v>18.0</v>
      </c>
      <c r="D235" s="55" t="s">
        <v>130</v>
      </c>
      <c r="E235" s="56"/>
      <c r="F235" s="56">
        <v>3780.0</v>
      </c>
    </row>
    <row r="236" ht="22.5" customHeight="1">
      <c r="A236" s="14" t="s">
        <v>132</v>
      </c>
      <c r="B236" s="54">
        <v>45790.0</v>
      </c>
      <c r="C236" s="55">
        <v>20.0</v>
      </c>
      <c r="D236" s="55" t="s">
        <v>28</v>
      </c>
      <c r="E236" s="56"/>
      <c r="F236" s="56">
        <v>1346.0</v>
      </c>
    </row>
    <row r="237" ht="22.5" customHeight="1">
      <c r="A237" s="14" t="s">
        <v>132</v>
      </c>
      <c r="B237" s="54">
        <v>45797.0</v>
      </c>
      <c r="C237" s="55">
        <v>21.0</v>
      </c>
      <c r="D237" s="55" t="s">
        <v>28</v>
      </c>
      <c r="E237" s="56"/>
      <c r="F237" s="56">
        <v>2302.0</v>
      </c>
    </row>
    <row r="238" ht="22.5" customHeight="1">
      <c r="A238" s="14" t="s">
        <v>132</v>
      </c>
      <c r="B238" s="54">
        <v>45798.0</v>
      </c>
      <c r="C238" s="55">
        <v>21.0</v>
      </c>
      <c r="D238" s="55" t="s">
        <v>28</v>
      </c>
      <c r="E238" s="56"/>
      <c r="F238" s="56">
        <v>833.0</v>
      </c>
    </row>
    <row r="239" ht="22.5" customHeight="1">
      <c r="A239" s="14" t="s">
        <v>132</v>
      </c>
      <c r="B239" s="54">
        <v>45800.0</v>
      </c>
      <c r="C239" s="55">
        <v>21.0</v>
      </c>
      <c r="D239" s="55" t="s">
        <v>28</v>
      </c>
      <c r="E239" s="56"/>
      <c r="F239" s="56">
        <v>1135.0</v>
      </c>
    </row>
    <row r="240" ht="22.5" customHeight="1">
      <c r="A240" s="14" t="s">
        <v>132</v>
      </c>
      <c r="B240" s="54">
        <v>45801.0</v>
      </c>
      <c r="C240" s="55">
        <v>21.0</v>
      </c>
      <c r="D240" s="55" t="s">
        <v>28</v>
      </c>
      <c r="E240" s="56"/>
      <c r="F240" s="56">
        <v>772.0</v>
      </c>
    </row>
    <row r="241" ht="22.5" customHeight="1">
      <c r="A241" s="14" t="s">
        <v>132</v>
      </c>
      <c r="B241" s="54">
        <v>45803.0</v>
      </c>
      <c r="C241" s="55">
        <v>22.0</v>
      </c>
      <c r="D241" s="55" t="s">
        <v>28</v>
      </c>
      <c r="E241" s="56"/>
      <c r="F241" s="56">
        <v>1519.0</v>
      </c>
    </row>
    <row r="242" ht="22.5" customHeight="1">
      <c r="A242" s="14" t="s">
        <v>132</v>
      </c>
      <c r="B242" s="54">
        <v>45806.0</v>
      </c>
      <c r="C242" s="55">
        <v>22.0</v>
      </c>
      <c r="D242" s="55" t="s">
        <v>28</v>
      </c>
      <c r="E242" s="56"/>
      <c r="F242" s="56">
        <v>1143.0</v>
      </c>
    </row>
    <row r="243" ht="22.5" customHeight="1">
      <c r="A243" s="14" t="s">
        <v>185</v>
      </c>
      <c r="B243" s="54">
        <v>45811.0</v>
      </c>
      <c r="C243" s="55">
        <v>23.0</v>
      </c>
      <c r="D243" s="55" t="s">
        <v>28</v>
      </c>
      <c r="E243" s="56"/>
      <c r="F243" s="56">
        <v>1334.0</v>
      </c>
    </row>
    <row r="244" ht="22.5" customHeight="1">
      <c r="A244" s="14" t="s">
        <v>185</v>
      </c>
      <c r="B244" s="54">
        <v>45812.0</v>
      </c>
      <c r="C244" s="55">
        <v>23.0</v>
      </c>
      <c r="D244" s="55" t="s">
        <v>28</v>
      </c>
      <c r="E244" s="56"/>
      <c r="F244" s="56">
        <v>1365.0</v>
      </c>
    </row>
    <row r="245" ht="22.5" customHeight="1">
      <c r="A245" s="14" t="s">
        <v>185</v>
      </c>
      <c r="B245" s="54">
        <v>45818.0</v>
      </c>
      <c r="C245" s="55">
        <v>24.0</v>
      </c>
      <c r="D245" s="55" t="s">
        <v>28</v>
      </c>
      <c r="E245" s="56"/>
      <c r="F245" s="56">
        <v>949.0</v>
      </c>
    </row>
    <row r="246" ht="22.5" customHeight="1">
      <c r="A246" s="14" t="s">
        <v>185</v>
      </c>
      <c r="B246" s="54">
        <v>45821.0</v>
      </c>
      <c r="C246" s="55">
        <v>24.0</v>
      </c>
      <c r="D246" s="55" t="s">
        <v>157</v>
      </c>
      <c r="E246" s="56"/>
      <c r="F246" s="56">
        <v>75.0</v>
      </c>
    </row>
    <row r="247" ht="22.5" customHeight="1">
      <c r="A247" s="14" t="s">
        <v>185</v>
      </c>
      <c r="B247" s="54">
        <v>45821.0</v>
      </c>
      <c r="C247" s="55">
        <v>24.0</v>
      </c>
      <c r="D247" s="55" t="s">
        <v>169</v>
      </c>
      <c r="E247" s="56"/>
      <c r="F247" s="56">
        <v>17540.0</v>
      </c>
    </row>
    <row r="248" ht="22.5" customHeight="1">
      <c r="A248" s="14" t="s">
        <v>185</v>
      </c>
      <c r="B248" s="54">
        <v>45820.0</v>
      </c>
      <c r="C248" s="55">
        <v>24.0</v>
      </c>
      <c r="D248" s="55" t="s">
        <v>962</v>
      </c>
      <c r="E248" s="56"/>
      <c r="F248" s="56">
        <v>8850.0</v>
      </c>
    </row>
    <row r="249" ht="22.5" customHeight="1">
      <c r="A249" s="14" t="s">
        <v>185</v>
      </c>
      <c r="B249" s="54">
        <v>45821.0</v>
      </c>
      <c r="C249" s="55">
        <v>24.0</v>
      </c>
      <c r="D249" s="55" t="s">
        <v>163</v>
      </c>
      <c r="E249" s="56"/>
      <c r="F249" s="56">
        <v>300.0</v>
      </c>
    </row>
    <row r="250" ht="22.5" customHeight="1">
      <c r="A250" s="14" t="s">
        <v>185</v>
      </c>
      <c r="B250" s="54">
        <v>45822.0</v>
      </c>
      <c r="C250" s="55">
        <v>24.0</v>
      </c>
      <c r="D250" s="55" t="s">
        <v>159</v>
      </c>
      <c r="E250" s="56"/>
      <c r="F250" s="56">
        <v>9069.0</v>
      </c>
    </row>
    <row r="251" ht="22.5" customHeight="1">
      <c r="A251" s="14" t="s">
        <v>185</v>
      </c>
      <c r="B251" s="54">
        <v>45824.0</v>
      </c>
      <c r="C251" s="55">
        <v>25.0</v>
      </c>
      <c r="D251" s="55" t="s">
        <v>144</v>
      </c>
      <c r="E251" s="56"/>
      <c r="F251" s="56">
        <v>27580.0</v>
      </c>
    </row>
    <row r="252" ht="22.5" customHeight="1">
      <c r="A252" s="14" t="s">
        <v>185</v>
      </c>
      <c r="B252" s="54">
        <v>45824.0</v>
      </c>
      <c r="C252" s="55">
        <v>25.0</v>
      </c>
      <c r="D252" s="55" t="s">
        <v>159</v>
      </c>
      <c r="E252" s="56"/>
      <c r="F252" s="56">
        <v>484.0</v>
      </c>
    </row>
    <row r="253" ht="22.5" customHeight="1">
      <c r="A253" s="14" t="s">
        <v>185</v>
      </c>
      <c r="B253" s="54">
        <v>45830.0</v>
      </c>
      <c r="C253" s="55">
        <v>26.0</v>
      </c>
      <c r="D253" s="55" t="s">
        <v>106</v>
      </c>
      <c r="E253" s="56"/>
      <c r="F253" s="56">
        <v>22000.0</v>
      </c>
    </row>
    <row r="254" ht="22.5" customHeight="1">
      <c r="A254" s="14" t="s">
        <v>121</v>
      </c>
      <c r="B254" s="54">
        <v>45748.0</v>
      </c>
      <c r="C254" s="55">
        <v>14.0</v>
      </c>
      <c r="D254" s="55" t="s">
        <v>53</v>
      </c>
      <c r="E254" s="56"/>
      <c r="F254" s="56">
        <v>2807.0</v>
      </c>
    </row>
    <row r="255" ht="22.5" customHeight="1">
      <c r="A255" s="14" t="s">
        <v>121</v>
      </c>
      <c r="B255" s="54">
        <v>45752.0</v>
      </c>
      <c r="C255" s="55">
        <v>14.0</v>
      </c>
      <c r="D255" s="55" t="s">
        <v>53</v>
      </c>
      <c r="E255" s="56"/>
      <c r="F255" s="56">
        <v>2345.0</v>
      </c>
    </row>
    <row r="256" ht="22.5" customHeight="1">
      <c r="A256" s="14" t="s">
        <v>121</v>
      </c>
      <c r="B256" s="54">
        <v>45759.0</v>
      </c>
      <c r="C256" s="55">
        <v>15.0</v>
      </c>
      <c r="D256" s="55" t="s">
        <v>53</v>
      </c>
      <c r="E256" s="56"/>
      <c r="F256" s="56">
        <v>2051.0</v>
      </c>
    </row>
    <row r="257" ht="22.5" customHeight="1">
      <c r="A257" s="14" t="s">
        <v>121</v>
      </c>
      <c r="B257" s="54">
        <v>45768.0</v>
      </c>
      <c r="C257" s="55">
        <v>17.0</v>
      </c>
      <c r="D257" s="55" t="s">
        <v>53</v>
      </c>
      <c r="E257" s="56"/>
      <c r="F257" s="56">
        <v>2117.0</v>
      </c>
    </row>
    <row r="258" ht="22.5" customHeight="1">
      <c r="A258" s="14" t="s">
        <v>121</v>
      </c>
      <c r="B258" s="54">
        <v>45773.0</v>
      </c>
      <c r="C258" s="55">
        <v>17.0</v>
      </c>
      <c r="D258" s="55" t="s">
        <v>53</v>
      </c>
      <c r="E258" s="56"/>
      <c r="F258" s="56">
        <v>3286.0</v>
      </c>
    </row>
    <row r="259" ht="22.5" customHeight="1">
      <c r="A259" s="14" t="s">
        <v>132</v>
      </c>
      <c r="B259" s="54">
        <v>45778.0</v>
      </c>
      <c r="C259" s="55">
        <v>18.0</v>
      </c>
      <c r="D259" s="55" t="s">
        <v>53</v>
      </c>
      <c r="E259" s="56"/>
      <c r="F259" s="56">
        <v>2317.0</v>
      </c>
    </row>
    <row r="260" ht="22.5" customHeight="1">
      <c r="A260" s="14" t="s">
        <v>132</v>
      </c>
      <c r="B260" s="54">
        <v>45784.0</v>
      </c>
      <c r="C260" s="55">
        <v>19.0</v>
      </c>
      <c r="D260" s="55" t="s">
        <v>53</v>
      </c>
      <c r="E260" s="56"/>
      <c r="F260" s="56">
        <v>2289.0</v>
      </c>
    </row>
    <row r="261" ht="22.5" customHeight="1">
      <c r="A261" s="14" t="s">
        <v>132</v>
      </c>
      <c r="B261" s="54">
        <v>45792.0</v>
      </c>
      <c r="C261" s="55">
        <v>20.0</v>
      </c>
      <c r="D261" s="55" t="s">
        <v>53</v>
      </c>
      <c r="E261" s="56"/>
      <c r="F261" s="56">
        <v>2166.0</v>
      </c>
    </row>
    <row r="262" ht="22.5" customHeight="1">
      <c r="A262" s="14" t="s">
        <v>132</v>
      </c>
      <c r="B262" s="54">
        <v>45800.0</v>
      </c>
      <c r="C262" s="55">
        <v>21.0</v>
      </c>
      <c r="D262" s="55" t="s">
        <v>53</v>
      </c>
      <c r="E262" s="56"/>
      <c r="F262" s="56">
        <v>2184.0</v>
      </c>
    </row>
    <row r="263" ht="22.5" customHeight="1">
      <c r="A263" s="14" t="s">
        <v>185</v>
      </c>
      <c r="B263" s="54">
        <v>45811.0</v>
      </c>
      <c r="C263" s="55">
        <v>23.0</v>
      </c>
      <c r="D263" s="55" t="s">
        <v>53</v>
      </c>
      <c r="E263" s="56"/>
      <c r="F263" s="56">
        <v>2555.0</v>
      </c>
    </row>
    <row r="264" ht="22.5" customHeight="1">
      <c r="A264" s="14" t="s">
        <v>185</v>
      </c>
      <c r="B264" s="54">
        <v>45824.0</v>
      </c>
      <c r="C264" s="55">
        <v>25.0</v>
      </c>
      <c r="D264" s="55" t="s">
        <v>53</v>
      </c>
      <c r="E264" s="56"/>
      <c r="F264" s="56">
        <v>1879.0</v>
      </c>
    </row>
    <row r="265" ht="22.5" customHeight="1">
      <c r="A265" s="14" t="s">
        <v>185</v>
      </c>
      <c r="B265" s="54">
        <v>45831.0</v>
      </c>
      <c r="C265" s="55">
        <v>26.0</v>
      </c>
      <c r="D265" s="55" t="s">
        <v>53</v>
      </c>
      <c r="E265" s="56"/>
      <c r="F265" s="56">
        <v>2390.0</v>
      </c>
    </row>
    <row r="266" ht="22.5" customHeight="1">
      <c r="A266" s="14" t="s">
        <v>121</v>
      </c>
      <c r="B266" s="54">
        <v>45757.0</v>
      </c>
      <c r="C266" s="55">
        <v>15.0</v>
      </c>
      <c r="D266" s="55" t="s">
        <v>83</v>
      </c>
      <c r="E266" s="56"/>
      <c r="F266" s="56">
        <v>175.0</v>
      </c>
    </row>
    <row r="267" ht="22.5" customHeight="1">
      <c r="A267" s="14" t="s">
        <v>121</v>
      </c>
      <c r="B267" s="54">
        <v>45770.0</v>
      </c>
      <c r="C267" s="55">
        <v>17.0</v>
      </c>
      <c r="D267" s="55" t="s">
        <v>83</v>
      </c>
      <c r="E267" s="56"/>
      <c r="F267" s="56">
        <v>201.0</v>
      </c>
    </row>
    <row r="268" ht="22.5" customHeight="1">
      <c r="A268" s="14" t="s">
        <v>121</v>
      </c>
      <c r="B268" s="54">
        <v>45771.0</v>
      </c>
      <c r="C268" s="55">
        <v>17.0</v>
      </c>
      <c r="D268" s="55" t="s">
        <v>116</v>
      </c>
      <c r="E268" s="56"/>
      <c r="F268" s="56">
        <v>292.0</v>
      </c>
    </row>
    <row r="269" ht="22.5" customHeight="1">
      <c r="A269" s="14" t="s">
        <v>121</v>
      </c>
      <c r="B269" s="54">
        <v>45771.0</v>
      </c>
      <c r="C269" s="55">
        <v>17.0</v>
      </c>
      <c r="D269" s="55" t="s">
        <v>83</v>
      </c>
      <c r="E269" s="56"/>
      <c r="F269" s="56">
        <v>179.0</v>
      </c>
    </row>
    <row r="270" ht="22.5" customHeight="1">
      <c r="A270" s="14" t="s">
        <v>132</v>
      </c>
      <c r="B270" s="54">
        <v>45782.0</v>
      </c>
      <c r="C270" s="55">
        <v>19.0</v>
      </c>
      <c r="D270" s="55" t="s">
        <v>975</v>
      </c>
      <c r="E270" s="56"/>
      <c r="F270" s="56">
        <v>1668.0</v>
      </c>
    </row>
    <row r="271" ht="22.5" customHeight="1">
      <c r="A271" s="14" t="s">
        <v>132</v>
      </c>
      <c r="B271" s="54">
        <v>45787.0</v>
      </c>
      <c r="C271" s="55">
        <v>19.0</v>
      </c>
      <c r="D271" s="55" t="s">
        <v>975</v>
      </c>
      <c r="E271" s="56"/>
      <c r="F271" s="56">
        <v>1704.0</v>
      </c>
    </row>
    <row r="272" ht="22.5" customHeight="1">
      <c r="A272" s="14" t="s">
        <v>132</v>
      </c>
      <c r="B272" s="54">
        <v>45794.0</v>
      </c>
      <c r="C272" s="55">
        <v>20.0</v>
      </c>
      <c r="D272" s="55" t="s">
        <v>975</v>
      </c>
      <c r="E272" s="56"/>
      <c r="F272" s="56">
        <v>1740.0</v>
      </c>
    </row>
    <row r="273" ht="22.5" customHeight="1">
      <c r="A273" s="14" t="s">
        <v>132</v>
      </c>
      <c r="B273" s="54">
        <v>45799.0</v>
      </c>
      <c r="C273" s="55">
        <v>21.0</v>
      </c>
      <c r="D273" s="55" t="s">
        <v>975</v>
      </c>
      <c r="E273" s="56"/>
      <c r="F273" s="56">
        <v>1704.0</v>
      </c>
    </row>
    <row r="274" ht="22.5" customHeight="1">
      <c r="A274" s="14" t="s">
        <v>185</v>
      </c>
      <c r="B274" s="54">
        <v>45810.0</v>
      </c>
      <c r="C274" s="55">
        <v>23.0</v>
      </c>
      <c r="D274" s="55" t="s">
        <v>975</v>
      </c>
      <c r="E274" s="56"/>
      <c r="F274" s="56">
        <v>1704.0</v>
      </c>
    </row>
    <row r="275" ht="22.5" customHeight="1">
      <c r="A275" s="14" t="s">
        <v>132</v>
      </c>
      <c r="B275" s="54">
        <v>45779.0</v>
      </c>
      <c r="C275" s="55">
        <v>18.0</v>
      </c>
      <c r="D275" s="55" t="s">
        <v>136</v>
      </c>
      <c r="E275" s="56"/>
      <c r="F275" s="56">
        <v>1700.0</v>
      </c>
    </row>
    <row r="276" ht="22.5" customHeight="1">
      <c r="A276" s="14" t="s">
        <v>132</v>
      </c>
      <c r="B276" s="54">
        <v>45782.0</v>
      </c>
      <c r="C276" s="55">
        <v>19.0</v>
      </c>
      <c r="D276" s="55" t="s">
        <v>136</v>
      </c>
      <c r="E276" s="56"/>
      <c r="F276" s="56">
        <v>1647.0</v>
      </c>
    </row>
    <row r="277" ht="22.5" customHeight="1">
      <c r="A277" s="14" t="s">
        <v>132</v>
      </c>
      <c r="B277" s="54">
        <v>45783.0</v>
      </c>
      <c r="C277" s="55">
        <v>19.0</v>
      </c>
      <c r="D277" s="55" t="s">
        <v>136</v>
      </c>
      <c r="E277" s="56"/>
      <c r="F277" s="56">
        <v>1934.0</v>
      </c>
    </row>
    <row r="278" ht="22.5" customHeight="1">
      <c r="A278" s="14" t="s">
        <v>132</v>
      </c>
      <c r="B278" s="54">
        <v>45786.0</v>
      </c>
      <c r="C278" s="55">
        <v>19.0</v>
      </c>
      <c r="D278" s="55" t="s">
        <v>136</v>
      </c>
      <c r="E278" s="56"/>
      <c r="F278" s="56">
        <v>1893.0</v>
      </c>
    </row>
    <row r="279" ht="22.5" customHeight="1">
      <c r="A279" s="14" t="s">
        <v>132</v>
      </c>
      <c r="B279" s="54">
        <v>45789.0</v>
      </c>
      <c r="C279" s="55">
        <v>20.0</v>
      </c>
      <c r="D279" s="55" t="s">
        <v>136</v>
      </c>
      <c r="E279" s="56"/>
      <c r="F279" s="56">
        <v>2100.0</v>
      </c>
    </row>
    <row r="280" ht="22.5" customHeight="1">
      <c r="A280" s="14" t="s">
        <v>132</v>
      </c>
      <c r="B280" s="54">
        <v>45793.0</v>
      </c>
      <c r="C280" s="55">
        <v>20.0</v>
      </c>
      <c r="D280" s="55" t="s">
        <v>136</v>
      </c>
      <c r="E280" s="56"/>
      <c r="F280" s="56">
        <v>2296.0</v>
      </c>
    </row>
    <row r="281" ht="22.5" customHeight="1">
      <c r="A281" s="14" t="s">
        <v>132</v>
      </c>
      <c r="B281" s="54">
        <v>45796.0</v>
      </c>
      <c r="C281" s="55">
        <v>21.0</v>
      </c>
      <c r="D281" s="55" t="s">
        <v>136</v>
      </c>
      <c r="E281" s="56"/>
      <c r="F281" s="56">
        <v>2360.0</v>
      </c>
    </row>
    <row r="282" ht="22.5" customHeight="1">
      <c r="A282" s="14" t="s">
        <v>132</v>
      </c>
      <c r="B282" s="54">
        <v>45799.0</v>
      </c>
      <c r="C282" s="55">
        <v>21.0</v>
      </c>
      <c r="D282" s="55" t="s">
        <v>136</v>
      </c>
      <c r="E282" s="56"/>
      <c r="F282" s="56">
        <v>2293.0</v>
      </c>
    </row>
    <row r="283" ht="22.5" customHeight="1">
      <c r="A283" s="14" t="s">
        <v>132</v>
      </c>
      <c r="B283" s="54">
        <v>45801.0</v>
      </c>
      <c r="C283" s="55">
        <v>21.0</v>
      </c>
      <c r="D283" s="55" t="s">
        <v>136</v>
      </c>
      <c r="E283" s="56"/>
      <c r="F283" s="56">
        <v>1185.0</v>
      </c>
    </row>
    <row r="284" ht="22.5" customHeight="1">
      <c r="A284" s="14" t="s">
        <v>132</v>
      </c>
      <c r="B284" s="54">
        <v>45804.0</v>
      </c>
      <c r="C284" s="55">
        <v>22.0</v>
      </c>
      <c r="D284" s="55" t="s">
        <v>136</v>
      </c>
      <c r="E284" s="56"/>
      <c r="F284" s="56">
        <v>2101.0</v>
      </c>
    </row>
    <row r="285" ht="22.5" customHeight="1">
      <c r="A285" s="14" t="s">
        <v>132</v>
      </c>
      <c r="B285" s="54">
        <v>45807.0</v>
      </c>
      <c r="C285" s="55">
        <v>22.0</v>
      </c>
      <c r="D285" s="55" t="s">
        <v>136</v>
      </c>
      <c r="E285" s="56"/>
      <c r="F285" s="56">
        <v>2650.0</v>
      </c>
    </row>
    <row r="286" ht="22.5" customHeight="1">
      <c r="A286" s="14" t="s">
        <v>185</v>
      </c>
      <c r="B286" s="54">
        <v>45810.0</v>
      </c>
      <c r="C286" s="55">
        <v>23.0</v>
      </c>
      <c r="D286" s="55" t="s">
        <v>136</v>
      </c>
      <c r="E286" s="56"/>
      <c r="F286" s="56">
        <v>2720.0</v>
      </c>
    </row>
    <row r="287" ht="22.5" customHeight="1">
      <c r="A287" s="14" t="s">
        <v>185</v>
      </c>
      <c r="B287" s="54">
        <v>45812.0</v>
      </c>
      <c r="C287" s="55">
        <v>23.0</v>
      </c>
      <c r="D287" s="55" t="s">
        <v>136</v>
      </c>
      <c r="E287" s="56"/>
      <c r="F287" s="56">
        <v>3013.0</v>
      </c>
    </row>
    <row r="288" ht="22.5" customHeight="1">
      <c r="A288" s="14" t="s">
        <v>185</v>
      </c>
      <c r="B288" s="54">
        <v>45815.0</v>
      </c>
      <c r="C288" s="55">
        <v>23.0</v>
      </c>
      <c r="D288" s="55" t="s">
        <v>136</v>
      </c>
      <c r="E288" s="56"/>
      <c r="F288" s="56">
        <v>1404.0</v>
      </c>
    </row>
    <row r="289" ht="22.5" customHeight="1">
      <c r="A289" s="14" t="s">
        <v>185</v>
      </c>
      <c r="B289" s="54">
        <v>45817.0</v>
      </c>
      <c r="C289" s="55">
        <v>24.0</v>
      </c>
      <c r="D289" s="55" t="s">
        <v>136</v>
      </c>
      <c r="E289" s="56"/>
      <c r="F289" s="56">
        <v>2728.0</v>
      </c>
    </row>
    <row r="290" ht="22.5" customHeight="1">
      <c r="A290" s="14" t="s">
        <v>185</v>
      </c>
      <c r="B290" s="54">
        <v>45820.0</v>
      </c>
      <c r="C290" s="55">
        <v>24.0</v>
      </c>
      <c r="D290" s="55" t="s">
        <v>136</v>
      </c>
      <c r="E290" s="56"/>
      <c r="F290" s="56">
        <v>2813.0</v>
      </c>
    </row>
    <row r="291" ht="22.5" customHeight="1">
      <c r="A291" s="14" t="s">
        <v>185</v>
      </c>
      <c r="B291" s="54">
        <v>45822.0</v>
      </c>
      <c r="C291" s="55">
        <v>24.0</v>
      </c>
      <c r="D291" s="55" t="s">
        <v>136</v>
      </c>
      <c r="E291" s="56"/>
      <c r="F291" s="56">
        <v>1400.0</v>
      </c>
    </row>
    <row r="292" ht="22.5" customHeight="1">
      <c r="A292" s="14" t="s">
        <v>185</v>
      </c>
      <c r="B292" s="54">
        <v>45825.0</v>
      </c>
      <c r="C292" s="55">
        <v>25.0</v>
      </c>
      <c r="D292" s="55" t="s">
        <v>136</v>
      </c>
      <c r="E292" s="56"/>
      <c r="F292" s="56">
        <v>2720.0</v>
      </c>
    </row>
    <row r="293" ht="22.5" customHeight="1">
      <c r="A293" s="14" t="s">
        <v>185</v>
      </c>
      <c r="B293" s="54">
        <v>45828.0</v>
      </c>
      <c r="C293" s="55">
        <v>25.0</v>
      </c>
      <c r="D293" s="55" t="s">
        <v>136</v>
      </c>
      <c r="E293" s="56"/>
      <c r="F293" s="56">
        <v>2385.0</v>
      </c>
    </row>
    <row r="294" ht="22.5" customHeight="1">
      <c r="A294" s="14" t="s">
        <v>132</v>
      </c>
      <c r="B294" s="54">
        <v>45806.0</v>
      </c>
      <c r="C294" s="55">
        <v>22.0</v>
      </c>
      <c r="D294" s="55" t="s">
        <v>975</v>
      </c>
      <c r="E294" s="56"/>
      <c r="F294" s="56">
        <v>1996.0</v>
      </c>
    </row>
    <row r="295" ht="22.5" customHeight="1">
      <c r="A295" s="14" t="s">
        <v>185</v>
      </c>
      <c r="B295" s="54">
        <v>45817.0</v>
      </c>
      <c r="C295" s="55">
        <v>24.0</v>
      </c>
      <c r="D295" s="55" t="s">
        <v>975</v>
      </c>
      <c r="E295" s="56"/>
      <c r="F295" s="56">
        <v>1704.0</v>
      </c>
    </row>
    <row r="296" ht="22.5" customHeight="1">
      <c r="A296" s="14" t="s">
        <v>185</v>
      </c>
      <c r="B296" s="54">
        <v>45822.0</v>
      </c>
      <c r="C296" s="55">
        <v>24.0</v>
      </c>
      <c r="D296" s="55" t="s">
        <v>975</v>
      </c>
      <c r="E296" s="56"/>
      <c r="F296" s="56">
        <v>1668.0</v>
      </c>
    </row>
    <row r="297" ht="22.5" customHeight="1">
      <c r="A297" s="14" t="s">
        <v>185</v>
      </c>
      <c r="B297" s="54">
        <v>45828.0</v>
      </c>
      <c r="C297" s="55">
        <v>25.0</v>
      </c>
      <c r="D297" s="55" t="s">
        <v>975</v>
      </c>
      <c r="E297" s="56"/>
      <c r="F297" s="56">
        <v>2295.0</v>
      </c>
    </row>
    <row r="298" ht="22.5" customHeight="1">
      <c r="A298" s="14" t="s">
        <v>185</v>
      </c>
      <c r="B298" s="54">
        <v>45833.0</v>
      </c>
      <c r="C298" s="55">
        <v>26.0</v>
      </c>
      <c r="D298" s="55" t="s">
        <v>213</v>
      </c>
      <c r="E298" s="56"/>
      <c r="F298" s="56">
        <v>2373.0</v>
      </c>
    </row>
    <row r="299" ht="22.5" customHeight="1">
      <c r="A299" s="14" t="s">
        <v>185</v>
      </c>
      <c r="B299" s="54">
        <v>45824.0</v>
      </c>
      <c r="C299" s="55">
        <v>25.0</v>
      </c>
      <c r="D299" s="55" t="s">
        <v>197</v>
      </c>
      <c r="E299" s="56"/>
      <c r="F299" s="56">
        <v>3404.0</v>
      </c>
    </row>
    <row r="300" ht="22.5" customHeight="1">
      <c r="A300" s="14" t="s">
        <v>185</v>
      </c>
      <c r="B300" s="54">
        <v>45825.0</v>
      </c>
      <c r="C300" s="55">
        <v>25.0</v>
      </c>
      <c r="D300" s="55" t="s">
        <v>157</v>
      </c>
      <c r="E300" s="56"/>
      <c r="F300" s="56">
        <v>75.0</v>
      </c>
    </row>
    <row r="301" ht="22.5" customHeight="1">
      <c r="A301" s="14" t="s">
        <v>185</v>
      </c>
      <c r="B301" s="54">
        <v>45829.0</v>
      </c>
      <c r="C301" s="55">
        <v>25.0</v>
      </c>
      <c r="D301" s="55" t="s">
        <v>157</v>
      </c>
      <c r="E301" s="56"/>
      <c r="F301" s="56">
        <v>225.0</v>
      </c>
    </row>
    <row r="302" ht="22.5" customHeight="1">
      <c r="A302" s="14" t="s">
        <v>185</v>
      </c>
      <c r="B302" s="54">
        <v>45826.0</v>
      </c>
      <c r="C302" s="55">
        <v>25.0</v>
      </c>
      <c r="D302" s="55" t="s">
        <v>157</v>
      </c>
      <c r="E302" s="56"/>
      <c r="F302" s="56">
        <v>75.0</v>
      </c>
    </row>
    <row r="303" ht="22.5" customHeight="1">
      <c r="A303" s="14" t="s">
        <v>185</v>
      </c>
      <c r="B303" s="54">
        <v>45824.0</v>
      </c>
      <c r="C303" s="55">
        <v>25.0</v>
      </c>
      <c r="D303" s="55" t="s">
        <v>157</v>
      </c>
      <c r="E303" s="56"/>
      <c r="F303" s="56">
        <v>150.0</v>
      </c>
    </row>
    <row r="304" ht="22.5" customHeight="1">
      <c r="A304" s="14" t="s">
        <v>185</v>
      </c>
      <c r="B304" s="54">
        <v>45830.0</v>
      </c>
      <c r="C304" s="55">
        <v>26.0</v>
      </c>
      <c r="D304" s="55" t="s">
        <v>207</v>
      </c>
      <c r="E304" s="56"/>
      <c r="F304" s="56">
        <v>761.0</v>
      </c>
    </row>
    <row r="305" ht="22.5" customHeight="1">
      <c r="A305" s="14" t="s">
        <v>185</v>
      </c>
      <c r="B305" s="54">
        <v>45830.0</v>
      </c>
      <c r="C305" s="55">
        <v>26.0</v>
      </c>
      <c r="D305" s="55" t="s">
        <v>207</v>
      </c>
      <c r="E305" s="56"/>
      <c r="F305" s="56">
        <v>1220.0</v>
      </c>
    </row>
    <row r="306" ht="22.5" customHeight="1">
      <c r="A306" s="14" t="s">
        <v>185</v>
      </c>
      <c r="B306" s="54">
        <v>45827.0</v>
      </c>
      <c r="C306" s="55">
        <v>25.0</v>
      </c>
      <c r="D306" s="55" t="s">
        <v>169</v>
      </c>
      <c r="E306" s="56"/>
      <c r="F306" s="56">
        <v>1740.0</v>
      </c>
    </row>
    <row r="307" ht="22.5" customHeight="1">
      <c r="A307" s="14" t="s">
        <v>185</v>
      </c>
      <c r="B307" s="54">
        <v>45831.0</v>
      </c>
      <c r="C307" s="55">
        <v>26.0</v>
      </c>
      <c r="D307" s="55" t="s">
        <v>115</v>
      </c>
      <c r="E307" s="56"/>
      <c r="F307" s="56">
        <v>2412.0</v>
      </c>
    </row>
    <row r="308" ht="22.5" customHeight="1">
      <c r="A308" s="14" t="s">
        <v>185</v>
      </c>
      <c r="B308" s="54">
        <v>45831.0</v>
      </c>
      <c r="C308" s="55">
        <v>26.0</v>
      </c>
      <c r="D308" s="55" t="s">
        <v>159</v>
      </c>
      <c r="E308" s="56"/>
      <c r="F308" s="56">
        <v>2432.0</v>
      </c>
    </row>
    <row r="309" ht="22.5" customHeight="1">
      <c r="A309" s="14" t="s">
        <v>185</v>
      </c>
      <c r="B309" s="54">
        <v>45831.0</v>
      </c>
      <c r="C309" s="55">
        <v>26.0</v>
      </c>
      <c r="D309" s="55" t="s">
        <v>971</v>
      </c>
      <c r="E309" s="56"/>
      <c r="F309" s="56">
        <v>139.0</v>
      </c>
    </row>
    <row r="310" ht="22.5" customHeight="1">
      <c r="A310" s="14" t="s">
        <v>185</v>
      </c>
      <c r="B310" s="54">
        <v>45831.0</v>
      </c>
      <c r="C310" s="55">
        <v>26.0</v>
      </c>
      <c r="D310" s="55" t="s">
        <v>971</v>
      </c>
      <c r="E310" s="56"/>
      <c r="F310" s="56">
        <v>3084.0</v>
      </c>
    </row>
    <row r="311" ht="22.5" customHeight="1">
      <c r="A311" s="14" t="s">
        <v>185</v>
      </c>
      <c r="B311" s="54">
        <v>45833.0</v>
      </c>
      <c r="C311" s="55">
        <v>26.0</v>
      </c>
      <c r="D311" s="55" t="s">
        <v>115</v>
      </c>
      <c r="E311" s="56"/>
      <c r="F311" s="56">
        <v>2520.0</v>
      </c>
    </row>
    <row r="312" ht="22.5" customHeight="1">
      <c r="A312" s="14" t="s">
        <v>185</v>
      </c>
      <c r="B312" s="54">
        <v>45827.0</v>
      </c>
      <c r="C312" s="55">
        <v>25.0</v>
      </c>
      <c r="D312" s="55" t="s">
        <v>155</v>
      </c>
      <c r="E312" s="56"/>
      <c r="F312" s="56">
        <v>571.0</v>
      </c>
    </row>
    <row r="313" ht="22.5" customHeight="1">
      <c r="A313" s="14" t="s">
        <v>185</v>
      </c>
      <c r="B313" s="54">
        <v>45831.0</v>
      </c>
      <c r="C313" s="55">
        <v>26.0</v>
      </c>
      <c r="D313" s="55" t="s">
        <v>155</v>
      </c>
      <c r="E313" s="56"/>
      <c r="F313" s="56">
        <v>1884.0</v>
      </c>
    </row>
    <row r="314" ht="22.5" customHeight="1">
      <c r="A314" s="14" t="s">
        <v>185</v>
      </c>
      <c r="B314" s="54">
        <v>45824.0</v>
      </c>
      <c r="C314" s="55">
        <v>25.0</v>
      </c>
      <c r="D314" s="55" t="s">
        <v>83</v>
      </c>
      <c r="E314" s="56"/>
      <c r="F314" s="56">
        <v>13150.0</v>
      </c>
    </row>
    <row r="315" ht="22.5" customHeight="1">
      <c r="A315" s="14" t="s">
        <v>185</v>
      </c>
      <c r="B315" s="54">
        <v>45825.0</v>
      </c>
      <c r="C315" s="55">
        <v>25.0</v>
      </c>
      <c r="D315" s="55" t="s">
        <v>962</v>
      </c>
      <c r="E315" s="56"/>
      <c r="F315" s="56">
        <v>11710.0</v>
      </c>
    </row>
    <row r="316" ht="22.5" customHeight="1">
      <c r="A316" s="14" t="s">
        <v>185</v>
      </c>
      <c r="B316" s="54">
        <v>45831.0</v>
      </c>
      <c r="C316" s="55">
        <v>26.0</v>
      </c>
      <c r="D316" s="55" t="s">
        <v>963</v>
      </c>
      <c r="E316" s="56"/>
      <c r="F316" s="56">
        <v>10619.0</v>
      </c>
    </row>
    <row r="317" ht="22.5" customHeight="1">
      <c r="A317" s="14" t="s">
        <v>185</v>
      </c>
      <c r="B317" s="54">
        <v>45827.0</v>
      </c>
      <c r="C317" s="55">
        <v>25.0</v>
      </c>
      <c r="D317" s="55" t="s">
        <v>962</v>
      </c>
      <c r="E317" s="56"/>
      <c r="F317" s="56">
        <v>5792.0</v>
      </c>
    </row>
    <row r="318" ht="22.5" customHeight="1">
      <c r="A318" s="14" t="s">
        <v>185</v>
      </c>
      <c r="B318" s="54">
        <v>45828.0</v>
      </c>
      <c r="C318" s="55">
        <v>25.0</v>
      </c>
      <c r="D318" s="55" t="s">
        <v>962</v>
      </c>
      <c r="E318" s="56"/>
      <c r="F318" s="56">
        <v>1804.0</v>
      </c>
    </row>
    <row r="319" ht="22.5" customHeight="1">
      <c r="A319" s="14" t="s">
        <v>185</v>
      </c>
      <c r="B319" s="54">
        <v>45829.0</v>
      </c>
      <c r="C319" s="55">
        <v>25.0</v>
      </c>
      <c r="D319" s="55" t="s">
        <v>962</v>
      </c>
      <c r="E319" s="56"/>
      <c r="F319" s="56">
        <v>5880.0</v>
      </c>
    </row>
    <row r="320" ht="22.5" customHeight="1">
      <c r="A320" s="14" t="s">
        <v>185</v>
      </c>
      <c r="B320" s="54">
        <v>45831.0</v>
      </c>
      <c r="C320" s="55">
        <v>26.0</v>
      </c>
      <c r="D320" s="55" t="s">
        <v>963</v>
      </c>
      <c r="E320" s="56"/>
      <c r="F320" s="56"/>
    </row>
    <row r="321" ht="22.5" customHeight="1">
      <c r="A321" s="14" t="s">
        <v>185</v>
      </c>
      <c r="B321" s="54">
        <v>45833.0</v>
      </c>
      <c r="C321" s="55">
        <v>26.0</v>
      </c>
      <c r="D321" s="55" t="s">
        <v>169</v>
      </c>
      <c r="E321" s="56"/>
      <c r="F321" s="56">
        <v>1740.0</v>
      </c>
    </row>
    <row r="322" ht="22.5" customHeight="1">
      <c r="A322" s="14" t="s">
        <v>185</v>
      </c>
      <c r="B322" s="54">
        <v>45833.0</v>
      </c>
      <c r="C322" s="55">
        <v>26.0</v>
      </c>
      <c r="D322" s="55" t="s">
        <v>150</v>
      </c>
      <c r="E322" s="56"/>
      <c r="F322" s="56">
        <v>4435.0</v>
      </c>
    </row>
    <row r="323" ht="22.5" customHeight="1">
      <c r="A323" s="14" t="s">
        <v>132</v>
      </c>
      <c r="B323" s="54">
        <v>45787.0</v>
      </c>
      <c r="C323" s="55">
        <v>19.0</v>
      </c>
      <c r="D323" s="55" t="s">
        <v>150</v>
      </c>
      <c r="E323" s="56"/>
      <c r="F323" s="56">
        <v>2262.0</v>
      </c>
    </row>
    <row r="324" ht="22.5" customHeight="1">
      <c r="A324" s="14" t="s">
        <v>185</v>
      </c>
      <c r="B324" s="54">
        <v>45829.0</v>
      </c>
      <c r="C324" s="55">
        <v>25.0</v>
      </c>
      <c r="D324" s="55" t="s">
        <v>150</v>
      </c>
      <c r="E324" s="56"/>
      <c r="F324" s="56">
        <v>4435.0</v>
      </c>
    </row>
    <row r="325" ht="22.5" customHeight="1">
      <c r="A325" s="14" t="s">
        <v>132</v>
      </c>
      <c r="B325" s="54">
        <v>45799.0</v>
      </c>
      <c r="C325" s="55">
        <v>21.0</v>
      </c>
      <c r="D325" s="55" t="s">
        <v>150</v>
      </c>
      <c r="E325" s="56"/>
      <c r="F325" s="56">
        <v>4435.0</v>
      </c>
    </row>
    <row r="326" ht="22.5" customHeight="1">
      <c r="A326" s="14" t="s">
        <v>121</v>
      </c>
      <c r="B326" s="54">
        <v>45768.0</v>
      </c>
      <c r="C326" s="55">
        <v>17.0</v>
      </c>
      <c r="D326" s="55" t="s">
        <v>103</v>
      </c>
      <c r="E326" s="56"/>
      <c r="F326" s="56">
        <v>1370.0</v>
      </c>
    </row>
    <row r="327" ht="22.5" customHeight="1">
      <c r="A327" s="14" t="s">
        <v>185</v>
      </c>
      <c r="B327" s="54">
        <v>45833.0</v>
      </c>
      <c r="C327" s="55">
        <v>26.0</v>
      </c>
      <c r="D327" s="55" t="s">
        <v>103</v>
      </c>
      <c r="E327" s="56"/>
      <c r="F327" s="56">
        <v>1217.0</v>
      </c>
    </row>
    <row r="328" ht="22.5" customHeight="1">
      <c r="A328" s="14" t="s">
        <v>185</v>
      </c>
      <c r="B328" s="54">
        <v>45826.0</v>
      </c>
      <c r="C328" s="55">
        <v>25.0</v>
      </c>
      <c r="D328" s="55" t="s">
        <v>28</v>
      </c>
      <c r="E328" s="56"/>
      <c r="F328" s="56">
        <v>731.0</v>
      </c>
    </row>
    <row r="329" ht="22.5" customHeight="1">
      <c r="A329" s="14" t="s">
        <v>185</v>
      </c>
      <c r="B329" s="54">
        <v>45832.0</v>
      </c>
      <c r="C329" s="55">
        <v>26.0</v>
      </c>
      <c r="D329" s="55" t="s">
        <v>28</v>
      </c>
      <c r="E329" s="56"/>
      <c r="F329" s="56">
        <v>95.0</v>
      </c>
    </row>
    <row r="330" ht="22.5" customHeight="1">
      <c r="A330" s="14" t="s">
        <v>185</v>
      </c>
      <c r="B330" s="54">
        <v>45832.0</v>
      </c>
      <c r="C330" s="55">
        <v>26.0</v>
      </c>
      <c r="D330" s="55" t="s">
        <v>28</v>
      </c>
      <c r="E330" s="56"/>
      <c r="F330" s="56">
        <v>813.0</v>
      </c>
    </row>
    <row r="331" ht="22.5" customHeight="1">
      <c r="A331" s="14" t="s">
        <v>185</v>
      </c>
      <c r="B331" s="54">
        <v>45826.0</v>
      </c>
      <c r="C331" s="55">
        <v>25.0</v>
      </c>
      <c r="D331" s="55" t="s">
        <v>28</v>
      </c>
      <c r="E331" s="56"/>
      <c r="F331" s="56">
        <v>836.0</v>
      </c>
    </row>
    <row r="332" ht="22.5" customHeight="1">
      <c r="A332" s="14" t="s">
        <v>185</v>
      </c>
      <c r="B332" s="54">
        <v>45824.0</v>
      </c>
      <c r="C332" s="55">
        <v>25.0</v>
      </c>
      <c r="D332" s="55" t="s">
        <v>28</v>
      </c>
      <c r="E332" s="56"/>
      <c r="F332" s="56">
        <v>1160.0</v>
      </c>
    </row>
    <row r="333" ht="22.5" customHeight="1">
      <c r="A333" s="14" t="s">
        <v>185</v>
      </c>
      <c r="B333" s="54">
        <v>45822.0</v>
      </c>
      <c r="C333" s="55">
        <v>24.0</v>
      </c>
      <c r="D333" s="55" t="s">
        <v>28</v>
      </c>
      <c r="E333" s="56"/>
      <c r="F333" s="56">
        <v>1501.0</v>
      </c>
    </row>
    <row r="334" ht="22.5" customHeight="1">
      <c r="A334" s="14" t="s">
        <v>185</v>
      </c>
      <c r="B334" s="54">
        <v>45820.0</v>
      </c>
      <c r="C334" s="55">
        <v>24.0</v>
      </c>
      <c r="D334" s="55" t="s">
        <v>28</v>
      </c>
      <c r="E334" s="56"/>
      <c r="F334" s="56">
        <v>1682.0</v>
      </c>
    </row>
    <row r="335" ht="22.5" customHeight="1">
      <c r="A335" s="14" t="s">
        <v>185</v>
      </c>
      <c r="B335" s="54">
        <v>45834.0</v>
      </c>
      <c r="C335" s="55">
        <v>26.0</v>
      </c>
      <c r="D335" s="55" t="s">
        <v>163</v>
      </c>
      <c r="E335" s="56"/>
      <c r="F335" s="56">
        <v>350.0</v>
      </c>
    </row>
    <row r="336" ht="22.5" customHeight="1">
      <c r="A336" s="14" t="s">
        <v>185</v>
      </c>
      <c r="B336" s="54">
        <v>45834.0</v>
      </c>
      <c r="C336" s="55">
        <v>26.0</v>
      </c>
      <c r="D336" s="55" t="s">
        <v>967</v>
      </c>
      <c r="E336" s="56"/>
      <c r="F336" s="56">
        <v>840.0</v>
      </c>
    </row>
    <row r="337" ht="22.5" customHeight="1">
      <c r="A337" s="14" t="s">
        <v>185</v>
      </c>
      <c r="B337" s="54">
        <v>45835.0</v>
      </c>
      <c r="C337" s="55">
        <v>26.0</v>
      </c>
      <c r="D337" s="55" t="s">
        <v>962</v>
      </c>
      <c r="E337" s="56"/>
      <c r="F337" s="56">
        <v>7376.0</v>
      </c>
    </row>
    <row r="338" ht="22.5" customHeight="1">
      <c r="A338" s="14" t="s">
        <v>121</v>
      </c>
      <c r="B338" s="54">
        <v>45772.0</v>
      </c>
      <c r="C338" s="55">
        <v>17.0</v>
      </c>
      <c r="D338" s="55" t="s">
        <v>108</v>
      </c>
      <c r="E338" s="56"/>
      <c r="F338" s="56">
        <v>5000.0</v>
      </c>
    </row>
    <row r="339" ht="22.5" customHeight="1">
      <c r="A339" s="14" t="s">
        <v>121</v>
      </c>
      <c r="B339" s="54">
        <v>45769.0</v>
      </c>
      <c r="C339" s="55">
        <v>17.0</v>
      </c>
      <c r="D339" s="55" t="s">
        <v>108</v>
      </c>
      <c r="E339" s="56"/>
      <c r="F339" s="56">
        <v>3000.0</v>
      </c>
    </row>
    <row r="340" ht="22.5" customHeight="1">
      <c r="A340" s="14" t="s">
        <v>759</v>
      </c>
      <c r="B340" s="54">
        <v>45742.0</v>
      </c>
      <c r="C340" s="55">
        <v>13.0</v>
      </c>
      <c r="D340" s="55" t="s">
        <v>30</v>
      </c>
      <c r="E340" s="56"/>
      <c r="F340" s="56">
        <v>19740.0</v>
      </c>
    </row>
    <row r="341" ht="22.5" customHeight="1">
      <c r="A341" s="14" t="s">
        <v>121</v>
      </c>
      <c r="B341" s="54">
        <v>45762.0</v>
      </c>
      <c r="C341" s="55">
        <v>16.0</v>
      </c>
      <c r="D341" s="55" t="s">
        <v>30</v>
      </c>
      <c r="E341" s="56"/>
      <c r="F341" s="56">
        <v>18510.0</v>
      </c>
    </row>
    <row r="342" ht="22.5" customHeight="1">
      <c r="A342" s="14" t="s">
        <v>132</v>
      </c>
      <c r="B342" s="54">
        <v>45793.0</v>
      </c>
      <c r="C342" s="55">
        <v>20.0</v>
      </c>
      <c r="D342" s="55" t="s">
        <v>83</v>
      </c>
      <c r="E342" s="56"/>
      <c r="F342" s="56">
        <v>450.0</v>
      </c>
    </row>
    <row r="343" ht="22.5" customHeight="1">
      <c r="A343" s="14" t="s">
        <v>185</v>
      </c>
      <c r="B343" s="54">
        <v>45836.0</v>
      </c>
      <c r="C343" s="55">
        <v>26.0</v>
      </c>
      <c r="D343" s="55" t="s">
        <v>157</v>
      </c>
      <c r="E343" s="56"/>
      <c r="F343" s="56">
        <v>75.0</v>
      </c>
    </row>
    <row r="344" ht="22.5" customHeight="1">
      <c r="A344" s="14" t="s">
        <v>185</v>
      </c>
      <c r="B344" s="54">
        <v>45836.0</v>
      </c>
      <c r="C344" s="55">
        <v>26.0</v>
      </c>
      <c r="D344" s="55" t="s">
        <v>83</v>
      </c>
      <c r="E344" s="56"/>
      <c r="F344" s="56">
        <v>350.0</v>
      </c>
    </row>
    <row r="345" ht="22.5" customHeight="1">
      <c r="A345" s="14" t="s">
        <v>223</v>
      </c>
      <c r="B345" s="54">
        <v>45839.0</v>
      </c>
      <c r="C345" s="55">
        <v>27.0</v>
      </c>
      <c r="D345" s="55" t="s">
        <v>133</v>
      </c>
      <c r="E345" s="56"/>
      <c r="F345" s="56">
        <v>30000.0</v>
      </c>
    </row>
    <row r="346" ht="22.5" customHeight="1">
      <c r="A346" s="14" t="s">
        <v>185</v>
      </c>
      <c r="B346" s="54">
        <v>45838.0</v>
      </c>
      <c r="C346" s="55">
        <v>27.0</v>
      </c>
      <c r="D346" s="55" t="s">
        <v>963</v>
      </c>
      <c r="E346" s="56"/>
      <c r="F346" s="56">
        <v>9218.0</v>
      </c>
    </row>
    <row r="347" ht="22.5" customHeight="1">
      <c r="A347" s="14" t="s">
        <v>185</v>
      </c>
      <c r="B347" s="54">
        <v>45838.0</v>
      </c>
      <c r="C347" s="55">
        <v>27.0</v>
      </c>
      <c r="D347" s="55" t="s">
        <v>962</v>
      </c>
      <c r="E347" s="56"/>
      <c r="F347" s="56">
        <v>2900.0</v>
      </c>
    </row>
    <row r="348" ht="22.5" customHeight="1">
      <c r="A348" s="14" t="s">
        <v>185</v>
      </c>
      <c r="B348" s="54">
        <v>45838.0</v>
      </c>
      <c r="C348" s="55">
        <v>27.0</v>
      </c>
      <c r="D348" s="55" t="s">
        <v>155</v>
      </c>
      <c r="E348" s="56"/>
      <c r="F348" s="56">
        <v>2880.0</v>
      </c>
    </row>
    <row r="349" ht="22.5" customHeight="1">
      <c r="A349" s="14" t="s">
        <v>185</v>
      </c>
      <c r="B349" s="54">
        <v>45838.0</v>
      </c>
      <c r="C349" s="55">
        <v>27.0</v>
      </c>
      <c r="D349" s="55" t="s">
        <v>157</v>
      </c>
      <c r="E349" s="56"/>
      <c r="F349" s="56">
        <v>75.0</v>
      </c>
    </row>
    <row r="350" ht="22.5" customHeight="1">
      <c r="A350" s="14" t="s">
        <v>185</v>
      </c>
      <c r="B350" s="54">
        <v>45838.0</v>
      </c>
      <c r="C350" s="55">
        <v>27.0</v>
      </c>
      <c r="D350" s="55" t="s">
        <v>28</v>
      </c>
      <c r="E350" s="56"/>
      <c r="F350" s="56">
        <v>1753.0</v>
      </c>
    </row>
    <row r="351" ht="22.5" customHeight="1">
      <c r="A351" s="14" t="s">
        <v>185</v>
      </c>
      <c r="B351" s="54">
        <v>45824.0</v>
      </c>
      <c r="C351" s="55">
        <v>25.0</v>
      </c>
      <c r="D351" s="55" t="s">
        <v>159</v>
      </c>
      <c r="E351" s="56"/>
      <c r="F351" s="56">
        <v>484.0</v>
      </c>
    </row>
    <row r="352" ht="22.5" customHeight="1">
      <c r="A352" s="14" t="s">
        <v>185</v>
      </c>
      <c r="B352" s="54">
        <v>45838.0</v>
      </c>
      <c r="C352" s="55">
        <v>27.0</v>
      </c>
      <c r="D352" s="55" t="s">
        <v>159</v>
      </c>
      <c r="E352" s="56"/>
      <c r="F352" s="56">
        <v>2560.0</v>
      </c>
    </row>
    <row r="353" ht="22.5" customHeight="1">
      <c r="A353" s="14" t="s">
        <v>185</v>
      </c>
      <c r="B353" s="54">
        <v>45829.0</v>
      </c>
      <c r="C353" s="55">
        <v>25.0</v>
      </c>
      <c r="D353" s="55" t="s">
        <v>204</v>
      </c>
      <c r="E353" s="56"/>
      <c r="F353" s="56">
        <v>2130.0</v>
      </c>
    </row>
    <row r="354" ht="22.5" customHeight="1">
      <c r="A354" s="14" t="s">
        <v>223</v>
      </c>
      <c r="B354" s="54">
        <v>45839.0</v>
      </c>
      <c r="C354" s="55">
        <v>27.0</v>
      </c>
      <c r="D354" s="55" t="s">
        <v>64</v>
      </c>
      <c r="E354" s="56"/>
      <c r="F354" s="56">
        <v>22000.0</v>
      </c>
    </row>
    <row r="355" ht="22.5" customHeight="1">
      <c r="A355" s="14" t="s">
        <v>223</v>
      </c>
      <c r="B355" s="54">
        <v>45840.0</v>
      </c>
      <c r="C355" s="55">
        <v>27.0</v>
      </c>
      <c r="D355" s="55" t="s">
        <v>962</v>
      </c>
      <c r="E355" s="56"/>
      <c r="F355" s="56">
        <v>1340.0</v>
      </c>
    </row>
    <row r="356" ht="22.5" customHeight="1">
      <c r="A356" s="14" t="s">
        <v>223</v>
      </c>
      <c r="B356" s="54">
        <v>45840.0</v>
      </c>
      <c r="C356" s="55">
        <v>27.0</v>
      </c>
      <c r="D356" s="55" t="s">
        <v>157</v>
      </c>
      <c r="E356" s="56"/>
      <c r="F356" s="56">
        <v>75.0</v>
      </c>
    </row>
    <row r="357" ht="22.5" customHeight="1">
      <c r="A357" s="14" t="s">
        <v>223</v>
      </c>
      <c r="B357" s="54">
        <v>45840.0</v>
      </c>
      <c r="C357" s="55">
        <v>27.0</v>
      </c>
      <c r="D357" s="55" t="s">
        <v>28</v>
      </c>
      <c r="E357" s="56"/>
      <c r="F357" s="56">
        <v>1090.0</v>
      </c>
    </row>
    <row r="358" ht="22.5" customHeight="1">
      <c r="A358" s="14" t="s">
        <v>223</v>
      </c>
      <c r="B358" s="54">
        <v>45840.0</v>
      </c>
      <c r="C358" s="55">
        <v>27.0</v>
      </c>
      <c r="D358" s="55" t="s">
        <v>28</v>
      </c>
      <c r="E358" s="56"/>
      <c r="F358" s="56">
        <v>1761.0</v>
      </c>
    </row>
    <row r="359" ht="22.5" customHeight="1">
      <c r="A359" s="14" t="s">
        <v>223</v>
      </c>
      <c r="B359" s="54">
        <v>45840.0</v>
      </c>
      <c r="C359" s="55">
        <v>27.0</v>
      </c>
      <c r="D359" s="55" t="s">
        <v>87</v>
      </c>
      <c r="E359" s="56"/>
      <c r="F359" s="56">
        <v>2850.0</v>
      </c>
    </row>
    <row r="360" ht="22.5" customHeight="1">
      <c r="A360" s="14" t="s">
        <v>185</v>
      </c>
      <c r="B360" s="54">
        <v>45838.0</v>
      </c>
      <c r="C360" s="55">
        <v>27.0</v>
      </c>
      <c r="D360" s="55" t="s">
        <v>130</v>
      </c>
      <c r="E360" s="56"/>
      <c r="F360" s="56">
        <v>2820.0</v>
      </c>
    </row>
    <row r="361" ht="22.5" customHeight="1">
      <c r="A361" s="14" t="s">
        <v>223</v>
      </c>
      <c r="B361" s="54">
        <v>45842.0</v>
      </c>
      <c r="C361" s="55">
        <v>27.0</v>
      </c>
      <c r="D361" s="55" t="s">
        <v>28</v>
      </c>
      <c r="E361" s="56"/>
      <c r="F361" s="56">
        <v>1929.0</v>
      </c>
    </row>
    <row r="362" ht="22.5" customHeight="1">
      <c r="A362" s="14" t="s">
        <v>223</v>
      </c>
      <c r="B362" s="54">
        <v>45843.0</v>
      </c>
      <c r="C362" s="55">
        <v>27.0</v>
      </c>
      <c r="D362" s="55" t="s">
        <v>64</v>
      </c>
      <c r="E362" s="56"/>
      <c r="F362" s="56">
        <v>18750.0</v>
      </c>
    </row>
    <row r="363" ht="22.5" customHeight="1">
      <c r="A363" s="14" t="s">
        <v>223</v>
      </c>
      <c r="B363" s="54">
        <v>45843.0</v>
      </c>
      <c r="C363" s="55">
        <v>27.0</v>
      </c>
      <c r="D363" s="55" t="s">
        <v>64</v>
      </c>
      <c r="E363" s="56"/>
      <c r="F363" s="56">
        <v>18000.0</v>
      </c>
    </row>
    <row r="364" ht="22.5" customHeight="1">
      <c r="A364" s="14" t="s">
        <v>223</v>
      </c>
      <c r="B364" s="54">
        <v>45843.0</v>
      </c>
      <c r="C364" s="55">
        <v>27.0</v>
      </c>
      <c r="D364" s="55" t="s">
        <v>64</v>
      </c>
      <c r="E364" s="56"/>
      <c r="F364" s="56">
        <v>18000.0</v>
      </c>
    </row>
    <row r="365" ht="22.5" customHeight="1">
      <c r="A365" s="14" t="s">
        <v>223</v>
      </c>
      <c r="B365" s="54">
        <v>45843.0</v>
      </c>
      <c r="C365" s="55">
        <v>27.0</v>
      </c>
      <c r="D365" s="55" t="s">
        <v>64</v>
      </c>
      <c r="E365" s="56"/>
      <c r="F365" s="56">
        <v>18000.0</v>
      </c>
    </row>
    <row r="366" ht="22.5" customHeight="1">
      <c r="A366" s="14" t="s">
        <v>223</v>
      </c>
      <c r="B366" s="54">
        <v>45843.0</v>
      </c>
      <c r="C366" s="55">
        <v>27.0</v>
      </c>
      <c r="D366" s="55" t="s">
        <v>64</v>
      </c>
      <c r="E366" s="56"/>
      <c r="F366" s="56">
        <v>20000.0</v>
      </c>
    </row>
    <row r="367" ht="22.5" customHeight="1">
      <c r="A367" s="14" t="s">
        <v>223</v>
      </c>
      <c r="B367" s="54">
        <v>45843.0</v>
      </c>
      <c r="C367" s="55">
        <v>27.0</v>
      </c>
      <c r="D367" s="55" t="s">
        <v>159</v>
      </c>
      <c r="E367" s="56"/>
      <c r="F367" s="56">
        <v>7557.0</v>
      </c>
    </row>
    <row r="368" ht="22.5" customHeight="1">
      <c r="A368" s="14" t="s">
        <v>223</v>
      </c>
      <c r="B368" s="54">
        <v>45842.0</v>
      </c>
      <c r="C368" s="55">
        <v>27.0</v>
      </c>
      <c r="D368" s="55" t="s">
        <v>157</v>
      </c>
      <c r="E368" s="56"/>
      <c r="F368" s="56">
        <v>225.0</v>
      </c>
    </row>
    <row r="369" ht="22.5" customHeight="1">
      <c r="A369" s="14" t="s">
        <v>223</v>
      </c>
      <c r="B369" s="54">
        <v>45843.0</v>
      </c>
      <c r="C369" s="55">
        <v>27.0</v>
      </c>
      <c r="D369" s="55" t="s">
        <v>157</v>
      </c>
      <c r="E369" s="56"/>
      <c r="F369" s="56">
        <v>75.0</v>
      </c>
    </row>
    <row r="370" ht="22.5" customHeight="1">
      <c r="A370" s="14" t="s">
        <v>223</v>
      </c>
      <c r="B370" s="54">
        <v>45842.0</v>
      </c>
      <c r="C370" s="55">
        <v>27.0</v>
      </c>
      <c r="D370" s="55" t="s">
        <v>169</v>
      </c>
      <c r="E370" s="56"/>
      <c r="F370" s="56">
        <v>5100.0</v>
      </c>
    </row>
    <row r="371" ht="22.5" customHeight="1">
      <c r="A371" s="14" t="s">
        <v>223</v>
      </c>
      <c r="B371" s="54">
        <v>45842.0</v>
      </c>
      <c r="C371" s="55">
        <v>27.0</v>
      </c>
      <c r="D371" s="55" t="s">
        <v>962</v>
      </c>
      <c r="E371" s="56"/>
      <c r="F371" s="56">
        <v>460.0</v>
      </c>
    </row>
    <row r="372" ht="22.5" customHeight="1">
      <c r="A372" s="14" t="s">
        <v>223</v>
      </c>
      <c r="B372" s="54">
        <v>45843.0</v>
      </c>
      <c r="C372" s="55">
        <v>27.0</v>
      </c>
      <c r="D372" s="55" t="s">
        <v>962</v>
      </c>
      <c r="E372" s="56"/>
      <c r="F372" s="56">
        <v>13698.0</v>
      </c>
    </row>
    <row r="373" ht="22.5" customHeight="1">
      <c r="A373" s="14" t="s">
        <v>223</v>
      </c>
      <c r="B373" s="54">
        <v>45843.0</v>
      </c>
      <c r="C373" s="55">
        <v>27.0</v>
      </c>
      <c r="D373" s="55" t="s">
        <v>64</v>
      </c>
      <c r="E373" s="56"/>
      <c r="F373" s="56">
        <v>14000.0</v>
      </c>
    </row>
    <row r="374" ht="22.5" customHeight="1">
      <c r="A374" s="14" t="s">
        <v>223</v>
      </c>
      <c r="B374" s="54">
        <v>45845.0</v>
      </c>
      <c r="C374" s="55">
        <v>28.0</v>
      </c>
      <c r="D374" s="55" t="s">
        <v>157</v>
      </c>
      <c r="E374" s="56"/>
      <c r="F374" s="56">
        <v>75.0</v>
      </c>
    </row>
    <row r="375" ht="22.5" customHeight="1">
      <c r="A375" s="14" t="s">
        <v>223</v>
      </c>
      <c r="B375" s="54">
        <v>45846.0</v>
      </c>
      <c r="C375" s="55">
        <v>28.0</v>
      </c>
      <c r="D375" s="55" t="s">
        <v>157</v>
      </c>
      <c r="E375" s="56"/>
      <c r="F375" s="56">
        <v>75.0</v>
      </c>
    </row>
    <row r="376" ht="22.5" customHeight="1">
      <c r="A376" s="14" t="s">
        <v>223</v>
      </c>
      <c r="B376" s="54">
        <v>45846.0</v>
      </c>
      <c r="C376" s="55">
        <v>28.0</v>
      </c>
      <c r="D376" s="55" t="s">
        <v>115</v>
      </c>
      <c r="E376" s="56"/>
      <c r="F376" s="56">
        <v>6900.0</v>
      </c>
    </row>
    <row r="377" ht="22.5" customHeight="1">
      <c r="A377" s="14" t="s">
        <v>223</v>
      </c>
      <c r="B377" s="54">
        <v>45845.0</v>
      </c>
      <c r="C377" s="55">
        <v>28.0</v>
      </c>
      <c r="D377" s="55" t="s">
        <v>971</v>
      </c>
      <c r="E377" s="56"/>
      <c r="F377" s="56">
        <v>3153.0</v>
      </c>
    </row>
    <row r="378" ht="22.5" customHeight="1">
      <c r="A378" s="14" t="s">
        <v>223</v>
      </c>
      <c r="B378" s="54">
        <v>45845.0</v>
      </c>
      <c r="C378" s="55">
        <v>28.0</v>
      </c>
      <c r="D378" s="55" t="s">
        <v>963</v>
      </c>
      <c r="E378" s="56"/>
      <c r="F378" s="56">
        <v>13667.0</v>
      </c>
    </row>
    <row r="379" ht="22.5" customHeight="1">
      <c r="A379" s="14" t="s">
        <v>223</v>
      </c>
      <c r="B379" s="54">
        <v>45845.0</v>
      </c>
      <c r="C379" s="55">
        <v>28.0</v>
      </c>
      <c r="D379" s="55" t="s">
        <v>962</v>
      </c>
      <c r="E379" s="56"/>
      <c r="F379" s="56">
        <v>3179.0</v>
      </c>
    </row>
    <row r="380" ht="22.5" customHeight="1">
      <c r="A380" s="14" t="s">
        <v>223</v>
      </c>
      <c r="B380" s="54">
        <v>45845.0</v>
      </c>
      <c r="C380" s="55">
        <v>28.0</v>
      </c>
      <c r="D380" s="55" t="s">
        <v>163</v>
      </c>
      <c r="E380" s="56"/>
      <c r="F380" s="56">
        <v>300.0</v>
      </c>
    </row>
    <row r="381" ht="22.5" customHeight="1">
      <c r="A381" s="14" t="s">
        <v>223</v>
      </c>
      <c r="B381" s="54">
        <v>45845.0</v>
      </c>
      <c r="C381" s="55">
        <v>28.0</v>
      </c>
      <c r="D381" s="55" t="s">
        <v>64</v>
      </c>
      <c r="E381" s="56"/>
      <c r="F381" s="56">
        <v>10000.0</v>
      </c>
    </row>
    <row r="382" ht="22.5" customHeight="1">
      <c r="A382" s="14" t="s">
        <v>223</v>
      </c>
      <c r="B382" s="54">
        <v>45849.0</v>
      </c>
      <c r="C382" s="55">
        <v>28.0</v>
      </c>
      <c r="D382" s="55" t="s">
        <v>962</v>
      </c>
      <c r="E382" s="56"/>
      <c r="F382" s="56">
        <v>3820.0</v>
      </c>
    </row>
    <row r="383" ht="22.5" customHeight="1">
      <c r="A383" s="14" t="s">
        <v>223</v>
      </c>
      <c r="B383" s="54">
        <v>45849.0</v>
      </c>
      <c r="C383" s="55">
        <v>28.0</v>
      </c>
      <c r="D383" s="55" t="s">
        <v>187</v>
      </c>
      <c r="E383" s="56"/>
      <c r="F383" s="56">
        <v>1320.0</v>
      </c>
    </row>
    <row r="384" ht="22.5" customHeight="1">
      <c r="A384" s="14" t="s">
        <v>223</v>
      </c>
      <c r="B384" s="54">
        <v>45849.0</v>
      </c>
      <c r="C384" s="55">
        <v>28.0</v>
      </c>
      <c r="D384" s="55" t="s">
        <v>157</v>
      </c>
      <c r="E384" s="56"/>
      <c r="F384" s="56">
        <v>150.0</v>
      </c>
    </row>
    <row r="385" ht="22.5" customHeight="1">
      <c r="A385" s="14" t="s">
        <v>223</v>
      </c>
      <c r="B385" s="54">
        <v>45850.0</v>
      </c>
      <c r="C385" s="55">
        <v>28.0</v>
      </c>
      <c r="D385" s="55" t="s">
        <v>157</v>
      </c>
      <c r="E385" s="56"/>
      <c r="F385" s="56">
        <v>150.0</v>
      </c>
    </row>
    <row r="386" ht="22.5" customHeight="1">
      <c r="A386" s="14" t="s">
        <v>223</v>
      </c>
      <c r="B386" s="54">
        <v>45849.0</v>
      </c>
      <c r="C386" s="55">
        <v>28.0</v>
      </c>
      <c r="D386" s="55" t="s">
        <v>115</v>
      </c>
      <c r="E386" s="56"/>
      <c r="F386" s="56">
        <v>6900.0</v>
      </c>
    </row>
    <row r="387" ht="22.5" customHeight="1">
      <c r="A387" s="14" t="s">
        <v>223</v>
      </c>
      <c r="B387" s="54">
        <v>45846.0</v>
      </c>
      <c r="C387" s="55">
        <v>28.0</v>
      </c>
      <c r="D387" s="55" t="s">
        <v>83</v>
      </c>
      <c r="E387" s="56"/>
      <c r="F387" s="56">
        <v>1160.0</v>
      </c>
    </row>
    <row r="388" ht="22.5" customHeight="1">
      <c r="A388" s="14" t="s">
        <v>223</v>
      </c>
      <c r="B388" s="54">
        <v>45848.0</v>
      </c>
      <c r="C388" s="55">
        <v>28.0</v>
      </c>
      <c r="D388" s="55" t="s">
        <v>962</v>
      </c>
      <c r="E388" s="56"/>
      <c r="F388" s="56">
        <v>2900.0</v>
      </c>
    </row>
    <row r="389" ht="22.5" customHeight="1">
      <c r="A389" s="14" t="s">
        <v>223</v>
      </c>
      <c r="B389" s="54">
        <v>45849.0</v>
      </c>
      <c r="C389" s="55">
        <v>28.0</v>
      </c>
      <c r="D389" s="55" t="s">
        <v>159</v>
      </c>
      <c r="E389" s="56"/>
      <c r="F389" s="56">
        <v>2816.0</v>
      </c>
    </row>
    <row r="390" ht="22.5" customHeight="1">
      <c r="A390" s="14" t="s">
        <v>223</v>
      </c>
      <c r="B390" s="54">
        <v>45850.0</v>
      </c>
      <c r="C390" s="55">
        <v>28.0</v>
      </c>
      <c r="D390" s="55" t="s">
        <v>159</v>
      </c>
      <c r="E390" s="56"/>
      <c r="F390" s="56">
        <v>3868.0</v>
      </c>
    </row>
    <row r="391" ht="22.5" customHeight="1">
      <c r="A391" s="14" t="s">
        <v>223</v>
      </c>
      <c r="B391" s="54">
        <v>45846.0</v>
      </c>
      <c r="C391" s="55">
        <v>28.0</v>
      </c>
      <c r="D391" s="55" t="s">
        <v>28</v>
      </c>
      <c r="E391" s="56"/>
      <c r="F391" s="56">
        <v>335.0</v>
      </c>
    </row>
    <row r="392" ht="22.5" customHeight="1">
      <c r="A392" s="14" t="s">
        <v>223</v>
      </c>
      <c r="B392" s="54">
        <v>45845.0</v>
      </c>
      <c r="C392" s="55">
        <v>28.0</v>
      </c>
      <c r="D392" s="55" t="s">
        <v>28</v>
      </c>
      <c r="E392" s="56"/>
      <c r="F392" s="56">
        <v>1733.0</v>
      </c>
    </row>
    <row r="393" ht="22.5" customHeight="1">
      <c r="A393" s="14" t="s">
        <v>223</v>
      </c>
      <c r="B393" s="54">
        <v>45846.0</v>
      </c>
      <c r="C393" s="55">
        <v>28.0</v>
      </c>
      <c r="D393" s="55" t="s">
        <v>28</v>
      </c>
      <c r="E393" s="56"/>
      <c r="F393" s="56">
        <v>2031.0</v>
      </c>
    </row>
    <row r="394" ht="22.5" customHeight="1">
      <c r="A394" s="14" t="s">
        <v>223</v>
      </c>
      <c r="B394" s="54">
        <v>45849.0</v>
      </c>
      <c r="C394" s="55">
        <v>28.0</v>
      </c>
      <c r="D394" s="55" t="s">
        <v>28</v>
      </c>
      <c r="E394" s="56"/>
      <c r="F394" s="56">
        <v>761.0</v>
      </c>
    </row>
    <row r="395" ht="22.5" customHeight="1">
      <c r="A395" s="14" t="s">
        <v>223</v>
      </c>
      <c r="B395" s="54">
        <v>45848.0</v>
      </c>
      <c r="C395" s="55">
        <v>28.0</v>
      </c>
      <c r="D395" s="55" t="s">
        <v>963</v>
      </c>
      <c r="E395" s="56"/>
      <c r="F395" s="56">
        <v>10321.0</v>
      </c>
    </row>
    <row r="396" ht="22.5" customHeight="1">
      <c r="A396" s="14" t="s">
        <v>223</v>
      </c>
      <c r="B396" s="54">
        <v>45850.0</v>
      </c>
      <c r="C396" s="55">
        <v>28.0</v>
      </c>
      <c r="D396" s="55" t="s">
        <v>963</v>
      </c>
      <c r="E396" s="56"/>
      <c r="F396" s="56">
        <v>7930.0</v>
      </c>
    </row>
    <row r="397" ht="22.5" customHeight="1">
      <c r="A397" s="14" t="s">
        <v>223</v>
      </c>
      <c r="B397" s="54">
        <v>45850.0</v>
      </c>
      <c r="C397" s="55">
        <v>28.0</v>
      </c>
      <c r="D397" s="55" t="s">
        <v>163</v>
      </c>
      <c r="E397" s="56"/>
      <c r="F397" s="56">
        <v>150.0</v>
      </c>
    </row>
    <row r="398" ht="22.5" customHeight="1">
      <c r="A398" s="14" t="s">
        <v>223</v>
      </c>
      <c r="B398" s="54">
        <v>45850.0</v>
      </c>
      <c r="C398" s="55">
        <v>28.0</v>
      </c>
      <c r="D398" s="55" t="s">
        <v>967</v>
      </c>
      <c r="E398" s="56"/>
      <c r="F398" s="56">
        <v>1661.0</v>
      </c>
    </row>
    <row r="399" ht="22.5" customHeight="1">
      <c r="A399" s="14" t="s">
        <v>223</v>
      </c>
      <c r="B399" s="54">
        <v>45852.0</v>
      </c>
      <c r="C399" s="55">
        <v>29.0</v>
      </c>
      <c r="D399" s="55" t="s">
        <v>963</v>
      </c>
      <c r="E399" s="56"/>
      <c r="F399" s="56">
        <v>1500.0</v>
      </c>
    </row>
    <row r="400" ht="22.5" customHeight="1">
      <c r="A400" s="14" t="s">
        <v>223</v>
      </c>
      <c r="B400" s="54">
        <v>45852.0</v>
      </c>
      <c r="C400" s="55">
        <v>29.0</v>
      </c>
      <c r="D400" s="55" t="s">
        <v>963</v>
      </c>
      <c r="E400" s="56"/>
      <c r="F400" s="56">
        <v>7650.0</v>
      </c>
    </row>
    <row r="401" ht="22.5" customHeight="1">
      <c r="A401" s="14" t="s">
        <v>223</v>
      </c>
      <c r="B401" s="54">
        <v>45853.0</v>
      </c>
      <c r="C401" s="55">
        <v>29.0</v>
      </c>
      <c r="D401" s="55" t="s">
        <v>108</v>
      </c>
      <c r="E401" s="56"/>
      <c r="F401" s="56">
        <v>3000.0</v>
      </c>
    </row>
    <row r="402" ht="22.5" customHeight="1">
      <c r="A402" s="14" t="s">
        <v>223</v>
      </c>
      <c r="B402" s="54">
        <v>45852.0</v>
      </c>
      <c r="C402" s="55">
        <v>29.0</v>
      </c>
      <c r="D402" s="55" t="s">
        <v>108</v>
      </c>
      <c r="E402" s="56"/>
      <c r="F402" s="56">
        <v>5000.0</v>
      </c>
    </row>
    <row r="403" ht="22.5" customHeight="1">
      <c r="A403" s="14" t="s">
        <v>223</v>
      </c>
      <c r="B403" s="54">
        <v>45856.0</v>
      </c>
      <c r="C403" s="55">
        <v>29.0</v>
      </c>
      <c r="D403" s="55" t="s">
        <v>962</v>
      </c>
      <c r="E403" s="56"/>
      <c r="F403" s="56">
        <v>6586.0</v>
      </c>
    </row>
    <row r="404" ht="22.5" customHeight="1">
      <c r="A404" s="14" t="s">
        <v>223</v>
      </c>
      <c r="B404" s="54">
        <v>45850.0</v>
      </c>
      <c r="C404" s="55">
        <v>28.0</v>
      </c>
      <c r="D404" s="55" t="s">
        <v>962</v>
      </c>
      <c r="E404" s="56"/>
      <c r="F404" s="56">
        <v>2478.0</v>
      </c>
    </row>
    <row r="405" ht="22.5" customHeight="1">
      <c r="A405" s="14" t="s">
        <v>223</v>
      </c>
      <c r="B405" s="54">
        <v>45854.0</v>
      </c>
      <c r="C405" s="55">
        <v>29.0</v>
      </c>
      <c r="D405" s="55" t="s">
        <v>962</v>
      </c>
      <c r="E405" s="56"/>
      <c r="F405" s="56">
        <v>3606.0</v>
      </c>
    </row>
    <row r="406" ht="22.5" customHeight="1">
      <c r="A406" s="14" t="s">
        <v>223</v>
      </c>
      <c r="B406" s="54">
        <v>45854.0</v>
      </c>
      <c r="C406" s="55">
        <v>29.0</v>
      </c>
      <c r="D406" s="55" t="s">
        <v>963</v>
      </c>
      <c r="E406" s="56"/>
      <c r="F406" s="56">
        <v>761.0</v>
      </c>
    </row>
    <row r="407" ht="22.5" customHeight="1">
      <c r="A407" s="14" t="s">
        <v>223</v>
      </c>
      <c r="B407" s="54">
        <v>45850.0</v>
      </c>
      <c r="C407" s="55">
        <v>28.0</v>
      </c>
      <c r="D407" s="55" t="s">
        <v>963</v>
      </c>
      <c r="E407" s="56"/>
      <c r="F407" s="56">
        <v>7930.0</v>
      </c>
    </row>
    <row r="408" ht="22.5" customHeight="1">
      <c r="A408" s="14" t="s">
        <v>223</v>
      </c>
      <c r="B408" s="54">
        <v>45852.0</v>
      </c>
      <c r="C408" s="55">
        <v>29.0</v>
      </c>
      <c r="D408" s="55" t="s">
        <v>157</v>
      </c>
      <c r="E408" s="56"/>
      <c r="F408" s="56">
        <v>75.0</v>
      </c>
    </row>
    <row r="409" ht="22.5" customHeight="1">
      <c r="A409" s="14" t="s">
        <v>223</v>
      </c>
      <c r="B409" s="54">
        <v>45855.0</v>
      </c>
      <c r="C409" s="55">
        <v>29.0</v>
      </c>
      <c r="D409" s="55" t="s">
        <v>157</v>
      </c>
      <c r="E409" s="56"/>
      <c r="F409" s="56">
        <v>75.0</v>
      </c>
    </row>
    <row r="410" ht="22.5" customHeight="1">
      <c r="A410" s="14" t="s">
        <v>223</v>
      </c>
      <c r="B410" s="54">
        <v>45853.0</v>
      </c>
      <c r="C410" s="55">
        <v>29.0</v>
      </c>
      <c r="D410" s="55" t="s">
        <v>115</v>
      </c>
      <c r="E410" s="56"/>
      <c r="F410" s="56">
        <v>5100.0</v>
      </c>
    </row>
    <row r="411" ht="22.5" customHeight="1">
      <c r="A411" s="14" t="s">
        <v>223</v>
      </c>
      <c r="B411" s="54">
        <v>45856.0</v>
      </c>
      <c r="C411" s="55">
        <v>29.0</v>
      </c>
      <c r="D411" s="55" t="s">
        <v>28</v>
      </c>
      <c r="E411" s="56"/>
      <c r="F411" s="56">
        <v>1698.0</v>
      </c>
    </row>
    <row r="412" ht="22.5" customHeight="1">
      <c r="A412" s="14" t="s">
        <v>223</v>
      </c>
      <c r="B412" s="54">
        <v>45854.0</v>
      </c>
      <c r="C412" s="55">
        <v>29.0</v>
      </c>
      <c r="D412" s="55" t="s">
        <v>28</v>
      </c>
      <c r="E412" s="56"/>
      <c r="F412" s="56">
        <v>1720.0</v>
      </c>
    </row>
    <row r="413" ht="22.5" customHeight="1">
      <c r="A413" s="14" t="s">
        <v>223</v>
      </c>
      <c r="B413" s="54">
        <v>45852.0</v>
      </c>
      <c r="C413" s="55">
        <v>29.0</v>
      </c>
      <c r="D413" s="55" t="s">
        <v>28</v>
      </c>
      <c r="E413" s="56"/>
      <c r="F413" s="56">
        <v>832.0</v>
      </c>
    </row>
    <row r="414" ht="22.5" customHeight="1">
      <c r="A414" s="14" t="s">
        <v>223</v>
      </c>
      <c r="B414" s="54">
        <v>45850.0</v>
      </c>
      <c r="C414" s="55">
        <v>28.0</v>
      </c>
      <c r="D414" s="55" t="s">
        <v>28</v>
      </c>
      <c r="E414" s="56"/>
      <c r="F414" s="56">
        <v>1933.0</v>
      </c>
    </row>
    <row r="415" ht="22.5" customHeight="1">
      <c r="A415" s="14" t="s">
        <v>223</v>
      </c>
      <c r="B415" s="54">
        <v>45852.0</v>
      </c>
      <c r="C415" s="55">
        <v>29.0</v>
      </c>
      <c r="D415" s="55" t="s">
        <v>150</v>
      </c>
      <c r="E415" s="56"/>
      <c r="F415" s="56">
        <v>4524.0</v>
      </c>
    </row>
    <row r="416" ht="22.5" customHeight="1">
      <c r="A416" s="14" t="s">
        <v>223</v>
      </c>
      <c r="B416" s="54">
        <v>45854.0</v>
      </c>
      <c r="C416" s="55">
        <v>29.0</v>
      </c>
      <c r="D416" s="55" t="s">
        <v>150</v>
      </c>
      <c r="E416" s="56"/>
      <c r="F416" s="56">
        <v>4435.0</v>
      </c>
    </row>
    <row r="417" ht="22.5" customHeight="1">
      <c r="A417" s="14" t="s">
        <v>223</v>
      </c>
      <c r="B417" s="54">
        <v>45857.0</v>
      </c>
      <c r="C417" s="55">
        <v>29.0</v>
      </c>
      <c r="D417" s="55" t="s">
        <v>157</v>
      </c>
      <c r="E417" s="56"/>
      <c r="F417" s="56">
        <v>75.0</v>
      </c>
    </row>
    <row r="418" ht="22.5" customHeight="1">
      <c r="A418" s="14" t="s">
        <v>223</v>
      </c>
      <c r="B418" s="54">
        <v>45853.0</v>
      </c>
      <c r="C418" s="55">
        <v>29.0</v>
      </c>
      <c r="D418" s="55" t="s">
        <v>169</v>
      </c>
      <c r="E418" s="56"/>
      <c r="F418" s="56">
        <v>1670.0</v>
      </c>
    </row>
    <row r="419" ht="22.5" customHeight="1">
      <c r="A419" s="14" t="s">
        <v>223</v>
      </c>
      <c r="B419" s="54">
        <v>45857.0</v>
      </c>
      <c r="C419" s="55">
        <v>29.0</v>
      </c>
      <c r="D419" s="55" t="s">
        <v>103</v>
      </c>
      <c r="E419" s="56"/>
      <c r="F419" s="56">
        <v>3246.0</v>
      </c>
    </row>
    <row r="420" ht="22.5" customHeight="1">
      <c r="A420" s="14" t="s">
        <v>223</v>
      </c>
      <c r="B420" s="54">
        <v>45854.0</v>
      </c>
      <c r="C420" s="55">
        <v>29.0</v>
      </c>
      <c r="D420" s="55" t="s">
        <v>962</v>
      </c>
      <c r="E420" s="56"/>
      <c r="F420" s="56">
        <v>6986.0</v>
      </c>
    </row>
    <row r="421" ht="22.5" customHeight="1">
      <c r="A421" s="57" t="s">
        <v>121</v>
      </c>
      <c r="B421" s="57">
        <v>45749.0</v>
      </c>
      <c r="C421" s="55">
        <v>14.0</v>
      </c>
      <c r="D421" s="58" t="s">
        <v>976</v>
      </c>
      <c r="E421" s="56">
        <v>10655.0</v>
      </c>
    </row>
    <row r="422" ht="22.5" customHeight="1">
      <c r="A422" s="57" t="s">
        <v>121</v>
      </c>
      <c r="B422" s="57">
        <v>45750.0</v>
      </c>
      <c r="C422" s="55">
        <v>14.0</v>
      </c>
      <c r="D422" s="58" t="s">
        <v>976</v>
      </c>
      <c r="E422" s="56">
        <v>15640.0</v>
      </c>
    </row>
    <row r="423" ht="22.5" customHeight="1">
      <c r="A423" s="57" t="s">
        <v>121</v>
      </c>
      <c r="B423" s="57">
        <v>45751.0</v>
      </c>
      <c r="C423" s="55">
        <v>14.0</v>
      </c>
      <c r="D423" s="58" t="s">
        <v>976</v>
      </c>
      <c r="E423" s="56">
        <v>18210.0</v>
      </c>
    </row>
    <row r="424" ht="22.5" customHeight="1">
      <c r="A424" s="57" t="s">
        <v>121</v>
      </c>
      <c r="B424" s="57">
        <v>45752.0</v>
      </c>
      <c r="C424" s="55">
        <v>14.0</v>
      </c>
      <c r="D424" s="58" t="s">
        <v>976</v>
      </c>
      <c r="E424" s="56">
        <v>10385.0</v>
      </c>
    </row>
    <row r="425" ht="22.5" customHeight="1">
      <c r="A425" s="57" t="s">
        <v>121</v>
      </c>
      <c r="B425" s="57">
        <v>45753.0</v>
      </c>
      <c r="C425" s="55">
        <v>15.0</v>
      </c>
      <c r="D425" s="58" t="s">
        <v>976</v>
      </c>
      <c r="E425" s="56">
        <v>16845.0</v>
      </c>
    </row>
    <row r="426" ht="22.5" customHeight="1">
      <c r="A426" s="57" t="s">
        <v>121</v>
      </c>
      <c r="B426" s="57">
        <v>45754.0</v>
      </c>
      <c r="C426" s="55">
        <v>15.0</v>
      </c>
      <c r="D426" s="58" t="s">
        <v>976</v>
      </c>
      <c r="E426" s="56">
        <v>20030.0</v>
      </c>
    </row>
    <row r="427" ht="22.5" customHeight="1">
      <c r="A427" s="57" t="s">
        <v>121</v>
      </c>
      <c r="B427" s="57">
        <v>45755.0</v>
      </c>
      <c r="C427" s="55">
        <v>15.0</v>
      </c>
      <c r="D427" s="58" t="s">
        <v>976</v>
      </c>
      <c r="E427" s="56">
        <v>16870.0</v>
      </c>
    </row>
    <row r="428" ht="22.5" customHeight="1">
      <c r="A428" s="57" t="s">
        <v>121</v>
      </c>
      <c r="B428" s="57">
        <v>45756.0</v>
      </c>
      <c r="C428" s="55">
        <v>15.0</v>
      </c>
      <c r="D428" s="58" t="s">
        <v>976</v>
      </c>
      <c r="E428" s="56">
        <v>2635.0</v>
      </c>
    </row>
    <row r="429" ht="22.5" customHeight="1">
      <c r="A429" s="57" t="s">
        <v>121</v>
      </c>
      <c r="B429" s="57">
        <v>45757.0</v>
      </c>
      <c r="C429" s="55">
        <v>15.0</v>
      </c>
      <c r="D429" s="58" t="s">
        <v>976</v>
      </c>
      <c r="E429" s="56">
        <v>24368.0</v>
      </c>
    </row>
    <row r="430" ht="22.5" customHeight="1">
      <c r="A430" s="57" t="s">
        <v>121</v>
      </c>
      <c r="B430" s="57">
        <v>45758.0</v>
      </c>
      <c r="C430" s="55">
        <v>15.0</v>
      </c>
      <c r="D430" s="58" t="s">
        <v>976</v>
      </c>
      <c r="E430" s="56">
        <v>27640.0</v>
      </c>
    </row>
    <row r="431" ht="22.5" customHeight="1">
      <c r="A431" s="57" t="s">
        <v>121</v>
      </c>
      <c r="B431" s="57">
        <v>45759.0</v>
      </c>
      <c r="C431" s="55">
        <v>15.0</v>
      </c>
      <c r="D431" s="58" t="s">
        <v>976</v>
      </c>
      <c r="E431" s="56">
        <v>23040.0</v>
      </c>
    </row>
    <row r="432" ht="22.5" customHeight="1">
      <c r="A432" s="57" t="s">
        <v>121</v>
      </c>
      <c r="B432" s="57">
        <v>45760.0</v>
      </c>
      <c r="C432" s="55">
        <v>16.0</v>
      </c>
      <c r="D432" s="58" t="s">
        <v>976</v>
      </c>
      <c r="E432" s="56">
        <v>19155.0</v>
      </c>
    </row>
    <row r="433" ht="22.5" customHeight="1">
      <c r="A433" s="57" t="s">
        <v>121</v>
      </c>
      <c r="B433" s="57">
        <v>45761.0</v>
      </c>
      <c r="C433" s="55">
        <v>16.0</v>
      </c>
      <c r="D433" s="58" t="s">
        <v>976</v>
      </c>
      <c r="E433" s="56">
        <v>22895.0</v>
      </c>
    </row>
    <row r="434" ht="22.5" customHeight="1">
      <c r="A434" s="57" t="s">
        <v>121</v>
      </c>
      <c r="B434" s="57">
        <v>45762.0</v>
      </c>
      <c r="C434" s="55">
        <v>16.0</v>
      </c>
      <c r="D434" s="58" t="s">
        <v>976</v>
      </c>
      <c r="E434" s="56">
        <v>21350.0</v>
      </c>
    </row>
    <row r="435" ht="22.5" customHeight="1">
      <c r="A435" s="57" t="s">
        <v>121</v>
      </c>
      <c r="B435" s="57">
        <v>45763.0</v>
      </c>
      <c r="C435" s="55">
        <v>16.0</v>
      </c>
      <c r="D435" s="58" t="s">
        <v>976</v>
      </c>
      <c r="E435" s="56">
        <v>24410.0</v>
      </c>
    </row>
    <row r="436" ht="22.5" customHeight="1">
      <c r="A436" s="57" t="s">
        <v>121</v>
      </c>
      <c r="B436" s="57">
        <v>45764.0</v>
      </c>
      <c r="C436" s="55">
        <v>16.0</v>
      </c>
      <c r="D436" s="58" t="s">
        <v>976</v>
      </c>
      <c r="E436" s="56">
        <v>19630.0</v>
      </c>
    </row>
    <row r="437" ht="22.5" customHeight="1">
      <c r="A437" s="57" t="s">
        <v>121</v>
      </c>
      <c r="B437" s="57">
        <v>45765.0</v>
      </c>
      <c r="C437" s="55">
        <v>16.0</v>
      </c>
      <c r="D437" s="58" t="s">
        <v>976</v>
      </c>
      <c r="E437" s="56">
        <v>0.0</v>
      </c>
    </row>
    <row r="438" ht="22.5" customHeight="1">
      <c r="A438" s="57" t="s">
        <v>121</v>
      </c>
      <c r="B438" s="57">
        <v>45766.0</v>
      </c>
      <c r="C438" s="55">
        <v>16.0</v>
      </c>
      <c r="D438" s="58" t="s">
        <v>976</v>
      </c>
      <c r="E438" s="56">
        <v>17845.0</v>
      </c>
    </row>
    <row r="439" ht="22.5" customHeight="1">
      <c r="A439" s="57" t="s">
        <v>121</v>
      </c>
      <c r="B439" s="57">
        <v>45767.0</v>
      </c>
      <c r="C439" s="55">
        <v>17.0</v>
      </c>
      <c r="D439" s="58" t="s">
        <v>976</v>
      </c>
      <c r="E439" s="56">
        <v>17265.0</v>
      </c>
    </row>
    <row r="440" ht="22.5" customHeight="1">
      <c r="A440" s="57" t="s">
        <v>121</v>
      </c>
      <c r="B440" s="57">
        <v>45768.0</v>
      </c>
      <c r="C440" s="55">
        <v>17.0</v>
      </c>
      <c r="D440" s="58" t="s">
        <v>976</v>
      </c>
      <c r="E440" s="56">
        <v>23035.0</v>
      </c>
    </row>
    <row r="441" ht="22.5" customHeight="1">
      <c r="A441" s="57" t="s">
        <v>121</v>
      </c>
      <c r="B441" s="57">
        <v>45769.0</v>
      </c>
      <c r="C441" s="55">
        <v>17.0</v>
      </c>
      <c r="D441" s="58" t="s">
        <v>976</v>
      </c>
      <c r="E441" s="56">
        <v>26535.0</v>
      </c>
    </row>
    <row r="442" ht="22.5" customHeight="1">
      <c r="A442" s="57" t="s">
        <v>121</v>
      </c>
      <c r="B442" s="57">
        <v>45770.0</v>
      </c>
      <c r="C442" s="55">
        <v>17.0</v>
      </c>
      <c r="D442" s="58" t="s">
        <v>976</v>
      </c>
      <c r="E442" s="56">
        <v>19760.0</v>
      </c>
    </row>
    <row r="443" ht="22.5" customHeight="1">
      <c r="A443" s="57" t="s">
        <v>121</v>
      </c>
      <c r="B443" s="57">
        <v>45771.0</v>
      </c>
      <c r="C443" s="55">
        <v>17.0</v>
      </c>
      <c r="D443" s="58" t="s">
        <v>976</v>
      </c>
      <c r="E443" s="56">
        <v>33030.0</v>
      </c>
    </row>
    <row r="444" ht="22.5" customHeight="1">
      <c r="A444" s="57" t="s">
        <v>121</v>
      </c>
      <c r="B444" s="57">
        <v>45772.0</v>
      </c>
      <c r="C444" s="55">
        <v>17.0</v>
      </c>
      <c r="D444" s="58" t="s">
        <v>976</v>
      </c>
      <c r="E444" s="56">
        <v>37450.0</v>
      </c>
    </row>
    <row r="445" ht="22.5" customHeight="1">
      <c r="A445" s="57" t="s">
        <v>121</v>
      </c>
      <c r="B445" s="57">
        <v>45773.0</v>
      </c>
      <c r="C445" s="55">
        <v>17.0</v>
      </c>
      <c r="D445" s="58" t="s">
        <v>976</v>
      </c>
      <c r="E445" s="56">
        <v>49210.0</v>
      </c>
    </row>
    <row r="446" ht="22.5" customHeight="1">
      <c r="A446" s="57" t="s">
        <v>121</v>
      </c>
      <c r="B446" s="57">
        <v>45774.0</v>
      </c>
      <c r="C446" s="55">
        <v>18.0</v>
      </c>
      <c r="D446" s="58" t="s">
        <v>976</v>
      </c>
      <c r="E446" s="56">
        <v>41830.0</v>
      </c>
    </row>
    <row r="447" ht="22.5" customHeight="1">
      <c r="A447" s="57" t="s">
        <v>121</v>
      </c>
      <c r="B447" s="57">
        <v>45775.0</v>
      </c>
      <c r="C447" s="55">
        <v>18.0</v>
      </c>
      <c r="D447" s="58" t="s">
        <v>976</v>
      </c>
      <c r="E447" s="56">
        <v>17725.0</v>
      </c>
    </row>
    <row r="448" ht="22.5" customHeight="1">
      <c r="A448" s="57" t="s">
        <v>121</v>
      </c>
      <c r="B448" s="57">
        <v>45776.0</v>
      </c>
      <c r="C448" s="55">
        <v>18.0</v>
      </c>
      <c r="D448" s="58" t="s">
        <v>976</v>
      </c>
      <c r="E448" s="56">
        <v>20695.0</v>
      </c>
    </row>
    <row r="449" ht="22.5" customHeight="1">
      <c r="A449" s="57" t="s">
        <v>121</v>
      </c>
      <c r="B449" s="57">
        <v>45777.0</v>
      </c>
      <c r="C449" s="55">
        <v>18.0</v>
      </c>
      <c r="D449" s="58" t="s">
        <v>976</v>
      </c>
      <c r="E449" s="56">
        <v>37420.0</v>
      </c>
    </row>
    <row r="450" ht="22.5" customHeight="1">
      <c r="A450" s="57" t="s">
        <v>132</v>
      </c>
      <c r="B450" s="57">
        <v>45778.0</v>
      </c>
      <c r="C450" s="55">
        <v>18.0</v>
      </c>
      <c r="D450" s="58" t="s">
        <v>976</v>
      </c>
      <c r="E450" s="56">
        <v>27400.0</v>
      </c>
    </row>
    <row r="451" ht="22.5" customHeight="1">
      <c r="A451" s="57" t="s">
        <v>132</v>
      </c>
      <c r="B451" s="57">
        <v>45779.0</v>
      </c>
      <c r="C451" s="55">
        <v>18.0</v>
      </c>
      <c r="D451" s="58" t="s">
        <v>976</v>
      </c>
      <c r="E451" s="56">
        <v>28540.0</v>
      </c>
    </row>
    <row r="452" ht="22.5" customHeight="1">
      <c r="A452" s="57" t="s">
        <v>132</v>
      </c>
      <c r="B452" s="57">
        <v>45780.0</v>
      </c>
      <c r="C452" s="55">
        <v>18.0</v>
      </c>
      <c r="D452" s="58" t="s">
        <v>976</v>
      </c>
      <c r="E452" s="56">
        <v>34760.0</v>
      </c>
    </row>
    <row r="453" ht="22.5" customHeight="1">
      <c r="A453" s="57" t="s">
        <v>132</v>
      </c>
      <c r="B453" s="57">
        <v>45781.0</v>
      </c>
      <c r="C453" s="55">
        <v>19.0</v>
      </c>
      <c r="D453" s="58" t="s">
        <v>976</v>
      </c>
      <c r="E453" s="56">
        <v>0.0</v>
      </c>
    </row>
    <row r="454" ht="22.5" customHeight="1">
      <c r="A454" s="57" t="s">
        <v>132</v>
      </c>
      <c r="B454" s="57">
        <v>45782.0</v>
      </c>
      <c r="C454" s="55">
        <v>19.0</v>
      </c>
      <c r="D454" s="58" t="s">
        <v>976</v>
      </c>
      <c r="E454" s="56">
        <v>28428.0</v>
      </c>
    </row>
    <row r="455" ht="22.5" customHeight="1">
      <c r="A455" s="57" t="s">
        <v>132</v>
      </c>
      <c r="B455" s="57">
        <v>45783.0</v>
      </c>
      <c r="C455" s="55">
        <v>19.0</v>
      </c>
      <c r="D455" s="58" t="s">
        <v>976</v>
      </c>
      <c r="E455" s="56">
        <v>26020.0</v>
      </c>
    </row>
    <row r="456" ht="22.5" customHeight="1">
      <c r="A456" s="57" t="s">
        <v>132</v>
      </c>
      <c r="B456" s="57">
        <v>45784.0</v>
      </c>
      <c r="C456" s="55">
        <v>19.0</v>
      </c>
      <c r="D456" s="58" t="s">
        <v>976</v>
      </c>
      <c r="E456" s="56">
        <v>22465.0</v>
      </c>
    </row>
    <row r="457" ht="22.5" customHeight="1">
      <c r="A457" s="57" t="s">
        <v>132</v>
      </c>
      <c r="B457" s="57">
        <v>45785.0</v>
      </c>
      <c r="C457" s="55">
        <v>19.0</v>
      </c>
      <c r="D457" s="58" t="s">
        <v>976</v>
      </c>
      <c r="E457" s="56">
        <v>14110.0</v>
      </c>
    </row>
    <row r="458" ht="22.5" customHeight="1">
      <c r="A458" s="57" t="s">
        <v>132</v>
      </c>
      <c r="B458" s="57">
        <v>45786.0</v>
      </c>
      <c r="C458" s="55">
        <v>19.0</v>
      </c>
      <c r="D458" s="58" t="s">
        <v>976</v>
      </c>
      <c r="E458" s="56">
        <v>39260.0</v>
      </c>
    </row>
    <row r="459" ht="22.5" customHeight="1">
      <c r="A459" s="57" t="s">
        <v>132</v>
      </c>
      <c r="B459" s="57">
        <v>45787.0</v>
      </c>
      <c r="C459" s="55">
        <v>19.0</v>
      </c>
      <c r="D459" s="58" t="s">
        <v>976</v>
      </c>
      <c r="E459" s="56">
        <v>23155.0</v>
      </c>
    </row>
    <row r="460" ht="22.5" customHeight="1">
      <c r="A460" s="57" t="s">
        <v>132</v>
      </c>
      <c r="B460" s="57">
        <v>45788.0</v>
      </c>
      <c r="C460" s="55">
        <v>20.0</v>
      </c>
      <c r="D460" s="58" t="s">
        <v>976</v>
      </c>
      <c r="E460" s="56">
        <v>0.0</v>
      </c>
    </row>
    <row r="461" ht="22.5" customHeight="1">
      <c r="A461" s="57" t="s">
        <v>132</v>
      </c>
      <c r="B461" s="57">
        <v>45789.0</v>
      </c>
      <c r="C461" s="55">
        <v>20.0</v>
      </c>
      <c r="D461" s="58" t="s">
        <v>976</v>
      </c>
      <c r="E461" s="56">
        <v>19740.0</v>
      </c>
    </row>
    <row r="462" ht="22.5" customHeight="1">
      <c r="A462" s="57" t="s">
        <v>132</v>
      </c>
      <c r="B462" s="57">
        <v>45790.0</v>
      </c>
      <c r="C462" s="55">
        <v>20.0</v>
      </c>
      <c r="D462" s="58" t="s">
        <v>976</v>
      </c>
      <c r="E462" s="56">
        <v>18195.0</v>
      </c>
    </row>
    <row r="463" ht="22.5" customHeight="1">
      <c r="A463" s="57" t="s">
        <v>132</v>
      </c>
      <c r="B463" s="57">
        <v>45791.0</v>
      </c>
      <c r="C463" s="55">
        <v>20.0</v>
      </c>
      <c r="D463" s="58" t="s">
        <v>976</v>
      </c>
      <c r="E463" s="56">
        <v>28189.0</v>
      </c>
    </row>
    <row r="464" ht="22.5" customHeight="1">
      <c r="A464" s="57" t="s">
        <v>132</v>
      </c>
      <c r="B464" s="57">
        <v>45792.0</v>
      </c>
      <c r="C464" s="55">
        <v>20.0</v>
      </c>
      <c r="D464" s="58" t="s">
        <v>976</v>
      </c>
      <c r="E464" s="56">
        <v>28535.0</v>
      </c>
    </row>
    <row r="465" ht="22.5" customHeight="1">
      <c r="A465" s="57" t="s">
        <v>132</v>
      </c>
      <c r="B465" s="57">
        <v>45793.0</v>
      </c>
      <c r="C465" s="55">
        <v>20.0</v>
      </c>
      <c r="D465" s="58" t="s">
        <v>976</v>
      </c>
      <c r="E465" s="56">
        <v>21800.0</v>
      </c>
    </row>
    <row r="466" ht="22.5" customHeight="1">
      <c r="A466" s="57" t="s">
        <v>132</v>
      </c>
      <c r="B466" s="57">
        <v>45794.0</v>
      </c>
      <c r="C466" s="55">
        <v>20.0</v>
      </c>
      <c r="D466" s="58" t="s">
        <v>976</v>
      </c>
      <c r="E466" s="56">
        <v>29040.0</v>
      </c>
    </row>
    <row r="467" ht="22.5" customHeight="1">
      <c r="A467" s="57" t="s">
        <v>132</v>
      </c>
      <c r="B467" s="57">
        <v>45795.0</v>
      </c>
      <c r="C467" s="55">
        <v>21.0</v>
      </c>
      <c r="D467" s="58" t="s">
        <v>976</v>
      </c>
      <c r="E467" s="56">
        <v>0.0</v>
      </c>
    </row>
    <row r="468" ht="22.5" customHeight="1">
      <c r="A468" s="57" t="s">
        <v>132</v>
      </c>
      <c r="B468" s="57">
        <v>45796.0</v>
      </c>
      <c r="C468" s="55">
        <v>21.0</v>
      </c>
      <c r="D468" s="58" t="s">
        <v>976</v>
      </c>
      <c r="E468" s="56">
        <v>18990.0</v>
      </c>
    </row>
    <row r="469" ht="22.5" customHeight="1">
      <c r="A469" s="57" t="s">
        <v>132</v>
      </c>
      <c r="B469" s="57">
        <v>45797.0</v>
      </c>
      <c r="C469" s="55">
        <v>21.0</v>
      </c>
      <c r="D469" s="58" t="s">
        <v>976</v>
      </c>
      <c r="E469" s="56">
        <v>26390.0</v>
      </c>
    </row>
    <row r="470" ht="22.5" customHeight="1">
      <c r="A470" s="57" t="s">
        <v>132</v>
      </c>
      <c r="B470" s="57">
        <v>45798.0</v>
      </c>
      <c r="C470" s="55">
        <v>21.0</v>
      </c>
      <c r="D470" s="58" t="s">
        <v>976</v>
      </c>
      <c r="E470" s="56">
        <v>24290.0</v>
      </c>
    </row>
    <row r="471" ht="22.5" customHeight="1">
      <c r="A471" s="57" t="s">
        <v>132</v>
      </c>
      <c r="B471" s="57">
        <v>45799.0</v>
      </c>
      <c r="C471" s="55">
        <v>21.0</v>
      </c>
      <c r="D471" s="58" t="s">
        <v>976</v>
      </c>
      <c r="E471" s="56">
        <v>23460.0</v>
      </c>
    </row>
    <row r="472" ht="22.5" customHeight="1">
      <c r="A472" s="57" t="s">
        <v>132</v>
      </c>
      <c r="B472" s="57">
        <v>45800.0</v>
      </c>
      <c r="C472" s="55">
        <v>21.0</v>
      </c>
      <c r="D472" s="58" t="s">
        <v>976</v>
      </c>
      <c r="E472" s="56">
        <v>38480.0</v>
      </c>
    </row>
    <row r="473" ht="22.5" customHeight="1">
      <c r="A473" s="57" t="s">
        <v>132</v>
      </c>
      <c r="B473" s="57">
        <v>45801.0</v>
      </c>
      <c r="C473" s="55">
        <v>21.0</v>
      </c>
      <c r="D473" s="58" t="s">
        <v>976</v>
      </c>
      <c r="E473" s="56">
        <v>24515.0</v>
      </c>
    </row>
    <row r="474" ht="22.5" customHeight="1">
      <c r="A474" s="57" t="s">
        <v>132</v>
      </c>
      <c r="B474" s="57">
        <v>45802.0</v>
      </c>
      <c r="C474" s="55">
        <v>22.0</v>
      </c>
      <c r="D474" s="58" t="s">
        <v>976</v>
      </c>
      <c r="E474" s="56">
        <v>0.0</v>
      </c>
    </row>
    <row r="475" ht="22.5" customHeight="1">
      <c r="A475" s="57" t="s">
        <v>132</v>
      </c>
      <c r="B475" s="57">
        <v>45803.0</v>
      </c>
      <c r="C475" s="55">
        <v>22.0</v>
      </c>
      <c r="D475" s="58" t="s">
        <v>976</v>
      </c>
      <c r="E475" s="56">
        <v>14460.0</v>
      </c>
    </row>
    <row r="476" ht="22.5" customHeight="1">
      <c r="A476" s="57" t="s">
        <v>132</v>
      </c>
      <c r="B476" s="57">
        <v>45804.0</v>
      </c>
      <c r="C476" s="55">
        <v>22.0</v>
      </c>
      <c r="D476" s="58" t="s">
        <v>976</v>
      </c>
      <c r="E476" s="56">
        <v>12095.0</v>
      </c>
    </row>
    <row r="477" ht="22.5" customHeight="1">
      <c r="A477" s="57" t="s">
        <v>132</v>
      </c>
      <c r="B477" s="57">
        <v>45805.0</v>
      </c>
      <c r="C477" s="55">
        <v>22.0</v>
      </c>
      <c r="D477" s="58" t="s">
        <v>976</v>
      </c>
      <c r="E477" s="56">
        <v>9880.0</v>
      </c>
    </row>
    <row r="478" ht="22.5" customHeight="1">
      <c r="A478" s="57" t="s">
        <v>132</v>
      </c>
      <c r="B478" s="57">
        <v>45806.0</v>
      </c>
      <c r="C478" s="55">
        <v>22.0</v>
      </c>
      <c r="D478" s="58" t="s">
        <v>976</v>
      </c>
      <c r="E478" s="56">
        <v>34236.0</v>
      </c>
    </row>
    <row r="479" ht="22.5" customHeight="1">
      <c r="A479" s="57" t="s">
        <v>132</v>
      </c>
      <c r="B479" s="57">
        <v>45807.0</v>
      </c>
      <c r="C479" s="55">
        <v>22.0</v>
      </c>
      <c r="D479" s="58" t="s">
        <v>976</v>
      </c>
      <c r="E479" s="56">
        <v>36392.0</v>
      </c>
    </row>
    <row r="480" ht="22.5" customHeight="1">
      <c r="A480" s="57" t="s">
        <v>132</v>
      </c>
      <c r="B480" s="57">
        <v>45808.0</v>
      </c>
      <c r="C480" s="55">
        <v>22.0</v>
      </c>
      <c r="D480" s="58" t="s">
        <v>976</v>
      </c>
      <c r="E480" s="56">
        <v>43369.0</v>
      </c>
    </row>
    <row r="481" ht="22.5" customHeight="1">
      <c r="A481" s="57" t="s">
        <v>185</v>
      </c>
      <c r="B481" s="57">
        <v>45809.0</v>
      </c>
      <c r="C481" s="55">
        <v>23.0</v>
      </c>
      <c r="D481" s="58" t="s">
        <v>976</v>
      </c>
      <c r="E481" s="56">
        <v>0.0</v>
      </c>
    </row>
    <row r="482" ht="22.5" customHeight="1">
      <c r="A482" s="57" t="s">
        <v>185</v>
      </c>
      <c r="B482" s="57">
        <v>45810.0</v>
      </c>
      <c r="C482" s="55">
        <v>23.0</v>
      </c>
      <c r="D482" s="58" t="s">
        <v>976</v>
      </c>
      <c r="E482" s="56">
        <v>9400.0</v>
      </c>
    </row>
    <row r="483" ht="22.5" customHeight="1">
      <c r="A483" s="57" t="s">
        <v>185</v>
      </c>
      <c r="B483" s="57">
        <v>45811.0</v>
      </c>
      <c r="C483" s="55">
        <v>23.0</v>
      </c>
      <c r="D483" s="58" t="s">
        <v>976</v>
      </c>
      <c r="E483" s="56">
        <v>47416.0</v>
      </c>
    </row>
    <row r="484" ht="22.5" customHeight="1">
      <c r="A484" s="57" t="s">
        <v>185</v>
      </c>
      <c r="B484" s="57">
        <v>45812.0</v>
      </c>
      <c r="C484" s="55">
        <v>23.0</v>
      </c>
      <c r="D484" s="58" t="s">
        <v>976</v>
      </c>
      <c r="E484" s="56">
        <v>22785.0</v>
      </c>
    </row>
    <row r="485" ht="22.5" customHeight="1">
      <c r="A485" s="57" t="s">
        <v>185</v>
      </c>
      <c r="B485" s="57">
        <v>45813.0</v>
      </c>
      <c r="C485" s="55">
        <v>23.0</v>
      </c>
      <c r="D485" s="58" t="s">
        <v>976</v>
      </c>
      <c r="E485" s="56">
        <v>30405.0</v>
      </c>
    </row>
    <row r="486" ht="22.5" customHeight="1">
      <c r="A486" s="57" t="s">
        <v>185</v>
      </c>
      <c r="B486" s="57">
        <v>45814.0</v>
      </c>
      <c r="C486" s="55">
        <v>23.0</v>
      </c>
      <c r="D486" s="58" t="s">
        <v>976</v>
      </c>
      <c r="E486" s="56">
        <v>28511.0</v>
      </c>
    </row>
    <row r="487" ht="22.5" customHeight="1">
      <c r="A487" s="57" t="s">
        <v>185</v>
      </c>
      <c r="B487" s="57">
        <v>45815.0</v>
      </c>
      <c r="C487" s="55">
        <v>23.0</v>
      </c>
      <c r="D487" s="58" t="s">
        <v>976</v>
      </c>
      <c r="E487" s="56">
        <v>45115.0</v>
      </c>
    </row>
    <row r="488" ht="22.5" customHeight="1">
      <c r="A488" s="57" t="s">
        <v>185</v>
      </c>
      <c r="B488" s="57">
        <v>45816.0</v>
      </c>
      <c r="C488" s="55">
        <v>24.0</v>
      </c>
      <c r="D488" s="58" t="s">
        <v>976</v>
      </c>
      <c r="E488" s="56">
        <v>0.0</v>
      </c>
    </row>
    <row r="489" ht="22.5" customHeight="1">
      <c r="A489" s="57" t="s">
        <v>185</v>
      </c>
      <c r="B489" s="57">
        <v>45817.0</v>
      </c>
      <c r="C489" s="55">
        <v>24.0</v>
      </c>
      <c r="D489" s="58" t="s">
        <v>976</v>
      </c>
      <c r="E489" s="56">
        <v>18073.0</v>
      </c>
    </row>
    <row r="490" ht="22.5" customHeight="1">
      <c r="A490" s="57" t="s">
        <v>185</v>
      </c>
      <c r="B490" s="57">
        <v>45818.0</v>
      </c>
      <c r="C490" s="55">
        <v>24.0</v>
      </c>
      <c r="D490" s="58" t="s">
        <v>976</v>
      </c>
      <c r="E490" s="56">
        <v>21227.0</v>
      </c>
    </row>
    <row r="491" ht="22.5" customHeight="1">
      <c r="A491" s="57" t="s">
        <v>185</v>
      </c>
      <c r="B491" s="57">
        <v>45819.0</v>
      </c>
      <c r="C491" s="55">
        <v>24.0</v>
      </c>
      <c r="D491" s="58" t="s">
        <v>976</v>
      </c>
      <c r="E491" s="56">
        <v>24841.0</v>
      </c>
    </row>
    <row r="492" ht="22.5" customHeight="1">
      <c r="A492" s="57" t="s">
        <v>185</v>
      </c>
      <c r="B492" s="57">
        <v>45820.0</v>
      </c>
      <c r="C492" s="55">
        <v>24.0</v>
      </c>
      <c r="D492" s="58" t="s">
        <v>976</v>
      </c>
      <c r="E492" s="56">
        <v>26006.0</v>
      </c>
    </row>
    <row r="493" ht="22.5" customHeight="1">
      <c r="A493" s="57" t="s">
        <v>185</v>
      </c>
      <c r="B493" s="57">
        <v>45821.0</v>
      </c>
      <c r="C493" s="55">
        <v>24.0</v>
      </c>
      <c r="D493" s="58" t="s">
        <v>976</v>
      </c>
      <c r="E493" s="56">
        <v>36096.0</v>
      </c>
    </row>
    <row r="494" ht="22.5" customHeight="1">
      <c r="A494" s="57" t="s">
        <v>185</v>
      </c>
      <c r="B494" s="57">
        <v>45822.0</v>
      </c>
      <c r="C494" s="55">
        <v>24.0</v>
      </c>
      <c r="D494" s="58" t="s">
        <v>976</v>
      </c>
      <c r="E494" s="56">
        <v>40514.0</v>
      </c>
    </row>
    <row r="495" ht="22.5" customHeight="1">
      <c r="A495" s="57" t="s">
        <v>185</v>
      </c>
      <c r="B495" s="57">
        <v>45823.0</v>
      </c>
      <c r="C495" s="55">
        <v>25.0</v>
      </c>
      <c r="D495" s="58" t="s">
        <v>976</v>
      </c>
      <c r="E495" s="56">
        <v>0.0</v>
      </c>
    </row>
    <row r="496" ht="22.5" customHeight="1">
      <c r="A496" s="57" t="s">
        <v>185</v>
      </c>
      <c r="B496" s="57">
        <v>45824.0</v>
      </c>
      <c r="C496" s="55">
        <v>25.0</v>
      </c>
      <c r="D496" s="58" t="s">
        <v>976</v>
      </c>
      <c r="E496" s="56">
        <v>21806.0</v>
      </c>
    </row>
    <row r="497" ht="22.5" customHeight="1">
      <c r="A497" s="57" t="s">
        <v>185</v>
      </c>
      <c r="B497" s="57">
        <v>45825.0</v>
      </c>
      <c r="C497" s="55">
        <v>25.0</v>
      </c>
      <c r="D497" s="58" t="s">
        <v>976</v>
      </c>
      <c r="E497" s="56">
        <v>20558.0</v>
      </c>
    </row>
    <row r="498" ht="22.5" customHeight="1">
      <c r="A498" s="57" t="s">
        <v>185</v>
      </c>
      <c r="B498" s="57">
        <v>45826.0</v>
      </c>
      <c r="C498" s="55">
        <v>25.0</v>
      </c>
      <c r="D498" s="58" t="s">
        <v>976</v>
      </c>
      <c r="E498" s="56">
        <v>29000.0</v>
      </c>
    </row>
    <row r="499" ht="22.5" customHeight="1">
      <c r="A499" s="57" t="s">
        <v>185</v>
      </c>
      <c r="B499" s="57">
        <v>45827.0</v>
      </c>
      <c r="C499" s="55">
        <v>25.0</v>
      </c>
      <c r="D499" s="58" t="s">
        <v>976</v>
      </c>
      <c r="E499" s="56">
        <v>20641.0</v>
      </c>
    </row>
    <row r="500" ht="22.5" customHeight="1">
      <c r="A500" s="57" t="s">
        <v>185</v>
      </c>
      <c r="B500" s="57">
        <v>45828.0</v>
      </c>
      <c r="C500" s="55">
        <v>25.0</v>
      </c>
      <c r="D500" s="58" t="s">
        <v>976</v>
      </c>
      <c r="E500" s="56">
        <v>33930.0</v>
      </c>
    </row>
    <row r="501" ht="22.5" customHeight="1">
      <c r="A501" s="57" t="s">
        <v>185</v>
      </c>
      <c r="B501" s="57">
        <v>45829.0</v>
      </c>
      <c r="C501" s="55">
        <v>25.0</v>
      </c>
      <c r="D501" s="58" t="s">
        <v>976</v>
      </c>
      <c r="E501" s="56">
        <v>44603.0</v>
      </c>
    </row>
    <row r="502" ht="22.5" customHeight="1">
      <c r="A502" s="57" t="s">
        <v>185</v>
      </c>
      <c r="B502" s="57">
        <v>45830.0</v>
      </c>
      <c r="C502" s="55">
        <v>26.0</v>
      </c>
      <c r="D502" s="58" t="s">
        <v>976</v>
      </c>
      <c r="E502" s="56">
        <v>0.0</v>
      </c>
    </row>
    <row r="503" ht="22.5" customHeight="1">
      <c r="A503" s="57" t="s">
        <v>185</v>
      </c>
      <c r="B503" s="57">
        <v>45831.0</v>
      </c>
      <c r="C503" s="55">
        <v>26.0</v>
      </c>
      <c r="D503" s="58" t="s">
        <v>976</v>
      </c>
      <c r="E503" s="56">
        <v>11018.0</v>
      </c>
    </row>
    <row r="504" ht="22.5" customHeight="1">
      <c r="A504" s="57" t="s">
        <v>185</v>
      </c>
      <c r="B504" s="57">
        <v>45832.0</v>
      </c>
      <c r="C504" s="55">
        <v>26.0</v>
      </c>
      <c r="D504" s="58" t="s">
        <v>976</v>
      </c>
      <c r="E504" s="56">
        <v>25567.0</v>
      </c>
    </row>
    <row r="505" ht="22.5" customHeight="1">
      <c r="A505" s="57" t="s">
        <v>185</v>
      </c>
      <c r="B505" s="57">
        <v>45833.0</v>
      </c>
      <c r="C505" s="55">
        <v>26.0</v>
      </c>
      <c r="D505" s="58" t="s">
        <v>976</v>
      </c>
      <c r="E505" s="56">
        <v>14813.0</v>
      </c>
    </row>
    <row r="506" ht="22.5" customHeight="1">
      <c r="A506" s="57" t="s">
        <v>185</v>
      </c>
      <c r="B506" s="57">
        <v>45834.0</v>
      </c>
      <c r="C506" s="55">
        <v>26.0</v>
      </c>
      <c r="D506" s="58" t="s">
        <v>976</v>
      </c>
      <c r="E506" s="56">
        <v>29747.0</v>
      </c>
    </row>
    <row r="507" ht="22.5" customHeight="1">
      <c r="A507" s="57" t="s">
        <v>185</v>
      </c>
      <c r="B507" s="57">
        <v>45835.0</v>
      </c>
      <c r="C507" s="55">
        <v>26.0</v>
      </c>
      <c r="D507" s="58" t="s">
        <v>976</v>
      </c>
      <c r="E507" s="56">
        <v>31820.0</v>
      </c>
    </row>
    <row r="508" ht="22.5" customHeight="1">
      <c r="A508" s="57" t="s">
        <v>185</v>
      </c>
      <c r="B508" s="57">
        <v>45836.0</v>
      </c>
      <c r="C508" s="55">
        <v>26.0</v>
      </c>
      <c r="D508" s="58" t="s">
        <v>976</v>
      </c>
      <c r="E508" s="56">
        <v>45384.0</v>
      </c>
    </row>
    <row r="509" ht="22.5" customHeight="1">
      <c r="A509" s="57" t="s">
        <v>185</v>
      </c>
      <c r="B509" s="57">
        <v>45837.0</v>
      </c>
      <c r="C509" s="55">
        <v>27.0</v>
      </c>
      <c r="D509" s="58" t="s">
        <v>976</v>
      </c>
      <c r="E509" s="56">
        <v>0.0</v>
      </c>
    </row>
    <row r="510" ht="22.5" customHeight="1">
      <c r="A510" s="57" t="s">
        <v>185</v>
      </c>
      <c r="B510" s="57">
        <v>45838.0</v>
      </c>
      <c r="C510" s="55">
        <v>27.0</v>
      </c>
      <c r="D510" s="58" t="s">
        <v>976</v>
      </c>
      <c r="E510" s="56">
        <v>16792.0</v>
      </c>
    </row>
    <row r="511" ht="22.5" customHeight="1">
      <c r="A511" s="57" t="s">
        <v>223</v>
      </c>
      <c r="B511" s="57">
        <v>45839.0</v>
      </c>
      <c r="C511" s="55">
        <v>27.0</v>
      </c>
      <c r="D511" s="58" t="s">
        <v>976</v>
      </c>
      <c r="E511" s="56">
        <v>29366.0</v>
      </c>
    </row>
    <row r="512" ht="22.5" customHeight="1">
      <c r="A512" s="57" t="s">
        <v>223</v>
      </c>
      <c r="B512" s="57">
        <v>45840.0</v>
      </c>
      <c r="C512" s="55">
        <v>27.0</v>
      </c>
      <c r="D512" s="58" t="s">
        <v>976</v>
      </c>
      <c r="E512" s="56">
        <v>28051.0</v>
      </c>
    </row>
    <row r="513" ht="22.5" customHeight="1">
      <c r="A513" s="57" t="s">
        <v>223</v>
      </c>
      <c r="B513" s="57">
        <v>45841.0</v>
      </c>
      <c r="C513" s="55">
        <v>27.0</v>
      </c>
      <c r="D513" s="58" t="s">
        <v>976</v>
      </c>
      <c r="E513" s="56">
        <v>19478.0</v>
      </c>
    </row>
    <row r="514" ht="22.5" customHeight="1">
      <c r="A514" s="57" t="s">
        <v>223</v>
      </c>
      <c r="B514" s="57">
        <v>45842.0</v>
      </c>
      <c r="C514" s="55">
        <v>27.0</v>
      </c>
      <c r="D514" s="58" t="s">
        <v>976</v>
      </c>
      <c r="E514" s="56">
        <v>46181.0</v>
      </c>
    </row>
    <row r="515" ht="22.5" customHeight="1">
      <c r="A515" s="57" t="s">
        <v>223</v>
      </c>
      <c r="B515" s="57">
        <v>45843.0</v>
      </c>
      <c r="C515" s="55">
        <v>27.0</v>
      </c>
      <c r="D515" s="58" t="s">
        <v>976</v>
      </c>
      <c r="E515" s="56">
        <v>61258.0</v>
      </c>
    </row>
    <row r="516" ht="22.5" customHeight="1">
      <c r="A516" s="57" t="s">
        <v>223</v>
      </c>
      <c r="B516" s="57">
        <v>45844.0</v>
      </c>
      <c r="C516" s="55">
        <v>28.0</v>
      </c>
      <c r="D516" s="58" t="s">
        <v>976</v>
      </c>
      <c r="E516" s="56">
        <v>0.0</v>
      </c>
    </row>
    <row r="517" ht="22.5" customHeight="1">
      <c r="A517" s="57" t="s">
        <v>223</v>
      </c>
      <c r="B517" s="57">
        <v>45845.0</v>
      </c>
      <c r="C517" s="55">
        <v>28.0</v>
      </c>
      <c r="D517" s="58" t="s">
        <v>976</v>
      </c>
      <c r="E517" s="56">
        <v>14711.0</v>
      </c>
    </row>
    <row r="518" ht="22.5" customHeight="1">
      <c r="A518" s="57" t="s">
        <v>223</v>
      </c>
      <c r="B518" s="57">
        <v>45846.0</v>
      </c>
      <c r="C518" s="55">
        <v>28.0</v>
      </c>
      <c r="D518" s="58" t="s">
        <v>976</v>
      </c>
      <c r="E518" s="56">
        <v>26012.0</v>
      </c>
    </row>
    <row r="519" ht="22.5" customHeight="1">
      <c r="A519" s="57" t="s">
        <v>223</v>
      </c>
      <c r="B519" s="57">
        <v>45847.0</v>
      </c>
      <c r="C519" s="55">
        <v>28.0</v>
      </c>
      <c r="D519" s="58" t="s">
        <v>976</v>
      </c>
      <c r="E519" s="56">
        <v>21865.0</v>
      </c>
    </row>
    <row r="520" ht="22.5" customHeight="1">
      <c r="A520" s="57" t="s">
        <v>223</v>
      </c>
      <c r="B520" s="57">
        <v>45848.0</v>
      </c>
      <c r="C520" s="55">
        <v>28.0</v>
      </c>
      <c r="D520" s="58" t="s">
        <v>976</v>
      </c>
      <c r="E520" s="56">
        <v>24823.0</v>
      </c>
    </row>
    <row r="521" ht="22.5" customHeight="1">
      <c r="A521" s="57" t="s">
        <v>223</v>
      </c>
      <c r="B521" s="57">
        <v>45849.0</v>
      </c>
      <c r="C521" s="55">
        <v>28.0</v>
      </c>
      <c r="D521" s="58" t="s">
        <v>976</v>
      </c>
      <c r="E521" s="56">
        <v>45264.0</v>
      </c>
    </row>
    <row r="522" ht="22.5" customHeight="1">
      <c r="A522" s="57" t="s">
        <v>223</v>
      </c>
      <c r="B522" s="57">
        <v>45850.0</v>
      </c>
      <c r="C522" s="55">
        <v>28.0</v>
      </c>
      <c r="D522" s="58" t="s">
        <v>976</v>
      </c>
      <c r="E522" s="56">
        <v>20961.5</v>
      </c>
    </row>
    <row r="523" ht="22.5" customHeight="1">
      <c r="A523" s="57" t="s">
        <v>223</v>
      </c>
      <c r="B523" s="57">
        <v>45851.0</v>
      </c>
      <c r="C523" s="55">
        <v>29.0</v>
      </c>
      <c r="D523" s="58" t="s">
        <v>976</v>
      </c>
      <c r="E523" s="56">
        <v>0.0</v>
      </c>
    </row>
    <row r="524" ht="22.5" customHeight="1">
      <c r="A524" s="57" t="s">
        <v>223</v>
      </c>
      <c r="B524" s="57">
        <v>45852.0</v>
      </c>
      <c r="C524" s="55">
        <v>29.0</v>
      </c>
      <c r="D524" s="58" t="s">
        <v>976</v>
      </c>
      <c r="E524" s="56">
        <v>18407.0</v>
      </c>
    </row>
    <row r="525" ht="22.5" customHeight="1">
      <c r="A525" s="57" t="s">
        <v>223</v>
      </c>
      <c r="B525" s="57">
        <v>45853.0</v>
      </c>
      <c r="C525" s="55">
        <v>29.0</v>
      </c>
      <c r="D525" s="58" t="s">
        <v>976</v>
      </c>
      <c r="E525" s="56">
        <v>35763.5</v>
      </c>
    </row>
    <row r="526" ht="22.5" customHeight="1">
      <c r="A526" s="57" t="s">
        <v>223</v>
      </c>
      <c r="B526" s="57">
        <v>45854.0</v>
      </c>
      <c r="C526" s="55">
        <v>29.0</v>
      </c>
      <c r="D526" s="58" t="s">
        <v>976</v>
      </c>
      <c r="E526" s="56">
        <v>30454.0</v>
      </c>
    </row>
    <row r="527" ht="22.5" customHeight="1">
      <c r="A527" s="57" t="s">
        <v>223</v>
      </c>
      <c r="B527" s="57">
        <v>45855.0</v>
      </c>
      <c r="C527" s="55">
        <v>29.0</v>
      </c>
      <c r="D527" s="58" t="s">
        <v>976</v>
      </c>
      <c r="E527" s="56">
        <v>41923.0</v>
      </c>
    </row>
    <row r="528" ht="22.5" customHeight="1">
      <c r="A528" s="57" t="s">
        <v>223</v>
      </c>
      <c r="B528" s="57">
        <v>45856.0</v>
      </c>
      <c r="C528" s="55">
        <v>29.0</v>
      </c>
      <c r="D528" s="58" t="s">
        <v>976</v>
      </c>
      <c r="E528" s="56">
        <v>36626.0</v>
      </c>
    </row>
    <row r="529" ht="22.5" customHeight="1">
      <c r="A529" s="57" t="s">
        <v>223</v>
      </c>
      <c r="B529" s="57">
        <v>45857.0</v>
      </c>
      <c r="C529" s="55">
        <v>29.0</v>
      </c>
      <c r="D529" s="58" t="s">
        <v>976</v>
      </c>
      <c r="E529" s="56">
        <v>38358.0</v>
      </c>
    </row>
    <row r="530" ht="22.5" customHeight="1">
      <c r="A530" s="59" t="str">
        <f t="shared" ref="A530:A535" si="1">TEXT(B530,"MM")&amp;"-"&amp;text(B530,"MMM")</f>
        <v>07-Jul</v>
      </c>
      <c r="B530" s="60">
        <v>45858.0</v>
      </c>
      <c r="C530" s="58">
        <f t="shared" ref="C530:C552" si="2">WEEKNUM(B530,1)</f>
        <v>30</v>
      </c>
      <c r="D530" s="58" t="s">
        <v>976</v>
      </c>
      <c r="E530" s="61">
        <v>0.0</v>
      </c>
      <c r="F530" s="32"/>
    </row>
    <row r="531" ht="22.5" customHeight="1">
      <c r="A531" s="62" t="str">
        <f t="shared" si="1"/>
        <v>07-Jul</v>
      </c>
      <c r="B531" s="63">
        <v>45859.0</v>
      </c>
      <c r="C531" s="58">
        <f t="shared" si="2"/>
        <v>30</v>
      </c>
      <c r="D531" s="58" t="s">
        <v>976</v>
      </c>
      <c r="E531" s="61">
        <v>22788.0</v>
      </c>
      <c r="F531" s="32"/>
    </row>
    <row r="532" ht="22.5" customHeight="1">
      <c r="A532" s="59" t="str">
        <f t="shared" si="1"/>
        <v>07-Jul</v>
      </c>
      <c r="B532" s="60">
        <f>B531+1</f>
        <v>45860</v>
      </c>
      <c r="C532" s="58">
        <f t="shared" si="2"/>
        <v>30</v>
      </c>
      <c r="D532" s="58" t="s">
        <v>976</v>
      </c>
      <c r="E532" s="61">
        <v>27286.0</v>
      </c>
      <c r="F532" s="32"/>
    </row>
    <row r="533" ht="22.5" customHeight="1">
      <c r="A533" s="62" t="str">
        <f t="shared" si="1"/>
        <v>07-Jul</v>
      </c>
      <c r="B533" s="63">
        <v>45861.0</v>
      </c>
      <c r="C533" s="58">
        <f t="shared" si="2"/>
        <v>30</v>
      </c>
      <c r="D533" s="58" t="s">
        <v>976</v>
      </c>
      <c r="E533" s="61">
        <v>33241.5</v>
      </c>
      <c r="F533" s="32"/>
    </row>
    <row r="534" ht="22.5" customHeight="1">
      <c r="A534" s="59" t="str">
        <f t="shared" si="1"/>
        <v>07-Jul</v>
      </c>
      <c r="B534" s="60">
        <v>45862.0</v>
      </c>
      <c r="C534" s="58">
        <f t="shared" si="2"/>
        <v>30</v>
      </c>
      <c r="D534" s="58" t="s">
        <v>976</v>
      </c>
      <c r="E534" s="61">
        <v>31635.5</v>
      </c>
      <c r="F534" s="32"/>
    </row>
    <row r="535" ht="22.5" customHeight="1">
      <c r="A535" s="64" t="str">
        <f t="shared" si="1"/>
        <v>07-Jul</v>
      </c>
      <c r="B535" s="65">
        <v>45863.0</v>
      </c>
      <c r="C535" s="58">
        <f t="shared" si="2"/>
        <v>30</v>
      </c>
      <c r="D535" s="58" t="s">
        <v>976</v>
      </c>
      <c r="E535" s="61">
        <v>44015.0</v>
      </c>
      <c r="F535" s="32"/>
    </row>
    <row r="536" ht="22.5" customHeight="1">
      <c r="A536" s="66" t="s">
        <v>223</v>
      </c>
      <c r="B536" s="67">
        <v>45860.0</v>
      </c>
      <c r="C536" s="48">
        <f t="shared" si="2"/>
        <v>30</v>
      </c>
      <c r="D536" s="48" t="s">
        <v>963</v>
      </c>
      <c r="E536" s="61"/>
      <c r="F536" s="43">
        <v>1680.0</v>
      </c>
    </row>
    <row r="537" ht="22.5" customHeight="1">
      <c r="A537" s="66" t="s">
        <v>223</v>
      </c>
      <c r="B537" s="67">
        <v>45861.0</v>
      </c>
      <c r="C537" s="48">
        <f t="shared" si="2"/>
        <v>30</v>
      </c>
      <c r="D537" s="48" t="s">
        <v>962</v>
      </c>
      <c r="E537" s="61"/>
      <c r="F537" s="43">
        <v>5157.0</v>
      </c>
    </row>
    <row r="538" ht="22.5" customHeight="1">
      <c r="A538" s="66" t="s">
        <v>223</v>
      </c>
      <c r="B538" s="67">
        <v>45859.0</v>
      </c>
      <c r="C538" s="48">
        <f t="shared" si="2"/>
        <v>30</v>
      </c>
      <c r="D538" s="48" t="s">
        <v>115</v>
      </c>
      <c r="E538" s="61"/>
      <c r="F538" s="43">
        <v>2520.0</v>
      </c>
    </row>
    <row r="539" ht="22.5" customHeight="1">
      <c r="A539" s="66" t="s">
        <v>223</v>
      </c>
      <c r="B539" s="67">
        <v>45860.0</v>
      </c>
      <c r="C539" s="48">
        <f t="shared" si="2"/>
        <v>30</v>
      </c>
      <c r="D539" s="48" t="s">
        <v>169</v>
      </c>
      <c r="E539" s="61"/>
      <c r="F539" s="43">
        <v>1670.0</v>
      </c>
    </row>
    <row r="540" ht="22.5" customHeight="1">
      <c r="A540" s="66" t="s">
        <v>223</v>
      </c>
      <c r="B540" s="67">
        <v>45860.0</v>
      </c>
      <c r="C540" s="48">
        <f t="shared" si="2"/>
        <v>30</v>
      </c>
      <c r="D540" s="48" t="s">
        <v>157</v>
      </c>
      <c r="E540" s="61"/>
      <c r="F540" s="43">
        <v>75.0</v>
      </c>
    </row>
    <row r="541" ht="22.5" customHeight="1">
      <c r="A541" s="66" t="s">
        <v>223</v>
      </c>
      <c r="B541" s="67">
        <v>45859.0</v>
      </c>
      <c r="C541" s="48">
        <f t="shared" si="2"/>
        <v>30</v>
      </c>
      <c r="D541" s="48" t="s">
        <v>157</v>
      </c>
      <c r="E541" s="61"/>
      <c r="F541" s="43">
        <v>75.0</v>
      </c>
    </row>
    <row r="542" ht="22.5" customHeight="1">
      <c r="A542" s="66" t="s">
        <v>223</v>
      </c>
      <c r="B542" s="67">
        <v>45861.0</v>
      </c>
      <c r="C542" s="48">
        <f t="shared" si="2"/>
        <v>30</v>
      </c>
      <c r="D542" s="48" t="s">
        <v>159</v>
      </c>
      <c r="E542" s="61"/>
      <c r="F542" s="43">
        <v>6048.0</v>
      </c>
    </row>
    <row r="543" ht="22.5" customHeight="1">
      <c r="A543" s="66" t="s">
        <v>223</v>
      </c>
      <c r="B543" s="67">
        <v>45859.0</v>
      </c>
      <c r="C543" s="48">
        <f t="shared" si="2"/>
        <v>30</v>
      </c>
      <c r="D543" s="48" t="s">
        <v>967</v>
      </c>
      <c r="E543" s="61"/>
      <c r="F543" s="43">
        <v>1654.0</v>
      </c>
    </row>
    <row r="544" ht="22.5" customHeight="1">
      <c r="A544" s="66" t="s">
        <v>223</v>
      </c>
      <c r="B544" s="67">
        <v>45863.0</v>
      </c>
      <c r="C544" s="48">
        <f t="shared" si="2"/>
        <v>30</v>
      </c>
      <c r="D544" s="48" t="s">
        <v>157</v>
      </c>
      <c r="E544" s="61"/>
      <c r="F544" s="43">
        <v>75.0</v>
      </c>
    </row>
    <row r="545" ht="22.5" customHeight="1">
      <c r="A545" s="66" t="s">
        <v>223</v>
      </c>
      <c r="B545" s="67">
        <v>45861.0</v>
      </c>
      <c r="C545" s="48">
        <f t="shared" si="2"/>
        <v>30</v>
      </c>
      <c r="D545" s="48" t="s">
        <v>28</v>
      </c>
      <c r="E545" s="61"/>
      <c r="F545" s="43">
        <v>1377.0</v>
      </c>
    </row>
    <row r="546" ht="22.5" customHeight="1">
      <c r="A546" s="66" t="s">
        <v>223</v>
      </c>
      <c r="B546" s="67">
        <v>45862.0</v>
      </c>
      <c r="C546" s="48">
        <f t="shared" si="2"/>
        <v>30</v>
      </c>
      <c r="D546" s="48" t="s">
        <v>28</v>
      </c>
      <c r="E546" s="61"/>
      <c r="F546" s="43">
        <v>875.0</v>
      </c>
    </row>
    <row r="547" ht="22.5" customHeight="1">
      <c r="A547" s="66" t="s">
        <v>223</v>
      </c>
      <c r="B547" s="67">
        <v>45859.0</v>
      </c>
      <c r="C547" s="48">
        <f t="shared" si="2"/>
        <v>30</v>
      </c>
      <c r="D547" s="48" t="s">
        <v>963</v>
      </c>
      <c r="E547" s="61"/>
      <c r="F547" s="43">
        <v>7151.0</v>
      </c>
    </row>
    <row r="548" ht="22.5" customHeight="1">
      <c r="A548" s="66" t="s">
        <v>223</v>
      </c>
      <c r="B548" s="67">
        <v>45863.0</v>
      </c>
      <c r="C548" s="48">
        <f t="shared" si="2"/>
        <v>30</v>
      </c>
      <c r="D548" s="48" t="s">
        <v>169</v>
      </c>
      <c r="E548" s="61"/>
      <c r="F548" s="43">
        <v>1670.0</v>
      </c>
    </row>
    <row r="549" ht="22.5" customHeight="1">
      <c r="A549" s="66" t="s">
        <v>223</v>
      </c>
      <c r="B549" s="67">
        <v>45863.0</v>
      </c>
      <c r="C549" s="48">
        <f t="shared" si="2"/>
        <v>30</v>
      </c>
      <c r="D549" s="48" t="s">
        <v>962</v>
      </c>
      <c r="E549" s="61"/>
      <c r="F549" s="43">
        <v>11011.0</v>
      </c>
    </row>
    <row r="550" ht="22.5" customHeight="1">
      <c r="A550" s="66" t="s">
        <v>223</v>
      </c>
      <c r="B550" s="67">
        <v>45864.0</v>
      </c>
      <c r="C550" s="48">
        <f t="shared" si="2"/>
        <v>30</v>
      </c>
      <c r="D550" s="48" t="s">
        <v>977</v>
      </c>
      <c r="E550" s="43">
        <v>29060.0</v>
      </c>
      <c r="F550" s="43"/>
    </row>
    <row r="551" ht="22.5" customHeight="1">
      <c r="A551" s="66" t="s">
        <v>223</v>
      </c>
      <c r="B551" s="67">
        <v>45864.0</v>
      </c>
      <c r="C551" s="48">
        <f t="shared" si="2"/>
        <v>30</v>
      </c>
      <c r="D551" s="48" t="s">
        <v>978</v>
      </c>
      <c r="E551" s="43">
        <v>22550.0</v>
      </c>
      <c r="F551" s="43"/>
    </row>
    <row r="552" ht="22.5" customHeight="1">
      <c r="A552" s="66" t="s">
        <v>223</v>
      </c>
      <c r="B552" s="67">
        <v>45864.0</v>
      </c>
      <c r="C552" s="48">
        <f t="shared" si="2"/>
        <v>30</v>
      </c>
      <c r="D552" s="48" t="s">
        <v>979</v>
      </c>
      <c r="E552" s="43">
        <f>729+699+260+2027+549</f>
        <v>4264</v>
      </c>
      <c r="F552" s="43"/>
    </row>
  </sheetData>
  <dataValidations>
    <dataValidation type="custom" allowBlank="1" showDropDown="1" sqref="E2:E552">
      <formula1>AND(ISNUMBER(E2),(NOT(OR(NOT(ISERROR(DATEVALUE(E2))), AND(ISNUMBER(E2), LEFT(CELL("format", E2))="D")))))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9.5"/>
    <col customWidth="1" min="2" max="2" width="8.38"/>
    <col customWidth="1" min="7" max="7" width="11.75"/>
    <col customWidth="1" min="8" max="8" width="11.38"/>
    <col customWidth="1" min="10" max="10" width="15.88"/>
    <col customWidth="1" min="28" max="28" width="10.25"/>
    <col customWidth="1" min="29" max="29" width="1.63"/>
    <col customWidth="1" min="30" max="30" width="9.25"/>
    <col customWidth="1" min="31" max="40" width="10.5"/>
  </cols>
  <sheetData>
    <row r="1" ht="37.5" customHeight="1">
      <c r="A1" s="68" t="s">
        <v>980</v>
      </c>
      <c r="AC1" s="69"/>
      <c r="AD1" s="69"/>
      <c r="AE1" s="69"/>
      <c r="AF1" s="69"/>
      <c r="AG1" s="69"/>
      <c r="AH1" s="69"/>
      <c r="AI1" s="69"/>
      <c r="AJ1" s="69"/>
      <c r="AK1" s="69"/>
      <c r="AL1" s="69"/>
      <c r="AM1" s="69"/>
      <c r="AN1" s="69"/>
    </row>
    <row r="2">
      <c r="Y2" s="71" t="s">
        <v>1005</v>
      </c>
      <c r="Z2" s="71" t="s">
        <v>1006</v>
      </c>
      <c r="AA2" s="71" t="s">
        <v>1007</v>
      </c>
      <c r="AB2" s="71" t="s">
        <v>1008</v>
      </c>
      <c r="AD2" s="72" t="str">
        <f t="shared" ref="AD2:AE2" si="1">A2</f>
        <v>PaymentID</v>
      </c>
      <c r="AE2" s="72" t="str">
        <f t="shared" si="1"/>
        <v>No. of Ord.</v>
      </c>
      <c r="AF2" s="72" t="str">
        <f t="shared" ref="AF2:AF17" si="3">F2</f>
        <v>[A]
Net Bill Value</v>
      </c>
      <c r="AG2" s="73" t="s">
        <v>1009</v>
      </c>
      <c r="AH2" s="73" t="s">
        <v>1010</v>
      </c>
      <c r="AI2" s="73" t="s">
        <v>1011</v>
      </c>
      <c r="AJ2" s="73" t="str">
        <f t="shared" ref="AJ2:AJ17" si="4">X2</f>
        <v>Net Payout
[A-B-C-D]</v>
      </c>
      <c r="AK2" s="73" t="s">
        <v>1012</v>
      </c>
      <c r="AL2" s="73" t="s">
        <v>1006</v>
      </c>
      <c r="AM2" s="73" t="s">
        <v>1007</v>
      </c>
      <c r="AN2" s="73" t="s">
        <v>1008</v>
      </c>
    </row>
    <row r="3">
      <c r="Y3" s="75">
        <v>4386.32</v>
      </c>
      <c r="Z3" s="75">
        <f t="shared" ref="Z3:Z17" si="6">X3-Y3</f>
        <v>1179</v>
      </c>
      <c r="AA3" s="76">
        <f t="shared" ref="AA3:AA17" si="7">(R3+S3+T3+Z3)/F3</f>
        <v>0.3288250573</v>
      </c>
      <c r="AB3" s="76">
        <f t="shared" ref="AB3:AB17" si="8">Y3/F3</f>
        <v>0.6701787624</v>
      </c>
      <c r="AC3" s="76"/>
      <c r="AD3" s="74">
        <f t="shared" ref="AD3:AE3" si="2">A3</f>
        <v>45763</v>
      </c>
      <c r="AE3" s="69">
        <f t="shared" si="2"/>
        <v>7</v>
      </c>
      <c r="AF3" s="75">
        <f t="shared" si="3"/>
        <v>6545</v>
      </c>
      <c r="AG3" s="75">
        <f t="shared" ref="AG3:AG17" si="10">R3</f>
        <v>973.16</v>
      </c>
      <c r="AH3" s="75">
        <f t="shared" ref="AH3:AH17" si="11">S3+T3</f>
        <v>0</v>
      </c>
      <c r="AI3" s="75">
        <f t="shared" ref="AI3:AI17" si="12">U3+V3+W3</f>
        <v>333.8</v>
      </c>
      <c r="AJ3" s="75">
        <f t="shared" si="4"/>
        <v>5565.32</v>
      </c>
      <c r="AK3" s="75">
        <f t="shared" ref="AK3:AN3" si="5">Y3</f>
        <v>4386.32</v>
      </c>
      <c r="AL3" s="75">
        <f t="shared" si="5"/>
        <v>1179</v>
      </c>
      <c r="AM3" s="76">
        <f t="shared" si="5"/>
        <v>0.3288250573</v>
      </c>
      <c r="AN3" s="76">
        <f t="shared" si="5"/>
        <v>0.6701787624</v>
      </c>
    </row>
    <row r="4">
      <c r="Y4" s="75">
        <v>11190.28</v>
      </c>
      <c r="Z4" s="75">
        <f t="shared" si="6"/>
        <v>0.009999999998</v>
      </c>
      <c r="AA4" s="76">
        <f t="shared" si="7"/>
        <v>0.148681498</v>
      </c>
      <c r="AB4" s="76">
        <f t="shared" si="8"/>
        <v>0.8503245818</v>
      </c>
      <c r="AC4" s="76"/>
      <c r="AD4" s="74">
        <f t="shared" ref="AD4:AE4" si="9">A4</f>
        <v>45770</v>
      </c>
      <c r="AE4" s="69">
        <f t="shared" si="9"/>
        <v>16</v>
      </c>
      <c r="AF4" s="75">
        <f t="shared" si="3"/>
        <v>13160.01</v>
      </c>
      <c r="AG4" s="75">
        <f t="shared" si="10"/>
        <v>1956.64</v>
      </c>
      <c r="AH4" s="75">
        <f t="shared" si="11"/>
        <v>0</v>
      </c>
      <c r="AI4" s="75">
        <f t="shared" si="12"/>
        <v>671.16</v>
      </c>
      <c r="AJ4" s="75">
        <f t="shared" si="4"/>
        <v>11190.29</v>
      </c>
      <c r="AK4" s="75">
        <f t="shared" ref="AK4:AN4" si="13">Y4</f>
        <v>11190.28</v>
      </c>
      <c r="AL4" s="75">
        <f t="shared" si="13"/>
        <v>0.009999999998</v>
      </c>
      <c r="AM4" s="76">
        <f t="shared" si="13"/>
        <v>0.148681498</v>
      </c>
      <c r="AN4" s="76">
        <f t="shared" si="13"/>
        <v>0.8503245818</v>
      </c>
    </row>
    <row r="5">
      <c r="Y5" s="75">
        <v>39721.55</v>
      </c>
      <c r="Z5" s="75">
        <f t="shared" si="6"/>
        <v>0</v>
      </c>
      <c r="AA5" s="76">
        <f t="shared" si="7"/>
        <v>0.1543971933</v>
      </c>
      <c r="AB5" s="76">
        <f t="shared" si="8"/>
        <v>0.8446002552</v>
      </c>
      <c r="AC5" s="76"/>
      <c r="AD5" s="74">
        <f t="shared" ref="AD5:AE5" si="14">A5</f>
        <v>45777</v>
      </c>
      <c r="AE5" s="69">
        <f t="shared" si="14"/>
        <v>53</v>
      </c>
      <c r="AF5" s="75">
        <f t="shared" si="3"/>
        <v>47030</v>
      </c>
      <c r="AG5" s="75">
        <f t="shared" si="10"/>
        <v>6992.3</v>
      </c>
      <c r="AH5" s="75">
        <f t="shared" si="11"/>
        <v>269</v>
      </c>
      <c r="AI5" s="75">
        <f t="shared" si="12"/>
        <v>2398.52</v>
      </c>
      <c r="AJ5" s="75">
        <f t="shared" si="4"/>
        <v>39721.55</v>
      </c>
      <c r="AK5" s="75">
        <f t="shared" ref="AK5:AN5" si="15">Y5</f>
        <v>39721.55</v>
      </c>
      <c r="AL5" s="75">
        <f t="shared" si="15"/>
        <v>0</v>
      </c>
      <c r="AM5" s="76">
        <f t="shared" si="15"/>
        <v>0.1543971933</v>
      </c>
      <c r="AN5" s="76">
        <f t="shared" si="15"/>
        <v>0.8446002552</v>
      </c>
    </row>
    <row r="6">
      <c r="Y6" s="75">
        <v>15152.76</v>
      </c>
      <c r="Z6" s="75">
        <f t="shared" si="6"/>
        <v>0</v>
      </c>
      <c r="AA6" s="76">
        <f t="shared" si="7"/>
        <v>0.1486767677</v>
      </c>
      <c r="AB6" s="76">
        <f t="shared" si="8"/>
        <v>0.8503232323</v>
      </c>
      <c r="AC6" s="76"/>
      <c r="AD6" s="74">
        <f t="shared" ref="AD6:AE6" si="16">A6</f>
        <v>45782</v>
      </c>
      <c r="AE6" s="69">
        <f t="shared" si="16"/>
        <v>18</v>
      </c>
      <c r="AF6" s="75">
        <f t="shared" si="3"/>
        <v>17820</v>
      </c>
      <c r="AG6" s="75">
        <f t="shared" si="10"/>
        <v>2649.42</v>
      </c>
      <c r="AH6" s="75">
        <f t="shared" si="11"/>
        <v>0</v>
      </c>
      <c r="AI6" s="75">
        <f t="shared" si="12"/>
        <v>908.82</v>
      </c>
      <c r="AJ6" s="75">
        <f t="shared" si="4"/>
        <v>15152.76</v>
      </c>
      <c r="AK6" s="75">
        <f t="shared" ref="AK6:AN6" si="17">Y6</f>
        <v>15152.76</v>
      </c>
      <c r="AL6" s="75">
        <f t="shared" si="17"/>
        <v>0</v>
      </c>
      <c r="AM6" s="76">
        <f t="shared" si="17"/>
        <v>0.1486767677</v>
      </c>
      <c r="AN6" s="76">
        <f t="shared" si="17"/>
        <v>0.8503232323</v>
      </c>
    </row>
    <row r="7">
      <c r="Y7" s="75">
        <v>10486.25</v>
      </c>
      <c r="Z7" s="75">
        <f t="shared" si="6"/>
        <v>0</v>
      </c>
      <c r="AA7" s="76">
        <f t="shared" si="7"/>
        <v>0.2017446957</v>
      </c>
      <c r="AB7" s="76">
        <f t="shared" si="8"/>
        <v>0.7972509715</v>
      </c>
      <c r="AC7" s="76"/>
      <c r="AD7" s="74">
        <f t="shared" ref="AD7:AE7" si="18">A7</f>
        <v>45784</v>
      </c>
      <c r="AE7" s="69">
        <f t="shared" si="18"/>
        <v>15</v>
      </c>
      <c r="AF7" s="75">
        <f t="shared" si="3"/>
        <v>13153.01</v>
      </c>
      <c r="AG7" s="75">
        <f t="shared" si="10"/>
        <v>1955.55</v>
      </c>
      <c r="AH7" s="75">
        <f t="shared" si="11"/>
        <v>698</v>
      </c>
      <c r="AI7" s="75">
        <f t="shared" si="12"/>
        <v>670.81</v>
      </c>
      <c r="AJ7" s="75">
        <f t="shared" si="4"/>
        <v>10486.25</v>
      </c>
      <c r="AK7" s="75">
        <f t="shared" ref="AK7:AN7" si="19">Y7</f>
        <v>10486.25</v>
      </c>
      <c r="AL7" s="75">
        <f t="shared" si="19"/>
        <v>0</v>
      </c>
      <c r="AM7" s="76">
        <f t="shared" si="19"/>
        <v>0.2017446957</v>
      </c>
      <c r="AN7" s="76">
        <f t="shared" si="19"/>
        <v>0.7972509715</v>
      </c>
    </row>
    <row r="8">
      <c r="Y8" s="75">
        <v>14375.22</v>
      </c>
      <c r="Z8" s="75">
        <f t="shared" si="6"/>
        <v>3.01</v>
      </c>
      <c r="AA8" s="76">
        <f t="shared" si="7"/>
        <v>0.1492813984</v>
      </c>
      <c r="AB8" s="76">
        <f t="shared" si="8"/>
        <v>0.849720823</v>
      </c>
      <c r="AC8" s="76"/>
      <c r="AD8" s="74">
        <f t="shared" ref="AD8:AE8" si="20">A8</f>
        <v>45791</v>
      </c>
      <c r="AE8" s="69">
        <f t="shared" si="20"/>
        <v>24</v>
      </c>
      <c r="AF8" s="75">
        <f t="shared" si="3"/>
        <v>16917.58</v>
      </c>
      <c r="AG8" s="75">
        <f t="shared" si="10"/>
        <v>2522.47</v>
      </c>
      <c r="AH8" s="75">
        <f t="shared" si="11"/>
        <v>0</v>
      </c>
      <c r="AI8" s="75">
        <f t="shared" si="12"/>
        <v>862.81</v>
      </c>
      <c r="AJ8" s="75">
        <f t="shared" si="4"/>
        <v>14378.23</v>
      </c>
      <c r="AK8" s="75">
        <f t="shared" ref="AK8:AN8" si="21">Y8</f>
        <v>14375.22</v>
      </c>
      <c r="AL8" s="75">
        <f t="shared" si="21"/>
        <v>3.01</v>
      </c>
      <c r="AM8" s="76">
        <f t="shared" si="21"/>
        <v>0.1492813984</v>
      </c>
      <c r="AN8" s="76">
        <f t="shared" si="21"/>
        <v>0.849720823</v>
      </c>
    </row>
    <row r="9">
      <c r="Y9" s="75">
        <v>15528.99</v>
      </c>
      <c r="Z9" s="75">
        <f t="shared" si="6"/>
        <v>-0.03</v>
      </c>
      <c r="AA9" s="76">
        <f t="shared" si="7"/>
        <v>0.17850084</v>
      </c>
      <c r="AB9" s="76">
        <f t="shared" si="8"/>
        <v>0.8224212003</v>
      </c>
      <c r="AC9" s="76"/>
      <c r="AD9" s="74">
        <f t="shared" ref="AD9:AE9" si="22">A9</f>
        <v>45798</v>
      </c>
      <c r="AE9" s="69">
        <f t="shared" si="22"/>
        <v>24</v>
      </c>
      <c r="AF9" s="75">
        <f t="shared" si="3"/>
        <v>18882.04</v>
      </c>
      <c r="AG9" s="75">
        <f t="shared" si="10"/>
        <v>2633.39</v>
      </c>
      <c r="AH9" s="75">
        <f t="shared" si="11"/>
        <v>737.1</v>
      </c>
      <c r="AI9" s="75">
        <f t="shared" si="12"/>
        <v>926.71</v>
      </c>
      <c r="AJ9" s="75">
        <f t="shared" si="4"/>
        <v>15528.96</v>
      </c>
      <c r="AK9" s="75">
        <f t="shared" ref="AK9:AN9" si="23">Y9</f>
        <v>15528.99</v>
      </c>
      <c r="AL9" s="75">
        <f t="shared" si="23"/>
        <v>-0.03</v>
      </c>
      <c r="AM9" s="76">
        <f t="shared" si="23"/>
        <v>0.17850084</v>
      </c>
      <c r="AN9" s="76">
        <f t="shared" si="23"/>
        <v>0.8224212003</v>
      </c>
    </row>
    <row r="10">
      <c r="Y10" s="75">
        <v>16561.62</v>
      </c>
      <c r="Z10" s="75">
        <f t="shared" si="6"/>
        <v>0.01</v>
      </c>
      <c r="AA10" s="76">
        <f t="shared" si="7"/>
        <v>0.1547935569</v>
      </c>
      <c r="AB10" s="76">
        <f t="shared" si="8"/>
        <v>0.8442053216</v>
      </c>
      <c r="AC10" s="76"/>
      <c r="AD10" s="74">
        <f t="shared" ref="AD10:AE10" si="24">A10</f>
        <v>45805</v>
      </c>
      <c r="AE10" s="69">
        <f t="shared" si="24"/>
        <v>29</v>
      </c>
      <c r="AF10" s="75">
        <f t="shared" si="3"/>
        <v>19618</v>
      </c>
      <c r="AG10" s="75">
        <f t="shared" si="10"/>
        <v>2916.73</v>
      </c>
      <c r="AH10" s="75">
        <f t="shared" si="11"/>
        <v>120</v>
      </c>
      <c r="AI10" s="75">
        <f t="shared" si="12"/>
        <v>1000.47</v>
      </c>
      <c r="AJ10" s="75">
        <f t="shared" si="4"/>
        <v>16561.63</v>
      </c>
      <c r="AK10" s="75">
        <f t="shared" ref="AK10:AN10" si="25">Y10</f>
        <v>16561.62</v>
      </c>
      <c r="AL10" s="75">
        <f t="shared" si="25"/>
        <v>0.01</v>
      </c>
      <c r="AM10" s="76">
        <f t="shared" si="25"/>
        <v>0.1547935569</v>
      </c>
      <c r="AN10" s="76">
        <f t="shared" si="25"/>
        <v>0.8442053216</v>
      </c>
    </row>
    <row r="11">
      <c r="Y11" s="75">
        <v>24755.42</v>
      </c>
      <c r="Z11" s="75">
        <f t="shared" si="6"/>
        <v>-0.01000000001</v>
      </c>
      <c r="AA11" s="76">
        <f t="shared" si="7"/>
        <v>0.148680556</v>
      </c>
      <c r="AB11" s="76">
        <f t="shared" si="8"/>
        <v>0.8503212652</v>
      </c>
      <c r="AC11" s="76"/>
      <c r="AD11" s="74">
        <f t="shared" ref="AD11:AE11" si="26">A11</f>
        <v>45812</v>
      </c>
      <c r="AE11" s="69">
        <f t="shared" si="26"/>
        <v>34</v>
      </c>
      <c r="AF11" s="75">
        <f t="shared" si="3"/>
        <v>29113.02</v>
      </c>
      <c r="AG11" s="75">
        <f t="shared" si="10"/>
        <v>4328.55</v>
      </c>
      <c r="AH11" s="75">
        <f t="shared" si="11"/>
        <v>0</v>
      </c>
      <c r="AI11" s="75">
        <f t="shared" si="12"/>
        <v>1484.76</v>
      </c>
      <c r="AJ11" s="75">
        <f t="shared" si="4"/>
        <v>24755.41</v>
      </c>
      <c r="AK11" s="75">
        <f t="shared" ref="AK11:AN11" si="27">Y11</f>
        <v>24755.42</v>
      </c>
      <c r="AL11" s="75">
        <f t="shared" si="27"/>
        <v>-0.01000000001</v>
      </c>
      <c r="AM11" s="76">
        <f t="shared" si="27"/>
        <v>0.148680556</v>
      </c>
      <c r="AN11" s="76">
        <f t="shared" si="27"/>
        <v>0.8503212652</v>
      </c>
    </row>
    <row r="12">
      <c r="Y12" s="75">
        <v>25440.8</v>
      </c>
      <c r="Z12" s="75">
        <f t="shared" si="6"/>
        <v>3539.98</v>
      </c>
      <c r="AA12" s="76">
        <f t="shared" si="7"/>
        <v>0.2525454561</v>
      </c>
      <c r="AB12" s="76">
        <f t="shared" si="8"/>
        <v>0.7464519707</v>
      </c>
      <c r="AC12" s="76"/>
      <c r="AD12" s="74">
        <f t="shared" ref="AD12:AE12" si="28">A12</f>
        <v>45819</v>
      </c>
      <c r="AE12" s="69">
        <f t="shared" si="28"/>
        <v>42</v>
      </c>
      <c r="AF12" s="75">
        <f t="shared" si="3"/>
        <v>34082.3</v>
      </c>
      <c r="AG12" s="75">
        <f t="shared" si="10"/>
        <v>5067.35</v>
      </c>
      <c r="AH12" s="75">
        <f t="shared" si="11"/>
        <v>0</v>
      </c>
      <c r="AI12" s="75">
        <f t="shared" si="12"/>
        <v>1738.28</v>
      </c>
      <c r="AJ12" s="75">
        <f t="shared" si="4"/>
        <v>28980.78</v>
      </c>
      <c r="AK12" s="75">
        <f t="shared" ref="AK12:AN12" si="29">Y12</f>
        <v>25440.8</v>
      </c>
      <c r="AL12" s="75">
        <f t="shared" si="29"/>
        <v>3539.98</v>
      </c>
      <c r="AM12" s="76">
        <f t="shared" si="29"/>
        <v>0.2525454561</v>
      </c>
      <c r="AN12" s="76">
        <f t="shared" si="29"/>
        <v>0.7464519707</v>
      </c>
    </row>
    <row r="13">
      <c r="Y13" s="75">
        <v>24872.2</v>
      </c>
      <c r="Z13" s="75">
        <f t="shared" si="6"/>
        <v>3539.99</v>
      </c>
      <c r="AA13" s="76">
        <f t="shared" si="7"/>
        <v>0.2546257431</v>
      </c>
      <c r="AB13" s="76">
        <f t="shared" si="8"/>
        <v>0.7443746624</v>
      </c>
      <c r="AC13" s="76"/>
      <c r="AD13" s="74">
        <f t="shared" ref="AD13:AE13" si="30">A13</f>
        <v>45826</v>
      </c>
      <c r="AE13" s="69">
        <f t="shared" si="30"/>
        <v>42</v>
      </c>
      <c r="AF13" s="75">
        <f t="shared" si="3"/>
        <v>33413.55</v>
      </c>
      <c r="AG13" s="75">
        <f t="shared" si="10"/>
        <v>4967.96</v>
      </c>
      <c r="AH13" s="75">
        <f t="shared" si="11"/>
        <v>0</v>
      </c>
      <c r="AI13" s="75">
        <f t="shared" si="12"/>
        <v>1704.14</v>
      </c>
      <c r="AJ13" s="75">
        <f t="shared" si="4"/>
        <v>28412.19</v>
      </c>
      <c r="AK13" s="75">
        <f t="shared" ref="AK13:AN13" si="31">Y13</f>
        <v>24872.2</v>
      </c>
      <c r="AL13" s="75">
        <f t="shared" si="31"/>
        <v>3539.99</v>
      </c>
      <c r="AM13" s="76">
        <f t="shared" si="31"/>
        <v>0.2546257431</v>
      </c>
      <c r="AN13" s="76">
        <f t="shared" si="31"/>
        <v>0.7443746624</v>
      </c>
    </row>
    <row r="14">
      <c r="Y14" s="75">
        <v>24947.72</v>
      </c>
      <c r="Z14" s="75">
        <f t="shared" si="6"/>
        <v>3540.03</v>
      </c>
      <c r="AA14" s="76">
        <f t="shared" si="7"/>
        <v>0.2543452033</v>
      </c>
      <c r="AB14" s="76">
        <f t="shared" si="8"/>
        <v>0.7446533777</v>
      </c>
      <c r="AD14" s="74">
        <f t="shared" ref="AD14:AE14" si="32">A14</f>
        <v>45833</v>
      </c>
      <c r="AE14" s="69">
        <f t="shared" si="32"/>
        <v>34</v>
      </c>
      <c r="AF14" s="75">
        <f t="shared" si="3"/>
        <v>33502.46</v>
      </c>
      <c r="AG14" s="75">
        <f t="shared" si="10"/>
        <v>4981.16</v>
      </c>
      <c r="AH14" s="75">
        <f t="shared" si="11"/>
        <v>0</v>
      </c>
      <c r="AI14" s="75">
        <f t="shared" si="12"/>
        <v>1708.65</v>
      </c>
      <c r="AJ14" s="75">
        <f t="shared" si="4"/>
        <v>28487.75</v>
      </c>
      <c r="AK14" s="75">
        <f t="shared" ref="AK14:AN14" si="33">Y14</f>
        <v>24947.72</v>
      </c>
      <c r="AL14" s="75">
        <f t="shared" si="33"/>
        <v>3540.03</v>
      </c>
      <c r="AM14" s="76">
        <f t="shared" si="33"/>
        <v>0.2543452033</v>
      </c>
      <c r="AN14" s="76">
        <f t="shared" si="33"/>
        <v>0.7446533777</v>
      </c>
    </row>
    <row r="15">
      <c r="Y15" s="77">
        <v>46299.56</v>
      </c>
      <c r="Z15" s="75">
        <f t="shared" si="6"/>
        <v>3539.99</v>
      </c>
      <c r="AA15" s="76">
        <f t="shared" si="7"/>
        <v>0.2090740837</v>
      </c>
      <c r="AB15" s="76">
        <f t="shared" si="8"/>
        <v>0.7899215292</v>
      </c>
      <c r="AC15" s="76"/>
      <c r="AD15" s="74">
        <f t="shared" ref="AD15:AE15" si="34">A15</f>
        <v>45842</v>
      </c>
      <c r="AE15" s="69">
        <f t="shared" si="34"/>
        <v>57</v>
      </c>
      <c r="AF15" s="75">
        <f t="shared" si="3"/>
        <v>58612.86</v>
      </c>
      <c r="AG15" s="75">
        <f t="shared" si="10"/>
        <v>8714.44</v>
      </c>
      <c r="AH15" s="75">
        <f t="shared" si="11"/>
        <v>0</v>
      </c>
      <c r="AI15" s="75">
        <f t="shared" si="12"/>
        <v>2989.26</v>
      </c>
      <c r="AJ15" s="75">
        <f t="shared" si="4"/>
        <v>49839.55</v>
      </c>
      <c r="AK15" s="75">
        <f t="shared" ref="AK15:AN15" si="35">Y15</f>
        <v>46299.56</v>
      </c>
      <c r="AL15" s="75">
        <f t="shared" si="35"/>
        <v>3539.99</v>
      </c>
      <c r="AM15" s="76">
        <f t="shared" si="35"/>
        <v>0.2090740837</v>
      </c>
      <c r="AN15" s="76">
        <f t="shared" si="35"/>
        <v>0.7899215292</v>
      </c>
    </row>
    <row r="16">
      <c r="Y16" s="77">
        <v>30290.32</v>
      </c>
      <c r="Z16" s="75">
        <f t="shared" si="6"/>
        <v>1213.93</v>
      </c>
      <c r="AA16" s="76">
        <f t="shared" si="7"/>
        <v>0.1814431359</v>
      </c>
      <c r="AB16" s="76">
        <f t="shared" si="8"/>
        <v>0.817552276</v>
      </c>
      <c r="AC16" s="76"/>
      <c r="AD16" s="74">
        <f t="shared" ref="AD16:AE16" si="36">A16</f>
        <v>45847</v>
      </c>
      <c r="AE16" s="69">
        <f t="shared" si="36"/>
        <v>38</v>
      </c>
      <c r="AF16" s="75">
        <f t="shared" si="3"/>
        <v>37050.01</v>
      </c>
      <c r="AG16" s="75">
        <f t="shared" si="10"/>
        <v>5508.54</v>
      </c>
      <c r="AH16" s="75">
        <f t="shared" si="11"/>
        <v>0</v>
      </c>
      <c r="AI16" s="75">
        <f t="shared" si="12"/>
        <v>1889.56</v>
      </c>
      <c r="AJ16" s="75">
        <f t="shared" si="4"/>
        <v>31504.25</v>
      </c>
      <c r="AK16" s="75">
        <f t="shared" ref="AK16:AN16" si="37">Y16</f>
        <v>30290.32</v>
      </c>
      <c r="AL16" s="75">
        <f t="shared" si="37"/>
        <v>1213.93</v>
      </c>
      <c r="AM16" s="76">
        <f t="shared" si="37"/>
        <v>0.1814431359</v>
      </c>
      <c r="AN16" s="76">
        <f t="shared" si="37"/>
        <v>0.817552276</v>
      </c>
    </row>
    <row r="17">
      <c r="Y17" s="77">
        <v>41700.0</v>
      </c>
      <c r="Z17" s="75">
        <f t="shared" si="6"/>
        <v>0.02000000001</v>
      </c>
      <c r="AA17" s="76">
        <f t="shared" si="7"/>
        <v>0.1592313333</v>
      </c>
      <c r="AB17" s="76">
        <f t="shared" si="8"/>
        <v>0.839771413</v>
      </c>
      <c r="AD17" s="74">
        <f t="shared" ref="AD17:AE17" si="38">A17</f>
        <v>45854</v>
      </c>
      <c r="AE17" s="69">
        <f t="shared" si="38"/>
        <v>50</v>
      </c>
      <c r="AF17" s="75">
        <f t="shared" si="3"/>
        <v>49656.37</v>
      </c>
      <c r="AG17" s="75">
        <f t="shared" si="10"/>
        <v>7382.83</v>
      </c>
      <c r="AH17" s="75">
        <f t="shared" si="11"/>
        <v>524</v>
      </c>
      <c r="AI17" s="75">
        <f t="shared" si="12"/>
        <v>2532.36</v>
      </c>
      <c r="AJ17" s="75">
        <f t="shared" si="4"/>
        <v>41700.02</v>
      </c>
      <c r="AK17" s="75">
        <f t="shared" ref="AK17:AN17" si="39">Y17</f>
        <v>41700</v>
      </c>
      <c r="AL17" s="75">
        <f t="shared" si="39"/>
        <v>0.02000000001</v>
      </c>
      <c r="AM17" s="76">
        <f t="shared" si="39"/>
        <v>0.1592313333</v>
      </c>
      <c r="AN17" s="76">
        <f t="shared" si="39"/>
        <v>0.839771413</v>
      </c>
    </row>
    <row r="18">
      <c r="Y18" s="78">
        <f t="shared" ref="Y18:Z18" si="40">SUM(Y5:Y17)</f>
        <v>330132.41</v>
      </c>
      <c r="Z18" s="78">
        <f t="shared" si="40"/>
        <v>15376.92</v>
      </c>
      <c r="AA18" s="79">
        <f t="shared" ref="AA18:AB18" si="41">AVERAGE(AA6:AA17)</f>
        <v>0.1910785642</v>
      </c>
      <c r="AB18" s="79">
        <f t="shared" si="41"/>
        <v>0.8080806702</v>
      </c>
      <c r="AD18" s="80"/>
      <c r="AE18" s="81">
        <f>B18</f>
        <v>483</v>
      </c>
      <c r="AF18" s="82">
        <f t="shared" ref="AF18:AL18" si="42">SUM(AF5:AF17)</f>
        <v>408851.2</v>
      </c>
      <c r="AG18" s="82">
        <f t="shared" si="42"/>
        <v>60620.69</v>
      </c>
      <c r="AH18" s="82">
        <f t="shared" si="42"/>
        <v>2348.1</v>
      </c>
      <c r="AI18" s="82">
        <f t="shared" si="42"/>
        <v>20815.15</v>
      </c>
      <c r="AJ18" s="82">
        <f t="shared" si="42"/>
        <v>345509.33</v>
      </c>
      <c r="AK18" s="82">
        <f t="shared" si="42"/>
        <v>330132.41</v>
      </c>
      <c r="AL18" s="82">
        <f t="shared" si="42"/>
        <v>15376.92</v>
      </c>
      <c r="AM18" s="83">
        <f t="shared" ref="AM18:AN18" si="43">AVERAGE(AM5:AM17)</f>
        <v>0.1882569203</v>
      </c>
      <c r="AN18" s="83">
        <f t="shared" si="43"/>
        <v>0.8108898691</v>
      </c>
    </row>
    <row r="19">
      <c r="D19" s="84" t="s">
        <v>1013</v>
      </c>
      <c r="E19" s="76"/>
      <c r="F19" s="76"/>
      <c r="G19" s="74"/>
      <c r="H19" s="76"/>
      <c r="I19" s="76"/>
      <c r="J19" s="76"/>
    </row>
    <row r="20">
      <c r="C20" s="74">
        <f t="shared" ref="C20:C33" si="44">A3</f>
        <v>45763</v>
      </c>
      <c r="D20" s="75">
        <f t="shared" ref="D20:D33" si="45">F3/B3</f>
        <v>935</v>
      </c>
      <c r="E20" s="76"/>
      <c r="F20" s="76"/>
      <c r="G20" s="74"/>
      <c r="H20" s="76"/>
      <c r="I20" s="76"/>
      <c r="J20" s="76"/>
    </row>
    <row r="21">
      <c r="C21" s="74">
        <f t="shared" si="44"/>
        <v>45770</v>
      </c>
      <c r="D21" s="75">
        <f t="shared" si="45"/>
        <v>822.500625</v>
      </c>
      <c r="E21" s="76"/>
      <c r="F21" s="76"/>
      <c r="G21" s="74"/>
      <c r="H21" s="76"/>
      <c r="I21" s="76"/>
      <c r="J21" s="76"/>
    </row>
    <row r="22">
      <c r="C22" s="74">
        <f t="shared" si="44"/>
        <v>45777</v>
      </c>
      <c r="D22" s="75">
        <f t="shared" si="45"/>
        <v>887.3584906</v>
      </c>
      <c r="E22" s="76"/>
      <c r="F22" s="76"/>
      <c r="G22" s="74"/>
      <c r="H22" s="76"/>
      <c r="I22" s="76"/>
      <c r="J22" s="76"/>
    </row>
    <row r="23">
      <c r="C23" s="74">
        <f t="shared" si="44"/>
        <v>45782</v>
      </c>
      <c r="D23" s="75">
        <f t="shared" si="45"/>
        <v>990</v>
      </c>
      <c r="E23" s="76"/>
      <c r="F23" s="76"/>
      <c r="G23" s="74"/>
      <c r="H23" s="76"/>
      <c r="I23" s="76"/>
      <c r="J23" s="76"/>
    </row>
    <row r="24">
      <c r="C24" s="74">
        <f t="shared" si="44"/>
        <v>45784</v>
      </c>
      <c r="D24" s="75">
        <f t="shared" si="45"/>
        <v>876.8673333</v>
      </c>
      <c r="E24" s="76"/>
      <c r="F24" s="76"/>
      <c r="G24" s="74"/>
      <c r="H24" s="76"/>
      <c r="I24" s="76"/>
      <c r="J24" s="76"/>
    </row>
    <row r="25">
      <c r="C25" s="74">
        <f t="shared" si="44"/>
        <v>45791</v>
      </c>
      <c r="D25" s="75">
        <f t="shared" si="45"/>
        <v>704.8991667</v>
      </c>
      <c r="E25" s="76"/>
      <c r="F25" s="76"/>
      <c r="G25" s="74"/>
      <c r="H25" s="76"/>
      <c r="I25" s="76"/>
      <c r="J25" s="76"/>
    </row>
    <row r="26">
      <c r="C26" s="74">
        <f t="shared" si="44"/>
        <v>45798</v>
      </c>
      <c r="D26" s="75">
        <f t="shared" si="45"/>
        <v>786.7516667</v>
      </c>
      <c r="E26" s="76"/>
      <c r="F26" s="76"/>
      <c r="G26" s="74"/>
      <c r="H26" s="76"/>
      <c r="I26" s="76"/>
      <c r="J26" s="76"/>
    </row>
    <row r="27">
      <c r="C27" s="74">
        <f t="shared" si="44"/>
        <v>45805</v>
      </c>
      <c r="D27" s="75">
        <f t="shared" si="45"/>
        <v>676.4827586</v>
      </c>
      <c r="E27" s="76"/>
      <c r="F27" s="76"/>
      <c r="G27" s="74"/>
      <c r="H27" s="76"/>
      <c r="I27" s="76"/>
      <c r="J27" s="76"/>
    </row>
    <row r="28">
      <c r="C28" s="74">
        <f t="shared" si="44"/>
        <v>45812</v>
      </c>
      <c r="D28" s="75">
        <f t="shared" si="45"/>
        <v>856.2652941</v>
      </c>
      <c r="E28" s="76"/>
      <c r="F28" s="76"/>
      <c r="G28" s="74"/>
      <c r="H28" s="76"/>
      <c r="I28" s="76"/>
      <c r="J28" s="76"/>
    </row>
    <row r="29">
      <c r="C29" s="74">
        <f t="shared" si="44"/>
        <v>45819</v>
      </c>
      <c r="D29" s="75">
        <f t="shared" si="45"/>
        <v>811.4833333</v>
      </c>
      <c r="E29" s="76"/>
      <c r="F29" s="76"/>
      <c r="G29" s="74"/>
      <c r="H29" s="76"/>
      <c r="I29" s="76"/>
      <c r="J29" s="76"/>
    </row>
    <row r="30">
      <c r="C30" s="74">
        <f t="shared" si="44"/>
        <v>45826</v>
      </c>
      <c r="D30" s="75">
        <f t="shared" si="45"/>
        <v>795.5607143</v>
      </c>
      <c r="E30" s="76"/>
      <c r="F30" s="76"/>
      <c r="G30" s="74"/>
      <c r="H30" s="76"/>
      <c r="I30" s="76"/>
      <c r="J30" s="76"/>
    </row>
    <row r="31">
      <c r="C31" s="74">
        <f t="shared" si="44"/>
        <v>45833</v>
      </c>
      <c r="D31" s="75">
        <f t="shared" si="45"/>
        <v>985.3664706</v>
      </c>
      <c r="E31" s="76"/>
      <c r="F31" s="76"/>
      <c r="G31" s="74"/>
      <c r="H31" s="76"/>
      <c r="I31" s="76"/>
      <c r="J31" s="76"/>
    </row>
    <row r="32">
      <c r="C32" s="74">
        <f t="shared" si="44"/>
        <v>45842</v>
      </c>
      <c r="D32" s="75">
        <f t="shared" si="45"/>
        <v>1028.295789</v>
      </c>
      <c r="E32" s="76"/>
      <c r="F32" s="76"/>
      <c r="I32" s="76"/>
    </row>
    <row r="33">
      <c r="C33" s="74">
        <f t="shared" si="44"/>
        <v>45847</v>
      </c>
      <c r="D33" s="75">
        <f t="shared" si="45"/>
        <v>975.0002632</v>
      </c>
      <c r="F33" s="76"/>
      <c r="I33" s="76"/>
    </row>
    <row r="34">
      <c r="F34" s="76"/>
      <c r="I34" s="76"/>
    </row>
    <row r="35">
      <c r="I35" s="76"/>
    </row>
    <row r="36">
      <c r="I36" s="76"/>
    </row>
    <row r="37">
      <c r="I37" s="76"/>
    </row>
    <row r="38">
      <c r="I38" s="76"/>
    </row>
    <row r="39">
      <c r="I39" s="76"/>
    </row>
    <row r="40">
      <c r="I40" s="76"/>
    </row>
    <row r="41">
      <c r="I41" s="76"/>
    </row>
    <row r="42">
      <c r="I42" s="76"/>
    </row>
    <row r="43">
      <c r="I43" s="76"/>
    </row>
    <row r="44">
      <c r="I44" s="76"/>
    </row>
    <row r="45">
      <c r="I45" s="76"/>
    </row>
    <row r="46">
      <c r="I46" s="76"/>
    </row>
    <row r="47">
      <c r="I47" s="76"/>
    </row>
    <row r="48">
      <c r="I48" s="76"/>
    </row>
    <row r="49">
      <c r="I49" s="76"/>
    </row>
    <row r="50">
      <c r="I50" s="76"/>
    </row>
    <row r="51">
      <c r="I51" s="76"/>
    </row>
    <row r="52">
      <c r="I52" s="76"/>
    </row>
    <row r="53">
      <c r="I53" s="76"/>
    </row>
    <row r="54">
      <c r="I54" s="76"/>
    </row>
    <row r="55">
      <c r="I55" s="76"/>
    </row>
    <row r="56">
      <c r="I56" s="76"/>
    </row>
    <row r="57">
      <c r="I57" s="76"/>
    </row>
    <row r="58">
      <c r="I58" s="76"/>
    </row>
    <row r="59">
      <c r="I59" s="76"/>
    </row>
    <row r="60">
      <c r="I60" s="76"/>
    </row>
    <row r="61">
      <c r="I61" s="76"/>
    </row>
    <row r="62">
      <c r="I62" s="76"/>
    </row>
    <row r="63">
      <c r="I63" s="76"/>
    </row>
    <row r="64">
      <c r="I64" s="76"/>
    </row>
    <row r="65">
      <c r="I65" s="76"/>
    </row>
    <row r="66">
      <c r="I66" s="76"/>
    </row>
    <row r="67">
      <c r="I67" s="76"/>
    </row>
    <row r="68">
      <c r="I68" s="76"/>
    </row>
    <row r="69">
      <c r="I69" s="76"/>
    </row>
    <row r="70">
      <c r="I70" s="76"/>
    </row>
    <row r="71">
      <c r="I71" s="76"/>
    </row>
    <row r="72">
      <c r="I72" s="76"/>
    </row>
    <row r="73">
      <c r="I73" s="76"/>
    </row>
    <row r="74">
      <c r="I74" s="76"/>
    </row>
    <row r="75">
      <c r="I75" s="76"/>
    </row>
  </sheetData>
  <mergeCells count="1">
    <mergeCell ref="A1:AB1"/>
  </mergeCells>
  <printOptions gridLines="1" horizontalCentered="1"/>
  <pageMargins bottom="0.75" footer="0.0" header="0.0" left="0.25" right="0.25" top="0.75"/>
  <pageSetup fitToHeight="0" cellComments="atEnd"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7.13"/>
    <col customWidth="1" min="3" max="3" width="13.88"/>
    <col customWidth="1" min="4" max="4" width="16.88"/>
    <col customWidth="1" min="5" max="5" width="15.75"/>
    <col customWidth="1" min="6" max="6" width="13.0"/>
    <col customWidth="1" min="7" max="7" width="13.5"/>
    <col customWidth="1" min="8" max="8" width="17.75"/>
    <col customWidth="1" min="10" max="10" width="23.38"/>
    <col customWidth="1" min="12" max="12" width="12.75"/>
    <col customWidth="1" min="13" max="13" width="17.38"/>
    <col customWidth="1" min="15" max="15" width="20.25"/>
    <col customWidth="1" min="16" max="16" width="21.5"/>
    <col customWidth="1" min="17" max="17" width="19.0"/>
    <col customWidth="1" min="19" max="19" width="18.38"/>
    <col customWidth="1" min="20" max="20" width="19.63"/>
    <col customWidth="1" min="21" max="21" width="20.75"/>
    <col customWidth="1" min="22" max="22" width="23.13"/>
    <col customWidth="1" min="23" max="23" width="19.13"/>
    <col customWidth="1" min="24" max="24" width="19.5"/>
    <col customWidth="1" min="25" max="25" width="22.13"/>
    <col customWidth="1" min="27" max="27" width="16.63"/>
    <col customWidth="1" min="28" max="28" width="20.38"/>
    <col customWidth="1" min="29" max="29" width="25.75"/>
    <col customWidth="1" min="31" max="31" width="16.63"/>
    <col customWidth="1" min="32" max="32" width="20.38"/>
    <col customWidth="1" min="33" max="33" width="25.75"/>
    <col customWidth="1" min="35" max="35" width="16.63"/>
    <col customWidth="1" min="36" max="36" width="20.38"/>
    <col customWidth="1" min="37" max="37" width="25.75"/>
  </cols>
  <sheetData>
    <row r="1" ht="22.5" customHeight="1">
      <c r="A1" s="5" t="s">
        <v>1014</v>
      </c>
      <c r="B1" s="5" t="s">
        <v>1015</v>
      </c>
      <c r="C1" s="5" t="s">
        <v>5</v>
      </c>
      <c r="D1" s="5" t="s">
        <v>1016</v>
      </c>
      <c r="E1" s="5" t="s">
        <v>1017</v>
      </c>
      <c r="F1" s="5" t="s">
        <v>1018</v>
      </c>
      <c r="G1" s="5" t="s">
        <v>1019</v>
      </c>
      <c r="H1" s="5" t="s">
        <v>1020</v>
      </c>
      <c r="I1" s="5" t="s">
        <v>4</v>
      </c>
      <c r="J1" s="5" t="s">
        <v>1021</v>
      </c>
      <c r="K1" s="5" t="s">
        <v>1022</v>
      </c>
      <c r="L1" s="5" t="s">
        <v>1023</v>
      </c>
      <c r="M1" s="5" t="s">
        <v>1024</v>
      </c>
      <c r="N1" s="5" t="s">
        <v>1025</v>
      </c>
      <c r="O1" s="5" t="s">
        <v>1026</v>
      </c>
      <c r="P1" s="5" t="s">
        <v>1027</v>
      </c>
      <c r="Q1" s="5" t="s">
        <v>1028</v>
      </c>
      <c r="R1" s="5" t="s">
        <v>1029</v>
      </c>
      <c r="S1" s="5" t="s">
        <v>1030</v>
      </c>
      <c r="T1" s="5" t="s">
        <v>1031</v>
      </c>
      <c r="U1" s="5" t="s">
        <v>1032</v>
      </c>
      <c r="V1" s="5" t="s">
        <v>1033</v>
      </c>
      <c r="W1" s="5" t="s">
        <v>1034</v>
      </c>
      <c r="X1" s="5" t="s">
        <v>1035</v>
      </c>
      <c r="Y1" s="5" t="s">
        <v>1036</v>
      </c>
      <c r="Z1" s="5" t="s">
        <v>1037</v>
      </c>
      <c r="AA1" s="5" t="s">
        <v>1038</v>
      </c>
      <c r="AB1" s="5" t="s">
        <v>1039</v>
      </c>
      <c r="AC1" s="5" t="s">
        <v>1040</v>
      </c>
      <c r="AD1" s="5" t="s">
        <v>1041</v>
      </c>
      <c r="AE1" s="5" t="s">
        <v>1042</v>
      </c>
      <c r="AF1" s="5" t="s">
        <v>1043</v>
      </c>
      <c r="AG1" s="5" t="s">
        <v>1044</v>
      </c>
      <c r="AH1" s="5" t="s">
        <v>1045</v>
      </c>
      <c r="AI1" s="5" t="s">
        <v>1046</v>
      </c>
      <c r="AJ1" s="5" t="s">
        <v>1047</v>
      </c>
      <c r="AK1" s="5" t="s">
        <v>1048</v>
      </c>
    </row>
    <row r="2" ht="22.5" customHeight="1">
      <c r="A2" s="58" t="s">
        <v>1049</v>
      </c>
      <c r="B2" s="58" t="s">
        <v>1049</v>
      </c>
      <c r="C2" s="58" t="s">
        <v>955</v>
      </c>
      <c r="D2" s="58">
        <v>1.0</v>
      </c>
      <c r="E2" s="58" t="s">
        <v>955</v>
      </c>
      <c r="F2" s="58" t="s">
        <v>955</v>
      </c>
      <c r="G2" s="58" t="s">
        <v>955</v>
      </c>
      <c r="H2" s="58" t="s">
        <v>955</v>
      </c>
      <c r="I2" s="58" t="s">
        <v>1050</v>
      </c>
      <c r="J2" s="58" t="s">
        <v>955</v>
      </c>
      <c r="K2" s="58">
        <v>380.0</v>
      </c>
      <c r="L2" s="58" t="s">
        <v>1051</v>
      </c>
      <c r="M2" s="58" t="s">
        <v>955</v>
      </c>
      <c r="N2" s="58" t="s">
        <v>955</v>
      </c>
      <c r="O2" s="58">
        <v>0.0</v>
      </c>
      <c r="P2" s="58" t="s">
        <v>955</v>
      </c>
      <c r="Q2" s="58" t="s">
        <v>955</v>
      </c>
      <c r="R2" s="58">
        <v>1.0</v>
      </c>
      <c r="S2" s="58">
        <v>0.0</v>
      </c>
      <c r="T2" s="58" t="s">
        <v>1052</v>
      </c>
      <c r="U2" s="58"/>
      <c r="V2" s="58"/>
      <c r="W2" s="58"/>
      <c r="X2" s="58"/>
      <c r="Y2" s="58"/>
      <c r="Z2" s="58"/>
      <c r="AA2" s="58"/>
      <c r="AB2" s="58"/>
      <c r="AC2" s="58"/>
      <c r="AD2" s="58"/>
      <c r="AE2" s="58"/>
      <c r="AF2" s="58"/>
      <c r="AG2" s="58"/>
      <c r="AH2" s="58"/>
      <c r="AI2" s="58"/>
      <c r="AJ2" s="58"/>
      <c r="AK2" s="58"/>
    </row>
    <row r="3" ht="22.5" customHeight="1">
      <c r="A3" s="58" t="s">
        <v>1053</v>
      </c>
      <c r="B3" s="58" t="s">
        <v>1053</v>
      </c>
      <c r="C3" s="58" t="s">
        <v>955</v>
      </c>
      <c r="D3" s="58">
        <v>2.0</v>
      </c>
      <c r="E3" s="58" t="s">
        <v>955</v>
      </c>
      <c r="F3" s="58" t="s">
        <v>955</v>
      </c>
      <c r="G3" s="58" t="s">
        <v>955</v>
      </c>
      <c r="H3" s="58" t="s">
        <v>955</v>
      </c>
      <c r="I3" s="58" t="s">
        <v>1050</v>
      </c>
      <c r="J3" s="58" t="s">
        <v>955</v>
      </c>
      <c r="K3" s="58">
        <v>360.0</v>
      </c>
      <c r="L3" s="58" t="s">
        <v>1051</v>
      </c>
      <c r="M3" s="58" t="s">
        <v>955</v>
      </c>
      <c r="N3" s="58" t="s">
        <v>955</v>
      </c>
      <c r="O3" s="58">
        <v>0.0</v>
      </c>
      <c r="P3" s="58" t="s">
        <v>955</v>
      </c>
      <c r="Q3" s="58" t="s">
        <v>955</v>
      </c>
      <c r="R3" s="58">
        <v>1.0</v>
      </c>
      <c r="S3" s="58">
        <v>0.0</v>
      </c>
      <c r="T3" s="58" t="s">
        <v>1052</v>
      </c>
      <c r="U3" s="58"/>
      <c r="V3" s="58"/>
      <c r="W3" s="58"/>
      <c r="X3" s="58"/>
      <c r="Y3" s="58"/>
      <c r="Z3" s="58"/>
      <c r="AA3" s="58"/>
      <c r="AB3" s="58"/>
      <c r="AC3" s="58"/>
      <c r="AD3" s="58"/>
      <c r="AE3" s="58"/>
      <c r="AF3" s="58"/>
      <c r="AG3" s="58"/>
      <c r="AH3" s="58"/>
      <c r="AI3" s="58"/>
      <c r="AJ3" s="58"/>
      <c r="AK3" s="58"/>
    </row>
    <row r="4" ht="22.5" customHeight="1">
      <c r="A4" s="58" t="s">
        <v>1054</v>
      </c>
      <c r="B4" s="58" t="s">
        <v>1054</v>
      </c>
      <c r="C4" s="58" t="s">
        <v>955</v>
      </c>
      <c r="D4" s="58">
        <v>3.0</v>
      </c>
      <c r="E4" s="58" t="s">
        <v>955</v>
      </c>
      <c r="F4" s="58" t="s">
        <v>955</v>
      </c>
      <c r="G4" s="58" t="s">
        <v>955</v>
      </c>
      <c r="H4" s="58" t="s">
        <v>955</v>
      </c>
      <c r="I4" s="58" t="s">
        <v>1050</v>
      </c>
      <c r="J4" s="58" t="s">
        <v>955</v>
      </c>
      <c r="K4" s="58">
        <v>310.0</v>
      </c>
      <c r="L4" s="58" t="s">
        <v>1051</v>
      </c>
      <c r="M4" s="58" t="s">
        <v>955</v>
      </c>
      <c r="N4" s="58" t="s">
        <v>955</v>
      </c>
      <c r="O4" s="58">
        <v>0.0</v>
      </c>
      <c r="P4" s="58" t="s">
        <v>955</v>
      </c>
      <c r="Q4" s="58" t="s">
        <v>955</v>
      </c>
      <c r="R4" s="58">
        <v>1.0</v>
      </c>
      <c r="S4" s="58">
        <v>0.0</v>
      </c>
      <c r="T4" s="58" t="s">
        <v>1052</v>
      </c>
      <c r="U4" s="58"/>
      <c r="V4" s="58"/>
      <c r="W4" s="58"/>
      <c r="X4" s="58"/>
      <c r="Y4" s="58"/>
      <c r="Z4" s="58"/>
      <c r="AA4" s="58"/>
      <c r="AB4" s="58"/>
      <c r="AC4" s="58"/>
      <c r="AD4" s="58"/>
      <c r="AE4" s="58"/>
      <c r="AF4" s="58"/>
      <c r="AG4" s="58"/>
      <c r="AH4" s="58"/>
      <c r="AI4" s="58"/>
      <c r="AJ4" s="58"/>
      <c r="AK4" s="58"/>
    </row>
    <row r="5" ht="22.5" customHeight="1">
      <c r="A5" s="58" t="s">
        <v>1055</v>
      </c>
      <c r="B5" s="58" t="s">
        <v>1055</v>
      </c>
      <c r="C5" s="58" t="s">
        <v>955</v>
      </c>
      <c r="D5" s="58">
        <v>4.0</v>
      </c>
      <c r="E5" s="58" t="s">
        <v>955</v>
      </c>
      <c r="F5" s="58" t="s">
        <v>955</v>
      </c>
      <c r="G5" s="58" t="s">
        <v>955</v>
      </c>
      <c r="H5" s="58" t="s">
        <v>955</v>
      </c>
      <c r="I5" s="58" t="s">
        <v>1050</v>
      </c>
      <c r="J5" s="58" t="s">
        <v>955</v>
      </c>
      <c r="K5" s="58">
        <v>310.0</v>
      </c>
      <c r="L5" s="58" t="s">
        <v>1056</v>
      </c>
      <c r="M5" s="58" t="s">
        <v>955</v>
      </c>
      <c r="N5" s="58" t="s">
        <v>955</v>
      </c>
      <c r="O5" s="58">
        <v>0.0</v>
      </c>
      <c r="P5" s="58" t="s">
        <v>955</v>
      </c>
      <c r="Q5" s="58" t="s">
        <v>955</v>
      </c>
      <c r="R5" s="58">
        <v>1.0</v>
      </c>
      <c r="S5" s="58">
        <v>0.0</v>
      </c>
      <c r="T5" s="58" t="s">
        <v>1052</v>
      </c>
      <c r="U5" s="58"/>
      <c r="V5" s="58"/>
      <c r="W5" s="58"/>
      <c r="X5" s="58"/>
      <c r="Y5" s="58"/>
      <c r="Z5" s="58"/>
      <c r="AA5" s="58"/>
      <c r="AB5" s="58"/>
      <c r="AC5" s="58"/>
      <c r="AD5" s="58"/>
      <c r="AE5" s="58"/>
      <c r="AF5" s="58"/>
      <c r="AG5" s="58"/>
      <c r="AH5" s="58"/>
      <c r="AI5" s="58"/>
      <c r="AJ5" s="58"/>
      <c r="AK5" s="58"/>
    </row>
    <row r="6" ht="22.5" customHeight="1">
      <c r="A6" s="58" t="s">
        <v>1057</v>
      </c>
      <c r="B6" s="58" t="s">
        <v>1057</v>
      </c>
      <c r="C6" s="58" t="s">
        <v>955</v>
      </c>
      <c r="D6" s="58">
        <v>5.0</v>
      </c>
      <c r="E6" s="58" t="s">
        <v>955</v>
      </c>
      <c r="F6" s="58" t="s">
        <v>955</v>
      </c>
      <c r="G6" s="58" t="s">
        <v>955</v>
      </c>
      <c r="H6" s="58" t="s">
        <v>955</v>
      </c>
      <c r="I6" s="58" t="s">
        <v>1050</v>
      </c>
      <c r="J6" s="58" t="s">
        <v>955</v>
      </c>
      <c r="K6" s="58">
        <v>260.0</v>
      </c>
      <c r="L6" s="58" t="s">
        <v>1056</v>
      </c>
      <c r="M6" s="58" t="s">
        <v>955</v>
      </c>
      <c r="N6" s="58" t="s">
        <v>955</v>
      </c>
      <c r="O6" s="58">
        <v>0.0</v>
      </c>
      <c r="P6" s="58" t="s">
        <v>955</v>
      </c>
      <c r="Q6" s="58" t="s">
        <v>955</v>
      </c>
      <c r="R6" s="58">
        <v>1.0</v>
      </c>
      <c r="S6" s="58">
        <v>0.0</v>
      </c>
      <c r="T6" s="58" t="s">
        <v>1052</v>
      </c>
      <c r="U6" s="58"/>
      <c r="V6" s="58"/>
      <c r="W6" s="58"/>
      <c r="X6" s="58"/>
      <c r="Y6" s="58"/>
      <c r="Z6" s="58"/>
      <c r="AA6" s="58"/>
      <c r="AB6" s="58"/>
      <c r="AC6" s="58"/>
      <c r="AD6" s="58"/>
      <c r="AE6" s="58"/>
      <c r="AF6" s="58"/>
      <c r="AG6" s="58"/>
      <c r="AH6" s="58"/>
      <c r="AI6" s="58"/>
      <c r="AJ6" s="58"/>
      <c r="AK6" s="58"/>
    </row>
    <row r="7" ht="22.5" customHeight="1">
      <c r="A7" s="58" t="s">
        <v>1058</v>
      </c>
      <c r="B7" s="58" t="s">
        <v>1058</v>
      </c>
      <c r="C7" s="58" t="s">
        <v>955</v>
      </c>
      <c r="D7" s="58">
        <v>6.0</v>
      </c>
      <c r="E7" s="58" t="s">
        <v>955</v>
      </c>
      <c r="F7" s="58" t="s">
        <v>955</v>
      </c>
      <c r="G7" s="58" t="s">
        <v>955</v>
      </c>
      <c r="H7" s="58" t="s">
        <v>955</v>
      </c>
      <c r="I7" s="58" t="s">
        <v>1059</v>
      </c>
      <c r="J7" s="58" t="s">
        <v>955</v>
      </c>
      <c r="K7" s="58">
        <v>340.0</v>
      </c>
      <c r="L7" s="58" t="s">
        <v>1056</v>
      </c>
      <c r="M7" s="58" t="s">
        <v>955</v>
      </c>
      <c r="N7" s="58" t="s">
        <v>955</v>
      </c>
      <c r="O7" s="58">
        <v>0.0</v>
      </c>
      <c r="P7" s="58" t="s">
        <v>955</v>
      </c>
      <c r="Q7" s="58" t="s">
        <v>955</v>
      </c>
      <c r="R7" s="58">
        <v>1.0</v>
      </c>
      <c r="S7" s="58">
        <v>0.0</v>
      </c>
      <c r="T7" s="58" t="s">
        <v>1052</v>
      </c>
      <c r="U7" s="58"/>
      <c r="V7" s="58"/>
      <c r="W7" s="58"/>
      <c r="X7" s="58"/>
      <c r="Y7" s="58"/>
      <c r="Z7" s="58"/>
      <c r="AA7" s="58"/>
      <c r="AB7" s="58"/>
      <c r="AC7" s="58"/>
      <c r="AD7" s="58"/>
      <c r="AE7" s="58"/>
      <c r="AF7" s="58"/>
      <c r="AG7" s="58"/>
      <c r="AH7" s="58"/>
      <c r="AI7" s="58"/>
      <c r="AJ7" s="58"/>
      <c r="AK7" s="58"/>
    </row>
    <row r="8" ht="22.5" customHeight="1">
      <c r="A8" s="58" t="s">
        <v>1060</v>
      </c>
      <c r="B8" s="58" t="s">
        <v>1060</v>
      </c>
      <c r="C8" s="58" t="s">
        <v>955</v>
      </c>
      <c r="D8" s="58">
        <v>8.0</v>
      </c>
      <c r="E8" s="58" t="s">
        <v>955</v>
      </c>
      <c r="F8" s="58" t="s">
        <v>955</v>
      </c>
      <c r="G8" s="58" t="s">
        <v>955</v>
      </c>
      <c r="H8" s="58" t="s">
        <v>955</v>
      </c>
      <c r="I8" s="58" t="s">
        <v>1059</v>
      </c>
      <c r="J8" s="58" t="s">
        <v>955</v>
      </c>
      <c r="K8" s="58">
        <v>470.0</v>
      </c>
      <c r="L8" s="58" t="s">
        <v>1051</v>
      </c>
      <c r="M8" s="58" t="s">
        <v>955</v>
      </c>
      <c r="N8" s="58" t="s">
        <v>955</v>
      </c>
      <c r="O8" s="58">
        <v>0.0</v>
      </c>
      <c r="P8" s="58" t="s">
        <v>955</v>
      </c>
      <c r="Q8" s="58" t="s">
        <v>955</v>
      </c>
      <c r="R8" s="58">
        <v>1.0</v>
      </c>
      <c r="S8" s="58">
        <v>0.0</v>
      </c>
      <c r="T8" s="58" t="s">
        <v>1052</v>
      </c>
      <c r="U8" s="58"/>
      <c r="V8" s="58"/>
      <c r="W8" s="58"/>
      <c r="X8" s="58"/>
      <c r="Y8" s="58"/>
      <c r="Z8" s="58"/>
      <c r="AA8" s="58"/>
      <c r="AB8" s="58"/>
      <c r="AC8" s="58"/>
      <c r="AD8" s="58"/>
      <c r="AE8" s="58"/>
      <c r="AF8" s="58"/>
      <c r="AG8" s="58"/>
      <c r="AH8" s="58"/>
      <c r="AI8" s="58"/>
      <c r="AJ8" s="58"/>
      <c r="AK8" s="58"/>
    </row>
    <row r="9" ht="22.5" customHeight="1">
      <c r="A9" s="58" t="s">
        <v>1061</v>
      </c>
      <c r="B9" s="58" t="s">
        <v>1061</v>
      </c>
      <c r="C9" s="58" t="s">
        <v>955</v>
      </c>
      <c r="D9" s="58">
        <v>9.0</v>
      </c>
      <c r="E9" s="58" t="s">
        <v>955</v>
      </c>
      <c r="F9" s="58" t="s">
        <v>955</v>
      </c>
      <c r="G9" s="58" t="s">
        <v>955</v>
      </c>
      <c r="H9" s="58" t="s">
        <v>955</v>
      </c>
      <c r="I9" s="58" t="s">
        <v>1062</v>
      </c>
      <c r="J9" s="58" t="s">
        <v>955</v>
      </c>
      <c r="K9" s="58">
        <v>380.0</v>
      </c>
      <c r="L9" s="58" t="s">
        <v>1056</v>
      </c>
      <c r="M9" s="58" t="s">
        <v>955</v>
      </c>
      <c r="N9" s="58" t="s">
        <v>955</v>
      </c>
      <c r="O9" s="58">
        <v>0.0</v>
      </c>
      <c r="P9" s="58" t="s">
        <v>955</v>
      </c>
      <c r="Q9" s="58" t="s">
        <v>955</v>
      </c>
      <c r="R9" s="58">
        <v>1.0</v>
      </c>
      <c r="S9" s="58">
        <v>0.0</v>
      </c>
      <c r="T9" s="58" t="s">
        <v>1052</v>
      </c>
      <c r="U9" s="58"/>
      <c r="V9" s="58"/>
      <c r="W9" s="58"/>
      <c r="X9" s="58"/>
      <c r="Y9" s="58"/>
      <c r="Z9" s="58"/>
      <c r="AA9" s="58"/>
      <c r="AB9" s="58"/>
      <c r="AC9" s="58"/>
      <c r="AD9" s="58"/>
      <c r="AE9" s="58"/>
      <c r="AF9" s="58"/>
      <c r="AG9" s="58"/>
      <c r="AH9" s="58"/>
      <c r="AI9" s="58"/>
      <c r="AJ9" s="58"/>
      <c r="AK9" s="58"/>
    </row>
    <row r="10" ht="22.5" customHeight="1">
      <c r="A10" s="58" t="s">
        <v>1063</v>
      </c>
      <c r="B10" s="58" t="s">
        <v>1063</v>
      </c>
      <c r="C10" s="58" t="s">
        <v>955</v>
      </c>
      <c r="D10" s="58">
        <v>10.0</v>
      </c>
      <c r="E10" s="58" t="s">
        <v>955</v>
      </c>
      <c r="F10" s="58" t="s">
        <v>955</v>
      </c>
      <c r="G10" s="58" t="s">
        <v>955</v>
      </c>
      <c r="H10" s="58" t="s">
        <v>955</v>
      </c>
      <c r="I10" s="58" t="s">
        <v>1062</v>
      </c>
      <c r="J10" s="58" t="s">
        <v>955</v>
      </c>
      <c r="K10" s="58">
        <v>420.0</v>
      </c>
      <c r="L10" s="58" t="s">
        <v>1051</v>
      </c>
      <c r="M10" s="58" t="s">
        <v>955</v>
      </c>
      <c r="N10" s="58" t="s">
        <v>955</v>
      </c>
      <c r="O10" s="58">
        <v>0.0</v>
      </c>
      <c r="P10" s="58" t="s">
        <v>955</v>
      </c>
      <c r="Q10" s="58" t="s">
        <v>955</v>
      </c>
      <c r="R10" s="58">
        <v>1.0</v>
      </c>
      <c r="S10" s="58">
        <v>0.0</v>
      </c>
      <c r="T10" s="58" t="s">
        <v>1052</v>
      </c>
      <c r="U10" s="58"/>
      <c r="V10" s="58"/>
      <c r="W10" s="58"/>
      <c r="X10" s="58"/>
      <c r="Y10" s="58"/>
      <c r="Z10" s="58"/>
      <c r="AA10" s="58"/>
      <c r="AB10" s="58"/>
      <c r="AC10" s="58"/>
      <c r="AD10" s="58"/>
      <c r="AE10" s="58"/>
      <c r="AF10" s="58"/>
      <c r="AG10" s="58"/>
      <c r="AH10" s="58"/>
      <c r="AI10" s="58"/>
      <c r="AJ10" s="58"/>
      <c r="AK10" s="58"/>
    </row>
    <row r="11" ht="22.5" customHeight="1">
      <c r="A11" s="58" t="s">
        <v>1064</v>
      </c>
      <c r="B11" s="58" t="s">
        <v>1064</v>
      </c>
      <c r="C11" s="58" t="s">
        <v>955</v>
      </c>
      <c r="D11" s="58" t="s">
        <v>1065</v>
      </c>
      <c r="E11" s="58" t="s">
        <v>955</v>
      </c>
      <c r="F11" s="58" t="s">
        <v>955</v>
      </c>
      <c r="G11" s="58" t="s">
        <v>955</v>
      </c>
      <c r="H11" s="58" t="s">
        <v>955</v>
      </c>
      <c r="I11" s="58" t="s">
        <v>1066</v>
      </c>
      <c r="J11" s="58" t="s">
        <v>955</v>
      </c>
      <c r="K11" s="58">
        <v>490.0</v>
      </c>
      <c r="L11" s="58" t="s">
        <v>1051</v>
      </c>
      <c r="M11" s="58" t="s">
        <v>955</v>
      </c>
      <c r="N11" s="58" t="s">
        <v>955</v>
      </c>
      <c r="O11" s="58">
        <v>0.0</v>
      </c>
      <c r="P11" s="58" t="s">
        <v>955</v>
      </c>
      <c r="Q11" s="58" t="s">
        <v>955</v>
      </c>
      <c r="R11" s="58">
        <v>1.0</v>
      </c>
      <c r="S11" s="58">
        <v>0.0</v>
      </c>
      <c r="T11" s="58" t="s">
        <v>1052</v>
      </c>
      <c r="U11" s="58"/>
      <c r="V11" s="58"/>
      <c r="W11" s="58"/>
      <c r="X11" s="58"/>
      <c r="Y11" s="58"/>
      <c r="Z11" s="58"/>
      <c r="AA11" s="58"/>
      <c r="AB11" s="58"/>
      <c r="AC11" s="58"/>
      <c r="AD11" s="58"/>
      <c r="AE11" s="58"/>
      <c r="AF11" s="58"/>
      <c r="AG11" s="58"/>
      <c r="AH11" s="58"/>
      <c r="AI11" s="58"/>
      <c r="AJ11" s="58"/>
      <c r="AK11" s="58"/>
    </row>
    <row r="12" ht="22.5" customHeight="1">
      <c r="A12" s="58" t="s">
        <v>1067</v>
      </c>
      <c r="B12" s="58" t="s">
        <v>1067</v>
      </c>
      <c r="C12" s="58" t="s">
        <v>955</v>
      </c>
      <c r="D12" s="58" t="s">
        <v>1068</v>
      </c>
      <c r="E12" s="58" t="s">
        <v>955</v>
      </c>
      <c r="F12" s="58" t="s">
        <v>955</v>
      </c>
      <c r="G12" s="58" t="s">
        <v>955</v>
      </c>
      <c r="H12" s="58" t="s">
        <v>955</v>
      </c>
      <c r="I12" s="58" t="s">
        <v>1066</v>
      </c>
      <c r="J12" s="58" t="s">
        <v>955</v>
      </c>
      <c r="K12" s="58">
        <v>520.0</v>
      </c>
      <c r="L12" s="58" t="s">
        <v>1051</v>
      </c>
      <c r="M12" s="58" t="s">
        <v>955</v>
      </c>
      <c r="N12" s="58" t="s">
        <v>955</v>
      </c>
      <c r="O12" s="58">
        <v>0.0</v>
      </c>
      <c r="P12" s="58" t="s">
        <v>955</v>
      </c>
      <c r="Q12" s="58" t="s">
        <v>955</v>
      </c>
      <c r="R12" s="58">
        <v>1.0</v>
      </c>
      <c r="S12" s="58">
        <v>0.0</v>
      </c>
      <c r="T12" s="58" t="s">
        <v>1052</v>
      </c>
      <c r="U12" s="58"/>
      <c r="V12" s="58"/>
      <c r="W12" s="58"/>
      <c r="X12" s="58"/>
      <c r="Y12" s="58"/>
      <c r="Z12" s="58"/>
      <c r="AA12" s="58"/>
      <c r="AB12" s="58"/>
      <c r="AC12" s="58"/>
      <c r="AD12" s="58"/>
      <c r="AE12" s="58"/>
      <c r="AF12" s="58"/>
      <c r="AG12" s="58"/>
      <c r="AH12" s="58"/>
      <c r="AI12" s="58"/>
      <c r="AJ12" s="58"/>
      <c r="AK12" s="58"/>
    </row>
    <row r="13" ht="22.5" customHeight="1">
      <c r="A13" s="58" t="s">
        <v>1069</v>
      </c>
      <c r="B13" s="58" t="s">
        <v>1069</v>
      </c>
      <c r="C13" s="58" t="s">
        <v>955</v>
      </c>
      <c r="D13" s="58">
        <v>14.0</v>
      </c>
      <c r="E13" s="58" t="s">
        <v>955</v>
      </c>
      <c r="F13" s="58" t="s">
        <v>955</v>
      </c>
      <c r="G13" s="58" t="s">
        <v>955</v>
      </c>
      <c r="H13" s="58" t="s">
        <v>955</v>
      </c>
      <c r="I13" s="58" t="s">
        <v>1070</v>
      </c>
      <c r="J13" s="58" t="s">
        <v>955</v>
      </c>
      <c r="K13" s="58">
        <v>380.0</v>
      </c>
      <c r="L13" s="58" t="s">
        <v>1051</v>
      </c>
      <c r="M13" s="58" t="s">
        <v>955</v>
      </c>
      <c r="N13" s="58" t="s">
        <v>955</v>
      </c>
      <c r="O13" s="58">
        <v>0.0</v>
      </c>
      <c r="P13" s="58" t="s">
        <v>955</v>
      </c>
      <c r="Q13" s="58" t="s">
        <v>955</v>
      </c>
      <c r="R13" s="58">
        <v>1.0</v>
      </c>
      <c r="S13" s="58">
        <v>0.0</v>
      </c>
      <c r="T13" s="58" t="s">
        <v>1052</v>
      </c>
      <c r="U13" s="58"/>
      <c r="V13" s="58"/>
      <c r="W13" s="58"/>
      <c r="X13" s="58"/>
      <c r="Y13" s="58"/>
      <c r="Z13" s="58"/>
      <c r="AA13" s="58"/>
      <c r="AB13" s="58"/>
      <c r="AC13" s="58"/>
      <c r="AD13" s="58"/>
      <c r="AE13" s="58"/>
      <c r="AF13" s="58"/>
      <c r="AG13" s="58"/>
      <c r="AH13" s="58"/>
      <c r="AI13" s="58"/>
      <c r="AJ13" s="58"/>
      <c r="AK13" s="58"/>
    </row>
    <row r="14" ht="22.5" customHeight="1">
      <c r="A14" s="58" t="s">
        <v>1071</v>
      </c>
      <c r="B14" s="58" t="s">
        <v>1071</v>
      </c>
      <c r="C14" s="58" t="s">
        <v>955</v>
      </c>
      <c r="D14" s="58" t="s">
        <v>1072</v>
      </c>
      <c r="E14" s="58" t="s">
        <v>955</v>
      </c>
      <c r="F14" s="58" t="s">
        <v>955</v>
      </c>
      <c r="G14" s="58" t="s">
        <v>955</v>
      </c>
      <c r="H14" s="58" t="s">
        <v>955</v>
      </c>
      <c r="I14" s="58" t="s">
        <v>1066</v>
      </c>
      <c r="J14" s="58" t="s">
        <v>955</v>
      </c>
      <c r="K14" s="58">
        <v>520.0</v>
      </c>
      <c r="L14" s="58" t="s">
        <v>1051</v>
      </c>
      <c r="M14" s="58" t="s">
        <v>955</v>
      </c>
      <c r="N14" s="58" t="s">
        <v>955</v>
      </c>
      <c r="O14" s="58">
        <v>0.0</v>
      </c>
      <c r="P14" s="58" t="s">
        <v>955</v>
      </c>
      <c r="Q14" s="58" t="s">
        <v>955</v>
      </c>
      <c r="R14" s="58">
        <v>1.0</v>
      </c>
      <c r="S14" s="58">
        <v>0.0</v>
      </c>
      <c r="T14" s="58" t="s">
        <v>1052</v>
      </c>
      <c r="U14" s="58"/>
      <c r="V14" s="58"/>
      <c r="W14" s="58"/>
      <c r="X14" s="58"/>
      <c r="Y14" s="58"/>
      <c r="Z14" s="58"/>
      <c r="AA14" s="58"/>
      <c r="AB14" s="58"/>
      <c r="AC14" s="58"/>
      <c r="AD14" s="58"/>
      <c r="AE14" s="58"/>
      <c r="AF14" s="58"/>
      <c r="AG14" s="58"/>
      <c r="AH14" s="58"/>
      <c r="AI14" s="58"/>
      <c r="AJ14" s="58"/>
      <c r="AK14" s="58"/>
    </row>
    <row r="15" ht="22.5" customHeight="1">
      <c r="A15" s="58" t="s">
        <v>1073</v>
      </c>
      <c r="B15" s="58" t="s">
        <v>1073</v>
      </c>
      <c r="C15" s="58" t="s">
        <v>955</v>
      </c>
      <c r="D15" s="58" t="s">
        <v>1074</v>
      </c>
      <c r="E15" s="58" t="s">
        <v>955</v>
      </c>
      <c r="F15" s="58" t="s">
        <v>955</v>
      </c>
      <c r="G15" s="58" t="s">
        <v>955</v>
      </c>
      <c r="H15" s="58" t="s">
        <v>955</v>
      </c>
      <c r="I15" s="58" t="s">
        <v>1066</v>
      </c>
      <c r="J15" s="58" t="s">
        <v>955</v>
      </c>
      <c r="K15" s="58">
        <v>490.0</v>
      </c>
      <c r="L15" s="58" t="s">
        <v>1051</v>
      </c>
      <c r="M15" s="58" t="s">
        <v>955</v>
      </c>
      <c r="N15" s="58" t="s">
        <v>955</v>
      </c>
      <c r="O15" s="58">
        <v>0.0</v>
      </c>
      <c r="P15" s="58" t="s">
        <v>955</v>
      </c>
      <c r="Q15" s="58" t="s">
        <v>955</v>
      </c>
      <c r="R15" s="58">
        <v>1.0</v>
      </c>
      <c r="S15" s="58">
        <v>0.0</v>
      </c>
      <c r="T15" s="58" t="s">
        <v>1052</v>
      </c>
      <c r="U15" s="58"/>
      <c r="V15" s="58"/>
      <c r="W15" s="58"/>
      <c r="X15" s="58"/>
      <c r="Y15" s="58"/>
      <c r="Z15" s="58"/>
      <c r="AA15" s="58"/>
      <c r="AB15" s="58"/>
      <c r="AC15" s="58"/>
      <c r="AD15" s="58"/>
      <c r="AE15" s="58"/>
      <c r="AF15" s="58"/>
      <c r="AG15" s="58"/>
      <c r="AH15" s="58"/>
      <c r="AI15" s="58"/>
      <c r="AJ15" s="58"/>
      <c r="AK15" s="58"/>
    </row>
    <row r="16" ht="22.5" customHeight="1">
      <c r="A16" s="58" t="s">
        <v>1075</v>
      </c>
      <c r="B16" s="58" t="s">
        <v>1075</v>
      </c>
      <c r="C16" s="58" t="s">
        <v>955</v>
      </c>
      <c r="D16" s="58">
        <v>17.0</v>
      </c>
      <c r="E16" s="58" t="s">
        <v>955</v>
      </c>
      <c r="F16" s="58" t="s">
        <v>955</v>
      </c>
      <c r="G16" s="58" t="s">
        <v>955</v>
      </c>
      <c r="H16" s="58" t="s">
        <v>955</v>
      </c>
      <c r="I16" s="58" t="s">
        <v>1076</v>
      </c>
      <c r="J16" s="58" t="s">
        <v>955</v>
      </c>
      <c r="K16" s="58">
        <v>220.0</v>
      </c>
      <c r="L16" s="58" t="s">
        <v>1056</v>
      </c>
      <c r="M16" s="58" t="s">
        <v>955</v>
      </c>
      <c r="N16" s="58" t="s">
        <v>955</v>
      </c>
      <c r="O16" s="58">
        <v>0.0</v>
      </c>
      <c r="P16" s="58" t="s">
        <v>955</v>
      </c>
      <c r="Q16" s="58" t="s">
        <v>955</v>
      </c>
      <c r="R16" s="58">
        <v>1.0</v>
      </c>
      <c r="S16" s="58">
        <v>0.0</v>
      </c>
      <c r="T16" s="58" t="s">
        <v>1052</v>
      </c>
      <c r="U16" s="58"/>
      <c r="V16" s="58"/>
      <c r="W16" s="58"/>
      <c r="X16" s="58"/>
      <c r="Y16" s="58"/>
      <c r="Z16" s="58"/>
      <c r="AA16" s="58"/>
      <c r="AB16" s="58"/>
      <c r="AC16" s="58"/>
      <c r="AD16" s="58"/>
      <c r="AE16" s="58"/>
      <c r="AF16" s="58"/>
      <c r="AG16" s="58"/>
      <c r="AH16" s="58"/>
      <c r="AI16" s="58"/>
      <c r="AJ16" s="58"/>
      <c r="AK16" s="58"/>
    </row>
    <row r="17" ht="22.5" customHeight="1">
      <c r="A17" s="58" t="s">
        <v>1077</v>
      </c>
      <c r="B17" s="58" t="s">
        <v>1077</v>
      </c>
      <c r="C17" s="58" t="s">
        <v>955</v>
      </c>
      <c r="D17" s="58">
        <v>18.0</v>
      </c>
      <c r="E17" s="58" t="s">
        <v>955</v>
      </c>
      <c r="F17" s="58" t="s">
        <v>955</v>
      </c>
      <c r="G17" s="58" t="s">
        <v>955</v>
      </c>
      <c r="H17" s="58" t="s">
        <v>955</v>
      </c>
      <c r="I17" s="58" t="s">
        <v>1076</v>
      </c>
      <c r="J17" s="58" t="s">
        <v>955</v>
      </c>
      <c r="K17" s="58">
        <v>210.0</v>
      </c>
      <c r="L17" s="58" t="s">
        <v>1056</v>
      </c>
      <c r="M17" s="58" t="s">
        <v>955</v>
      </c>
      <c r="N17" s="58" t="s">
        <v>955</v>
      </c>
      <c r="O17" s="58">
        <v>0.0</v>
      </c>
      <c r="P17" s="58" t="s">
        <v>955</v>
      </c>
      <c r="Q17" s="58" t="s">
        <v>955</v>
      </c>
      <c r="R17" s="58">
        <v>1.0</v>
      </c>
      <c r="S17" s="58">
        <v>0.0</v>
      </c>
      <c r="T17" s="58" t="s">
        <v>1052</v>
      </c>
      <c r="U17" s="58"/>
      <c r="V17" s="58"/>
      <c r="W17" s="58"/>
      <c r="X17" s="58"/>
      <c r="Y17" s="58"/>
      <c r="Z17" s="58"/>
      <c r="AA17" s="58"/>
      <c r="AB17" s="58"/>
      <c r="AC17" s="58"/>
      <c r="AD17" s="58"/>
      <c r="AE17" s="58"/>
      <c r="AF17" s="58"/>
      <c r="AG17" s="58"/>
      <c r="AH17" s="58"/>
      <c r="AI17" s="58"/>
      <c r="AJ17" s="58"/>
      <c r="AK17" s="58"/>
    </row>
    <row r="18" ht="22.5" customHeight="1">
      <c r="A18" s="58" t="s">
        <v>1078</v>
      </c>
      <c r="B18" s="58" t="s">
        <v>1078</v>
      </c>
      <c r="C18" s="58" t="s">
        <v>955</v>
      </c>
      <c r="D18" s="58">
        <v>19.0</v>
      </c>
      <c r="E18" s="58" t="s">
        <v>955</v>
      </c>
      <c r="F18" s="58" t="s">
        <v>955</v>
      </c>
      <c r="G18" s="58" t="s">
        <v>955</v>
      </c>
      <c r="H18" s="58" t="s">
        <v>955</v>
      </c>
      <c r="I18" s="58" t="s">
        <v>1076</v>
      </c>
      <c r="J18" s="58" t="s">
        <v>955</v>
      </c>
      <c r="K18" s="58">
        <v>180.0</v>
      </c>
      <c r="L18" s="58" t="s">
        <v>1056</v>
      </c>
      <c r="M18" s="58" t="s">
        <v>955</v>
      </c>
      <c r="N18" s="58" t="s">
        <v>955</v>
      </c>
      <c r="O18" s="58">
        <v>0.0</v>
      </c>
      <c r="P18" s="58" t="s">
        <v>955</v>
      </c>
      <c r="Q18" s="58" t="s">
        <v>955</v>
      </c>
      <c r="R18" s="58">
        <v>1.0</v>
      </c>
      <c r="S18" s="58">
        <v>0.0</v>
      </c>
      <c r="T18" s="58" t="s">
        <v>1052</v>
      </c>
      <c r="U18" s="58"/>
      <c r="V18" s="58"/>
      <c r="W18" s="58"/>
      <c r="X18" s="58"/>
      <c r="Y18" s="58"/>
      <c r="Z18" s="58"/>
      <c r="AA18" s="58"/>
      <c r="AB18" s="58"/>
      <c r="AC18" s="58"/>
      <c r="AD18" s="58"/>
      <c r="AE18" s="58"/>
      <c r="AF18" s="58"/>
      <c r="AG18" s="58"/>
      <c r="AH18" s="58"/>
      <c r="AI18" s="58"/>
      <c r="AJ18" s="58"/>
      <c r="AK18" s="58"/>
    </row>
    <row r="19" ht="22.5" customHeight="1">
      <c r="A19" s="58" t="s">
        <v>1079</v>
      </c>
      <c r="B19" s="58" t="s">
        <v>1079</v>
      </c>
      <c r="C19" s="58" t="s">
        <v>955</v>
      </c>
      <c r="D19" s="58">
        <v>20.0</v>
      </c>
      <c r="E19" s="58" t="s">
        <v>955</v>
      </c>
      <c r="F19" s="58" t="s">
        <v>955</v>
      </c>
      <c r="G19" s="58" t="s">
        <v>955</v>
      </c>
      <c r="H19" s="58" t="s">
        <v>955</v>
      </c>
      <c r="I19" s="58" t="s">
        <v>1076</v>
      </c>
      <c r="J19" s="58" t="s">
        <v>955</v>
      </c>
      <c r="K19" s="58">
        <v>160.0</v>
      </c>
      <c r="L19" s="58" t="s">
        <v>1056</v>
      </c>
      <c r="M19" s="58" t="s">
        <v>955</v>
      </c>
      <c r="N19" s="58" t="s">
        <v>955</v>
      </c>
      <c r="O19" s="58">
        <v>0.0</v>
      </c>
      <c r="P19" s="58" t="s">
        <v>955</v>
      </c>
      <c r="Q19" s="58" t="s">
        <v>955</v>
      </c>
      <c r="R19" s="58">
        <v>1.0</v>
      </c>
      <c r="S19" s="58">
        <v>0.0</v>
      </c>
      <c r="T19" s="58" t="s">
        <v>1052</v>
      </c>
      <c r="U19" s="58"/>
      <c r="V19" s="58"/>
      <c r="W19" s="58"/>
      <c r="X19" s="58"/>
      <c r="Y19" s="58"/>
      <c r="Z19" s="58"/>
      <c r="AA19" s="58"/>
      <c r="AB19" s="58"/>
      <c r="AC19" s="58"/>
      <c r="AD19" s="58"/>
      <c r="AE19" s="58"/>
      <c r="AF19" s="58"/>
      <c r="AG19" s="58"/>
      <c r="AH19" s="58"/>
      <c r="AI19" s="58"/>
      <c r="AJ19" s="58"/>
      <c r="AK19" s="58"/>
    </row>
    <row r="20" ht="22.5" customHeight="1">
      <c r="A20" s="58" t="s">
        <v>1080</v>
      </c>
      <c r="B20" s="58" t="s">
        <v>1080</v>
      </c>
      <c r="C20" s="58" t="s">
        <v>955</v>
      </c>
      <c r="D20" s="58">
        <v>21.0</v>
      </c>
      <c r="E20" s="58" t="s">
        <v>955</v>
      </c>
      <c r="F20" s="58" t="s">
        <v>955</v>
      </c>
      <c r="G20" s="58" t="s">
        <v>955</v>
      </c>
      <c r="H20" s="58" t="s">
        <v>955</v>
      </c>
      <c r="I20" s="58" t="s">
        <v>1076</v>
      </c>
      <c r="J20" s="58" t="s">
        <v>955</v>
      </c>
      <c r="K20" s="58">
        <v>120.0</v>
      </c>
      <c r="L20" s="58" t="s">
        <v>1056</v>
      </c>
      <c r="M20" s="58" t="s">
        <v>955</v>
      </c>
      <c r="N20" s="58" t="s">
        <v>955</v>
      </c>
      <c r="O20" s="58">
        <v>0.0</v>
      </c>
      <c r="P20" s="58" t="s">
        <v>955</v>
      </c>
      <c r="Q20" s="58" t="s">
        <v>955</v>
      </c>
      <c r="R20" s="58">
        <v>1.0</v>
      </c>
      <c r="S20" s="58">
        <v>0.0</v>
      </c>
      <c r="T20" s="58" t="s">
        <v>1052</v>
      </c>
      <c r="U20" s="58"/>
      <c r="V20" s="58"/>
      <c r="W20" s="58"/>
      <c r="X20" s="58"/>
      <c r="Y20" s="58"/>
      <c r="Z20" s="58"/>
      <c r="AA20" s="58"/>
      <c r="AB20" s="58"/>
      <c r="AC20" s="58"/>
      <c r="AD20" s="58"/>
      <c r="AE20" s="58"/>
      <c r="AF20" s="58"/>
      <c r="AG20" s="58"/>
      <c r="AH20" s="58"/>
      <c r="AI20" s="58"/>
      <c r="AJ20" s="58"/>
      <c r="AK20" s="58"/>
    </row>
    <row r="21" ht="22.5" customHeight="1">
      <c r="A21" s="58" t="s">
        <v>1081</v>
      </c>
      <c r="B21" s="58" t="s">
        <v>1081</v>
      </c>
      <c r="C21" s="58" t="s">
        <v>955</v>
      </c>
      <c r="D21" s="58">
        <v>22.0</v>
      </c>
      <c r="E21" s="58" t="s">
        <v>955</v>
      </c>
      <c r="F21" s="58" t="s">
        <v>955</v>
      </c>
      <c r="G21" s="58" t="s">
        <v>955</v>
      </c>
      <c r="H21" s="58" t="s">
        <v>955</v>
      </c>
      <c r="I21" s="58" t="s">
        <v>1070</v>
      </c>
      <c r="J21" s="58" t="s">
        <v>955</v>
      </c>
      <c r="K21" s="58">
        <v>380.0</v>
      </c>
      <c r="L21" s="58" t="s">
        <v>1051</v>
      </c>
      <c r="M21" s="58" t="s">
        <v>955</v>
      </c>
      <c r="N21" s="58" t="s">
        <v>955</v>
      </c>
      <c r="O21" s="58">
        <v>0.0</v>
      </c>
      <c r="P21" s="58" t="s">
        <v>955</v>
      </c>
      <c r="Q21" s="58" t="s">
        <v>955</v>
      </c>
      <c r="R21" s="58">
        <v>1.0</v>
      </c>
      <c r="S21" s="58">
        <v>0.0</v>
      </c>
      <c r="T21" s="58" t="s">
        <v>1052</v>
      </c>
      <c r="U21" s="58"/>
      <c r="V21" s="58"/>
      <c r="W21" s="58"/>
      <c r="X21" s="58"/>
      <c r="Y21" s="58"/>
      <c r="Z21" s="58"/>
      <c r="AA21" s="58"/>
      <c r="AB21" s="58"/>
      <c r="AC21" s="58"/>
      <c r="AD21" s="58"/>
      <c r="AE21" s="58"/>
      <c r="AF21" s="58"/>
      <c r="AG21" s="58"/>
      <c r="AH21" s="58"/>
      <c r="AI21" s="58"/>
      <c r="AJ21" s="58"/>
      <c r="AK21" s="58"/>
    </row>
    <row r="22" ht="22.5" customHeight="1">
      <c r="A22" s="58" t="s">
        <v>1082</v>
      </c>
      <c r="B22" s="58" t="s">
        <v>1082</v>
      </c>
      <c r="C22" s="58" t="s">
        <v>955</v>
      </c>
      <c r="D22" s="58" t="s">
        <v>1083</v>
      </c>
      <c r="E22" s="58" t="s">
        <v>955</v>
      </c>
      <c r="F22" s="58" t="s">
        <v>955</v>
      </c>
      <c r="G22" s="58" t="s">
        <v>955</v>
      </c>
      <c r="H22" s="58" t="s">
        <v>955</v>
      </c>
      <c r="I22" s="58" t="s">
        <v>1070</v>
      </c>
      <c r="J22" s="58" t="s">
        <v>955</v>
      </c>
      <c r="K22" s="58">
        <v>360.0</v>
      </c>
      <c r="L22" s="58" t="s">
        <v>1051</v>
      </c>
      <c r="M22" s="58" t="s">
        <v>955</v>
      </c>
      <c r="N22" s="58" t="s">
        <v>955</v>
      </c>
      <c r="O22" s="58">
        <v>0.0</v>
      </c>
      <c r="P22" s="58" t="s">
        <v>955</v>
      </c>
      <c r="Q22" s="58" t="s">
        <v>955</v>
      </c>
      <c r="R22" s="58">
        <v>1.0</v>
      </c>
      <c r="S22" s="58">
        <v>0.0</v>
      </c>
      <c r="T22" s="58" t="s">
        <v>1052</v>
      </c>
      <c r="U22" s="58"/>
      <c r="V22" s="58"/>
      <c r="W22" s="58"/>
      <c r="X22" s="58"/>
      <c r="Y22" s="58"/>
      <c r="Z22" s="58"/>
      <c r="AA22" s="58"/>
      <c r="AB22" s="58"/>
      <c r="AC22" s="58"/>
      <c r="AD22" s="58"/>
      <c r="AE22" s="58"/>
      <c r="AF22" s="58"/>
      <c r="AG22" s="58"/>
      <c r="AH22" s="58"/>
      <c r="AI22" s="58"/>
      <c r="AJ22" s="58"/>
      <c r="AK22" s="58"/>
    </row>
    <row r="23" ht="22.5" customHeight="1">
      <c r="A23" s="58" t="s">
        <v>1084</v>
      </c>
      <c r="B23" s="58" t="s">
        <v>1084</v>
      </c>
      <c r="C23" s="58" t="s">
        <v>955</v>
      </c>
      <c r="D23" s="58">
        <v>24.0</v>
      </c>
      <c r="E23" s="58" t="s">
        <v>955</v>
      </c>
      <c r="F23" s="58" t="s">
        <v>955</v>
      </c>
      <c r="G23" s="58" t="s">
        <v>955</v>
      </c>
      <c r="H23" s="58" t="s">
        <v>955</v>
      </c>
      <c r="I23" s="58" t="s">
        <v>1070</v>
      </c>
      <c r="J23" s="58" t="s">
        <v>955</v>
      </c>
      <c r="K23" s="58">
        <v>360.0</v>
      </c>
      <c r="L23" s="58" t="s">
        <v>1051</v>
      </c>
      <c r="M23" s="58" t="s">
        <v>955</v>
      </c>
      <c r="N23" s="58" t="s">
        <v>955</v>
      </c>
      <c r="O23" s="58">
        <v>0.0</v>
      </c>
      <c r="P23" s="58" t="s">
        <v>955</v>
      </c>
      <c r="Q23" s="58" t="s">
        <v>955</v>
      </c>
      <c r="R23" s="58">
        <v>1.0</v>
      </c>
      <c r="S23" s="58">
        <v>0.0</v>
      </c>
      <c r="T23" s="58" t="s">
        <v>1052</v>
      </c>
      <c r="U23" s="58"/>
      <c r="V23" s="58"/>
      <c r="W23" s="58"/>
      <c r="X23" s="58"/>
      <c r="Y23" s="58"/>
      <c r="Z23" s="58"/>
      <c r="AA23" s="58"/>
      <c r="AB23" s="58"/>
      <c r="AC23" s="58"/>
      <c r="AD23" s="58"/>
      <c r="AE23" s="58"/>
      <c r="AF23" s="58"/>
      <c r="AG23" s="58"/>
      <c r="AH23" s="58"/>
      <c r="AI23" s="58"/>
      <c r="AJ23" s="58"/>
      <c r="AK23" s="58"/>
    </row>
    <row r="24" ht="22.5" customHeight="1">
      <c r="A24" s="58" t="s">
        <v>1085</v>
      </c>
      <c r="B24" s="58" t="s">
        <v>1085</v>
      </c>
      <c r="C24" s="58" t="s">
        <v>955</v>
      </c>
      <c r="D24" s="58">
        <v>25.0</v>
      </c>
      <c r="E24" s="58" t="s">
        <v>955</v>
      </c>
      <c r="F24" s="58" t="s">
        <v>955</v>
      </c>
      <c r="G24" s="58" t="s">
        <v>955</v>
      </c>
      <c r="H24" s="58" t="s">
        <v>955</v>
      </c>
      <c r="I24" s="58" t="s">
        <v>1070</v>
      </c>
      <c r="J24" s="58" t="s">
        <v>955</v>
      </c>
      <c r="K24" s="58">
        <v>360.0</v>
      </c>
      <c r="L24" s="58" t="s">
        <v>1051</v>
      </c>
      <c r="M24" s="58" t="s">
        <v>955</v>
      </c>
      <c r="N24" s="58" t="s">
        <v>955</v>
      </c>
      <c r="O24" s="58">
        <v>0.0</v>
      </c>
      <c r="P24" s="58" t="s">
        <v>955</v>
      </c>
      <c r="Q24" s="58" t="s">
        <v>955</v>
      </c>
      <c r="R24" s="58">
        <v>1.0</v>
      </c>
      <c r="S24" s="58">
        <v>0.0</v>
      </c>
      <c r="T24" s="58" t="s">
        <v>1052</v>
      </c>
      <c r="U24" s="58"/>
      <c r="V24" s="58"/>
      <c r="W24" s="58"/>
      <c r="X24" s="58"/>
      <c r="Y24" s="58"/>
      <c r="Z24" s="58"/>
      <c r="AA24" s="58"/>
      <c r="AB24" s="58"/>
      <c r="AC24" s="58"/>
      <c r="AD24" s="58"/>
      <c r="AE24" s="58"/>
      <c r="AF24" s="58"/>
      <c r="AG24" s="58"/>
      <c r="AH24" s="58"/>
      <c r="AI24" s="58"/>
      <c r="AJ24" s="58"/>
      <c r="AK24" s="58"/>
    </row>
    <row r="25" ht="22.5" customHeight="1">
      <c r="A25" s="58" t="s">
        <v>1086</v>
      </c>
      <c r="B25" s="58" t="s">
        <v>1086</v>
      </c>
      <c r="C25" s="58" t="s">
        <v>955</v>
      </c>
      <c r="D25" s="58">
        <v>26.0</v>
      </c>
      <c r="E25" s="58" t="s">
        <v>955</v>
      </c>
      <c r="F25" s="58" t="s">
        <v>955</v>
      </c>
      <c r="G25" s="58" t="s">
        <v>955</v>
      </c>
      <c r="H25" s="58" t="s">
        <v>955</v>
      </c>
      <c r="I25" s="58" t="s">
        <v>1070</v>
      </c>
      <c r="J25" s="58" t="s">
        <v>955</v>
      </c>
      <c r="K25" s="58">
        <v>310.0</v>
      </c>
      <c r="L25" s="58" t="s">
        <v>1056</v>
      </c>
      <c r="M25" s="58" t="s">
        <v>955</v>
      </c>
      <c r="N25" s="58" t="s">
        <v>955</v>
      </c>
      <c r="O25" s="58">
        <v>0.0</v>
      </c>
      <c r="P25" s="58" t="s">
        <v>955</v>
      </c>
      <c r="Q25" s="58" t="s">
        <v>955</v>
      </c>
      <c r="R25" s="58">
        <v>1.0</v>
      </c>
      <c r="S25" s="58">
        <v>0.0</v>
      </c>
      <c r="T25" s="58" t="s">
        <v>1052</v>
      </c>
      <c r="U25" s="58"/>
      <c r="V25" s="58"/>
      <c r="W25" s="58"/>
      <c r="X25" s="58"/>
      <c r="Y25" s="58"/>
      <c r="Z25" s="58"/>
      <c r="AA25" s="58"/>
      <c r="AB25" s="58"/>
      <c r="AC25" s="58"/>
      <c r="AD25" s="58"/>
      <c r="AE25" s="58"/>
      <c r="AF25" s="58"/>
      <c r="AG25" s="58"/>
      <c r="AH25" s="58"/>
      <c r="AI25" s="58"/>
      <c r="AJ25" s="58"/>
      <c r="AK25" s="58"/>
    </row>
    <row r="26" ht="22.5" customHeight="1">
      <c r="A26" s="58" t="s">
        <v>1087</v>
      </c>
      <c r="B26" s="58" t="s">
        <v>1087</v>
      </c>
      <c r="C26" s="58" t="s">
        <v>955</v>
      </c>
      <c r="D26" s="58">
        <v>27.0</v>
      </c>
      <c r="E26" s="58" t="s">
        <v>955</v>
      </c>
      <c r="F26" s="58" t="s">
        <v>955</v>
      </c>
      <c r="G26" s="58" t="s">
        <v>955</v>
      </c>
      <c r="H26" s="58" t="s">
        <v>955</v>
      </c>
      <c r="I26" s="58" t="s">
        <v>1088</v>
      </c>
      <c r="J26" s="58" t="s">
        <v>955</v>
      </c>
      <c r="K26" s="58">
        <v>450.0</v>
      </c>
      <c r="L26" s="58" t="s">
        <v>1051</v>
      </c>
      <c r="M26" s="58" t="s">
        <v>955</v>
      </c>
      <c r="N26" s="58" t="s">
        <v>955</v>
      </c>
      <c r="O26" s="58">
        <v>0.0</v>
      </c>
      <c r="P26" s="58" t="s">
        <v>955</v>
      </c>
      <c r="Q26" s="58" t="s">
        <v>955</v>
      </c>
      <c r="R26" s="58">
        <v>1.0</v>
      </c>
      <c r="S26" s="58">
        <v>0.0</v>
      </c>
      <c r="T26" s="58" t="s">
        <v>1052</v>
      </c>
      <c r="U26" s="58"/>
      <c r="V26" s="58"/>
      <c r="W26" s="58"/>
      <c r="X26" s="58"/>
      <c r="Y26" s="58"/>
      <c r="Z26" s="58"/>
      <c r="AA26" s="58"/>
      <c r="AB26" s="58"/>
      <c r="AC26" s="58"/>
      <c r="AD26" s="58"/>
      <c r="AE26" s="58"/>
      <c r="AF26" s="58"/>
      <c r="AG26" s="58"/>
      <c r="AH26" s="58"/>
      <c r="AI26" s="58"/>
      <c r="AJ26" s="58"/>
      <c r="AK26" s="58"/>
    </row>
    <row r="27" ht="22.5" customHeight="1">
      <c r="A27" s="58" t="s">
        <v>1089</v>
      </c>
      <c r="B27" s="58" t="s">
        <v>1089</v>
      </c>
      <c r="C27" s="58" t="s">
        <v>955</v>
      </c>
      <c r="D27" s="58">
        <v>28.0</v>
      </c>
      <c r="E27" s="58" t="s">
        <v>955</v>
      </c>
      <c r="F27" s="58" t="s">
        <v>955</v>
      </c>
      <c r="G27" s="58" t="s">
        <v>955</v>
      </c>
      <c r="H27" s="58" t="s">
        <v>955</v>
      </c>
      <c r="I27" s="58" t="s">
        <v>1088</v>
      </c>
      <c r="J27" s="58" t="s">
        <v>955</v>
      </c>
      <c r="K27" s="58">
        <v>420.0</v>
      </c>
      <c r="L27" s="58" t="s">
        <v>1051</v>
      </c>
      <c r="M27" s="58" t="s">
        <v>955</v>
      </c>
      <c r="N27" s="58" t="s">
        <v>955</v>
      </c>
      <c r="O27" s="58">
        <v>0.0</v>
      </c>
      <c r="P27" s="58" t="s">
        <v>955</v>
      </c>
      <c r="Q27" s="58" t="s">
        <v>955</v>
      </c>
      <c r="R27" s="58">
        <v>1.0</v>
      </c>
      <c r="S27" s="58">
        <v>0.0</v>
      </c>
      <c r="T27" s="58" t="s">
        <v>1052</v>
      </c>
      <c r="U27" s="58"/>
      <c r="V27" s="58"/>
      <c r="W27" s="58"/>
      <c r="X27" s="58"/>
      <c r="Y27" s="58"/>
      <c r="Z27" s="58"/>
      <c r="AA27" s="58"/>
      <c r="AB27" s="58"/>
      <c r="AC27" s="58"/>
      <c r="AD27" s="58"/>
      <c r="AE27" s="58"/>
      <c r="AF27" s="58"/>
      <c r="AG27" s="58"/>
      <c r="AH27" s="58"/>
      <c r="AI27" s="58"/>
      <c r="AJ27" s="58"/>
      <c r="AK27" s="58"/>
    </row>
    <row r="28" ht="22.5" customHeight="1">
      <c r="A28" s="58" t="s">
        <v>1090</v>
      </c>
      <c r="B28" s="58" t="s">
        <v>1090</v>
      </c>
      <c r="C28" s="58" t="s">
        <v>955</v>
      </c>
      <c r="D28" s="58">
        <v>29.0</v>
      </c>
      <c r="E28" s="58" t="s">
        <v>955</v>
      </c>
      <c r="F28" s="58" t="s">
        <v>955</v>
      </c>
      <c r="G28" s="58" t="s">
        <v>955</v>
      </c>
      <c r="H28" s="58" t="s">
        <v>955</v>
      </c>
      <c r="I28" s="58" t="s">
        <v>1091</v>
      </c>
      <c r="J28" s="58" t="s">
        <v>955</v>
      </c>
      <c r="K28" s="58">
        <v>490.0</v>
      </c>
      <c r="L28" s="58" t="s">
        <v>1056</v>
      </c>
      <c r="M28" s="58" t="s">
        <v>955</v>
      </c>
      <c r="N28" s="58" t="s">
        <v>955</v>
      </c>
      <c r="O28" s="58">
        <v>0.0</v>
      </c>
      <c r="P28" s="58" t="s">
        <v>955</v>
      </c>
      <c r="Q28" s="58" t="s">
        <v>955</v>
      </c>
      <c r="R28" s="58">
        <v>1.0</v>
      </c>
      <c r="S28" s="58">
        <v>0.0</v>
      </c>
      <c r="T28" s="58" t="s">
        <v>1052</v>
      </c>
      <c r="U28" s="58"/>
      <c r="V28" s="58"/>
      <c r="W28" s="58"/>
      <c r="X28" s="58"/>
      <c r="Y28" s="58"/>
      <c r="Z28" s="58"/>
      <c r="AA28" s="58"/>
      <c r="AB28" s="58"/>
      <c r="AC28" s="58"/>
      <c r="AD28" s="58"/>
      <c r="AE28" s="58"/>
      <c r="AF28" s="58"/>
      <c r="AG28" s="58"/>
      <c r="AH28" s="58"/>
      <c r="AI28" s="58"/>
      <c r="AJ28" s="58"/>
      <c r="AK28" s="58"/>
    </row>
    <row r="29" ht="22.5" customHeight="1">
      <c r="A29" s="58" t="s">
        <v>1092</v>
      </c>
      <c r="B29" s="58" t="s">
        <v>1092</v>
      </c>
      <c r="C29" s="58" t="s">
        <v>955</v>
      </c>
      <c r="D29" s="58">
        <v>30.0</v>
      </c>
      <c r="E29" s="58" t="s">
        <v>955</v>
      </c>
      <c r="F29" s="58" t="s">
        <v>955</v>
      </c>
      <c r="G29" s="58" t="s">
        <v>955</v>
      </c>
      <c r="H29" s="58" t="s">
        <v>955</v>
      </c>
      <c r="I29" s="58" t="s">
        <v>1091</v>
      </c>
      <c r="J29" s="58" t="s">
        <v>955</v>
      </c>
      <c r="K29" s="58">
        <v>650.0</v>
      </c>
      <c r="L29" s="58" t="s">
        <v>1051</v>
      </c>
      <c r="M29" s="58" t="s">
        <v>955</v>
      </c>
      <c r="N29" s="58" t="s">
        <v>955</v>
      </c>
      <c r="O29" s="58">
        <v>0.0</v>
      </c>
      <c r="P29" s="58" t="s">
        <v>955</v>
      </c>
      <c r="Q29" s="58" t="s">
        <v>955</v>
      </c>
      <c r="R29" s="58">
        <v>1.0</v>
      </c>
      <c r="S29" s="58">
        <v>0.0</v>
      </c>
      <c r="T29" s="58" t="s">
        <v>1052</v>
      </c>
      <c r="U29" s="58"/>
      <c r="V29" s="58"/>
      <c r="W29" s="58"/>
      <c r="X29" s="58"/>
      <c r="Y29" s="58"/>
      <c r="Z29" s="58"/>
      <c r="AA29" s="58"/>
      <c r="AB29" s="58"/>
      <c r="AC29" s="58"/>
      <c r="AD29" s="58"/>
      <c r="AE29" s="58"/>
      <c r="AF29" s="58"/>
      <c r="AG29" s="58"/>
      <c r="AH29" s="58"/>
      <c r="AI29" s="58"/>
      <c r="AJ29" s="58"/>
      <c r="AK29" s="58"/>
    </row>
    <row r="30" ht="22.5" customHeight="1">
      <c r="A30" s="58" t="s">
        <v>1093</v>
      </c>
      <c r="B30" s="58" t="s">
        <v>1093</v>
      </c>
      <c r="C30" s="58" t="s">
        <v>955</v>
      </c>
      <c r="D30" s="58">
        <v>31.0</v>
      </c>
      <c r="E30" s="58" t="s">
        <v>955</v>
      </c>
      <c r="F30" s="58" t="s">
        <v>955</v>
      </c>
      <c r="G30" s="58" t="s">
        <v>955</v>
      </c>
      <c r="H30" s="58" t="s">
        <v>955</v>
      </c>
      <c r="I30" s="58" t="s">
        <v>1091</v>
      </c>
      <c r="J30" s="58" t="s">
        <v>955</v>
      </c>
      <c r="K30" s="58">
        <v>650.0</v>
      </c>
      <c r="L30" s="58" t="s">
        <v>1051</v>
      </c>
      <c r="M30" s="58" t="s">
        <v>955</v>
      </c>
      <c r="N30" s="58" t="s">
        <v>955</v>
      </c>
      <c r="O30" s="58">
        <v>0.0</v>
      </c>
      <c r="P30" s="58" t="s">
        <v>955</v>
      </c>
      <c r="Q30" s="58" t="s">
        <v>955</v>
      </c>
      <c r="R30" s="58">
        <v>1.0</v>
      </c>
      <c r="S30" s="58">
        <v>0.0</v>
      </c>
      <c r="T30" s="58" t="s">
        <v>1052</v>
      </c>
      <c r="U30" s="58"/>
      <c r="V30" s="58"/>
      <c r="W30" s="58"/>
      <c r="X30" s="58"/>
      <c r="Y30" s="58"/>
      <c r="Z30" s="58"/>
      <c r="AA30" s="58"/>
      <c r="AB30" s="58"/>
      <c r="AC30" s="58"/>
      <c r="AD30" s="58"/>
      <c r="AE30" s="58"/>
      <c r="AF30" s="58"/>
      <c r="AG30" s="58"/>
      <c r="AH30" s="58"/>
      <c r="AI30" s="58"/>
      <c r="AJ30" s="58"/>
      <c r="AK30" s="58"/>
    </row>
    <row r="31" ht="22.5" customHeight="1">
      <c r="A31" s="58" t="s">
        <v>1094</v>
      </c>
      <c r="B31" s="58" t="s">
        <v>1094</v>
      </c>
      <c r="C31" s="58" t="s">
        <v>955</v>
      </c>
      <c r="D31" s="58">
        <v>32.0</v>
      </c>
      <c r="E31" s="58" t="s">
        <v>955</v>
      </c>
      <c r="F31" s="58" t="s">
        <v>955</v>
      </c>
      <c r="G31" s="58" t="s">
        <v>955</v>
      </c>
      <c r="H31" s="58" t="s">
        <v>955</v>
      </c>
      <c r="I31" s="58" t="s">
        <v>1091</v>
      </c>
      <c r="J31" s="58" t="s">
        <v>955</v>
      </c>
      <c r="K31" s="58">
        <v>650.0</v>
      </c>
      <c r="L31" s="58" t="s">
        <v>1051</v>
      </c>
      <c r="M31" s="58" t="s">
        <v>955</v>
      </c>
      <c r="N31" s="58" t="s">
        <v>955</v>
      </c>
      <c r="O31" s="58">
        <v>0.0</v>
      </c>
      <c r="P31" s="58" t="s">
        <v>955</v>
      </c>
      <c r="Q31" s="58" t="s">
        <v>955</v>
      </c>
      <c r="R31" s="58">
        <v>1.0</v>
      </c>
      <c r="S31" s="58">
        <v>0.0</v>
      </c>
      <c r="T31" s="58" t="s">
        <v>1052</v>
      </c>
      <c r="U31" s="58"/>
      <c r="V31" s="58"/>
      <c r="W31" s="58"/>
      <c r="X31" s="58"/>
      <c r="Y31" s="58"/>
      <c r="Z31" s="58"/>
      <c r="AA31" s="58"/>
      <c r="AB31" s="58"/>
      <c r="AC31" s="58"/>
      <c r="AD31" s="58"/>
      <c r="AE31" s="58"/>
      <c r="AF31" s="58"/>
      <c r="AG31" s="58"/>
      <c r="AH31" s="58"/>
      <c r="AI31" s="58"/>
      <c r="AJ31" s="58"/>
      <c r="AK31" s="58"/>
    </row>
    <row r="32" ht="22.5" customHeight="1">
      <c r="A32" s="58" t="s">
        <v>1095</v>
      </c>
      <c r="B32" s="58" t="s">
        <v>1095</v>
      </c>
      <c r="C32" s="58" t="s">
        <v>955</v>
      </c>
      <c r="D32" s="58">
        <v>33.0</v>
      </c>
      <c r="E32" s="58" t="s">
        <v>955</v>
      </c>
      <c r="F32" s="58" t="s">
        <v>955</v>
      </c>
      <c r="G32" s="58" t="s">
        <v>955</v>
      </c>
      <c r="H32" s="58" t="s">
        <v>955</v>
      </c>
      <c r="I32" s="58" t="s">
        <v>1091</v>
      </c>
      <c r="J32" s="58" t="s">
        <v>955</v>
      </c>
      <c r="K32" s="58">
        <v>700.0</v>
      </c>
      <c r="L32" s="58" t="s">
        <v>1051</v>
      </c>
      <c r="M32" s="58" t="s">
        <v>955</v>
      </c>
      <c r="N32" s="58" t="s">
        <v>955</v>
      </c>
      <c r="O32" s="58">
        <v>0.0</v>
      </c>
      <c r="P32" s="58" t="s">
        <v>955</v>
      </c>
      <c r="Q32" s="58" t="s">
        <v>955</v>
      </c>
      <c r="R32" s="58">
        <v>1.0</v>
      </c>
      <c r="S32" s="58">
        <v>0.0</v>
      </c>
      <c r="T32" s="58" t="s">
        <v>1052</v>
      </c>
      <c r="U32" s="58"/>
      <c r="V32" s="58"/>
      <c r="W32" s="58"/>
      <c r="X32" s="58"/>
      <c r="Y32" s="58"/>
      <c r="Z32" s="58"/>
      <c r="AA32" s="58"/>
      <c r="AB32" s="58"/>
      <c r="AC32" s="58"/>
      <c r="AD32" s="58"/>
      <c r="AE32" s="58"/>
      <c r="AF32" s="58"/>
      <c r="AG32" s="58"/>
      <c r="AH32" s="58"/>
      <c r="AI32" s="58"/>
      <c r="AJ32" s="58"/>
      <c r="AK32" s="58"/>
    </row>
    <row r="33" ht="22.5" customHeight="1">
      <c r="A33" s="58" t="s">
        <v>1096</v>
      </c>
      <c r="B33" s="58" t="s">
        <v>1096</v>
      </c>
      <c r="C33" s="58" t="s">
        <v>955</v>
      </c>
      <c r="D33" s="58">
        <v>34.0</v>
      </c>
      <c r="E33" s="58" t="s">
        <v>955</v>
      </c>
      <c r="F33" s="58" t="s">
        <v>955</v>
      </c>
      <c r="G33" s="58" t="s">
        <v>955</v>
      </c>
      <c r="H33" s="58" t="s">
        <v>955</v>
      </c>
      <c r="I33" s="58" t="s">
        <v>1091</v>
      </c>
      <c r="J33" s="58" t="s">
        <v>955</v>
      </c>
      <c r="K33" s="58">
        <v>650.0</v>
      </c>
      <c r="L33" s="58" t="s">
        <v>1051</v>
      </c>
      <c r="M33" s="58" t="s">
        <v>955</v>
      </c>
      <c r="N33" s="58" t="s">
        <v>955</v>
      </c>
      <c r="O33" s="58">
        <v>0.0</v>
      </c>
      <c r="P33" s="58" t="s">
        <v>955</v>
      </c>
      <c r="Q33" s="58" t="s">
        <v>955</v>
      </c>
      <c r="R33" s="58">
        <v>1.0</v>
      </c>
      <c r="S33" s="58">
        <v>0.0</v>
      </c>
      <c r="T33" s="58" t="s">
        <v>1052</v>
      </c>
      <c r="U33" s="58"/>
      <c r="V33" s="58"/>
      <c r="W33" s="58"/>
      <c r="X33" s="58"/>
      <c r="Y33" s="58"/>
      <c r="Z33" s="58"/>
      <c r="AA33" s="58"/>
      <c r="AB33" s="58"/>
      <c r="AC33" s="58"/>
      <c r="AD33" s="58"/>
      <c r="AE33" s="58"/>
      <c r="AF33" s="58"/>
      <c r="AG33" s="58"/>
      <c r="AH33" s="58"/>
      <c r="AI33" s="58"/>
      <c r="AJ33" s="58"/>
      <c r="AK33" s="58"/>
    </row>
    <row r="34" ht="22.5" customHeight="1">
      <c r="A34" s="58" t="s">
        <v>1097</v>
      </c>
      <c r="B34" s="58" t="s">
        <v>1097</v>
      </c>
      <c r="C34" s="58" t="s">
        <v>955</v>
      </c>
      <c r="D34" s="58">
        <v>35.0</v>
      </c>
      <c r="E34" s="58" t="s">
        <v>955</v>
      </c>
      <c r="F34" s="58" t="s">
        <v>955</v>
      </c>
      <c r="G34" s="58" t="s">
        <v>955</v>
      </c>
      <c r="H34" s="58" t="s">
        <v>955</v>
      </c>
      <c r="I34" s="58" t="s">
        <v>1091</v>
      </c>
      <c r="J34" s="58" t="s">
        <v>955</v>
      </c>
      <c r="K34" s="58">
        <v>700.0</v>
      </c>
      <c r="L34" s="58" t="s">
        <v>1056</v>
      </c>
      <c r="M34" s="58" t="s">
        <v>955</v>
      </c>
      <c r="N34" s="58" t="s">
        <v>955</v>
      </c>
      <c r="O34" s="58">
        <v>0.0</v>
      </c>
      <c r="P34" s="58" t="s">
        <v>955</v>
      </c>
      <c r="Q34" s="58" t="s">
        <v>955</v>
      </c>
      <c r="R34" s="58">
        <v>1.0</v>
      </c>
      <c r="S34" s="58">
        <v>0.0</v>
      </c>
      <c r="T34" s="58" t="s">
        <v>1052</v>
      </c>
      <c r="U34" s="58"/>
      <c r="V34" s="58"/>
      <c r="W34" s="58"/>
      <c r="X34" s="58"/>
      <c r="Y34" s="58"/>
      <c r="Z34" s="58"/>
      <c r="AA34" s="58"/>
      <c r="AB34" s="58"/>
      <c r="AC34" s="58"/>
      <c r="AD34" s="58"/>
      <c r="AE34" s="58"/>
      <c r="AF34" s="58"/>
      <c r="AG34" s="58"/>
      <c r="AH34" s="58"/>
      <c r="AI34" s="58"/>
      <c r="AJ34" s="58"/>
      <c r="AK34" s="58"/>
    </row>
    <row r="35" ht="22.5" customHeight="1">
      <c r="A35" s="58" t="s">
        <v>1098</v>
      </c>
      <c r="B35" s="58" t="s">
        <v>1098</v>
      </c>
      <c r="C35" s="58" t="s">
        <v>955</v>
      </c>
      <c r="D35" s="58">
        <v>36.0</v>
      </c>
      <c r="E35" s="58" t="s">
        <v>955</v>
      </c>
      <c r="F35" s="58" t="s">
        <v>955</v>
      </c>
      <c r="G35" s="58" t="s">
        <v>955</v>
      </c>
      <c r="H35" s="58" t="s">
        <v>955</v>
      </c>
      <c r="I35" s="58" t="s">
        <v>1091</v>
      </c>
      <c r="J35" s="58" t="s">
        <v>955</v>
      </c>
      <c r="K35" s="58">
        <v>450.0</v>
      </c>
      <c r="L35" s="58" t="s">
        <v>1056</v>
      </c>
      <c r="M35" s="58" t="s">
        <v>955</v>
      </c>
      <c r="N35" s="58" t="s">
        <v>955</v>
      </c>
      <c r="O35" s="58">
        <v>0.0</v>
      </c>
      <c r="P35" s="58" t="s">
        <v>955</v>
      </c>
      <c r="Q35" s="58" t="s">
        <v>955</v>
      </c>
      <c r="R35" s="58">
        <v>1.0</v>
      </c>
      <c r="S35" s="58">
        <v>0.0</v>
      </c>
      <c r="T35" s="58" t="s">
        <v>1052</v>
      </c>
      <c r="U35" s="58"/>
      <c r="V35" s="58"/>
      <c r="W35" s="58"/>
      <c r="X35" s="58"/>
      <c r="Y35" s="58"/>
      <c r="Z35" s="58"/>
      <c r="AA35" s="58"/>
      <c r="AB35" s="58"/>
      <c r="AC35" s="58"/>
      <c r="AD35" s="58"/>
      <c r="AE35" s="58"/>
      <c r="AF35" s="58"/>
      <c r="AG35" s="58"/>
      <c r="AH35" s="58"/>
      <c r="AI35" s="58"/>
      <c r="AJ35" s="58"/>
      <c r="AK35" s="58"/>
    </row>
    <row r="36" ht="22.5" customHeight="1">
      <c r="A36" s="58" t="s">
        <v>1099</v>
      </c>
      <c r="B36" s="58" t="s">
        <v>1099</v>
      </c>
      <c r="C36" s="58" t="s">
        <v>955</v>
      </c>
      <c r="D36" s="58">
        <v>37.0</v>
      </c>
      <c r="E36" s="58" t="s">
        <v>955</v>
      </c>
      <c r="F36" s="58" t="s">
        <v>955</v>
      </c>
      <c r="G36" s="58" t="s">
        <v>955</v>
      </c>
      <c r="H36" s="58" t="s">
        <v>955</v>
      </c>
      <c r="I36" s="58" t="s">
        <v>1100</v>
      </c>
      <c r="J36" s="58" t="s">
        <v>955</v>
      </c>
      <c r="K36" s="58">
        <v>0.0</v>
      </c>
      <c r="L36" s="58" t="s">
        <v>1056</v>
      </c>
      <c r="M36" s="58" t="s">
        <v>955</v>
      </c>
      <c r="N36" s="58" t="s">
        <v>955</v>
      </c>
      <c r="O36" s="58">
        <v>0.0</v>
      </c>
      <c r="P36" s="58" t="s">
        <v>955</v>
      </c>
      <c r="Q36" s="58" t="s">
        <v>955</v>
      </c>
      <c r="R36" s="58">
        <v>1.0</v>
      </c>
      <c r="S36" s="58">
        <v>0.0</v>
      </c>
      <c r="T36" s="58" t="s">
        <v>1052</v>
      </c>
      <c r="U36" s="58" t="s">
        <v>955</v>
      </c>
      <c r="V36" s="58" t="s">
        <v>955</v>
      </c>
      <c r="W36" s="58" t="s">
        <v>955</v>
      </c>
      <c r="X36" s="58" t="s">
        <v>955</v>
      </c>
      <c r="Y36" s="58" t="s">
        <v>1101</v>
      </c>
      <c r="Z36" s="58" t="s">
        <v>1102</v>
      </c>
      <c r="AA36" s="58">
        <v>375.0</v>
      </c>
      <c r="AB36" s="58" t="s">
        <v>955</v>
      </c>
      <c r="AC36" s="58">
        <v>0.0</v>
      </c>
      <c r="AD36" s="58" t="s">
        <v>1103</v>
      </c>
      <c r="AE36" s="58">
        <v>525.0</v>
      </c>
      <c r="AF36" s="58" t="s">
        <v>955</v>
      </c>
      <c r="AG36" s="58">
        <v>0.0</v>
      </c>
      <c r="AH36" s="58" t="s">
        <v>1104</v>
      </c>
      <c r="AI36" s="58">
        <v>650.0</v>
      </c>
      <c r="AJ36" s="58" t="s">
        <v>955</v>
      </c>
      <c r="AK36" s="58">
        <v>0.0</v>
      </c>
    </row>
    <row r="37" ht="22.5" customHeight="1">
      <c r="A37" s="58" t="s">
        <v>1105</v>
      </c>
      <c r="B37" s="58" t="s">
        <v>1105</v>
      </c>
      <c r="C37" s="58" t="s">
        <v>955</v>
      </c>
      <c r="D37" s="58">
        <v>38.0</v>
      </c>
      <c r="E37" s="58" t="s">
        <v>955</v>
      </c>
      <c r="F37" s="58" t="s">
        <v>955</v>
      </c>
      <c r="G37" s="58" t="s">
        <v>955</v>
      </c>
      <c r="H37" s="58" t="s">
        <v>955</v>
      </c>
      <c r="I37" s="58" t="s">
        <v>1100</v>
      </c>
      <c r="J37" s="58" t="s">
        <v>955</v>
      </c>
      <c r="K37" s="58">
        <v>0.0</v>
      </c>
      <c r="L37" s="58" t="s">
        <v>1056</v>
      </c>
      <c r="M37" s="58" t="s">
        <v>955</v>
      </c>
      <c r="N37" s="58" t="s">
        <v>955</v>
      </c>
      <c r="O37" s="58">
        <v>0.0</v>
      </c>
      <c r="P37" s="58" t="s">
        <v>955</v>
      </c>
      <c r="Q37" s="58" t="s">
        <v>955</v>
      </c>
      <c r="R37" s="58">
        <v>1.0</v>
      </c>
      <c r="S37" s="58">
        <v>0.0</v>
      </c>
      <c r="T37" s="58" t="s">
        <v>1052</v>
      </c>
      <c r="U37" s="58" t="s">
        <v>955</v>
      </c>
      <c r="V37" s="58" t="s">
        <v>955</v>
      </c>
      <c r="W37" s="58" t="s">
        <v>955</v>
      </c>
      <c r="X37" s="58" t="s">
        <v>955</v>
      </c>
      <c r="Y37" s="58" t="s">
        <v>1101</v>
      </c>
      <c r="Z37" s="58" t="s">
        <v>1102</v>
      </c>
      <c r="AA37" s="58">
        <v>350.0</v>
      </c>
      <c r="AB37" s="58" t="s">
        <v>955</v>
      </c>
      <c r="AC37" s="58">
        <v>0.0</v>
      </c>
      <c r="AD37" s="58" t="s">
        <v>1103</v>
      </c>
      <c r="AE37" s="58">
        <v>450.0</v>
      </c>
      <c r="AF37" s="58" t="s">
        <v>955</v>
      </c>
      <c r="AG37" s="58">
        <v>0.0</v>
      </c>
      <c r="AH37" s="58" t="s">
        <v>1104</v>
      </c>
      <c r="AI37" s="58">
        <v>550.0</v>
      </c>
      <c r="AJ37" s="58" t="s">
        <v>955</v>
      </c>
      <c r="AK37" s="58">
        <v>0.0</v>
      </c>
    </row>
    <row r="38" ht="22.5" customHeight="1">
      <c r="A38" s="58" t="s">
        <v>1106</v>
      </c>
      <c r="B38" s="58" t="s">
        <v>1106</v>
      </c>
      <c r="C38" s="58" t="s">
        <v>955</v>
      </c>
      <c r="D38" s="58">
        <v>39.0</v>
      </c>
      <c r="E38" s="58" t="s">
        <v>955</v>
      </c>
      <c r="F38" s="58" t="s">
        <v>955</v>
      </c>
      <c r="G38" s="58" t="s">
        <v>955</v>
      </c>
      <c r="H38" s="58" t="s">
        <v>955</v>
      </c>
      <c r="I38" s="58" t="s">
        <v>1100</v>
      </c>
      <c r="J38" s="58" t="s">
        <v>955</v>
      </c>
      <c r="K38" s="58">
        <v>0.0</v>
      </c>
      <c r="L38" s="58" t="s">
        <v>1056</v>
      </c>
      <c r="M38" s="58" t="s">
        <v>955</v>
      </c>
      <c r="N38" s="58" t="s">
        <v>955</v>
      </c>
      <c r="O38" s="58">
        <v>0.0</v>
      </c>
      <c r="P38" s="58" t="s">
        <v>955</v>
      </c>
      <c r="Q38" s="58" t="s">
        <v>955</v>
      </c>
      <c r="R38" s="58">
        <v>1.0</v>
      </c>
      <c r="S38" s="58">
        <v>0.0</v>
      </c>
      <c r="T38" s="58" t="s">
        <v>1052</v>
      </c>
      <c r="U38" s="58" t="s">
        <v>955</v>
      </c>
      <c r="V38" s="58" t="s">
        <v>955</v>
      </c>
      <c r="W38" s="58" t="s">
        <v>955</v>
      </c>
      <c r="X38" s="58" t="s">
        <v>955</v>
      </c>
      <c r="Y38" s="58" t="s">
        <v>1101</v>
      </c>
      <c r="Z38" s="58" t="s">
        <v>1102</v>
      </c>
      <c r="AA38" s="58">
        <v>375.0</v>
      </c>
      <c r="AB38" s="58" t="s">
        <v>955</v>
      </c>
      <c r="AC38" s="58">
        <v>0.0</v>
      </c>
      <c r="AD38" s="58" t="s">
        <v>1103</v>
      </c>
      <c r="AE38" s="58">
        <v>525.0</v>
      </c>
      <c r="AF38" s="58" t="s">
        <v>955</v>
      </c>
      <c r="AG38" s="58">
        <v>0.0</v>
      </c>
      <c r="AH38" s="58" t="s">
        <v>1104</v>
      </c>
      <c r="AI38" s="58">
        <v>650.0</v>
      </c>
      <c r="AJ38" s="58" t="s">
        <v>955</v>
      </c>
      <c r="AK38" s="58">
        <v>0.0</v>
      </c>
    </row>
    <row r="39" ht="22.5" customHeight="1">
      <c r="A39" s="58" t="s">
        <v>1107</v>
      </c>
      <c r="B39" s="58" t="s">
        <v>1107</v>
      </c>
      <c r="C39" s="58" t="s">
        <v>955</v>
      </c>
      <c r="D39" s="58">
        <v>40.0</v>
      </c>
      <c r="E39" s="58" t="s">
        <v>955</v>
      </c>
      <c r="F39" s="58" t="s">
        <v>955</v>
      </c>
      <c r="G39" s="58" t="s">
        <v>955</v>
      </c>
      <c r="H39" s="58" t="s">
        <v>955</v>
      </c>
      <c r="I39" s="58" t="s">
        <v>1100</v>
      </c>
      <c r="J39" s="58" t="s">
        <v>955</v>
      </c>
      <c r="K39" s="58">
        <v>0.0</v>
      </c>
      <c r="L39" s="58" t="s">
        <v>1056</v>
      </c>
      <c r="M39" s="58" t="s">
        <v>955</v>
      </c>
      <c r="N39" s="58" t="s">
        <v>955</v>
      </c>
      <c r="O39" s="58">
        <v>0.0</v>
      </c>
      <c r="P39" s="58" t="s">
        <v>955</v>
      </c>
      <c r="Q39" s="58" t="s">
        <v>955</v>
      </c>
      <c r="R39" s="58">
        <v>1.0</v>
      </c>
      <c r="S39" s="58">
        <v>0.0</v>
      </c>
      <c r="T39" s="58" t="s">
        <v>1052</v>
      </c>
      <c r="U39" s="58" t="s">
        <v>955</v>
      </c>
      <c r="V39" s="58" t="s">
        <v>955</v>
      </c>
      <c r="W39" s="58" t="s">
        <v>955</v>
      </c>
      <c r="X39" s="58" t="s">
        <v>955</v>
      </c>
      <c r="Y39" s="58" t="s">
        <v>1101</v>
      </c>
      <c r="Z39" s="58" t="s">
        <v>1102</v>
      </c>
      <c r="AA39" s="58">
        <v>375.0</v>
      </c>
      <c r="AB39" s="58" t="s">
        <v>955</v>
      </c>
      <c r="AC39" s="58">
        <v>0.0</v>
      </c>
      <c r="AD39" s="58" t="s">
        <v>1103</v>
      </c>
      <c r="AE39" s="58">
        <v>525.0</v>
      </c>
      <c r="AF39" s="58" t="s">
        <v>955</v>
      </c>
      <c r="AG39" s="58">
        <v>0.0</v>
      </c>
      <c r="AH39" s="58" t="s">
        <v>1104</v>
      </c>
      <c r="AI39" s="58">
        <v>650.0</v>
      </c>
      <c r="AJ39" s="58" t="s">
        <v>955</v>
      </c>
      <c r="AK39" s="58">
        <v>0.0</v>
      </c>
    </row>
    <row r="40" ht="22.5" customHeight="1">
      <c r="A40" s="58" t="s">
        <v>1108</v>
      </c>
      <c r="B40" s="58" t="s">
        <v>1108</v>
      </c>
      <c r="C40" s="58" t="s">
        <v>955</v>
      </c>
      <c r="D40" s="58">
        <v>41.0</v>
      </c>
      <c r="E40" s="58" t="s">
        <v>955</v>
      </c>
      <c r="F40" s="58" t="s">
        <v>955</v>
      </c>
      <c r="G40" s="58" t="s">
        <v>955</v>
      </c>
      <c r="H40" s="58" t="s">
        <v>955</v>
      </c>
      <c r="I40" s="58" t="s">
        <v>1100</v>
      </c>
      <c r="J40" s="58" t="s">
        <v>955</v>
      </c>
      <c r="K40" s="58">
        <v>0.0</v>
      </c>
      <c r="L40" s="58" t="s">
        <v>1056</v>
      </c>
      <c r="M40" s="58" t="s">
        <v>955</v>
      </c>
      <c r="N40" s="58" t="s">
        <v>955</v>
      </c>
      <c r="O40" s="58">
        <v>0.0</v>
      </c>
      <c r="P40" s="58" t="s">
        <v>955</v>
      </c>
      <c r="Q40" s="58" t="s">
        <v>955</v>
      </c>
      <c r="R40" s="58">
        <v>1.0</v>
      </c>
      <c r="S40" s="58">
        <v>0.0</v>
      </c>
      <c r="T40" s="58" t="s">
        <v>1052</v>
      </c>
      <c r="U40" s="58" t="s">
        <v>955</v>
      </c>
      <c r="V40" s="58" t="s">
        <v>955</v>
      </c>
      <c r="W40" s="58" t="s">
        <v>955</v>
      </c>
      <c r="X40" s="58" t="s">
        <v>955</v>
      </c>
      <c r="Y40" s="58" t="s">
        <v>1101</v>
      </c>
      <c r="Z40" s="58" t="s">
        <v>1102</v>
      </c>
      <c r="AA40" s="58">
        <v>325.0</v>
      </c>
      <c r="AB40" s="58" t="s">
        <v>955</v>
      </c>
      <c r="AC40" s="58">
        <v>0.0</v>
      </c>
      <c r="AD40" s="58" t="s">
        <v>1103</v>
      </c>
      <c r="AE40" s="58">
        <v>450.0</v>
      </c>
      <c r="AF40" s="58" t="s">
        <v>955</v>
      </c>
      <c r="AG40" s="58">
        <v>0.0</v>
      </c>
      <c r="AH40" s="58" t="s">
        <v>1104</v>
      </c>
      <c r="AI40" s="58">
        <v>600.0</v>
      </c>
      <c r="AJ40" s="58" t="s">
        <v>955</v>
      </c>
      <c r="AK40" s="58">
        <v>0.0</v>
      </c>
    </row>
    <row r="41" ht="22.5" customHeight="1">
      <c r="A41" s="58" t="s">
        <v>1109</v>
      </c>
      <c r="B41" s="58" t="s">
        <v>1109</v>
      </c>
      <c r="C41" s="58" t="s">
        <v>955</v>
      </c>
      <c r="D41" s="58">
        <v>42.0</v>
      </c>
      <c r="E41" s="58" t="s">
        <v>955</v>
      </c>
      <c r="F41" s="58" t="s">
        <v>955</v>
      </c>
      <c r="G41" s="58" t="s">
        <v>955</v>
      </c>
      <c r="H41" s="58" t="s">
        <v>955</v>
      </c>
      <c r="I41" s="58" t="s">
        <v>1100</v>
      </c>
      <c r="J41" s="58" t="s">
        <v>955</v>
      </c>
      <c r="K41" s="58">
        <v>0.0</v>
      </c>
      <c r="L41" s="58" t="s">
        <v>1056</v>
      </c>
      <c r="M41" s="58" t="s">
        <v>955</v>
      </c>
      <c r="N41" s="58" t="s">
        <v>955</v>
      </c>
      <c r="O41" s="58">
        <v>0.0</v>
      </c>
      <c r="P41" s="58" t="s">
        <v>955</v>
      </c>
      <c r="Q41" s="58" t="s">
        <v>955</v>
      </c>
      <c r="R41" s="58">
        <v>1.0</v>
      </c>
      <c r="S41" s="58">
        <v>0.0</v>
      </c>
      <c r="T41" s="58" t="s">
        <v>1052</v>
      </c>
      <c r="U41" s="58" t="s">
        <v>955</v>
      </c>
      <c r="V41" s="58" t="s">
        <v>955</v>
      </c>
      <c r="W41" s="58" t="s">
        <v>955</v>
      </c>
      <c r="X41" s="58" t="s">
        <v>955</v>
      </c>
      <c r="Y41" s="58" t="s">
        <v>1101</v>
      </c>
      <c r="Z41" s="58" t="s">
        <v>1102</v>
      </c>
      <c r="AA41" s="58">
        <v>425.0</v>
      </c>
      <c r="AB41" s="58" t="s">
        <v>955</v>
      </c>
      <c r="AC41" s="58">
        <v>0.0</v>
      </c>
      <c r="AD41" s="58" t="s">
        <v>1103</v>
      </c>
      <c r="AE41" s="58">
        <v>575.0</v>
      </c>
      <c r="AF41" s="58" t="s">
        <v>955</v>
      </c>
      <c r="AG41" s="58">
        <v>0.0</v>
      </c>
      <c r="AH41" s="58" t="s">
        <v>1104</v>
      </c>
      <c r="AI41" s="58">
        <v>725.0</v>
      </c>
      <c r="AJ41" s="58" t="s">
        <v>955</v>
      </c>
      <c r="AK41" s="58">
        <v>0.0</v>
      </c>
    </row>
    <row r="42" ht="22.5" customHeight="1">
      <c r="A42" s="58" t="s">
        <v>1110</v>
      </c>
      <c r="B42" s="58" t="s">
        <v>1110</v>
      </c>
      <c r="C42" s="58" t="s">
        <v>955</v>
      </c>
      <c r="D42" s="58">
        <v>43.0</v>
      </c>
      <c r="E42" s="58" t="s">
        <v>955</v>
      </c>
      <c r="F42" s="58" t="s">
        <v>955</v>
      </c>
      <c r="G42" s="58" t="s">
        <v>955</v>
      </c>
      <c r="H42" s="58" t="s">
        <v>955</v>
      </c>
      <c r="I42" s="58" t="s">
        <v>1111</v>
      </c>
      <c r="J42" s="58" t="s">
        <v>955</v>
      </c>
      <c r="K42" s="58">
        <v>0.0</v>
      </c>
      <c r="L42" s="58" t="s">
        <v>1051</v>
      </c>
      <c r="M42" s="58" t="s">
        <v>955</v>
      </c>
      <c r="N42" s="58" t="s">
        <v>955</v>
      </c>
      <c r="O42" s="58">
        <v>0.0</v>
      </c>
      <c r="P42" s="58" t="s">
        <v>955</v>
      </c>
      <c r="Q42" s="58" t="s">
        <v>955</v>
      </c>
      <c r="R42" s="58">
        <v>1.0</v>
      </c>
      <c r="S42" s="58">
        <v>0.0</v>
      </c>
      <c r="T42" s="58" t="s">
        <v>1052</v>
      </c>
      <c r="U42" s="58" t="s">
        <v>955</v>
      </c>
      <c r="V42" s="58" t="s">
        <v>955</v>
      </c>
      <c r="W42" s="58" t="s">
        <v>955</v>
      </c>
      <c r="X42" s="58" t="s">
        <v>955</v>
      </c>
      <c r="Y42" s="58" t="s">
        <v>1101</v>
      </c>
      <c r="Z42" s="58" t="s">
        <v>1102</v>
      </c>
      <c r="AA42" s="58">
        <v>425.0</v>
      </c>
      <c r="AB42" s="58" t="s">
        <v>955</v>
      </c>
      <c r="AC42" s="58">
        <v>0.0</v>
      </c>
      <c r="AD42" s="58" t="s">
        <v>1103</v>
      </c>
      <c r="AE42" s="58">
        <v>575.0</v>
      </c>
      <c r="AF42" s="58" t="s">
        <v>955</v>
      </c>
      <c r="AG42" s="58">
        <v>0.0</v>
      </c>
      <c r="AH42" s="58" t="s">
        <v>1104</v>
      </c>
      <c r="AI42" s="58">
        <v>700.0</v>
      </c>
      <c r="AJ42" s="58" t="s">
        <v>955</v>
      </c>
      <c r="AK42" s="58">
        <v>0.0</v>
      </c>
    </row>
    <row r="43" ht="22.5" customHeight="1">
      <c r="A43" s="58" t="s">
        <v>1112</v>
      </c>
      <c r="B43" s="58" t="s">
        <v>1112</v>
      </c>
      <c r="C43" s="58" t="s">
        <v>955</v>
      </c>
      <c r="D43" s="58">
        <v>44.0</v>
      </c>
      <c r="E43" s="58" t="s">
        <v>955</v>
      </c>
      <c r="F43" s="58" t="s">
        <v>955</v>
      </c>
      <c r="G43" s="58" t="s">
        <v>955</v>
      </c>
      <c r="H43" s="58" t="s">
        <v>955</v>
      </c>
      <c r="I43" s="58" t="s">
        <v>1111</v>
      </c>
      <c r="J43" s="58" t="s">
        <v>955</v>
      </c>
      <c r="K43" s="58">
        <v>0.0</v>
      </c>
      <c r="L43" s="58" t="s">
        <v>1051</v>
      </c>
      <c r="M43" s="58" t="s">
        <v>955</v>
      </c>
      <c r="N43" s="58" t="s">
        <v>955</v>
      </c>
      <c r="O43" s="58">
        <v>0.0</v>
      </c>
      <c r="P43" s="58" t="s">
        <v>955</v>
      </c>
      <c r="Q43" s="58" t="s">
        <v>955</v>
      </c>
      <c r="R43" s="58">
        <v>1.0</v>
      </c>
      <c r="S43" s="58">
        <v>0.0</v>
      </c>
      <c r="T43" s="58" t="s">
        <v>1052</v>
      </c>
      <c r="U43" s="58" t="s">
        <v>955</v>
      </c>
      <c r="V43" s="58" t="s">
        <v>955</v>
      </c>
      <c r="W43" s="58" t="s">
        <v>955</v>
      </c>
      <c r="X43" s="58" t="s">
        <v>955</v>
      </c>
      <c r="Y43" s="58" t="s">
        <v>1101</v>
      </c>
      <c r="Z43" s="58" t="s">
        <v>1102</v>
      </c>
      <c r="AA43" s="58">
        <v>425.0</v>
      </c>
      <c r="AB43" s="58" t="s">
        <v>955</v>
      </c>
      <c r="AC43" s="58">
        <v>0.0</v>
      </c>
      <c r="AD43" s="58" t="s">
        <v>1103</v>
      </c>
      <c r="AE43" s="58">
        <v>575.0</v>
      </c>
      <c r="AF43" s="58" t="s">
        <v>955</v>
      </c>
      <c r="AG43" s="58">
        <v>0.0</v>
      </c>
      <c r="AH43" s="58" t="s">
        <v>1104</v>
      </c>
      <c r="AI43" s="58">
        <v>700.0</v>
      </c>
      <c r="AJ43" s="58" t="s">
        <v>955</v>
      </c>
      <c r="AK43" s="58">
        <v>0.0</v>
      </c>
    </row>
    <row r="44" ht="22.5" customHeight="1">
      <c r="A44" s="58" t="s">
        <v>1113</v>
      </c>
      <c r="B44" s="58" t="s">
        <v>1113</v>
      </c>
      <c r="C44" s="58" t="s">
        <v>955</v>
      </c>
      <c r="D44" s="58">
        <v>45.0</v>
      </c>
      <c r="E44" s="58" t="s">
        <v>955</v>
      </c>
      <c r="F44" s="58" t="s">
        <v>955</v>
      </c>
      <c r="G44" s="58" t="s">
        <v>955</v>
      </c>
      <c r="H44" s="58" t="s">
        <v>955</v>
      </c>
      <c r="I44" s="58" t="s">
        <v>1111</v>
      </c>
      <c r="J44" s="58" t="s">
        <v>955</v>
      </c>
      <c r="K44" s="58">
        <v>0.0</v>
      </c>
      <c r="L44" s="58" t="s">
        <v>1051</v>
      </c>
      <c r="M44" s="58" t="s">
        <v>955</v>
      </c>
      <c r="N44" s="58" t="s">
        <v>955</v>
      </c>
      <c r="O44" s="58">
        <v>0.0</v>
      </c>
      <c r="P44" s="58" t="s">
        <v>955</v>
      </c>
      <c r="Q44" s="58" t="s">
        <v>955</v>
      </c>
      <c r="R44" s="58">
        <v>1.0</v>
      </c>
      <c r="S44" s="58">
        <v>0.0</v>
      </c>
      <c r="T44" s="58" t="s">
        <v>1052</v>
      </c>
      <c r="U44" s="58" t="s">
        <v>955</v>
      </c>
      <c r="V44" s="58" t="s">
        <v>955</v>
      </c>
      <c r="W44" s="58" t="s">
        <v>955</v>
      </c>
      <c r="X44" s="58" t="s">
        <v>955</v>
      </c>
      <c r="Y44" s="58" t="s">
        <v>1101</v>
      </c>
      <c r="Z44" s="58" t="s">
        <v>1102</v>
      </c>
      <c r="AA44" s="58">
        <v>425.0</v>
      </c>
      <c r="AB44" s="58" t="s">
        <v>955</v>
      </c>
      <c r="AC44" s="58">
        <v>0.0</v>
      </c>
      <c r="AD44" s="58" t="s">
        <v>1103</v>
      </c>
      <c r="AE44" s="58">
        <v>575.0</v>
      </c>
      <c r="AF44" s="58" t="s">
        <v>955</v>
      </c>
      <c r="AG44" s="58">
        <v>0.0</v>
      </c>
      <c r="AH44" s="58" t="s">
        <v>1104</v>
      </c>
      <c r="AI44" s="58">
        <v>750.0</v>
      </c>
      <c r="AJ44" s="58" t="s">
        <v>955</v>
      </c>
      <c r="AK44" s="58">
        <v>0.0</v>
      </c>
    </row>
    <row r="45" ht="22.5" customHeight="1">
      <c r="A45" s="58" t="s">
        <v>1114</v>
      </c>
      <c r="B45" s="58" t="s">
        <v>1114</v>
      </c>
      <c r="C45" s="58" t="s">
        <v>955</v>
      </c>
      <c r="D45" s="58">
        <v>46.0</v>
      </c>
      <c r="E45" s="58" t="s">
        <v>955</v>
      </c>
      <c r="F45" s="58" t="s">
        <v>955</v>
      </c>
      <c r="G45" s="58" t="s">
        <v>955</v>
      </c>
      <c r="H45" s="58" t="s">
        <v>955</v>
      </c>
      <c r="I45" s="58" t="s">
        <v>1111</v>
      </c>
      <c r="J45" s="58" t="s">
        <v>955</v>
      </c>
      <c r="K45" s="58">
        <v>0.0</v>
      </c>
      <c r="L45" s="58" t="s">
        <v>1051</v>
      </c>
      <c r="M45" s="58" t="s">
        <v>955</v>
      </c>
      <c r="N45" s="58" t="s">
        <v>955</v>
      </c>
      <c r="O45" s="58">
        <v>0.0</v>
      </c>
      <c r="P45" s="58" t="s">
        <v>955</v>
      </c>
      <c r="Q45" s="58" t="s">
        <v>955</v>
      </c>
      <c r="R45" s="58">
        <v>1.0</v>
      </c>
      <c r="S45" s="58">
        <v>0.0</v>
      </c>
      <c r="T45" s="58" t="s">
        <v>1052</v>
      </c>
      <c r="U45" s="58" t="s">
        <v>955</v>
      </c>
      <c r="V45" s="58" t="s">
        <v>955</v>
      </c>
      <c r="W45" s="58" t="s">
        <v>955</v>
      </c>
      <c r="X45" s="58" t="s">
        <v>955</v>
      </c>
      <c r="Y45" s="58" t="s">
        <v>1101</v>
      </c>
      <c r="Z45" s="58" t="s">
        <v>1102</v>
      </c>
      <c r="AA45" s="58">
        <v>425.0</v>
      </c>
      <c r="AB45" s="58" t="s">
        <v>955</v>
      </c>
      <c r="AC45" s="58">
        <v>0.0</v>
      </c>
      <c r="AD45" s="58" t="s">
        <v>1103</v>
      </c>
      <c r="AE45" s="58">
        <v>575.0</v>
      </c>
      <c r="AF45" s="58" t="s">
        <v>955</v>
      </c>
      <c r="AG45" s="58">
        <v>0.0</v>
      </c>
      <c r="AH45" s="58" t="s">
        <v>1104</v>
      </c>
      <c r="AI45" s="58">
        <v>725.0</v>
      </c>
      <c r="AJ45" s="58" t="s">
        <v>955</v>
      </c>
      <c r="AK45" s="58">
        <v>0.0</v>
      </c>
    </row>
    <row r="46" ht="22.5" customHeight="1">
      <c r="A46" s="58" t="s">
        <v>1115</v>
      </c>
      <c r="B46" s="58" t="s">
        <v>1115</v>
      </c>
      <c r="C46" s="58" t="s">
        <v>955</v>
      </c>
      <c r="D46" s="58">
        <v>47.0</v>
      </c>
      <c r="E46" s="58" t="s">
        <v>955</v>
      </c>
      <c r="F46" s="58" t="s">
        <v>955</v>
      </c>
      <c r="G46" s="58" t="s">
        <v>955</v>
      </c>
      <c r="H46" s="58" t="s">
        <v>955</v>
      </c>
      <c r="I46" s="58" t="s">
        <v>1111</v>
      </c>
      <c r="J46" s="58" t="s">
        <v>955</v>
      </c>
      <c r="K46" s="58">
        <v>0.0</v>
      </c>
      <c r="L46" s="58" t="s">
        <v>1051</v>
      </c>
      <c r="M46" s="58" t="s">
        <v>955</v>
      </c>
      <c r="N46" s="58" t="s">
        <v>955</v>
      </c>
      <c r="O46" s="58">
        <v>0.0</v>
      </c>
      <c r="P46" s="58" t="s">
        <v>955</v>
      </c>
      <c r="Q46" s="58" t="s">
        <v>955</v>
      </c>
      <c r="R46" s="58">
        <v>1.0</v>
      </c>
      <c r="S46" s="58">
        <v>0.0</v>
      </c>
      <c r="T46" s="58" t="s">
        <v>1052</v>
      </c>
      <c r="U46" s="58" t="s">
        <v>955</v>
      </c>
      <c r="V46" s="58" t="s">
        <v>955</v>
      </c>
      <c r="W46" s="58" t="s">
        <v>955</v>
      </c>
      <c r="X46" s="58" t="s">
        <v>955</v>
      </c>
      <c r="Y46" s="58" t="s">
        <v>1101</v>
      </c>
      <c r="Z46" s="58" t="s">
        <v>1102</v>
      </c>
      <c r="AA46" s="58">
        <v>425.0</v>
      </c>
      <c r="AB46" s="58" t="s">
        <v>955</v>
      </c>
      <c r="AC46" s="58">
        <v>0.0</v>
      </c>
      <c r="AD46" s="58" t="s">
        <v>1103</v>
      </c>
      <c r="AE46" s="58">
        <v>550.0</v>
      </c>
      <c r="AF46" s="58" t="s">
        <v>955</v>
      </c>
      <c r="AG46" s="58">
        <v>0.0</v>
      </c>
      <c r="AH46" s="58" t="s">
        <v>1104</v>
      </c>
      <c r="AI46" s="58">
        <v>750.0</v>
      </c>
      <c r="AJ46" s="58" t="s">
        <v>955</v>
      </c>
      <c r="AK46" s="58">
        <v>0.0</v>
      </c>
    </row>
    <row r="47" ht="22.5" customHeight="1">
      <c r="A47" s="58" t="s">
        <v>1116</v>
      </c>
      <c r="B47" s="58" t="s">
        <v>1116</v>
      </c>
      <c r="C47" s="58" t="s">
        <v>955</v>
      </c>
      <c r="D47" s="58">
        <v>48.0</v>
      </c>
      <c r="E47" s="58" t="s">
        <v>955</v>
      </c>
      <c r="F47" s="58" t="s">
        <v>955</v>
      </c>
      <c r="G47" s="58" t="s">
        <v>955</v>
      </c>
      <c r="H47" s="58" t="s">
        <v>955</v>
      </c>
      <c r="I47" s="58" t="s">
        <v>1111</v>
      </c>
      <c r="J47" s="58" t="s">
        <v>955</v>
      </c>
      <c r="K47" s="58">
        <v>0.0</v>
      </c>
      <c r="L47" s="58" t="s">
        <v>1051</v>
      </c>
      <c r="M47" s="58" t="s">
        <v>955</v>
      </c>
      <c r="N47" s="58" t="s">
        <v>955</v>
      </c>
      <c r="O47" s="58">
        <v>0.0</v>
      </c>
      <c r="P47" s="58" t="s">
        <v>955</v>
      </c>
      <c r="Q47" s="58" t="s">
        <v>955</v>
      </c>
      <c r="R47" s="58">
        <v>1.0</v>
      </c>
      <c r="S47" s="58">
        <v>0.0</v>
      </c>
      <c r="T47" s="58" t="s">
        <v>1052</v>
      </c>
      <c r="U47" s="58" t="s">
        <v>955</v>
      </c>
      <c r="V47" s="58" t="s">
        <v>955</v>
      </c>
      <c r="W47" s="58" t="s">
        <v>955</v>
      </c>
      <c r="X47" s="58" t="s">
        <v>955</v>
      </c>
      <c r="Y47" s="58" t="s">
        <v>1101</v>
      </c>
      <c r="Z47" s="58" t="s">
        <v>1102</v>
      </c>
      <c r="AA47" s="58">
        <v>450.0</v>
      </c>
      <c r="AB47" s="58" t="s">
        <v>955</v>
      </c>
      <c r="AC47" s="58">
        <v>0.0</v>
      </c>
      <c r="AD47" s="58" t="s">
        <v>1103</v>
      </c>
      <c r="AE47" s="58">
        <v>575.0</v>
      </c>
      <c r="AF47" s="58" t="s">
        <v>955</v>
      </c>
      <c r="AG47" s="58">
        <v>0.0</v>
      </c>
      <c r="AH47" s="58" t="s">
        <v>1104</v>
      </c>
      <c r="AI47" s="58">
        <v>750.0</v>
      </c>
      <c r="AJ47" s="58" t="s">
        <v>955</v>
      </c>
      <c r="AK47" s="58">
        <v>0.0</v>
      </c>
    </row>
    <row r="48" ht="22.5" customHeight="1">
      <c r="A48" s="58" t="s">
        <v>1117</v>
      </c>
      <c r="B48" s="58" t="s">
        <v>1117</v>
      </c>
      <c r="C48" s="58" t="s">
        <v>955</v>
      </c>
      <c r="D48" s="58">
        <v>49.0</v>
      </c>
      <c r="E48" s="58" t="s">
        <v>955</v>
      </c>
      <c r="F48" s="58" t="s">
        <v>955</v>
      </c>
      <c r="G48" s="58" t="s">
        <v>955</v>
      </c>
      <c r="H48" s="58" t="s">
        <v>955</v>
      </c>
      <c r="I48" s="58" t="s">
        <v>1111</v>
      </c>
      <c r="J48" s="58" t="s">
        <v>955</v>
      </c>
      <c r="K48" s="58">
        <v>0.0</v>
      </c>
      <c r="L48" s="58" t="s">
        <v>1051</v>
      </c>
      <c r="M48" s="58" t="s">
        <v>955</v>
      </c>
      <c r="N48" s="58" t="s">
        <v>955</v>
      </c>
      <c r="O48" s="58">
        <v>0.0</v>
      </c>
      <c r="P48" s="58" t="s">
        <v>955</v>
      </c>
      <c r="Q48" s="58" t="s">
        <v>955</v>
      </c>
      <c r="R48" s="58">
        <v>1.0</v>
      </c>
      <c r="S48" s="58">
        <v>0.0</v>
      </c>
      <c r="T48" s="58" t="s">
        <v>1052</v>
      </c>
      <c r="U48" s="58" t="s">
        <v>955</v>
      </c>
      <c r="V48" s="58" t="s">
        <v>955</v>
      </c>
      <c r="W48" s="58" t="s">
        <v>955</v>
      </c>
      <c r="X48" s="58" t="s">
        <v>955</v>
      </c>
      <c r="Y48" s="58" t="s">
        <v>1101</v>
      </c>
      <c r="Z48" s="58" t="s">
        <v>1102</v>
      </c>
      <c r="AA48" s="58">
        <v>475.0</v>
      </c>
      <c r="AB48" s="58" t="s">
        <v>955</v>
      </c>
      <c r="AC48" s="58">
        <v>0.0</v>
      </c>
      <c r="AD48" s="58" t="s">
        <v>1103</v>
      </c>
      <c r="AE48" s="58">
        <v>600.0</v>
      </c>
      <c r="AF48" s="58" t="s">
        <v>955</v>
      </c>
      <c r="AG48" s="58">
        <v>0.0</v>
      </c>
      <c r="AH48" s="58" t="s">
        <v>1104</v>
      </c>
      <c r="AI48" s="58">
        <v>750.0</v>
      </c>
      <c r="AJ48" s="58" t="s">
        <v>955</v>
      </c>
      <c r="AK48" s="58">
        <v>0.0</v>
      </c>
    </row>
    <row r="49" ht="22.5" customHeight="1">
      <c r="A49" s="58" t="s">
        <v>1118</v>
      </c>
      <c r="B49" s="58" t="s">
        <v>1118</v>
      </c>
      <c r="C49" s="58" t="s">
        <v>955</v>
      </c>
      <c r="D49" s="58">
        <v>50.0</v>
      </c>
      <c r="E49" s="58" t="s">
        <v>955</v>
      </c>
      <c r="F49" s="58" t="s">
        <v>955</v>
      </c>
      <c r="G49" s="58" t="s">
        <v>955</v>
      </c>
      <c r="H49" s="58" t="s">
        <v>955</v>
      </c>
      <c r="I49" s="58" t="s">
        <v>1111</v>
      </c>
      <c r="J49" s="58" t="s">
        <v>955</v>
      </c>
      <c r="K49" s="58">
        <v>0.0</v>
      </c>
      <c r="L49" s="58" t="s">
        <v>1051</v>
      </c>
      <c r="M49" s="58" t="s">
        <v>955</v>
      </c>
      <c r="N49" s="58" t="s">
        <v>955</v>
      </c>
      <c r="O49" s="58">
        <v>0.0</v>
      </c>
      <c r="P49" s="58" t="s">
        <v>955</v>
      </c>
      <c r="Q49" s="58" t="s">
        <v>955</v>
      </c>
      <c r="R49" s="58">
        <v>1.0</v>
      </c>
      <c r="S49" s="58">
        <v>0.0</v>
      </c>
      <c r="T49" s="58" t="s">
        <v>1052</v>
      </c>
      <c r="U49" s="58" t="s">
        <v>955</v>
      </c>
      <c r="V49" s="58" t="s">
        <v>955</v>
      </c>
      <c r="W49" s="58" t="s">
        <v>955</v>
      </c>
      <c r="X49" s="58" t="s">
        <v>955</v>
      </c>
      <c r="Y49" s="58" t="s">
        <v>1101</v>
      </c>
      <c r="Z49" s="58" t="s">
        <v>1102</v>
      </c>
      <c r="AA49" s="58">
        <v>450.0</v>
      </c>
      <c r="AB49" s="58" t="s">
        <v>955</v>
      </c>
      <c r="AC49" s="58">
        <v>0.0</v>
      </c>
      <c r="AD49" s="58" t="s">
        <v>1103</v>
      </c>
      <c r="AE49" s="58">
        <v>600.0</v>
      </c>
      <c r="AF49" s="58" t="s">
        <v>955</v>
      </c>
      <c r="AG49" s="58">
        <v>0.0</v>
      </c>
      <c r="AH49" s="58" t="s">
        <v>1104</v>
      </c>
      <c r="AI49" s="58">
        <v>750.0</v>
      </c>
      <c r="AJ49" s="58" t="s">
        <v>955</v>
      </c>
      <c r="AK49" s="58">
        <v>0.0</v>
      </c>
    </row>
    <row r="50" ht="22.5" customHeight="1">
      <c r="A50" s="58" t="s">
        <v>1119</v>
      </c>
      <c r="B50" s="58" t="s">
        <v>1119</v>
      </c>
      <c r="C50" s="58" t="s">
        <v>955</v>
      </c>
      <c r="D50" s="58">
        <v>51.0</v>
      </c>
      <c r="E50" s="58" t="s">
        <v>955</v>
      </c>
      <c r="F50" s="58" t="s">
        <v>955</v>
      </c>
      <c r="G50" s="58" t="s">
        <v>955</v>
      </c>
      <c r="H50" s="58" t="s">
        <v>955</v>
      </c>
      <c r="I50" s="58" t="s">
        <v>1111</v>
      </c>
      <c r="J50" s="58" t="s">
        <v>955</v>
      </c>
      <c r="K50" s="58">
        <v>0.0</v>
      </c>
      <c r="L50" s="58" t="s">
        <v>1051</v>
      </c>
      <c r="M50" s="58" t="s">
        <v>955</v>
      </c>
      <c r="N50" s="58" t="s">
        <v>955</v>
      </c>
      <c r="O50" s="58">
        <v>0.0</v>
      </c>
      <c r="P50" s="58" t="s">
        <v>955</v>
      </c>
      <c r="Q50" s="58" t="s">
        <v>955</v>
      </c>
      <c r="R50" s="58">
        <v>1.0</v>
      </c>
      <c r="S50" s="58">
        <v>0.0</v>
      </c>
      <c r="T50" s="58" t="s">
        <v>1052</v>
      </c>
      <c r="U50" s="58" t="s">
        <v>955</v>
      </c>
      <c r="V50" s="58" t="s">
        <v>955</v>
      </c>
      <c r="W50" s="58" t="s">
        <v>955</v>
      </c>
      <c r="X50" s="58" t="s">
        <v>955</v>
      </c>
      <c r="Y50" s="58" t="s">
        <v>1101</v>
      </c>
      <c r="Z50" s="58" t="s">
        <v>1102</v>
      </c>
      <c r="AA50" s="58">
        <v>490.0</v>
      </c>
      <c r="AB50" s="58" t="s">
        <v>955</v>
      </c>
      <c r="AC50" s="58">
        <v>0.0</v>
      </c>
      <c r="AD50" s="58" t="s">
        <v>1103</v>
      </c>
      <c r="AE50" s="58">
        <v>650.0</v>
      </c>
      <c r="AF50" s="58" t="s">
        <v>955</v>
      </c>
      <c r="AG50" s="58">
        <v>0.0</v>
      </c>
      <c r="AH50" s="58" t="s">
        <v>1104</v>
      </c>
      <c r="AI50" s="58">
        <v>825.0</v>
      </c>
      <c r="AJ50" s="58" t="s">
        <v>955</v>
      </c>
      <c r="AK50" s="58">
        <v>0.0</v>
      </c>
    </row>
    <row r="51" ht="22.5" customHeight="1">
      <c r="A51" s="58" t="s">
        <v>1120</v>
      </c>
      <c r="B51" s="58" t="s">
        <v>1120</v>
      </c>
      <c r="C51" s="58" t="s">
        <v>955</v>
      </c>
      <c r="D51" s="58">
        <v>52.0</v>
      </c>
      <c r="E51" s="58" t="s">
        <v>955</v>
      </c>
      <c r="F51" s="58" t="s">
        <v>955</v>
      </c>
      <c r="G51" s="58" t="s">
        <v>955</v>
      </c>
      <c r="H51" s="58" t="s">
        <v>955</v>
      </c>
      <c r="I51" s="58" t="s">
        <v>1111</v>
      </c>
      <c r="J51" s="58" t="s">
        <v>955</v>
      </c>
      <c r="K51" s="58">
        <v>0.0</v>
      </c>
      <c r="L51" s="58" t="s">
        <v>1051</v>
      </c>
      <c r="M51" s="58" t="s">
        <v>955</v>
      </c>
      <c r="N51" s="58" t="s">
        <v>955</v>
      </c>
      <c r="O51" s="58">
        <v>0.0</v>
      </c>
      <c r="P51" s="58" t="s">
        <v>955</v>
      </c>
      <c r="Q51" s="58" t="s">
        <v>955</v>
      </c>
      <c r="R51" s="58">
        <v>1.0</v>
      </c>
      <c r="S51" s="58">
        <v>0.0</v>
      </c>
      <c r="T51" s="58" t="s">
        <v>1052</v>
      </c>
      <c r="U51" s="58" t="s">
        <v>955</v>
      </c>
      <c r="V51" s="58" t="s">
        <v>955</v>
      </c>
      <c r="W51" s="58" t="s">
        <v>955</v>
      </c>
      <c r="X51" s="58" t="s">
        <v>955</v>
      </c>
      <c r="Y51" s="58" t="s">
        <v>1101</v>
      </c>
      <c r="Z51" s="58" t="s">
        <v>1102</v>
      </c>
      <c r="AA51" s="58">
        <v>490.0</v>
      </c>
      <c r="AB51" s="58" t="s">
        <v>955</v>
      </c>
      <c r="AC51" s="58">
        <v>0.0</v>
      </c>
      <c r="AD51" s="58" t="s">
        <v>1103</v>
      </c>
      <c r="AE51" s="58">
        <v>650.0</v>
      </c>
      <c r="AF51" s="58" t="s">
        <v>955</v>
      </c>
      <c r="AG51" s="58">
        <v>0.0</v>
      </c>
      <c r="AH51" s="58" t="s">
        <v>1104</v>
      </c>
      <c r="AI51" s="58">
        <v>825.0</v>
      </c>
      <c r="AJ51" s="58" t="s">
        <v>955</v>
      </c>
      <c r="AK51" s="58">
        <v>0.0</v>
      </c>
    </row>
    <row r="52" ht="22.5" customHeight="1">
      <c r="A52" s="58" t="s">
        <v>1121</v>
      </c>
      <c r="B52" s="58" t="s">
        <v>1121</v>
      </c>
      <c r="C52" s="58" t="s">
        <v>955</v>
      </c>
      <c r="D52" s="58">
        <v>53.0</v>
      </c>
      <c r="E52" s="58" t="s">
        <v>955</v>
      </c>
      <c r="F52" s="58" t="s">
        <v>955</v>
      </c>
      <c r="G52" s="58" t="s">
        <v>955</v>
      </c>
      <c r="H52" s="58" t="s">
        <v>955</v>
      </c>
      <c r="I52" s="58" t="s">
        <v>1111</v>
      </c>
      <c r="J52" s="58" t="s">
        <v>955</v>
      </c>
      <c r="K52" s="58">
        <v>0.0</v>
      </c>
      <c r="L52" s="58" t="s">
        <v>1051</v>
      </c>
      <c r="M52" s="58" t="s">
        <v>955</v>
      </c>
      <c r="N52" s="58" t="s">
        <v>955</v>
      </c>
      <c r="O52" s="58">
        <v>0.0</v>
      </c>
      <c r="P52" s="58" t="s">
        <v>955</v>
      </c>
      <c r="Q52" s="58" t="s">
        <v>955</v>
      </c>
      <c r="R52" s="58">
        <v>1.0</v>
      </c>
      <c r="S52" s="58">
        <v>0.0</v>
      </c>
      <c r="T52" s="58" t="s">
        <v>1052</v>
      </c>
      <c r="U52" s="58" t="s">
        <v>955</v>
      </c>
      <c r="V52" s="58" t="s">
        <v>955</v>
      </c>
      <c r="W52" s="58" t="s">
        <v>955</v>
      </c>
      <c r="X52" s="58" t="s">
        <v>955</v>
      </c>
      <c r="Y52" s="58" t="s">
        <v>1101</v>
      </c>
      <c r="Z52" s="58" t="s">
        <v>1102</v>
      </c>
      <c r="AA52" s="58">
        <v>550.0</v>
      </c>
      <c r="AB52" s="58" t="s">
        <v>955</v>
      </c>
      <c r="AC52" s="58">
        <v>0.0</v>
      </c>
      <c r="AD52" s="58" t="s">
        <v>1103</v>
      </c>
      <c r="AE52" s="58">
        <v>675.0</v>
      </c>
      <c r="AF52" s="58" t="s">
        <v>955</v>
      </c>
      <c r="AG52" s="58">
        <v>0.0</v>
      </c>
      <c r="AH52" s="58" t="s">
        <v>1104</v>
      </c>
      <c r="AI52" s="58">
        <v>875.0</v>
      </c>
      <c r="AJ52" s="58" t="s">
        <v>955</v>
      </c>
      <c r="AK52" s="58">
        <v>0.0</v>
      </c>
    </row>
    <row r="53" ht="22.5" customHeight="1">
      <c r="A53" s="58" t="s">
        <v>1122</v>
      </c>
      <c r="B53" s="58" t="s">
        <v>1122</v>
      </c>
      <c r="C53" s="58" t="s">
        <v>955</v>
      </c>
      <c r="D53" s="58">
        <v>54.0</v>
      </c>
      <c r="E53" s="58" t="s">
        <v>955</v>
      </c>
      <c r="F53" s="58" t="s">
        <v>955</v>
      </c>
      <c r="G53" s="58" t="s">
        <v>955</v>
      </c>
      <c r="H53" s="58" t="s">
        <v>955</v>
      </c>
      <c r="I53" s="58" t="s">
        <v>1111</v>
      </c>
      <c r="J53" s="58" t="s">
        <v>955</v>
      </c>
      <c r="K53" s="58">
        <v>0.0</v>
      </c>
      <c r="L53" s="58" t="s">
        <v>1051</v>
      </c>
      <c r="M53" s="58" t="s">
        <v>955</v>
      </c>
      <c r="N53" s="58" t="s">
        <v>955</v>
      </c>
      <c r="O53" s="58">
        <v>0.0</v>
      </c>
      <c r="P53" s="58" t="s">
        <v>955</v>
      </c>
      <c r="Q53" s="58" t="s">
        <v>955</v>
      </c>
      <c r="R53" s="58">
        <v>1.0</v>
      </c>
      <c r="S53" s="58">
        <v>0.0</v>
      </c>
      <c r="T53" s="58" t="s">
        <v>1052</v>
      </c>
      <c r="U53" s="58" t="s">
        <v>955</v>
      </c>
      <c r="V53" s="58" t="s">
        <v>955</v>
      </c>
      <c r="W53" s="58" t="s">
        <v>955</v>
      </c>
      <c r="X53" s="58" t="s">
        <v>955</v>
      </c>
      <c r="Y53" s="58" t="s">
        <v>1101</v>
      </c>
      <c r="Z53" s="58" t="s">
        <v>1102</v>
      </c>
      <c r="AA53" s="58">
        <v>550.0</v>
      </c>
      <c r="AB53" s="58" t="s">
        <v>955</v>
      </c>
      <c r="AC53" s="58">
        <v>0.0</v>
      </c>
      <c r="AD53" s="58" t="s">
        <v>1103</v>
      </c>
      <c r="AE53" s="58">
        <v>675.0</v>
      </c>
      <c r="AF53" s="58" t="s">
        <v>955</v>
      </c>
      <c r="AG53" s="58">
        <v>0.0</v>
      </c>
      <c r="AH53" s="58" t="s">
        <v>1104</v>
      </c>
      <c r="AI53" s="58">
        <v>875.0</v>
      </c>
      <c r="AJ53" s="58" t="s">
        <v>955</v>
      </c>
      <c r="AK53" s="58">
        <v>0.0</v>
      </c>
    </row>
    <row r="54" ht="22.5" customHeight="1">
      <c r="A54" s="58" t="s">
        <v>1123</v>
      </c>
      <c r="B54" s="58" t="s">
        <v>1123</v>
      </c>
      <c r="C54" s="58" t="s">
        <v>955</v>
      </c>
      <c r="D54" s="58">
        <v>55.0</v>
      </c>
      <c r="E54" s="58" t="s">
        <v>955</v>
      </c>
      <c r="F54" s="58" t="s">
        <v>955</v>
      </c>
      <c r="G54" s="58" t="s">
        <v>955</v>
      </c>
      <c r="H54" s="58" t="s">
        <v>955</v>
      </c>
      <c r="I54" s="58" t="s">
        <v>1111</v>
      </c>
      <c r="J54" s="58" t="s">
        <v>955</v>
      </c>
      <c r="K54" s="58">
        <v>0.0</v>
      </c>
      <c r="L54" s="58" t="s">
        <v>1051</v>
      </c>
      <c r="M54" s="58" t="s">
        <v>955</v>
      </c>
      <c r="N54" s="58" t="s">
        <v>955</v>
      </c>
      <c r="O54" s="58">
        <v>0.0</v>
      </c>
      <c r="P54" s="58" t="s">
        <v>955</v>
      </c>
      <c r="Q54" s="58" t="s">
        <v>955</v>
      </c>
      <c r="R54" s="58">
        <v>1.0</v>
      </c>
      <c r="S54" s="58">
        <v>0.0</v>
      </c>
      <c r="T54" s="58" t="s">
        <v>1052</v>
      </c>
      <c r="U54" s="58" t="s">
        <v>955</v>
      </c>
      <c r="V54" s="58" t="s">
        <v>955</v>
      </c>
      <c r="W54" s="58" t="s">
        <v>955</v>
      </c>
      <c r="X54" s="58" t="s">
        <v>955</v>
      </c>
      <c r="Y54" s="58" t="s">
        <v>1101</v>
      </c>
      <c r="Z54" s="58" t="s">
        <v>1102</v>
      </c>
      <c r="AA54" s="58">
        <v>575.0</v>
      </c>
      <c r="AB54" s="58" t="s">
        <v>955</v>
      </c>
      <c r="AC54" s="58">
        <v>0.0</v>
      </c>
      <c r="AD54" s="58" t="s">
        <v>1103</v>
      </c>
      <c r="AE54" s="58">
        <v>675.0</v>
      </c>
      <c r="AF54" s="58" t="s">
        <v>955</v>
      </c>
      <c r="AG54" s="58">
        <v>0.0</v>
      </c>
      <c r="AH54" s="58" t="s">
        <v>1104</v>
      </c>
      <c r="AI54" s="58">
        <v>875.0</v>
      </c>
      <c r="AJ54" s="58" t="s">
        <v>955</v>
      </c>
      <c r="AK54" s="58">
        <v>0.0</v>
      </c>
    </row>
    <row r="55" ht="22.5" customHeight="1">
      <c r="A55" s="58" t="s">
        <v>1124</v>
      </c>
      <c r="B55" s="58" t="s">
        <v>1124</v>
      </c>
      <c r="C55" s="58" t="s">
        <v>955</v>
      </c>
      <c r="D55" s="58">
        <v>56.0</v>
      </c>
      <c r="E55" s="58" t="s">
        <v>955</v>
      </c>
      <c r="F55" s="58" t="s">
        <v>955</v>
      </c>
      <c r="G55" s="58" t="s">
        <v>955</v>
      </c>
      <c r="H55" s="58" t="s">
        <v>955</v>
      </c>
      <c r="I55" s="58" t="s">
        <v>1111</v>
      </c>
      <c r="J55" s="58" t="s">
        <v>955</v>
      </c>
      <c r="K55" s="58">
        <v>0.0</v>
      </c>
      <c r="L55" s="58" t="s">
        <v>1056</v>
      </c>
      <c r="M55" s="58" t="s">
        <v>955</v>
      </c>
      <c r="N55" s="58" t="s">
        <v>955</v>
      </c>
      <c r="O55" s="58">
        <v>0.0</v>
      </c>
      <c r="P55" s="58" t="s">
        <v>955</v>
      </c>
      <c r="Q55" s="58" t="s">
        <v>955</v>
      </c>
      <c r="R55" s="58">
        <v>1.0</v>
      </c>
      <c r="S55" s="58">
        <v>0.0</v>
      </c>
      <c r="T55" s="58" t="s">
        <v>1052</v>
      </c>
      <c r="U55" s="58" t="s">
        <v>955</v>
      </c>
      <c r="V55" s="58" t="s">
        <v>955</v>
      </c>
      <c r="W55" s="58" t="s">
        <v>955</v>
      </c>
      <c r="X55" s="58" t="s">
        <v>955</v>
      </c>
      <c r="Y55" s="58" t="s">
        <v>1101</v>
      </c>
      <c r="Z55" s="58" t="s">
        <v>1102</v>
      </c>
      <c r="AA55" s="58">
        <v>575.0</v>
      </c>
      <c r="AB55" s="58" t="s">
        <v>955</v>
      </c>
      <c r="AC55" s="58">
        <v>0.0</v>
      </c>
      <c r="AD55" s="58" t="s">
        <v>1103</v>
      </c>
      <c r="AE55" s="58">
        <v>675.0</v>
      </c>
      <c r="AF55" s="58" t="s">
        <v>955</v>
      </c>
      <c r="AG55" s="58">
        <v>0.0</v>
      </c>
      <c r="AH55" s="58" t="s">
        <v>1104</v>
      </c>
      <c r="AI55" s="58">
        <v>875.0</v>
      </c>
      <c r="AJ55" s="58" t="s">
        <v>955</v>
      </c>
      <c r="AK55" s="58">
        <v>0.0</v>
      </c>
    </row>
    <row r="56" ht="22.5" customHeight="1">
      <c r="A56" s="58" t="s">
        <v>1125</v>
      </c>
      <c r="B56" s="58" t="s">
        <v>1125</v>
      </c>
      <c r="C56" s="58" t="s">
        <v>955</v>
      </c>
      <c r="D56" s="58">
        <v>57.0</v>
      </c>
      <c r="E56" s="58" t="s">
        <v>955</v>
      </c>
      <c r="F56" s="58" t="s">
        <v>955</v>
      </c>
      <c r="G56" s="58" t="s">
        <v>955</v>
      </c>
      <c r="H56" s="58" t="s">
        <v>955</v>
      </c>
      <c r="I56" s="58" t="s">
        <v>1111</v>
      </c>
      <c r="J56" s="58" t="s">
        <v>955</v>
      </c>
      <c r="K56" s="58">
        <v>0.0</v>
      </c>
      <c r="L56" s="58" t="s">
        <v>1051</v>
      </c>
      <c r="M56" s="58" t="s">
        <v>955</v>
      </c>
      <c r="N56" s="58" t="s">
        <v>955</v>
      </c>
      <c r="O56" s="58">
        <v>0.0</v>
      </c>
      <c r="P56" s="58" t="s">
        <v>955</v>
      </c>
      <c r="Q56" s="58" t="s">
        <v>955</v>
      </c>
      <c r="R56" s="58">
        <v>1.0</v>
      </c>
      <c r="S56" s="58">
        <v>0.0</v>
      </c>
      <c r="T56" s="58" t="s">
        <v>1052</v>
      </c>
      <c r="U56" s="58" t="s">
        <v>955</v>
      </c>
      <c r="V56" s="58" t="s">
        <v>955</v>
      </c>
      <c r="W56" s="58" t="s">
        <v>955</v>
      </c>
      <c r="X56" s="58" t="s">
        <v>955</v>
      </c>
      <c r="Y56" s="58" t="s">
        <v>1101</v>
      </c>
      <c r="Z56" s="58" t="s">
        <v>1102</v>
      </c>
      <c r="AA56" s="58">
        <v>700.0</v>
      </c>
      <c r="AB56" s="58" t="s">
        <v>955</v>
      </c>
      <c r="AC56" s="58">
        <v>0.0</v>
      </c>
      <c r="AD56" s="58" t="s">
        <v>1103</v>
      </c>
      <c r="AE56" s="58">
        <v>900.0</v>
      </c>
      <c r="AF56" s="58" t="s">
        <v>955</v>
      </c>
      <c r="AG56" s="58">
        <v>0.0</v>
      </c>
      <c r="AH56" s="58" t="s">
        <v>1104</v>
      </c>
      <c r="AI56" s="58">
        <v>1250.0</v>
      </c>
      <c r="AJ56" s="58" t="s">
        <v>955</v>
      </c>
      <c r="AK56" s="58">
        <v>0.0</v>
      </c>
    </row>
    <row r="57" ht="22.5" customHeight="1">
      <c r="A57" s="58" t="s">
        <v>1126</v>
      </c>
      <c r="B57" s="58" t="s">
        <v>1126</v>
      </c>
      <c r="C57" s="58" t="s">
        <v>955</v>
      </c>
      <c r="D57" s="58">
        <v>58.0</v>
      </c>
      <c r="E57" s="58" t="s">
        <v>955</v>
      </c>
      <c r="F57" s="58" t="s">
        <v>955</v>
      </c>
      <c r="G57" s="58" t="s">
        <v>955</v>
      </c>
      <c r="H57" s="58" t="s">
        <v>955</v>
      </c>
      <c r="I57" s="58" t="s">
        <v>1111</v>
      </c>
      <c r="J57" s="58" t="s">
        <v>955</v>
      </c>
      <c r="K57" s="58">
        <v>1200.0</v>
      </c>
      <c r="L57" s="58" t="s">
        <v>1056</v>
      </c>
      <c r="M57" s="58" t="s">
        <v>955</v>
      </c>
      <c r="N57" s="58" t="s">
        <v>955</v>
      </c>
      <c r="O57" s="58">
        <v>0.0</v>
      </c>
      <c r="P57" s="58" t="s">
        <v>955</v>
      </c>
      <c r="Q57" s="58" t="s">
        <v>955</v>
      </c>
      <c r="R57" s="58">
        <v>1.0</v>
      </c>
      <c r="S57" s="58">
        <v>0.0</v>
      </c>
      <c r="T57" s="58" t="s">
        <v>1052</v>
      </c>
      <c r="U57" s="58"/>
      <c r="V57" s="58"/>
      <c r="W57" s="58"/>
      <c r="X57" s="58"/>
      <c r="Y57" s="58"/>
      <c r="Z57" s="58"/>
      <c r="AA57" s="58"/>
      <c r="AB57" s="58"/>
      <c r="AC57" s="58"/>
      <c r="AD57" s="58"/>
      <c r="AE57" s="58"/>
      <c r="AF57" s="58"/>
      <c r="AG57" s="58"/>
      <c r="AH57" s="58"/>
      <c r="AI57" s="58"/>
      <c r="AJ57" s="58"/>
      <c r="AK57" s="58"/>
    </row>
    <row r="58" ht="22.5" customHeight="1">
      <c r="A58" s="58" t="s">
        <v>1127</v>
      </c>
      <c r="B58" s="58" t="s">
        <v>1127</v>
      </c>
      <c r="C58" s="58" t="s">
        <v>955</v>
      </c>
      <c r="D58" s="58">
        <v>7.0</v>
      </c>
      <c r="E58" s="58" t="s">
        <v>955</v>
      </c>
      <c r="F58" s="58" t="s">
        <v>955</v>
      </c>
      <c r="G58" s="58" t="s">
        <v>955</v>
      </c>
      <c r="H58" s="58" t="s">
        <v>955</v>
      </c>
      <c r="I58" s="58" t="s">
        <v>1059</v>
      </c>
      <c r="J58" s="58" t="s">
        <v>955</v>
      </c>
      <c r="K58" s="58">
        <v>450.0</v>
      </c>
      <c r="L58" s="58" t="s">
        <v>1051</v>
      </c>
      <c r="M58" s="58" t="s">
        <v>955</v>
      </c>
      <c r="N58" s="58" t="s">
        <v>955</v>
      </c>
      <c r="O58" s="58">
        <v>0.0</v>
      </c>
      <c r="P58" s="58" t="s">
        <v>955</v>
      </c>
      <c r="Q58" s="58" t="s">
        <v>955</v>
      </c>
      <c r="R58" s="58">
        <v>1.0</v>
      </c>
      <c r="S58" s="58">
        <v>0.0</v>
      </c>
      <c r="T58" s="58" t="s">
        <v>1052</v>
      </c>
      <c r="U58" s="58"/>
      <c r="V58" s="58"/>
      <c r="W58" s="58"/>
      <c r="X58" s="58"/>
      <c r="Y58" s="58"/>
      <c r="Z58" s="58"/>
      <c r="AA58" s="58"/>
      <c r="AB58" s="58"/>
      <c r="AC58" s="58"/>
      <c r="AD58" s="58"/>
      <c r="AE58" s="58"/>
      <c r="AF58" s="58"/>
      <c r="AG58" s="58"/>
      <c r="AH58" s="58"/>
      <c r="AI58" s="58"/>
      <c r="AJ58" s="58"/>
      <c r="AK58" s="58"/>
    </row>
    <row r="59" ht="22.5" customHeight="1">
      <c r="A59" s="58" t="s">
        <v>1128</v>
      </c>
      <c r="B59" s="58" t="s">
        <v>1128</v>
      </c>
      <c r="C59" s="58" t="s">
        <v>955</v>
      </c>
      <c r="D59" s="58">
        <v>11.0</v>
      </c>
      <c r="E59" s="58" t="s">
        <v>955</v>
      </c>
      <c r="F59" s="58" t="s">
        <v>955</v>
      </c>
      <c r="G59" s="58" t="s">
        <v>955</v>
      </c>
      <c r="H59" s="58" t="s">
        <v>955</v>
      </c>
      <c r="I59" s="58" t="s">
        <v>1062</v>
      </c>
      <c r="J59" s="58" t="s">
        <v>955</v>
      </c>
      <c r="K59" s="58">
        <v>350.0</v>
      </c>
      <c r="L59" s="58" t="s">
        <v>1056</v>
      </c>
      <c r="M59" s="58" t="s">
        <v>955</v>
      </c>
      <c r="N59" s="58" t="s">
        <v>955</v>
      </c>
      <c r="O59" s="58">
        <v>0.0</v>
      </c>
      <c r="P59" s="58" t="s">
        <v>955</v>
      </c>
      <c r="Q59" s="58" t="s">
        <v>955</v>
      </c>
      <c r="R59" s="58">
        <v>1.0</v>
      </c>
      <c r="S59" s="58">
        <v>0.0</v>
      </c>
      <c r="T59" s="58" t="s">
        <v>1052</v>
      </c>
      <c r="U59" s="58"/>
      <c r="V59" s="58"/>
      <c r="W59" s="58"/>
      <c r="X59" s="58"/>
      <c r="Y59" s="58"/>
      <c r="Z59" s="58"/>
      <c r="AA59" s="58"/>
      <c r="AB59" s="58"/>
      <c r="AC59" s="58"/>
      <c r="AD59" s="58"/>
      <c r="AE59" s="58"/>
      <c r="AF59" s="58"/>
      <c r="AG59" s="58"/>
      <c r="AH59" s="58"/>
      <c r="AI59" s="58"/>
      <c r="AJ59" s="58"/>
      <c r="AK59" s="58"/>
    </row>
    <row r="60" ht="22.5" customHeight="1">
      <c r="A60" s="58" t="s">
        <v>1129</v>
      </c>
      <c r="B60" s="58" t="s">
        <v>1129</v>
      </c>
      <c r="C60" s="58" t="s">
        <v>955</v>
      </c>
      <c r="D60" s="58" t="s">
        <v>1130</v>
      </c>
      <c r="E60" s="58" t="s">
        <v>955</v>
      </c>
      <c r="F60" s="58" t="s">
        <v>955</v>
      </c>
      <c r="G60" s="58" t="s">
        <v>955</v>
      </c>
      <c r="H60" s="58" t="s">
        <v>955</v>
      </c>
      <c r="I60" s="58" t="s">
        <v>1131</v>
      </c>
      <c r="J60" s="58" t="s">
        <v>955</v>
      </c>
      <c r="K60" s="58">
        <v>180.0</v>
      </c>
      <c r="L60" s="58" t="s">
        <v>1056</v>
      </c>
      <c r="M60" s="58" t="s">
        <v>955</v>
      </c>
      <c r="N60" s="58" t="s">
        <v>955</v>
      </c>
      <c r="O60" s="58">
        <v>0.0</v>
      </c>
      <c r="P60" s="58" t="s">
        <v>955</v>
      </c>
      <c r="Q60" s="58" t="s">
        <v>955</v>
      </c>
      <c r="R60" s="58">
        <v>1.0</v>
      </c>
      <c r="S60" s="58">
        <v>0.0</v>
      </c>
      <c r="T60" s="58" t="s">
        <v>1052</v>
      </c>
      <c r="U60" s="58"/>
      <c r="V60" s="58"/>
      <c r="W60" s="58"/>
      <c r="X60" s="58"/>
      <c r="Y60" s="58"/>
      <c r="Z60" s="58"/>
      <c r="AA60" s="58"/>
      <c r="AB60" s="58"/>
      <c r="AC60" s="58"/>
      <c r="AD60" s="58"/>
      <c r="AE60" s="58"/>
      <c r="AF60" s="58"/>
      <c r="AG60" s="58"/>
      <c r="AH60" s="58"/>
      <c r="AI60" s="58"/>
      <c r="AJ60" s="58"/>
      <c r="AK60" s="58"/>
    </row>
    <row r="61" ht="22.5" customHeight="1">
      <c r="A61" s="58" t="s">
        <v>1132</v>
      </c>
      <c r="B61" s="58" t="s">
        <v>1132</v>
      </c>
      <c r="C61" s="58" t="s">
        <v>955</v>
      </c>
      <c r="D61" s="58" t="s">
        <v>1133</v>
      </c>
      <c r="E61" s="58" t="s">
        <v>955</v>
      </c>
      <c r="F61" s="58" t="s">
        <v>955</v>
      </c>
      <c r="G61" s="58" t="s">
        <v>955</v>
      </c>
      <c r="H61" s="58" t="s">
        <v>955</v>
      </c>
      <c r="I61" s="58" t="s">
        <v>1131</v>
      </c>
      <c r="J61" s="58" t="s">
        <v>955</v>
      </c>
      <c r="K61" s="58">
        <v>160.0</v>
      </c>
      <c r="L61" s="58" t="s">
        <v>1056</v>
      </c>
      <c r="M61" s="58" t="s">
        <v>955</v>
      </c>
      <c r="N61" s="58" t="s">
        <v>955</v>
      </c>
      <c r="O61" s="58">
        <v>0.0</v>
      </c>
      <c r="P61" s="58" t="s">
        <v>955</v>
      </c>
      <c r="Q61" s="58" t="s">
        <v>955</v>
      </c>
      <c r="R61" s="58">
        <v>1.0</v>
      </c>
      <c r="S61" s="58">
        <v>0.0</v>
      </c>
      <c r="T61" s="58" t="s">
        <v>1052</v>
      </c>
      <c r="U61" s="58"/>
      <c r="V61" s="58"/>
      <c r="W61" s="58"/>
      <c r="X61" s="58"/>
      <c r="Y61" s="58"/>
      <c r="Z61" s="58"/>
      <c r="AA61" s="58"/>
      <c r="AB61" s="58"/>
      <c r="AC61" s="58"/>
      <c r="AD61" s="58"/>
      <c r="AE61" s="58"/>
      <c r="AF61" s="58"/>
      <c r="AG61" s="58"/>
      <c r="AH61" s="58"/>
      <c r="AI61" s="58"/>
      <c r="AJ61" s="58"/>
      <c r="AK61" s="58"/>
    </row>
    <row r="62" ht="22.5" customHeight="1">
      <c r="A62" s="58" t="s">
        <v>1134</v>
      </c>
      <c r="B62" s="58" t="s">
        <v>1134</v>
      </c>
      <c r="C62" s="58" t="s">
        <v>955</v>
      </c>
      <c r="D62" s="58" t="s">
        <v>1135</v>
      </c>
      <c r="E62" s="58" t="s">
        <v>955</v>
      </c>
      <c r="F62" s="58" t="s">
        <v>955</v>
      </c>
      <c r="G62" s="58" t="s">
        <v>955</v>
      </c>
      <c r="H62" s="58" t="s">
        <v>955</v>
      </c>
      <c r="I62" s="58" t="s">
        <v>1131</v>
      </c>
      <c r="J62" s="58" t="s">
        <v>955</v>
      </c>
      <c r="K62" s="58">
        <v>160.0</v>
      </c>
      <c r="L62" s="58" t="s">
        <v>1056</v>
      </c>
      <c r="M62" s="58" t="s">
        <v>955</v>
      </c>
      <c r="N62" s="58" t="s">
        <v>955</v>
      </c>
      <c r="O62" s="58">
        <v>0.0</v>
      </c>
      <c r="P62" s="58" t="s">
        <v>955</v>
      </c>
      <c r="Q62" s="58" t="s">
        <v>955</v>
      </c>
      <c r="R62" s="58">
        <v>1.0</v>
      </c>
      <c r="S62" s="58">
        <v>0.0</v>
      </c>
      <c r="T62" s="58" t="s">
        <v>1052</v>
      </c>
      <c r="U62" s="58"/>
      <c r="V62" s="58"/>
      <c r="W62" s="58"/>
      <c r="X62" s="58"/>
      <c r="Y62" s="58"/>
      <c r="Z62" s="58"/>
      <c r="AA62" s="58"/>
      <c r="AB62" s="58"/>
      <c r="AC62" s="58"/>
      <c r="AD62" s="58"/>
      <c r="AE62" s="58"/>
      <c r="AF62" s="58"/>
      <c r="AG62" s="58"/>
      <c r="AH62" s="58"/>
      <c r="AI62" s="58"/>
      <c r="AJ62" s="58"/>
      <c r="AK62" s="58"/>
    </row>
    <row r="63" ht="22.5" customHeight="1">
      <c r="A63" s="58" t="s">
        <v>1136</v>
      </c>
      <c r="B63" s="58" t="s">
        <v>1136</v>
      </c>
      <c r="C63" s="58" t="s">
        <v>955</v>
      </c>
      <c r="D63" s="58" t="s">
        <v>1137</v>
      </c>
      <c r="E63" s="58" t="s">
        <v>955</v>
      </c>
      <c r="F63" s="58" t="s">
        <v>955</v>
      </c>
      <c r="G63" s="58" t="s">
        <v>955</v>
      </c>
      <c r="H63" s="58" t="s">
        <v>955</v>
      </c>
      <c r="I63" s="58" t="s">
        <v>1131</v>
      </c>
      <c r="J63" s="58" t="s">
        <v>955</v>
      </c>
      <c r="K63" s="58">
        <v>180.0</v>
      </c>
      <c r="L63" s="58" t="s">
        <v>1056</v>
      </c>
      <c r="M63" s="58" t="s">
        <v>955</v>
      </c>
      <c r="N63" s="58" t="s">
        <v>955</v>
      </c>
      <c r="O63" s="58">
        <v>0.0</v>
      </c>
      <c r="P63" s="58" t="s">
        <v>955</v>
      </c>
      <c r="Q63" s="58" t="s">
        <v>955</v>
      </c>
      <c r="R63" s="58">
        <v>1.0</v>
      </c>
      <c r="S63" s="58">
        <v>0.0</v>
      </c>
      <c r="T63" s="58" t="s">
        <v>1052</v>
      </c>
      <c r="U63" s="58"/>
      <c r="V63" s="58"/>
      <c r="W63" s="58"/>
      <c r="X63" s="58"/>
      <c r="Y63" s="58"/>
      <c r="Z63" s="58"/>
      <c r="AA63" s="58"/>
      <c r="AB63" s="58"/>
      <c r="AC63" s="58"/>
      <c r="AD63" s="58"/>
      <c r="AE63" s="58"/>
      <c r="AF63" s="58"/>
      <c r="AG63" s="58"/>
      <c r="AH63" s="58"/>
      <c r="AI63" s="58"/>
      <c r="AJ63" s="58"/>
      <c r="AK63" s="58"/>
    </row>
    <row r="64" ht="22.5" customHeight="1">
      <c r="A64" s="58" t="s">
        <v>1138</v>
      </c>
      <c r="B64" s="58" t="s">
        <v>1138</v>
      </c>
      <c r="C64" s="58" t="s">
        <v>955</v>
      </c>
      <c r="D64" s="58" t="s">
        <v>1139</v>
      </c>
      <c r="E64" s="58" t="s">
        <v>955</v>
      </c>
      <c r="F64" s="58" t="s">
        <v>955</v>
      </c>
      <c r="G64" s="58" t="s">
        <v>955</v>
      </c>
      <c r="H64" s="58" t="s">
        <v>955</v>
      </c>
      <c r="I64" s="58" t="s">
        <v>1131</v>
      </c>
      <c r="J64" s="58" t="s">
        <v>955</v>
      </c>
      <c r="K64" s="58">
        <v>170.0</v>
      </c>
      <c r="L64" s="58" t="s">
        <v>1056</v>
      </c>
      <c r="M64" s="58" t="s">
        <v>955</v>
      </c>
      <c r="N64" s="58" t="s">
        <v>955</v>
      </c>
      <c r="O64" s="58">
        <v>0.0</v>
      </c>
      <c r="P64" s="58" t="s">
        <v>955</v>
      </c>
      <c r="Q64" s="58" t="s">
        <v>955</v>
      </c>
      <c r="R64" s="58">
        <v>1.0</v>
      </c>
      <c r="S64" s="58">
        <v>0.0</v>
      </c>
      <c r="T64" s="58" t="s">
        <v>1052</v>
      </c>
      <c r="U64" s="58"/>
      <c r="V64" s="58"/>
      <c r="W64" s="58"/>
      <c r="X64" s="58"/>
      <c r="Y64" s="58"/>
      <c r="Z64" s="58"/>
      <c r="AA64" s="58"/>
      <c r="AB64" s="58"/>
      <c r="AC64" s="58"/>
      <c r="AD64" s="58"/>
      <c r="AE64" s="58"/>
      <c r="AF64" s="58"/>
      <c r="AG64" s="58"/>
      <c r="AH64" s="58"/>
      <c r="AI64" s="58"/>
      <c r="AJ64" s="58"/>
      <c r="AK64" s="58"/>
    </row>
    <row r="65" ht="22.5" customHeight="1">
      <c r="A65" s="58" t="s">
        <v>1140</v>
      </c>
      <c r="B65" s="58" t="s">
        <v>1140</v>
      </c>
      <c r="C65" s="58" t="s">
        <v>955</v>
      </c>
      <c r="D65" s="58" t="s">
        <v>1141</v>
      </c>
      <c r="E65" s="58" t="s">
        <v>955</v>
      </c>
      <c r="F65" s="58" t="s">
        <v>955</v>
      </c>
      <c r="G65" s="58" t="s">
        <v>955</v>
      </c>
      <c r="H65" s="58" t="s">
        <v>955</v>
      </c>
      <c r="I65" s="58" t="s">
        <v>1131</v>
      </c>
      <c r="J65" s="58" t="s">
        <v>955</v>
      </c>
      <c r="K65" s="58">
        <v>160.0</v>
      </c>
      <c r="L65" s="58" t="s">
        <v>1056</v>
      </c>
      <c r="M65" s="58" t="s">
        <v>955</v>
      </c>
      <c r="N65" s="58" t="s">
        <v>955</v>
      </c>
      <c r="O65" s="58">
        <v>0.0</v>
      </c>
      <c r="P65" s="58" t="s">
        <v>955</v>
      </c>
      <c r="Q65" s="58" t="s">
        <v>955</v>
      </c>
      <c r="R65" s="58">
        <v>1.0</v>
      </c>
      <c r="S65" s="58">
        <v>0.0</v>
      </c>
      <c r="T65" s="58" t="s">
        <v>1052</v>
      </c>
      <c r="U65" s="58"/>
      <c r="V65" s="58"/>
      <c r="W65" s="58"/>
      <c r="X65" s="58"/>
      <c r="Y65" s="58"/>
      <c r="Z65" s="58"/>
      <c r="AA65" s="58"/>
      <c r="AB65" s="58"/>
      <c r="AC65" s="58"/>
      <c r="AD65" s="58"/>
      <c r="AE65" s="58"/>
      <c r="AF65" s="58"/>
      <c r="AG65" s="58"/>
      <c r="AH65" s="58"/>
      <c r="AI65" s="58"/>
      <c r="AJ65" s="58"/>
      <c r="AK65" s="58"/>
    </row>
    <row r="66" ht="22.5" customHeight="1">
      <c r="A66" s="58" t="s">
        <v>1142</v>
      </c>
      <c r="B66" s="58" t="s">
        <v>1142</v>
      </c>
      <c r="C66" s="58" t="s">
        <v>955</v>
      </c>
      <c r="D66" s="58" t="s">
        <v>1143</v>
      </c>
      <c r="E66" s="58" t="s">
        <v>955</v>
      </c>
      <c r="F66" s="58" t="s">
        <v>955</v>
      </c>
      <c r="G66" s="58" t="s">
        <v>955</v>
      </c>
      <c r="H66" s="58" t="s">
        <v>955</v>
      </c>
      <c r="I66" s="58" t="s">
        <v>1131</v>
      </c>
      <c r="J66" s="58" t="s">
        <v>955</v>
      </c>
      <c r="K66" s="58">
        <v>160.0</v>
      </c>
      <c r="L66" s="58" t="s">
        <v>1056</v>
      </c>
      <c r="M66" s="58" t="s">
        <v>955</v>
      </c>
      <c r="N66" s="58" t="s">
        <v>955</v>
      </c>
      <c r="O66" s="58">
        <v>0.0</v>
      </c>
      <c r="P66" s="58" t="s">
        <v>955</v>
      </c>
      <c r="Q66" s="58" t="s">
        <v>955</v>
      </c>
      <c r="R66" s="58">
        <v>1.0</v>
      </c>
      <c r="S66" s="58">
        <v>0.0</v>
      </c>
      <c r="T66" s="58" t="s">
        <v>1052</v>
      </c>
      <c r="U66" s="58"/>
      <c r="V66" s="58"/>
      <c r="W66" s="58"/>
      <c r="X66" s="58"/>
      <c r="Y66" s="58"/>
      <c r="Z66" s="58"/>
      <c r="AA66" s="58"/>
      <c r="AB66" s="58"/>
      <c r="AC66" s="58"/>
      <c r="AD66" s="58"/>
      <c r="AE66" s="58"/>
      <c r="AF66" s="58"/>
      <c r="AG66" s="58"/>
      <c r="AH66" s="58"/>
      <c r="AI66" s="58"/>
      <c r="AJ66" s="58"/>
      <c r="AK66" s="58"/>
    </row>
    <row r="67" ht="22.5" customHeight="1">
      <c r="A67" s="58" t="s">
        <v>1144</v>
      </c>
      <c r="B67" s="58" t="s">
        <v>1144</v>
      </c>
      <c r="C67" s="58" t="s">
        <v>955</v>
      </c>
      <c r="D67" s="58" t="s">
        <v>1145</v>
      </c>
      <c r="E67" s="58" t="s">
        <v>955</v>
      </c>
      <c r="F67" s="58" t="s">
        <v>955</v>
      </c>
      <c r="G67" s="58" t="s">
        <v>955</v>
      </c>
      <c r="H67" s="58" t="s">
        <v>955</v>
      </c>
      <c r="I67" s="58" t="s">
        <v>1131</v>
      </c>
      <c r="J67" s="58" t="s">
        <v>955</v>
      </c>
      <c r="K67" s="58">
        <v>120.0</v>
      </c>
      <c r="L67" s="58" t="s">
        <v>1056</v>
      </c>
      <c r="M67" s="58" t="s">
        <v>955</v>
      </c>
      <c r="N67" s="58" t="s">
        <v>955</v>
      </c>
      <c r="O67" s="58">
        <v>0.0</v>
      </c>
      <c r="P67" s="58" t="s">
        <v>955</v>
      </c>
      <c r="Q67" s="58" t="s">
        <v>955</v>
      </c>
      <c r="R67" s="58">
        <v>1.0</v>
      </c>
      <c r="S67" s="58">
        <v>0.0</v>
      </c>
      <c r="T67" s="58" t="s">
        <v>1052</v>
      </c>
      <c r="U67" s="58"/>
      <c r="V67" s="58"/>
      <c r="W67" s="58"/>
      <c r="X67" s="58"/>
      <c r="Y67" s="58"/>
      <c r="Z67" s="58"/>
      <c r="AA67" s="58"/>
      <c r="AB67" s="58"/>
      <c r="AC67" s="58"/>
      <c r="AD67" s="58"/>
      <c r="AE67" s="58"/>
      <c r="AF67" s="58"/>
      <c r="AG67" s="58"/>
      <c r="AH67" s="58"/>
      <c r="AI67" s="58"/>
      <c r="AJ67" s="58"/>
      <c r="AK67" s="58"/>
    </row>
    <row r="68" ht="22.5" customHeight="1">
      <c r="A68" s="58" t="s">
        <v>1146</v>
      </c>
      <c r="B68" s="58" t="s">
        <v>1146</v>
      </c>
      <c r="C68" s="58" t="s">
        <v>955</v>
      </c>
      <c r="D68" s="58" t="s">
        <v>1147</v>
      </c>
      <c r="E68" s="58" t="s">
        <v>955</v>
      </c>
      <c r="F68" s="58" t="s">
        <v>955</v>
      </c>
      <c r="G68" s="58" t="s">
        <v>955</v>
      </c>
      <c r="H68" s="58" t="s">
        <v>955</v>
      </c>
      <c r="I68" s="58" t="s">
        <v>1131</v>
      </c>
      <c r="J68" s="58" t="s">
        <v>955</v>
      </c>
      <c r="K68" s="58">
        <v>125.0</v>
      </c>
      <c r="L68" s="58" t="s">
        <v>1056</v>
      </c>
      <c r="M68" s="58" t="s">
        <v>955</v>
      </c>
      <c r="N68" s="58" t="s">
        <v>955</v>
      </c>
      <c r="O68" s="58">
        <v>0.0</v>
      </c>
      <c r="P68" s="58" t="s">
        <v>955</v>
      </c>
      <c r="Q68" s="58" t="s">
        <v>955</v>
      </c>
      <c r="R68" s="58">
        <v>1.0</v>
      </c>
      <c r="S68" s="58">
        <v>0.0</v>
      </c>
      <c r="T68" s="58" t="s">
        <v>1052</v>
      </c>
      <c r="U68" s="58"/>
      <c r="V68" s="58"/>
      <c r="W68" s="58"/>
      <c r="X68" s="58"/>
      <c r="Y68" s="58"/>
      <c r="Z68" s="58"/>
      <c r="AA68" s="58"/>
      <c r="AB68" s="58"/>
      <c r="AC68" s="58"/>
      <c r="AD68" s="58"/>
      <c r="AE68" s="58"/>
      <c r="AF68" s="58"/>
      <c r="AG68" s="58"/>
      <c r="AH68" s="58"/>
      <c r="AI68" s="58"/>
      <c r="AJ68" s="58"/>
      <c r="AK68" s="58"/>
    </row>
    <row r="69" ht="22.5" customHeight="1">
      <c r="A69" s="58" t="s">
        <v>1148</v>
      </c>
      <c r="B69" s="58" t="s">
        <v>1148</v>
      </c>
      <c r="C69" s="58" t="s">
        <v>955</v>
      </c>
      <c r="D69" s="58" t="s">
        <v>1149</v>
      </c>
      <c r="E69" s="58" t="s">
        <v>955</v>
      </c>
      <c r="F69" s="58" t="s">
        <v>955</v>
      </c>
      <c r="G69" s="58" t="s">
        <v>955</v>
      </c>
      <c r="H69" s="58" t="s">
        <v>955</v>
      </c>
      <c r="I69" s="58" t="s">
        <v>1131</v>
      </c>
      <c r="J69" s="58" t="s">
        <v>955</v>
      </c>
      <c r="K69" s="58">
        <v>75.0</v>
      </c>
      <c r="L69" s="58" t="s">
        <v>1056</v>
      </c>
      <c r="M69" s="58" t="s">
        <v>955</v>
      </c>
      <c r="N69" s="58" t="s">
        <v>955</v>
      </c>
      <c r="O69" s="58">
        <v>0.0</v>
      </c>
      <c r="P69" s="58" t="s">
        <v>955</v>
      </c>
      <c r="Q69" s="58" t="s">
        <v>955</v>
      </c>
      <c r="R69" s="58">
        <v>1.0</v>
      </c>
      <c r="S69" s="58">
        <v>0.0</v>
      </c>
      <c r="T69" s="58" t="s">
        <v>1052</v>
      </c>
      <c r="U69" s="58"/>
      <c r="V69" s="58"/>
      <c r="W69" s="58"/>
      <c r="X69" s="58"/>
      <c r="Y69" s="58"/>
      <c r="Z69" s="58"/>
      <c r="AA69" s="58"/>
      <c r="AB69" s="58"/>
      <c r="AC69" s="58"/>
      <c r="AD69" s="58"/>
      <c r="AE69" s="58"/>
      <c r="AF69" s="58"/>
      <c r="AG69" s="58"/>
      <c r="AH69" s="58"/>
      <c r="AI69" s="58"/>
      <c r="AJ69" s="58"/>
      <c r="AK69" s="58"/>
    </row>
    <row r="70" ht="22.5" customHeight="1">
      <c r="A70" s="58" t="s">
        <v>1150</v>
      </c>
      <c r="B70" s="58" t="s">
        <v>1150</v>
      </c>
      <c r="C70" s="58" t="s">
        <v>955</v>
      </c>
      <c r="D70" s="58" t="s">
        <v>1151</v>
      </c>
      <c r="E70" s="58" t="s">
        <v>955</v>
      </c>
      <c r="F70" s="58" t="s">
        <v>955</v>
      </c>
      <c r="G70" s="58" t="s">
        <v>955</v>
      </c>
      <c r="H70" s="58" t="s">
        <v>955</v>
      </c>
      <c r="I70" s="58" t="s">
        <v>1131</v>
      </c>
      <c r="J70" s="58" t="s">
        <v>955</v>
      </c>
      <c r="K70" s="58">
        <v>20.0</v>
      </c>
      <c r="L70" s="58" t="s">
        <v>1056</v>
      </c>
      <c r="M70" s="58" t="s">
        <v>955</v>
      </c>
      <c r="N70" s="58" t="s">
        <v>955</v>
      </c>
      <c r="O70" s="58">
        <v>0.0</v>
      </c>
      <c r="P70" s="58" t="s">
        <v>955</v>
      </c>
      <c r="Q70" s="58" t="s">
        <v>955</v>
      </c>
      <c r="R70" s="58">
        <v>1.0</v>
      </c>
      <c r="S70" s="58">
        <v>0.0</v>
      </c>
      <c r="T70" s="58" t="s">
        <v>1052</v>
      </c>
      <c r="U70" s="58"/>
      <c r="V70" s="58"/>
      <c r="W70" s="58"/>
      <c r="X70" s="58"/>
      <c r="Y70" s="58"/>
      <c r="Z70" s="58"/>
      <c r="AA70" s="58"/>
      <c r="AB70" s="58"/>
      <c r="AC70" s="58"/>
      <c r="AD70" s="58"/>
      <c r="AE70" s="58"/>
      <c r="AF70" s="58"/>
      <c r="AG70" s="58"/>
      <c r="AH70" s="58"/>
      <c r="AI70" s="58"/>
      <c r="AJ70" s="58"/>
      <c r="AK70" s="58"/>
    </row>
    <row r="71" ht="22.5" customHeight="1">
      <c r="A71" s="58" t="s">
        <v>1152</v>
      </c>
      <c r="B71" s="58" t="s">
        <v>1153</v>
      </c>
      <c r="C71" s="58" t="s">
        <v>955</v>
      </c>
      <c r="D71" s="58" t="s">
        <v>1153</v>
      </c>
      <c r="E71" s="58" t="s">
        <v>955</v>
      </c>
      <c r="F71" s="58" t="s">
        <v>955</v>
      </c>
      <c r="G71" s="58" t="s">
        <v>955</v>
      </c>
      <c r="H71" s="58" t="s">
        <v>955</v>
      </c>
      <c r="I71" s="58" t="s">
        <v>1154</v>
      </c>
      <c r="J71" s="58" t="s">
        <v>955</v>
      </c>
      <c r="K71" s="58">
        <v>120.0</v>
      </c>
      <c r="L71" s="58" t="s">
        <v>1056</v>
      </c>
      <c r="M71" s="58" t="s">
        <v>1155</v>
      </c>
      <c r="N71" s="58" t="s">
        <v>955</v>
      </c>
      <c r="O71" s="58">
        <v>0.0</v>
      </c>
      <c r="P71" s="58" t="s">
        <v>955</v>
      </c>
      <c r="Q71" s="58" t="s">
        <v>955</v>
      </c>
      <c r="R71" s="58">
        <v>1.0</v>
      </c>
      <c r="S71" s="58">
        <v>0.0</v>
      </c>
      <c r="T71" s="58" t="s">
        <v>1052</v>
      </c>
      <c r="U71" s="58"/>
      <c r="V71" s="58"/>
      <c r="W71" s="58"/>
      <c r="X71" s="58"/>
      <c r="Y71" s="58"/>
      <c r="Z71" s="58"/>
      <c r="AA71" s="58"/>
      <c r="AB71" s="58"/>
      <c r="AC71" s="58"/>
      <c r="AD71" s="58"/>
      <c r="AE71" s="58"/>
      <c r="AF71" s="58"/>
      <c r="AG71" s="58"/>
      <c r="AH71" s="58"/>
      <c r="AI71" s="58"/>
      <c r="AJ71" s="58"/>
      <c r="AK71" s="58"/>
    </row>
    <row r="72" ht="22.5" customHeight="1">
      <c r="A72" s="58" t="s">
        <v>1156</v>
      </c>
      <c r="B72" s="58" t="s">
        <v>1156</v>
      </c>
      <c r="C72" s="58" t="s">
        <v>955</v>
      </c>
      <c r="D72" s="58" t="s">
        <v>1157</v>
      </c>
      <c r="E72" s="58" t="s">
        <v>955</v>
      </c>
      <c r="F72" s="58" t="s">
        <v>955</v>
      </c>
      <c r="G72" s="58" t="s">
        <v>955</v>
      </c>
      <c r="H72" s="58" t="s">
        <v>955</v>
      </c>
      <c r="I72" s="58" t="s">
        <v>1076</v>
      </c>
      <c r="J72" s="58" t="s">
        <v>955</v>
      </c>
      <c r="K72" s="58">
        <v>190.0</v>
      </c>
      <c r="L72" s="58" t="s">
        <v>1056</v>
      </c>
      <c r="M72" s="58" t="s">
        <v>955</v>
      </c>
      <c r="N72" s="58" t="s">
        <v>955</v>
      </c>
      <c r="O72" s="58">
        <v>0.0</v>
      </c>
      <c r="P72" s="58" t="s">
        <v>955</v>
      </c>
      <c r="Q72" s="58" t="s">
        <v>955</v>
      </c>
      <c r="R72" s="58">
        <v>1.0</v>
      </c>
      <c r="S72" s="58">
        <v>0.0</v>
      </c>
      <c r="T72" s="58" t="s">
        <v>1052</v>
      </c>
      <c r="U72" s="58"/>
      <c r="V72" s="58"/>
      <c r="W72" s="58"/>
      <c r="X72" s="58"/>
      <c r="Y72" s="58"/>
      <c r="Z72" s="58"/>
      <c r="AA72" s="58"/>
      <c r="AB72" s="58"/>
      <c r="AC72" s="58"/>
      <c r="AD72" s="58"/>
      <c r="AE72" s="58"/>
      <c r="AF72" s="58"/>
      <c r="AG72" s="58"/>
      <c r="AH72" s="58"/>
      <c r="AI72" s="58"/>
      <c r="AJ72" s="58"/>
      <c r="AK72" s="58"/>
    </row>
    <row r="73" ht="22.5" customHeight="1">
      <c r="A73" s="58" t="s">
        <v>1158</v>
      </c>
      <c r="B73" s="58" t="s">
        <v>101</v>
      </c>
      <c r="C73" s="58" t="s">
        <v>955</v>
      </c>
      <c r="D73" s="58" t="s">
        <v>1159</v>
      </c>
      <c r="E73" s="58" t="s">
        <v>955</v>
      </c>
      <c r="F73" s="58" t="s">
        <v>955</v>
      </c>
      <c r="G73" s="58" t="s">
        <v>955</v>
      </c>
      <c r="H73" s="58" t="s">
        <v>955</v>
      </c>
      <c r="I73" s="58" t="s">
        <v>1154</v>
      </c>
      <c r="J73" s="58" t="s">
        <v>955</v>
      </c>
      <c r="K73" s="58">
        <v>120.0</v>
      </c>
      <c r="L73" s="58" t="s">
        <v>1051</v>
      </c>
      <c r="M73" s="58" t="s">
        <v>1155</v>
      </c>
      <c r="N73" s="58" t="s">
        <v>955</v>
      </c>
      <c r="O73" s="58">
        <v>0.0</v>
      </c>
      <c r="P73" s="58" t="s">
        <v>955</v>
      </c>
      <c r="Q73" s="58" t="s">
        <v>955</v>
      </c>
      <c r="R73" s="58">
        <v>1.0</v>
      </c>
      <c r="S73" s="58">
        <v>0.0</v>
      </c>
      <c r="T73" s="58" t="s">
        <v>1052</v>
      </c>
      <c r="U73" s="58"/>
      <c r="V73" s="58"/>
      <c r="W73" s="58"/>
      <c r="X73" s="58"/>
      <c r="Y73" s="58"/>
      <c r="Z73" s="58"/>
      <c r="AA73" s="58"/>
      <c r="AB73" s="58"/>
      <c r="AC73" s="58"/>
      <c r="AD73" s="58"/>
      <c r="AE73" s="58"/>
      <c r="AF73" s="58"/>
      <c r="AG73" s="58"/>
      <c r="AH73" s="58"/>
      <c r="AI73" s="58"/>
      <c r="AJ73" s="58"/>
      <c r="AK73" s="58"/>
    </row>
    <row r="74" ht="22.5" customHeight="1">
      <c r="A74" s="58" t="s">
        <v>1160</v>
      </c>
      <c r="B74" s="58" t="s">
        <v>1160</v>
      </c>
      <c r="C74" s="58" t="s">
        <v>955</v>
      </c>
      <c r="D74" s="58" t="s">
        <v>1161</v>
      </c>
      <c r="E74" s="58" t="s">
        <v>955</v>
      </c>
      <c r="F74" s="58" t="s">
        <v>955</v>
      </c>
      <c r="G74" s="58" t="s">
        <v>955</v>
      </c>
      <c r="H74" s="58" t="s">
        <v>955</v>
      </c>
      <c r="I74" s="58" t="s">
        <v>1154</v>
      </c>
      <c r="J74" s="58" t="s">
        <v>955</v>
      </c>
      <c r="K74" s="58">
        <v>50.0</v>
      </c>
      <c r="L74" s="58" t="s">
        <v>1056</v>
      </c>
      <c r="M74" s="58" t="s">
        <v>955</v>
      </c>
      <c r="N74" s="58" t="s">
        <v>955</v>
      </c>
      <c r="O74" s="58">
        <v>0.0</v>
      </c>
      <c r="P74" s="58" t="s">
        <v>955</v>
      </c>
      <c r="Q74" s="58" t="s">
        <v>955</v>
      </c>
      <c r="R74" s="58">
        <v>1.0</v>
      </c>
      <c r="S74" s="58">
        <v>0.0</v>
      </c>
      <c r="T74" s="58" t="s">
        <v>1052</v>
      </c>
      <c r="U74" s="58"/>
      <c r="V74" s="58"/>
      <c r="W74" s="58"/>
      <c r="X74" s="58"/>
      <c r="Y74" s="58"/>
      <c r="Z74" s="58"/>
      <c r="AA74" s="58"/>
      <c r="AB74" s="58"/>
      <c r="AC74" s="58"/>
      <c r="AD74" s="58"/>
      <c r="AE74" s="58"/>
      <c r="AF74" s="58"/>
      <c r="AG74" s="58"/>
      <c r="AH74" s="58"/>
      <c r="AI74" s="58"/>
      <c r="AJ74" s="58"/>
      <c r="AK74" s="58"/>
    </row>
    <row r="75" ht="22.5" customHeight="1">
      <c r="A75" s="58" t="s">
        <v>105</v>
      </c>
      <c r="B75" s="58" t="s">
        <v>105</v>
      </c>
      <c r="C75" s="58" t="s">
        <v>955</v>
      </c>
      <c r="D75" s="58" t="s">
        <v>1162</v>
      </c>
      <c r="E75" s="58" t="s">
        <v>955</v>
      </c>
      <c r="F75" s="58" t="s">
        <v>955</v>
      </c>
      <c r="G75" s="58" t="s">
        <v>955</v>
      </c>
      <c r="H75" s="58" t="s">
        <v>955</v>
      </c>
      <c r="I75" s="58" t="s">
        <v>1154</v>
      </c>
      <c r="J75" s="58" t="s">
        <v>955</v>
      </c>
      <c r="K75" s="58">
        <v>50.0</v>
      </c>
      <c r="L75" s="58" t="s">
        <v>1056</v>
      </c>
      <c r="M75" s="58" t="s">
        <v>955</v>
      </c>
      <c r="N75" s="58" t="s">
        <v>955</v>
      </c>
      <c r="O75" s="58">
        <v>0.0</v>
      </c>
      <c r="P75" s="58" t="s">
        <v>955</v>
      </c>
      <c r="Q75" s="58" t="s">
        <v>955</v>
      </c>
      <c r="R75" s="58">
        <v>1.0</v>
      </c>
      <c r="S75" s="58">
        <v>0.0</v>
      </c>
      <c r="T75" s="58" t="s">
        <v>1052</v>
      </c>
      <c r="U75" s="58"/>
      <c r="V75" s="58"/>
      <c r="W75" s="58"/>
      <c r="X75" s="58"/>
      <c r="Y75" s="58"/>
      <c r="Z75" s="58"/>
      <c r="AA75" s="58"/>
      <c r="AB75" s="58"/>
      <c r="AC75" s="58"/>
      <c r="AD75" s="58"/>
      <c r="AE75" s="58"/>
      <c r="AF75" s="58"/>
      <c r="AG75" s="58"/>
      <c r="AH75" s="58"/>
      <c r="AI75" s="58"/>
      <c r="AJ75" s="58"/>
      <c r="AK75" s="58"/>
    </row>
    <row r="76" ht="22.5" customHeight="1">
      <c r="A76" s="58" t="s">
        <v>1163</v>
      </c>
      <c r="B76" s="58" t="s">
        <v>1163</v>
      </c>
      <c r="C76" s="58" t="s">
        <v>955</v>
      </c>
      <c r="D76" s="58" t="s">
        <v>1164</v>
      </c>
      <c r="E76" s="58" t="s">
        <v>955</v>
      </c>
      <c r="F76" s="58" t="s">
        <v>955</v>
      </c>
      <c r="G76" s="58" t="s">
        <v>955</v>
      </c>
      <c r="H76" s="58" t="s">
        <v>955</v>
      </c>
      <c r="I76" s="58" t="s">
        <v>1154</v>
      </c>
      <c r="J76" s="58" t="s">
        <v>955</v>
      </c>
      <c r="K76" s="58">
        <v>50.0</v>
      </c>
      <c r="L76" s="58" t="s">
        <v>1056</v>
      </c>
      <c r="M76" s="58" t="s">
        <v>955</v>
      </c>
      <c r="N76" s="58" t="s">
        <v>955</v>
      </c>
      <c r="O76" s="58">
        <v>0.0</v>
      </c>
      <c r="P76" s="58" t="s">
        <v>955</v>
      </c>
      <c r="Q76" s="58" t="s">
        <v>955</v>
      </c>
      <c r="R76" s="58">
        <v>1.0</v>
      </c>
      <c r="S76" s="58">
        <v>0.0</v>
      </c>
      <c r="T76" s="58" t="s">
        <v>1052</v>
      </c>
      <c r="U76" s="58"/>
      <c r="V76" s="58"/>
      <c r="W76" s="58"/>
      <c r="X76" s="58"/>
      <c r="Y76" s="58"/>
      <c r="Z76" s="58"/>
      <c r="AA76" s="58"/>
      <c r="AB76" s="58"/>
      <c r="AC76" s="58"/>
      <c r="AD76" s="58"/>
      <c r="AE76" s="58"/>
      <c r="AF76" s="58"/>
      <c r="AG76" s="58"/>
      <c r="AH76" s="58"/>
      <c r="AI76" s="58"/>
      <c r="AJ76" s="58"/>
      <c r="AK76" s="58"/>
    </row>
    <row r="77" ht="22.5" customHeight="1">
      <c r="A77" s="58" t="s">
        <v>62</v>
      </c>
      <c r="B77" s="58" t="s">
        <v>62</v>
      </c>
      <c r="C77" s="58" t="s">
        <v>955</v>
      </c>
      <c r="D77" s="58" t="s">
        <v>1165</v>
      </c>
      <c r="E77" s="58" t="s">
        <v>955</v>
      </c>
      <c r="F77" s="58" t="s">
        <v>955</v>
      </c>
      <c r="G77" s="58" t="s">
        <v>955</v>
      </c>
      <c r="H77" s="58" t="s">
        <v>955</v>
      </c>
      <c r="I77" s="58" t="s">
        <v>1154</v>
      </c>
      <c r="J77" s="58" t="s">
        <v>955</v>
      </c>
      <c r="K77" s="58">
        <v>120.0</v>
      </c>
      <c r="L77" s="58" t="s">
        <v>1051</v>
      </c>
      <c r="M77" s="58" t="s">
        <v>955</v>
      </c>
      <c r="N77" s="58" t="s">
        <v>955</v>
      </c>
      <c r="O77" s="58">
        <v>0.0</v>
      </c>
      <c r="P77" s="58" t="s">
        <v>955</v>
      </c>
      <c r="Q77" s="58" t="s">
        <v>955</v>
      </c>
      <c r="R77" s="58">
        <v>1.0</v>
      </c>
      <c r="S77" s="58">
        <v>0.0</v>
      </c>
      <c r="T77" s="58" t="s">
        <v>1052</v>
      </c>
      <c r="U77" s="58"/>
      <c r="V77" s="58"/>
      <c r="W77" s="58"/>
      <c r="X77" s="58"/>
      <c r="Y77" s="58"/>
      <c r="Z77" s="58"/>
      <c r="AA77" s="58"/>
      <c r="AB77" s="58"/>
      <c r="AC77" s="58"/>
      <c r="AD77" s="58"/>
      <c r="AE77" s="58"/>
      <c r="AF77" s="58"/>
      <c r="AG77" s="58"/>
      <c r="AH77" s="58"/>
      <c r="AI77" s="58"/>
      <c r="AJ77" s="58"/>
      <c r="AK77" s="58"/>
    </row>
    <row r="78" ht="22.5" customHeight="1">
      <c r="A78" s="58" t="s">
        <v>29</v>
      </c>
      <c r="B78" s="58" t="s">
        <v>29</v>
      </c>
      <c r="C78" s="58" t="s">
        <v>955</v>
      </c>
      <c r="D78" s="58" t="s">
        <v>1166</v>
      </c>
      <c r="E78" s="58" t="s">
        <v>955</v>
      </c>
      <c r="F78" s="58" t="s">
        <v>955</v>
      </c>
      <c r="G78" s="58" t="s">
        <v>955</v>
      </c>
      <c r="H78" s="58" t="s">
        <v>955</v>
      </c>
      <c r="I78" s="58" t="s">
        <v>1154</v>
      </c>
      <c r="J78" s="58" t="s">
        <v>955</v>
      </c>
      <c r="K78" s="58">
        <v>120.0</v>
      </c>
      <c r="L78" s="58" t="s">
        <v>1051</v>
      </c>
      <c r="M78" s="58" t="s">
        <v>955</v>
      </c>
      <c r="N78" s="58" t="s">
        <v>955</v>
      </c>
      <c r="O78" s="58">
        <v>0.0</v>
      </c>
      <c r="P78" s="58" t="s">
        <v>955</v>
      </c>
      <c r="Q78" s="58" t="s">
        <v>955</v>
      </c>
      <c r="R78" s="58">
        <v>1.0</v>
      </c>
      <c r="S78" s="58">
        <v>0.0</v>
      </c>
      <c r="T78" s="58" t="s">
        <v>1052</v>
      </c>
      <c r="U78" s="58"/>
      <c r="V78" s="58"/>
      <c r="W78" s="58"/>
      <c r="X78" s="58"/>
      <c r="Y78" s="58"/>
      <c r="Z78" s="58"/>
      <c r="AA78" s="58"/>
      <c r="AB78" s="58"/>
      <c r="AC78" s="58"/>
      <c r="AD78" s="58"/>
      <c r="AE78" s="58"/>
      <c r="AF78" s="58"/>
      <c r="AG78" s="58"/>
      <c r="AH78" s="58"/>
      <c r="AI78" s="58"/>
      <c r="AJ78" s="58"/>
      <c r="AK78" s="58"/>
    </row>
    <row r="79" ht="22.5" customHeight="1">
      <c r="A79" s="58" t="s">
        <v>1167</v>
      </c>
      <c r="B79" s="58" t="s">
        <v>1167</v>
      </c>
      <c r="C79" s="58" t="s">
        <v>955</v>
      </c>
      <c r="D79" s="58" t="s">
        <v>1168</v>
      </c>
      <c r="E79" s="58" t="s">
        <v>955</v>
      </c>
      <c r="F79" s="58" t="s">
        <v>955</v>
      </c>
      <c r="G79" s="58" t="s">
        <v>955</v>
      </c>
      <c r="H79" s="58" t="s">
        <v>955</v>
      </c>
      <c r="I79" s="58" t="s">
        <v>1131</v>
      </c>
      <c r="J79" s="58" t="s">
        <v>955</v>
      </c>
      <c r="K79" s="58">
        <v>20.0</v>
      </c>
      <c r="L79" s="58" t="s">
        <v>1056</v>
      </c>
      <c r="M79" s="58" t="s">
        <v>955</v>
      </c>
      <c r="N79" s="58" t="s">
        <v>955</v>
      </c>
      <c r="O79" s="58">
        <v>0.0</v>
      </c>
      <c r="P79" s="58" t="s">
        <v>955</v>
      </c>
      <c r="Q79" s="58" t="s">
        <v>955</v>
      </c>
      <c r="R79" s="58">
        <v>1.0</v>
      </c>
      <c r="S79" s="58">
        <v>0.0</v>
      </c>
      <c r="T79" s="58" t="s">
        <v>1052</v>
      </c>
      <c r="U79" s="58"/>
      <c r="V79" s="58"/>
      <c r="W79" s="58"/>
      <c r="X79" s="58"/>
      <c r="Y79" s="58"/>
      <c r="Z79" s="58"/>
      <c r="AA79" s="58"/>
      <c r="AB79" s="58"/>
      <c r="AC79" s="58"/>
      <c r="AD79" s="58"/>
      <c r="AE79" s="58"/>
      <c r="AF79" s="58"/>
      <c r="AG79" s="58"/>
      <c r="AH79" s="58"/>
      <c r="AI79" s="58"/>
      <c r="AJ79" s="58"/>
      <c r="AK79" s="58"/>
    </row>
    <row r="80" ht="22.5" customHeight="1">
      <c r="A80" s="58" t="s">
        <v>1169</v>
      </c>
      <c r="B80" s="58" t="s">
        <v>1169</v>
      </c>
      <c r="C80" s="58" t="s">
        <v>955</v>
      </c>
      <c r="D80" s="58" t="s">
        <v>1170</v>
      </c>
      <c r="E80" s="58" t="s">
        <v>955</v>
      </c>
      <c r="F80" s="58" t="s">
        <v>955</v>
      </c>
      <c r="G80" s="58" t="s">
        <v>955</v>
      </c>
      <c r="H80" s="58" t="s">
        <v>955</v>
      </c>
      <c r="I80" s="58" t="s">
        <v>1131</v>
      </c>
      <c r="J80" s="58" t="s">
        <v>955</v>
      </c>
      <c r="K80" s="58">
        <v>170.0</v>
      </c>
      <c r="L80" s="58" t="s">
        <v>1056</v>
      </c>
      <c r="M80" s="58" t="s">
        <v>955</v>
      </c>
      <c r="N80" s="58" t="s">
        <v>955</v>
      </c>
      <c r="O80" s="58">
        <v>0.0</v>
      </c>
      <c r="P80" s="58" t="s">
        <v>955</v>
      </c>
      <c r="Q80" s="58" t="s">
        <v>955</v>
      </c>
      <c r="R80" s="58">
        <v>1.0</v>
      </c>
      <c r="S80" s="58">
        <v>0.0</v>
      </c>
      <c r="T80" s="58" t="s">
        <v>1052</v>
      </c>
      <c r="U80" s="58"/>
      <c r="V80" s="58"/>
      <c r="W80" s="58"/>
      <c r="X80" s="58"/>
      <c r="Y80" s="58"/>
      <c r="Z80" s="58"/>
      <c r="AA80" s="58"/>
      <c r="AB80" s="58"/>
      <c r="AC80" s="58"/>
      <c r="AD80" s="58"/>
      <c r="AE80" s="58"/>
      <c r="AF80" s="58"/>
      <c r="AG80" s="58"/>
      <c r="AH80" s="58"/>
      <c r="AI80" s="58"/>
      <c r="AJ80" s="58"/>
      <c r="AK80" s="58"/>
    </row>
    <row r="81" ht="22.5" customHeight="1">
      <c r="A81" s="58" t="s">
        <v>1171</v>
      </c>
      <c r="B81" s="58" t="s">
        <v>1172</v>
      </c>
      <c r="C81" s="58" t="s">
        <v>955</v>
      </c>
      <c r="D81" s="58" t="s">
        <v>1172</v>
      </c>
      <c r="E81" s="58" t="s">
        <v>955</v>
      </c>
      <c r="F81" s="58" t="s">
        <v>955</v>
      </c>
      <c r="G81" s="58" t="s">
        <v>955</v>
      </c>
      <c r="H81" s="58" t="s">
        <v>955</v>
      </c>
      <c r="I81" s="58" t="s">
        <v>1154</v>
      </c>
      <c r="J81" s="58" t="s">
        <v>955</v>
      </c>
      <c r="K81" s="58">
        <v>120.0</v>
      </c>
      <c r="L81" s="58" t="s">
        <v>1051</v>
      </c>
      <c r="M81" s="58" t="s">
        <v>1155</v>
      </c>
      <c r="N81" s="58" t="s">
        <v>955</v>
      </c>
      <c r="O81" s="58">
        <v>0.0</v>
      </c>
      <c r="P81" s="58" t="s">
        <v>955</v>
      </c>
      <c r="Q81" s="58" t="s">
        <v>955</v>
      </c>
      <c r="R81" s="58">
        <v>1.0</v>
      </c>
      <c r="S81" s="58">
        <v>0.0</v>
      </c>
      <c r="T81" s="58" t="s">
        <v>1052</v>
      </c>
      <c r="U81" s="58"/>
      <c r="V81" s="58"/>
      <c r="W81" s="58"/>
      <c r="X81" s="58"/>
      <c r="Y81" s="58"/>
      <c r="Z81" s="58"/>
      <c r="AA81" s="58"/>
      <c r="AB81" s="58"/>
      <c r="AC81" s="58"/>
      <c r="AD81" s="58"/>
      <c r="AE81" s="58"/>
      <c r="AF81" s="58"/>
      <c r="AG81" s="58"/>
      <c r="AH81" s="58"/>
      <c r="AI81" s="58"/>
      <c r="AJ81" s="58"/>
      <c r="AK81" s="58"/>
    </row>
    <row r="82" ht="22.5" customHeight="1">
      <c r="A82" s="58" t="s">
        <v>1173</v>
      </c>
      <c r="B82" s="58" t="s">
        <v>1173</v>
      </c>
      <c r="C82" s="58" t="s">
        <v>955</v>
      </c>
      <c r="D82" s="58" t="s">
        <v>1174</v>
      </c>
      <c r="E82" s="58" t="s">
        <v>955</v>
      </c>
      <c r="F82" s="58" t="s">
        <v>955</v>
      </c>
      <c r="G82" s="58" t="s">
        <v>955</v>
      </c>
      <c r="H82" s="58" t="s">
        <v>955</v>
      </c>
      <c r="I82" s="58" t="s">
        <v>1076</v>
      </c>
      <c r="J82" s="58" t="s">
        <v>955</v>
      </c>
      <c r="K82" s="58">
        <v>220.0</v>
      </c>
      <c r="L82" s="58" t="s">
        <v>1056</v>
      </c>
      <c r="M82" s="58" t="s">
        <v>955</v>
      </c>
      <c r="N82" s="58" t="s">
        <v>955</v>
      </c>
      <c r="O82" s="58">
        <v>0.0</v>
      </c>
      <c r="P82" s="58" t="s">
        <v>955</v>
      </c>
      <c r="Q82" s="58" t="s">
        <v>955</v>
      </c>
      <c r="R82" s="58">
        <v>1.0</v>
      </c>
      <c r="S82" s="58">
        <v>0.0</v>
      </c>
      <c r="T82" s="58" t="s">
        <v>1052</v>
      </c>
      <c r="U82" s="58"/>
      <c r="V82" s="58"/>
      <c r="W82" s="58"/>
      <c r="X82" s="58"/>
      <c r="Y82" s="58"/>
      <c r="Z82" s="58"/>
      <c r="AA82" s="58"/>
      <c r="AB82" s="58"/>
      <c r="AC82" s="58"/>
      <c r="AD82" s="58"/>
      <c r="AE82" s="58"/>
      <c r="AF82" s="58"/>
      <c r="AG82" s="58"/>
      <c r="AH82" s="58"/>
      <c r="AI82" s="58"/>
      <c r="AJ82" s="58"/>
      <c r="AK82" s="58"/>
    </row>
    <row r="83" ht="22.5" customHeight="1">
      <c r="A83" s="58" t="s">
        <v>1175</v>
      </c>
      <c r="B83" s="58" t="s">
        <v>1176</v>
      </c>
      <c r="C83" s="58" t="s">
        <v>955</v>
      </c>
      <c r="D83" s="58" t="s">
        <v>1177</v>
      </c>
      <c r="E83" s="58" t="s">
        <v>955</v>
      </c>
      <c r="F83" s="58" t="s">
        <v>955</v>
      </c>
      <c r="G83" s="58" t="s">
        <v>955</v>
      </c>
      <c r="H83" s="58" t="s">
        <v>955</v>
      </c>
      <c r="I83" s="58" t="s">
        <v>1050</v>
      </c>
      <c r="J83" s="58" t="s">
        <v>955</v>
      </c>
      <c r="K83" s="58">
        <v>190.0</v>
      </c>
      <c r="L83" s="58" t="s">
        <v>1051</v>
      </c>
      <c r="M83" s="58" t="s">
        <v>1155</v>
      </c>
      <c r="N83" s="58" t="s">
        <v>955</v>
      </c>
      <c r="O83" s="58">
        <v>0.0</v>
      </c>
      <c r="P83" s="58" t="s">
        <v>955</v>
      </c>
      <c r="Q83" s="58" t="s">
        <v>955</v>
      </c>
      <c r="R83" s="58">
        <v>1.0</v>
      </c>
      <c r="S83" s="58">
        <v>0.0</v>
      </c>
      <c r="T83" s="58" t="s">
        <v>1052</v>
      </c>
      <c r="U83" s="58"/>
      <c r="V83" s="58"/>
      <c r="W83" s="58"/>
      <c r="X83" s="58"/>
      <c r="Y83" s="58"/>
      <c r="Z83" s="58"/>
      <c r="AA83" s="58"/>
      <c r="AB83" s="58"/>
      <c r="AC83" s="58"/>
      <c r="AD83" s="58"/>
      <c r="AE83" s="58"/>
      <c r="AF83" s="58"/>
      <c r="AG83" s="58"/>
      <c r="AH83" s="58"/>
      <c r="AI83" s="58"/>
      <c r="AJ83" s="58"/>
      <c r="AK83" s="58"/>
    </row>
    <row r="84" ht="22.5" customHeight="1">
      <c r="A84" s="58" t="s">
        <v>1178</v>
      </c>
      <c r="B84" s="58" t="s">
        <v>1179</v>
      </c>
      <c r="C84" s="58" t="s">
        <v>955</v>
      </c>
      <c r="D84" s="58" t="s">
        <v>1179</v>
      </c>
      <c r="E84" s="58" t="s">
        <v>955</v>
      </c>
      <c r="F84" s="58" t="s">
        <v>955</v>
      </c>
      <c r="G84" s="58" t="s">
        <v>955</v>
      </c>
      <c r="H84" s="58" t="s">
        <v>955</v>
      </c>
      <c r="I84" s="58" t="s">
        <v>1050</v>
      </c>
      <c r="J84" s="58" t="s">
        <v>955</v>
      </c>
      <c r="K84" s="58">
        <v>130.0</v>
      </c>
      <c r="L84" s="58" t="s">
        <v>1056</v>
      </c>
      <c r="M84" s="58" t="s">
        <v>1155</v>
      </c>
      <c r="N84" s="58" t="s">
        <v>955</v>
      </c>
      <c r="O84" s="58">
        <v>0.0</v>
      </c>
      <c r="P84" s="58" t="s">
        <v>955</v>
      </c>
      <c r="Q84" s="58" t="s">
        <v>955</v>
      </c>
      <c r="R84" s="58">
        <v>1.0</v>
      </c>
      <c r="S84" s="58">
        <v>0.0</v>
      </c>
      <c r="T84" s="58" t="s">
        <v>1052</v>
      </c>
      <c r="U84" s="58"/>
      <c r="V84" s="58"/>
      <c r="W84" s="58"/>
      <c r="X84" s="58"/>
      <c r="Y84" s="58"/>
      <c r="Z84" s="58"/>
      <c r="AA84" s="58"/>
      <c r="AB84" s="58"/>
      <c r="AC84" s="58"/>
      <c r="AD84" s="58"/>
      <c r="AE84" s="58"/>
      <c r="AF84" s="58"/>
      <c r="AG84" s="58"/>
      <c r="AH84" s="58"/>
      <c r="AI84" s="58"/>
      <c r="AJ84" s="58"/>
      <c r="AK84" s="58"/>
    </row>
    <row r="85" ht="22.5" customHeight="1">
      <c r="A85" s="58" t="s">
        <v>1180</v>
      </c>
      <c r="B85" s="58" t="s">
        <v>1181</v>
      </c>
      <c r="C85" s="58" t="s">
        <v>955</v>
      </c>
      <c r="D85" s="58" t="s">
        <v>1182</v>
      </c>
      <c r="E85" s="58" t="s">
        <v>955</v>
      </c>
      <c r="F85" s="58" t="s">
        <v>955</v>
      </c>
      <c r="G85" s="58" t="s">
        <v>955</v>
      </c>
      <c r="H85" s="58" t="s">
        <v>955</v>
      </c>
      <c r="I85" s="58" t="s">
        <v>1076</v>
      </c>
      <c r="J85" s="58" t="s">
        <v>955</v>
      </c>
      <c r="K85" s="58">
        <v>95.0</v>
      </c>
      <c r="L85" s="58" t="s">
        <v>1056</v>
      </c>
      <c r="M85" s="58" t="s">
        <v>1155</v>
      </c>
      <c r="N85" s="58" t="s">
        <v>955</v>
      </c>
      <c r="O85" s="58">
        <v>0.0</v>
      </c>
      <c r="P85" s="58" t="s">
        <v>955</v>
      </c>
      <c r="Q85" s="58" t="s">
        <v>955</v>
      </c>
      <c r="R85" s="58">
        <v>1.0</v>
      </c>
      <c r="S85" s="58">
        <v>0.0</v>
      </c>
      <c r="T85" s="58" t="s">
        <v>1052</v>
      </c>
      <c r="U85" s="58"/>
      <c r="V85" s="58"/>
      <c r="W85" s="58"/>
      <c r="X85" s="58"/>
      <c r="Y85" s="58"/>
      <c r="Z85" s="58"/>
      <c r="AA85" s="58"/>
      <c r="AB85" s="58"/>
      <c r="AC85" s="58"/>
      <c r="AD85" s="58"/>
      <c r="AE85" s="58"/>
      <c r="AF85" s="58"/>
      <c r="AG85" s="58"/>
      <c r="AH85" s="58"/>
      <c r="AI85" s="58"/>
      <c r="AJ85" s="58"/>
      <c r="AK85" s="58"/>
    </row>
    <row r="86" ht="22.5" customHeight="1">
      <c r="A86" s="58" t="s">
        <v>1183</v>
      </c>
      <c r="B86" s="58" t="s">
        <v>1183</v>
      </c>
      <c r="C86" s="58" t="s">
        <v>955</v>
      </c>
      <c r="D86" s="58" t="s">
        <v>1184</v>
      </c>
      <c r="E86" s="58" t="s">
        <v>955</v>
      </c>
      <c r="F86" s="58" t="s">
        <v>955</v>
      </c>
      <c r="G86" s="58" t="s">
        <v>955</v>
      </c>
      <c r="H86" s="58" t="s">
        <v>955</v>
      </c>
      <c r="I86" s="58" t="s">
        <v>1111</v>
      </c>
      <c r="J86" s="58" t="s">
        <v>955</v>
      </c>
      <c r="K86" s="58">
        <v>500.0</v>
      </c>
      <c r="L86" s="58" t="s">
        <v>1056</v>
      </c>
      <c r="M86" s="58" t="s">
        <v>955</v>
      </c>
      <c r="N86" s="58" t="s">
        <v>955</v>
      </c>
      <c r="O86" s="58">
        <v>0.0</v>
      </c>
      <c r="P86" s="58" t="s">
        <v>955</v>
      </c>
      <c r="Q86" s="58" t="s">
        <v>955</v>
      </c>
      <c r="R86" s="58">
        <v>1.0</v>
      </c>
      <c r="S86" s="58">
        <v>0.0</v>
      </c>
      <c r="T86" s="58" t="s">
        <v>1052</v>
      </c>
      <c r="U86" s="58"/>
      <c r="V86" s="58"/>
      <c r="W86" s="58"/>
      <c r="X86" s="58"/>
      <c r="Y86" s="58"/>
      <c r="Z86" s="58"/>
      <c r="AA86" s="58"/>
      <c r="AB86" s="58"/>
      <c r="AC86" s="58"/>
      <c r="AD86" s="58"/>
      <c r="AE86" s="58"/>
      <c r="AF86" s="58"/>
      <c r="AG86" s="58"/>
      <c r="AH86" s="58"/>
      <c r="AI86" s="58"/>
      <c r="AJ86" s="58"/>
      <c r="AK86" s="58"/>
    </row>
    <row r="87" ht="22.5" customHeight="1">
      <c r="A87" s="58" t="s">
        <v>1185</v>
      </c>
      <c r="B87" s="58" t="s">
        <v>1186</v>
      </c>
      <c r="C87" s="58" t="s">
        <v>955</v>
      </c>
      <c r="D87" s="58" t="s">
        <v>1186</v>
      </c>
      <c r="E87" s="58" t="s">
        <v>955</v>
      </c>
      <c r="F87" s="58" t="s">
        <v>955</v>
      </c>
      <c r="G87" s="58" t="s">
        <v>955</v>
      </c>
      <c r="H87" s="58" t="s">
        <v>955</v>
      </c>
      <c r="I87" s="58" t="s">
        <v>1154</v>
      </c>
      <c r="J87" s="58" t="s">
        <v>955</v>
      </c>
      <c r="K87" s="58">
        <v>50.0</v>
      </c>
      <c r="L87" s="58" t="s">
        <v>1056</v>
      </c>
      <c r="M87" s="58" t="s">
        <v>1155</v>
      </c>
      <c r="N87" s="58" t="s">
        <v>955</v>
      </c>
      <c r="O87" s="58">
        <v>0.0</v>
      </c>
      <c r="P87" s="58" t="s">
        <v>955</v>
      </c>
      <c r="Q87" s="58" t="s">
        <v>955</v>
      </c>
      <c r="R87" s="58">
        <v>1.0</v>
      </c>
      <c r="S87" s="58">
        <v>0.0</v>
      </c>
      <c r="T87" s="58" t="s">
        <v>1052</v>
      </c>
      <c r="U87" s="58"/>
      <c r="V87" s="58"/>
      <c r="W87" s="58"/>
      <c r="X87" s="58"/>
      <c r="Y87" s="58"/>
      <c r="Z87" s="58"/>
      <c r="AA87" s="58"/>
      <c r="AB87" s="58"/>
      <c r="AC87" s="58"/>
      <c r="AD87" s="58"/>
      <c r="AE87" s="58"/>
      <c r="AF87" s="58"/>
      <c r="AG87" s="58"/>
      <c r="AH87" s="58"/>
      <c r="AI87" s="58"/>
      <c r="AJ87" s="58"/>
      <c r="AK87" s="58"/>
    </row>
    <row r="88" ht="22.5" customHeight="1">
      <c r="A88" s="58" t="s">
        <v>1187</v>
      </c>
      <c r="B88" s="58" t="s">
        <v>1188</v>
      </c>
      <c r="C88" s="58" t="s">
        <v>955</v>
      </c>
      <c r="D88" s="58" t="s">
        <v>1189</v>
      </c>
      <c r="E88" s="58" t="s">
        <v>955</v>
      </c>
      <c r="F88" s="58" t="s">
        <v>955</v>
      </c>
      <c r="G88" s="58" t="s">
        <v>955</v>
      </c>
      <c r="H88" s="58" t="s">
        <v>955</v>
      </c>
      <c r="I88" s="58" t="s">
        <v>1070</v>
      </c>
      <c r="J88" s="58" t="s">
        <v>955</v>
      </c>
      <c r="K88" s="58">
        <v>380.0</v>
      </c>
      <c r="L88" s="58" t="s">
        <v>1051</v>
      </c>
      <c r="M88" s="58" t="s">
        <v>1155</v>
      </c>
      <c r="N88" s="58" t="s">
        <v>955</v>
      </c>
      <c r="O88" s="58">
        <v>0.0</v>
      </c>
      <c r="P88" s="58" t="s">
        <v>955</v>
      </c>
      <c r="Q88" s="58" t="s">
        <v>955</v>
      </c>
      <c r="R88" s="58">
        <v>1.0</v>
      </c>
      <c r="S88" s="58">
        <v>0.0</v>
      </c>
      <c r="T88" s="58" t="s">
        <v>1052</v>
      </c>
      <c r="U88" s="58"/>
      <c r="V88" s="58"/>
      <c r="W88" s="58"/>
      <c r="X88" s="58"/>
      <c r="Y88" s="58"/>
      <c r="Z88" s="58"/>
      <c r="AA88" s="58"/>
      <c r="AB88" s="58"/>
      <c r="AC88" s="58"/>
      <c r="AD88" s="58"/>
      <c r="AE88" s="58"/>
      <c r="AF88" s="58"/>
      <c r="AG88" s="58"/>
      <c r="AH88" s="58"/>
      <c r="AI88" s="58"/>
      <c r="AJ88" s="58"/>
      <c r="AK88" s="58"/>
    </row>
    <row r="89" ht="22.5" customHeight="1">
      <c r="A89" s="58" t="s">
        <v>1190</v>
      </c>
      <c r="B89" s="58" t="s">
        <v>1190</v>
      </c>
      <c r="C89" s="58" t="s">
        <v>955</v>
      </c>
      <c r="D89" s="58" t="s">
        <v>1191</v>
      </c>
      <c r="E89" s="58" t="s">
        <v>955</v>
      </c>
      <c r="F89" s="58" t="s">
        <v>955</v>
      </c>
      <c r="G89" s="58" t="s">
        <v>955</v>
      </c>
      <c r="H89" s="58" t="s">
        <v>955</v>
      </c>
      <c r="I89" s="58" t="s">
        <v>1154</v>
      </c>
      <c r="J89" s="58" t="s">
        <v>955</v>
      </c>
      <c r="K89" s="58">
        <v>50.0</v>
      </c>
      <c r="L89" s="58" t="s">
        <v>1056</v>
      </c>
      <c r="M89" s="58" t="s">
        <v>955</v>
      </c>
      <c r="N89" s="58" t="s">
        <v>955</v>
      </c>
      <c r="O89" s="58">
        <v>0.0</v>
      </c>
      <c r="P89" s="58" t="s">
        <v>955</v>
      </c>
      <c r="Q89" s="58" t="s">
        <v>955</v>
      </c>
      <c r="R89" s="58">
        <v>1.0</v>
      </c>
      <c r="S89" s="58">
        <v>0.0</v>
      </c>
      <c r="T89" s="58" t="s">
        <v>1052</v>
      </c>
      <c r="U89" s="58"/>
      <c r="V89" s="58"/>
      <c r="W89" s="58"/>
      <c r="X89" s="58"/>
      <c r="Y89" s="58"/>
      <c r="Z89" s="58"/>
      <c r="AA89" s="58"/>
      <c r="AB89" s="58"/>
      <c r="AC89" s="58"/>
      <c r="AD89" s="58"/>
      <c r="AE89" s="58"/>
      <c r="AF89" s="58"/>
      <c r="AG89" s="58"/>
      <c r="AH89" s="58"/>
      <c r="AI89" s="58"/>
      <c r="AJ89" s="58"/>
      <c r="AK89" s="58"/>
    </row>
    <row r="90" ht="22.5" customHeight="1">
      <c r="A90" s="58" t="s">
        <v>1192</v>
      </c>
      <c r="B90" s="58" t="s">
        <v>1192</v>
      </c>
      <c r="C90" s="58" t="s">
        <v>955</v>
      </c>
      <c r="D90" s="58" t="s">
        <v>1193</v>
      </c>
      <c r="E90" s="58" t="s">
        <v>955</v>
      </c>
      <c r="F90" s="58" t="s">
        <v>955</v>
      </c>
      <c r="G90" s="58" t="s">
        <v>955</v>
      </c>
      <c r="H90" s="58" t="s">
        <v>955</v>
      </c>
      <c r="I90" s="58" t="s">
        <v>1066</v>
      </c>
      <c r="J90" s="58" t="s">
        <v>955</v>
      </c>
      <c r="K90" s="58">
        <v>650.0</v>
      </c>
      <c r="L90" s="58" t="s">
        <v>1051</v>
      </c>
      <c r="M90" s="58" t="s">
        <v>955</v>
      </c>
      <c r="N90" s="58" t="s">
        <v>955</v>
      </c>
      <c r="O90" s="58">
        <v>0.0</v>
      </c>
      <c r="P90" s="58" t="s">
        <v>955</v>
      </c>
      <c r="Q90" s="58" t="s">
        <v>955</v>
      </c>
      <c r="R90" s="58">
        <v>1.0</v>
      </c>
      <c r="S90" s="58">
        <v>0.0</v>
      </c>
      <c r="T90" s="58" t="s">
        <v>1052</v>
      </c>
      <c r="U90" s="58"/>
      <c r="V90" s="58"/>
      <c r="W90" s="58"/>
      <c r="X90" s="58"/>
      <c r="Y90" s="58"/>
      <c r="Z90" s="58"/>
      <c r="AA90" s="58"/>
      <c r="AB90" s="58"/>
      <c r="AC90" s="58"/>
      <c r="AD90" s="58"/>
      <c r="AE90" s="58"/>
      <c r="AF90" s="58"/>
      <c r="AG90" s="58"/>
      <c r="AH90" s="58"/>
      <c r="AI90" s="58"/>
      <c r="AJ90" s="58"/>
      <c r="AK90" s="58"/>
    </row>
    <row r="91" ht="22.5" customHeight="1">
      <c r="A91" s="58" t="s">
        <v>1194</v>
      </c>
      <c r="B91" s="58" t="s">
        <v>1194</v>
      </c>
      <c r="C91" s="58" t="s">
        <v>955</v>
      </c>
      <c r="D91" s="58" t="s">
        <v>1195</v>
      </c>
      <c r="E91" s="58" t="s">
        <v>955</v>
      </c>
      <c r="F91" s="58" t="s">
        <v>955</v>
      </c>
      <c r="G91" s="58" t="s">
        <v>955</v>
      </c>
      <c r="H91" s="58" t="s">
        <v>955</v>
      </c>
      <c r="I91" s="58" t="s">
        <v>1111</v>
      </c>
      <c r="J91" s="58" t="s">
        <v>955</v>
      </c>
      <c r="K91" s="58">
        <v>812.0</v>
      </c>
      <c r="L91" s="58" t="s">
        <v>1051</v>
      </c>
      <c r="M91" s="58" t="s">
        <v>955</v>
      </c>
      <c r="N91" s="58" t="s">
        <v>955</v>
      </c>
      <c r="O91" s="58">
        <v>0.0</v>
      </c>
      <c r="P91" s="58" t="s">
        <v>955</v>
      </c>
      <c r="Q91" s="58" t="s">
        <v>955</v>
      </c>
      <c r="R91" s="58">
        <v>1.0</v>
      </c>
      <c r="S91" s="58">
        <v>0.0</v>
      </c>
      <c r="T91" s="58" t="s">
        <v>1052</v>
      </c>
      <c r="U91" s="58"/>
      <c r="V91" s="58"/>
      <c r="W91" s="58"/>
      <c r="X91" s="58"/>
      <c r="Y91" s="58"/>
      <c r="Z91" s="58"/>
      <c r="AA91" s="58"/>
      <c r="AB91" s="58"/>
      <c r="AC91" s="58"/>
      <c r="AD91" s="58"/>
      <c r="AE91" s="58"/>
      <c r="AF91" s="58"/>
      <c r="AG91" s="58"/>
      <c r="AH91" s="58"/>
      <c r="AI91" s="58"/>
      <c r="AJ91" s="58"/>
      <c r="AK91" s="58"/>
    </row>
    <row r="92" ht="22.5" customHeight="1">
      <c r="A92" s="58" t="s">
        <v>1196</v>
      </c>
      <c r="B92" s="58" t="s">
        <v>1196</v>
      </c>
      <c r="C92" s="58" t="s">
        <v>955</v>
      </c>
      <c r="D92" s="58" t="s">
        <v>1197</v>
      </c>
      <c r="E92" s="58" t="s">
        <v>955</v>
      </c>
      <c r="F92" s="58" t="s">
        <v>955</v>
      </c>
      <c r="G92" s="58" t="s">
        <v>955</v>
      </c>
      <c r="H92" s="58" t="s">
        <v>955</v>
      </c>
      <c r="I92" s="58" t="s">
        <v>1076</v>
      </c>
      <c r="J92" s="58" t="s">
        <v>955</v>
      </c>
      <c r="K92" s="58">
        <v>60.0</v>
      </c>
      <c r="L92" s="58" t="s">
        <v>1056</v>
      </c>
      <c r="M92" s="58" t="s">
        <v>955</v>
      </c>
      <c r="N92" s="58" t="s">
        <v>955</v>
      </c>
      <c r="O92" s="58">
        <v>0.0</v>
      </c>
      <c r="P92" s="58" t="s">
        <v>955</v>
      </c>
      <c r="Q92" s="58" t="s">
        <v>955</v>
      </c>
      <c r="R92" s="58">
        <v>1.0</v>
      </c>
      <c r="S92" s="58">
        <v>0.0</v>
      </c>
      <c r="T92" s="58" t="s">
        <v>1052</v>
      </c>
      <c r="U92" s="58"/>
      <c r="V92" s="58"/>
      <c r="W92" s="58"/>
      <c r="X92" s="58"/>
      <c r="Y92" s="58"/>
      <c r="Z92" s="58"/>
      <c r="AA92" s="58"/>
      <c r="AB92" s="58"/>
      <c r="AC92" s="58"/>
      <c r="AD92" s="58"/>
      <c r="AE92" s="58"/>
      <c r="AF92" s="58"/>
      <c r="AG92" s="58"/>
      <c r="AH92" s="58"/>
      <c r="AI92" s="58"/>
      <c r="AJ92" s="58"/>
      <c r="AK92" s="58"/>
    </row>
    <row r="93" ht="22.5" customHeight="1">
      <c r="A93" s="58" t="s">
        <v>1198</v>
      </c>
      <c r="B93" s="58" t="s">
        <v>1198</v>
      </c>
      <c r="C93" s="58" t="s">
        <v>955</v>
      </c>
      <c r="D93" s="58" t="s">
        <v>1199</v>
      </c>
      <c r="E93" s="58" t="s">
        <v>955</v>
      </c>
      <c r="F93" s="58" t="s">
        <v>955</v>
      </c>
      <c r="G93" s="58" t="s">
        <v>955</v>
      </c>
      <c r="H93" s="58" t="s">
        <v>955</v>
      </c>
      <c r="I93" s="58" t="s">
        <v>1154</v>
      </c>
      <c r="J93" s="58" t="s">
        <v>955</v>
      </c>
      <c r="K93" s="58">
        <v>75.0</v>
      </c>
      <c r="L93" s="58" t="s">
        <v>1056</v>
      </c>
      <c r="M93" s="58" t="s">
        <v>955</v>
      </c>
      <c r="N93" s="58" t="s">
        <v>955</v>
      </c>
      <c r="O93" s="58">
        <v>0.0</v>
      </c>
      <c r="P93" s="58" t="s">
        <v>955</v>
      </c>
      <c r="Q93" s="58" t="s">
        <v>955</v>
      </c>
      <c r="R93" s="58">
        <v>1.0</v>
      </c>
      <c r="S93" s="58">
        <v>0.0</v>
      </c>
      <c r="T93" s="58" t="s">
        <v>1052</v>
      </c>
      <c r="U93" s="58"/>
      <c r="V93" s="58"/>
      <c r="W93" s="58"/>
      <c r="X93" s="58"/>
      <c r="Y93" s="58"/>
      <c r="Z93" s="58"/>
      <c r="AA93" s="58"/>
      <c r="AB93" s="58"/>
      <c r="AC93" s="58"/>
      <c r="AD93" s="58"/>
      <c r="AE93" s="58"/>
      <c r="AF93" s="58"/>
      <c r="AG93" s="58"/>
      <c r="AH93" s="58"/>
      <c r="AI93" s="58"/>
      <c r="AJ93" s="58"/>
      <c r="AK93" s="58"/>
    </row>
    <row r="94" ht="22.5" customHeight="1">
      <c r="A94" s="58" t="s">
        <v>1200</v>
      </c>
      <c r="B94" s="58" t="s">
        <v>1200</v>
      </c>
      <c r="C94" s="58" t="s">
        <v>955</v>
      </c>
      <c r="D94" s="58" t="s">
        <v>1201</v>
      </c>
      <c r="E94" s="58" t="s">
        <v>955</v>
      </c>
      <c r="F94" s="58" t="s">
        <v>955</v>
      </c>
      <c r="G94" s="58" t="s">
        <v>955</v>
      </c>
      <c r="H94" s="58" t="s">
        <v>955</v>
      </c>
      <c r="I94" s="58" t="s">
        <v>1076</v>
      </c>
      <c r="J94" s="58" t="s">
        <v>955</v>
      </c>
      <c r="K94" s="58">
        <v>120.0</v>
      </c>
      <c r="L94" s="58" t="s">
        <v>1202</v>
      </c>
      <c r="M94" s="58" t="s">
        <v>955</v>
      </c>
      <c r="N94" s="58" t="s">
        <v>955</v>
      </c>
      <c r="O94" s="58">
        <v>0.0</v>
      </c>
      <c r="P94" s="58" t="s">
        <v>955</v>
      </c>
      <c r="Q94" s="58" t="s">
        <v>955</v>
      </c>
      <c r="R94" s="58">
        <v>1.0</v>
      </c>
      <c r="S94" s="58">
        <v>0.0</v>
      </c>
      <c r="T94" s="58" t="s">
        <v>1052</v>
      </c>
      <c r="U94" s="58"/>
      <c r="V94" s="58"/>
      <c r="W94" s="58"/>
      <c r="X94" s="58"/>
      <c r="Y94" s="58"/>
      <c r="Z94" s="58"/>
      <c r="AA94" s="58"/>
      <c r="AB94" s="58"/>
      <c r="AC94" s="58"/>
      <c r="AD94" s="58"/>
      <c r="AE94" s="58"/>
      <c r="AF94" s="58"/>
      <c r="AG94" s="58"/>
      <c r="AH94" s="58"/>
      <c r="AI94" s="58"/>
      <c r="AJ94" s="58"/>
      <c r="AK94" s="58"/>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9.13"/>
    <col customWidth="1" min="3" max="3" width="8.5"/>
    <col customWidth="1" min="4" max="4" width="7.63"/>
    <col customWidth="1" min="5" max="5" width="3.5"/>
    <col customWidth="1" min="6" max="8" width="12.13"/>
    <col customWidth="1" min="9" max="9" width="10.88"/>
    <col customWidth="1" min="10" max="11" width="12.75"/>
    <col customWidth="1" min="12" max="14" width="11.0"/>
    <col customWidth="1" min="15" max="15" width="0.88"/>
    <col customWidth="1" min="16" max="16" width="16.5"/>
    <col customWidth="1" min="17" max="17" width="13.13"/>
    <col customWidth="1" min="18" max="18" width="15.0"/>
    <col customWidth="1" min="19" max="19" width="11.63"/>
    <col customWidth="1" min="20" max="21" width="14.75"/>
  </cols>
  <sheetData>
    <row r="1" ht="22.5" customHeight="1">
      <c r="A1" s="5" t="s">
        <v>1203</v>
      </c>
      <c r="B1" s="6" t="s">
        <v>1</v>
      </c>
      <c r="C1" s="5" t="s">
        <v>3</v>
      </c>
      <c r="D1" s="6" t="s">
        <v>1204</v>
      </c>
      <c r="E1" s="6" t="s">
        <v>1205</v>
      </c>
      <c r="F1" s="6" t="s">
        <v>1206</v>
      </c>
      <c r="G1" s="6" t="s">
        <v>1207</v>
      </c>
      <c r="H1" s="6" t="s">
        <v>974</v>
      </c>
      <c r="I1" s="5" t="s">
        <v>978</v>
      </c>
      <c r="J1" s="85" t="s">
        <v>1208</v>
      </c>
      <c r="K1" s="85" t="s">
        <v>1209</v>
      </c>
      <c r="L1" s="2" t="s">
        <v>979</v>
      </c>
      <c r="M1" s="2" t="s">
        <v>1210</v>
      </c>
      <c r="N1" s="2" t="s">
        <v>1211</v>
      </c>
      <c r="O1" s="86"/>
      <c r="P1" s="5" t="s">
        <v>1212</v>
      </c>
      <c r="Q1" s="5" t="s">
        <v>1213</v>
      </c>
      <c r="R1" s="5" t="s">
        <v>173</v>
      </c>
      <c r="S1" s="5" t="s">
        <v>1214</v>
      </c>
      <c r="T1" s="85" t="s">
        <v>15</v>
      </c>
      <c r="U1" s="85" t="s">
        <v>1215</v>
      </c>
      <c r="V1" s="87"/>
    </row>
    <row r="2" ht="22.5" customHeight="1">
      <c r="A2" s="88">
        <v>1.0</v>
      </c>
      <c r="B2" s="89" t="str">
        <f t="shared" ref="B2:B479" si="1">TEXT(C2,"MM")&amp;"-"&amp;text(C2,"MMM")</f>
        <v>04-Apr</v>
      </c>
      <c r="C2" s="89">
        <v>45749.0</v>
      </c>
      <c r="D2" s="11" t="str">
        <f t="shared" ref="D2:D131" si="2">text(C2,"ddd")</f>
        <v>Wed</v>
      </c>
      <c r="E2" s="58">
        <f t="shared" ref="E2:E479" si="3">WEEKNUM(C2,1)</f>
        <v>14</v>
      </c>
      <c r="F2" s="12">
        <v>0.0</v>
      </c>
      <c r="G2" s="43">
        <f t="shared" ref="G2:G397" si="4">if(F2&lt;&gt;"",F2*0.05,"")</f>
        <v>0</v>
      </c>
      <c r="H2" s="12">
        <f t="shared" ref="H2:H411" si="5">F2-G2</f>
        <v>0</v>
      </c>
      <c r="I2" s="12">
        <v>0.0</v>
      </c>
      <c r="J2" s="43"/>
      <c r="K2" s="43">
        <v>10655.0</v>
      </c>
      <c r="L2" s="56"/>
      <c r="M2" s="56"/>
      <c r="N2" s="56">
        <f t="shared" ref="N2:N109" si="6">if(or(H2&lt;&gt;"",I2&lt;&gt;"",K2&lt;&gt;""),sum(H2:K2),"")</f>
        <v>10655</v>
      </c>
      <c r="O2" s="86"/>
      <c r="P2" s="90"/>
      <c r="Q2" s="91"/>
      <c r="R2" s="91"/>
      <c r="S2" s="92"/>
      <c r="T2" s="32"/>
      <c r="U2" s="32"/>
    </row>
    <row r="3" ht="22.5" customHeight="1">
      <c r="A3" s="93">
        <v>2.0</v>
      </c>
      <c r="B3" s="89" t="str">
        <f t="shared" si="1"/>
        <v>04-Apr</v>
      </c>
      <c r="C3" s="94">
        <v>45750.0</v>
      </c>
      <c r="D3" s="11" t="str">
        <f t="shared" si="2"/>
        <v>Thu</v>
      </c>
      <c r="E3" s="58">
        <f t="shared" si="3"/>
        <v>14</v>
      </c>
      <c r="F3" s="12">
        <v>0.0</v>
      </c>
      <c r="G3" s="43">
        <f t="shared" si="4"/>
        <v>0</v>
      </c>
      <c r="H3" s="12">
        <f t="shared" si="5"/>
        <v>0</v>
      </c>
      <c r="I3" s="12">
        <v>0.0</v>
      </c>
      <c r="J3" s="43"/>
      <c r="K3" s="43">
        <v>15640.0</v>
      </c>
      <c r="L3" s="56"/>
      <c r="M3" s="56"/>
      <c r="N3" s="56">
        <f t="shared" si="6"/>
        <v>15640</v>
      </c>
      <c r="O3" s="86"/>
      <c r="P3" s="95"/>
      <c r="Q3" s="56"/>
      <c r="R3" s="56"/>
      <c r="S3" s="96"/>
      <c r="T3" s="32"/>
      <c r="U3" s="32"/>
    </row>
    <row r="4" ht="22.5" customHeight="1">
      <c r="A4" s="88">
        <v>3.0</v>
      </c>
      <c r="B4" s="89" t="str">
        <f t="shared" si="1"/>
        <v>04-Apr</v>
      </c>
      <c r="C4" s="94">
        <v>45751.0</v>
      </c>
      <c r="D4" s="11" t="str">
        <f t="shared" si="2"/>
        <v>Fri</v>
      </c>
      <c r="E4" s="58">
        <f t="shared" si="3"/>
        <v>14</v>
      </c>
      <c r="F4" s="12">
        <v>0.0</v>
      </c>
      <c r="G4" s="43">
        <f t="shared" si="4"/>
        <v>0</v>
      </c>
      <c r="H4" s="12">
        <f t="shared" si="5"/>
        <v>0</v>
      </c>
      <c r="I4" s="12">
        <v>0.0</v>
      </c>
      <c r="J4" s="43"/>
      <c r="K4" s="43">
        <v>18210.0</v>
      </c>
      <c r="L4" s="56"/>
      <c r="M4" s="56"/>
      <c r="N4" s="56">
        <f t="shared" si="6"/>
        <v>18210</v>
      </c>
      <c r="O4" s="86"/>
      <c r="P4" s="95"/>
      <c r="Q4" s="56"/>
      <c r="R4" s="56"/>
      <c r="S4" s="96"/>
      <c r="T4" s="32"/>
      <c r="U4" s="32"/>
    </row>
    <row r="5" ht="22.5" customHeight="1">
      <c r="A5" s="93">
        <v>4.0</v>
      </c>
      <c r="B5" s="89" t="str">
        <f t="shared" si="1"/>
        <v>04-Apr</v>
      </c>
      <c r="C5" s="94">
        <v>45752.0</v>
      </c>
      <c r="D5" s="11" t="str">
        <f t="shared" si="2"/>
        <v>Sat</v>
      </c>
      <c r="E5" s="58">
        <f t="shared" si="3"/>
        <v>14</v>
      </c>
      <c r="F5" s="12">
        <v>0.0</v>
      </c>
      <c r="G5" s="43">
        <f t="shared" si="4"/>
        <v>0</v>
      </c>
      <c r="H5" s="12">
        <f t="shared" si="5"/>
        <v>0</v>
      </c>
      <c r="I5" s="12">
        <v>0.0</v>
      </c>
      <c r="J5" s="43"/>
      <c r="K5" s="43">
        <v>10385.0</v>
      </c>
      <c r="L5" s="56"/>
      <c r="M5" s="56"/>
      <c r="N5" s="56">
        <f t="shared" si="6"/>
        <v>10385</v>
      </c>
      <c r="O5" s="86"/>
      <c r="P5" s="95"/>
      <c r="Q5" s="56"/>
      <c r="R5" s="56"/>
      <c r="S5" s="96"/>
      <c r="T5" s="32"/>
      <c r="U5" s="32"/>
    </row>
    <row r="6" ht="22.5" customHeight="1">
      <c r="A6" s="88">
        <v>5.0</v>
      </c>
      <c r="B6" s="89" t="str">
        <f t="shared" si="1"/>
        <v>04-Apr</v>
      </c>
      <c r="C6" s="94">
        <v>45753.0</v>
      </c>
      <c r="D6" s="11" t="str">
        <f t="shared" si="2"/>
        <v>Sun</v>
      </c>
      <c r="E6" s="58">
        <f t="shared" si="3"/>
        <v>15</v>
      </c>
      <c r="F6" s="12">
        <v>0.0</v>
      </c>
      <c r="G6" s="43">
        <f t="shared" si="4"/>
        <v>0</v>
      </c>
      <c r="H6" s="12">
        <f t="shared" si="5"/>
        <v>0</v>
      </c>
      <c r="I6" s="12">
        <v>0.0</v>
      </c>
      <c r="J6" s="43"/>
      <c r="K6" s="43">
        <v>16845.0</v>
      </c>
      <c r="L6" s="56"/>
      <c r="M6" s="56"/>
      <c r="N6" s="56">
        <f t="shared" si="6"/>
        <v>16845</v>
      </c>
      <c r="O6" s="86"/>
      <c r="P6" s="95"/>
      <c r="Q6" s="56"/>
      <c r="R6" s="56"/>
      <c r="S6" s="96"/>
      <c r="T6" s="32"/>
      <c r="U6" s="32"/>
    </row>
    <row r="7" ht="22.5" customHeight="1">
      <c r="A7" s="93">
        <v>6.0</v>
      </c>
      <c r="B7" s="89" t="str">
        <f t="shared" si="1"/>
        <v>04-Apr</v>
      </c>
      <c r="C7" s="94">
        <v>45754.0</v>
      </c>
      <c r="D7" s="11" t="str">
        <f t="shared" si="2"/>
        <v>Mon</v>
      </c>
      <c r="E7" s="58">
        <f t="shared" si="3"/>
        <v>15</v>
      </c>
      <c r="F7" s="43">
        <v>20030.0</v>
      </c>
      <c r="G7" s="43">
        <f t="shared" si="4"/>
        <v>1001.5</v>
      </c>
      <c r="H7" s="12">
        <f t="shared" si="5"/>
        <v>19028.5</v>
      </c>
      <c r="I7" s="12">
        <v>0.0</v>
      </c>
      <c r="J7" s="43"/>
      <c r="K7" s="43">
        <v>0.0</v>
      </c>
      <c r="L7" s="56"/>
      <c r="M7" s="56"/>
      <c r="N7" s="56">
        <f t="shared" si="6"/>
        <v>19028.5</v>
      </c>
      <c r="O7" s="86"/>
      <c r="P7" s="95"/>
      <c r="Q7" s="56"/>
      <c r="R7" s="56"/>
      <c r="S7" s="96"/>
      <c r="T7" s="32"/>
      <c r="U7" s="32"/>
    </row>
    <row r="8" ht="22.5" customHeight="1">
      <c r="A8" s="88">
        <v>7.0</v>
      </c>
      <c r="B8" s="89" t="str">
        <f t="shared" si="1"/>
        <v>04-Apr</v>
      </c>
      <c r="C8" s="94">
        <v>45755.0</v>
      </c>
      <c r="D8" s="11" t="str">
        <f t="shared" si="2"/>
        <v>Tue</v>
      </c>
      <c r="E8" s="58">
        <f t="shared" si="3"/>
        <v>15</v>
      </c>
      <c r="F8" s="43">
        <v>16870.0</v>
      </c>
      <c r="G8" s="43">
        <f t="shared" si="4"/>
        <v>843.5</v>
      </c>
      <c r="H8" s="12">
        <f t="shared" si="5"/>
        <v>16026.5</v>
      </c>
      <c r="I8" s="12">
        <v>0.0</v>
      </c>
      <c r="J8" s="43"/>
      <c r="K8" s="43">
        <v>0.0</v>
      </c>
      <c r="L8" s="56"/>
      <c r="M8" s="56"/>
      <c r="N8" s="56">
        <f t="shared" si="6"/>
        <v>16026.5</v>
      </c>
      <c r="O8" s="86"/>
      <c r="P8" s="95"/>
      <c r="Q8" s="56"/>
      <c r="R8" s="56"/>
      <c r="S8" s="96"/>
      <c r="T8" s="32"/>
      <c r="U8" s="32"/>
    </row>
    <row r="9" ht="22.5" customHeight="1">
      <c r="A9" s="93">
        <v>8.0</v>
      </c>
      <c r="B9" s="89" t="str">
        <f t="shared" si="1"/>
        <v>04-Apr</v>
      </c>
      <c r="C9" s="94">
        <v>45756.0</v>
      </c>
      <c r="D9" s="11" t="str">
        <f t="shared" si="2"/>
        <v>Wed</v>
      </c>
      <c r="E9" s="58">
        <f t="shared" si="3"/>
        <v>15</v>
      </c>
      <c r="F9" s="43">
        <v>2635.0</v>
      </c>
      <c r="G9" s="43">
        <f t="shared" si="4"/>
        <v>131.75</v>
      </c>
      <c r="H9" s="12">
        <f t="shared" si="5"/>
        <v>2503.25</v>
      </c>
      <c r="I9" s="12">
        <v>0.0</v>
      </c>
      <c r="J9" s="43"/>
      <c r="K9" s="43">
        <v>0.0</v>
      </c>
      <c r="L9" s="56"/>
      <c r="M9" s="56"/>
      <c r="N9" s="56">
        <f t="shared" si="6"/>
        <v>2503.25</v>
      </c>
      <c r="O9" s="86"/>
      <c r="P9" s="97"/>
      <c r="Q9" s="56"/>
      <c r="R9" s="56"/>
      <c r="S9" s="96"/>
      <c r="T9" s="32"/>
      <c r="U9" s="32"/>
    </row>
    <row r="10" ht="22.5" customHeight="1">
      <c r="A10" s="88">
        <v>9.0</v>
      </c>
      <c r="B10" s="89" t="str">
        <f t="shared" si="1"/>
        <v>04-Apr</v>
      </c>
      <c r="C10" s="94">
        <v>45757.0</v>
      </c>
      <c r="D10" s="11" t="str">
        <f t="shared" si="2"/>
        <v>Thu</v>
      </c>
      <c r="E10" s="58">
        <f t="shared" si="3"/>
        <v>15</v>
      </c>
      <c r="F10" s="43">
        <v>24368.0</v>
      </c>
      <c r="G10" s="43">
        <f t="shared" si="4"/>
        <v>1218.4</v>
      </c>
      <c r="H10" s="12">
        <f t="shared" si="5"/>
        <v>23149.6</v>
      </c>
      <c r="I10" s="12">
        <v>0.0</v>
      </c>
      <c r="J10" s="43"/>
      <c r="K10" s="43">
        <v>0.0</v>
      </c>
      <c r="L10" s="56"/>
      <c r="M10" s="56"/>
      <c r="N10" s="56">
        <f t="shared" si="6"/>
        <v>23149.6</v>
      </c>
      <c r="O10" s="86"/>
      <c r="P10" s="95"/>
      <c r="Q10" s="56"/>
      <c r="R10" s="56"/>
      <c r="S10" s="96"/>
      <c r="T10" s="32"/>
      <c r="U10" s="32"/>
    </row>
    <row r="11" ht="22.5" customHeight="1">
      <c r="A11" s="93">
        <v>10.0</v>
      </c>
      <c r="B11" s="89" t="str">
        <f t="shared" si="1"/>
        <v>04-Apr</v>
      </c>
      <c r="C11" s="94">
        <v>45758.0</v>
      </c>
      <c r="D11" s="11" t="str">
        <f t="shared" si="2"/>
        <v>Fri</v>
      </c>
      <c r="E11" s="58">
        <f t="shared" si="3"/>
        <v>15</v>
      </c>
      <c r="F11" s="43">
        <v>27640.0</v>
      </c>
      <c r="G11" s="43">
        <f t="shared" si="4"/>
        <v>1382</v>
      </c>
      <c r="H11" s="12">
        <f t="shared" si="5"/>
        <v>26258</v>
      </c>
      <c r="I11" s="12">
        <v>0.0</v>
      </c>
      <c r="J11" s="43"/>
      <c r="K11" s="43">
        <v>0.0</v>
      </c>
      <c r="L11" s="56"/>
      <c r="M11" s="56"/>
      <c r="N11" s="56">
        <f t="shared" si="6"/>
        <v>26258</v>
      </c>
      <c r="O11" s="86"/>
      <c r="P11" s="95"/>
      <c r="Q11" s="56"/>
      <c r="R11" s="56"/>
      <c r="S11" s="96"/>
      <c r="T11" s="32"/>
      <c r="U11" s="32"/>
    </row>
    <row r="12" ht="22.5" customHeight="1">
      <c r="A12" s="88">
        <v>11.0</v>
      </c>
      <c r="B12" s="89" t="str">
        <f t="shared" si="1"/>
        <v>04-Apr</v>
      </c>
      <c r="C12" s="94">
        <v>45759.0</v>
      </c>
      <c r="D12" s="11" t="str">
        <f t="shared" si="2"/>
        <v>Sat</v>
      </c>
      <c r="E12" s="58">
        <f t="shared" si="3"/>
        <v>15</v>
      </c>
      <c r="F12" s="43">
        <v>23040.0</v>
      </c>
      <c r="G12" s="43">
        <f t="shared" si="4"/>
        <v>1152</v>
      </c>
      <c r="H12" s="12">
        <f t="shared" si="5"/>
        <v>21888</v>
      </c>
      <c r="I12" s="12">
        <v>0.0</v>
      </c>
      <c r="J12" s="43"/>
      <c r="K12" s="43">
        <v>0.0</v>
      </c>
      <c r="L12" s="56"/>
      <c r="M12" s="56"/>
      <c r="N12" s="56">
        <f t="shared" si="6"/>
        <v>21888</v>
      </c>
      <c r="O12" s="86"/>
      <c r="P12" s="95"/>
      <c r="Q12" s="56"/>
      <c r="R12" s="56"/>
      <c r="S12" s="96"/>
      <c r="T12" s="32"/>
      <c r="U12" s="32"/>
    </row>
    <row r="13" ht="22.5" customHeight="1">
      <c r="A13" s="93">
        <v>12.0</v>
      </c>
      <c r="B13" s="89" t="str">
        <f t="shared" si="1"/>
        <v>04-Apr</v>
      </c>
      <c r="C13" s="94">
        <v>45760.0</v>
      </c>
      <c r="D13" s="11" t="str">
        <f t="shared" si="2"/>
        <v>Sun</v>
      </c>
      <c r="E13" s="58">
        <f t="shared" si="3"/>
        <v>16</v>
      </c>
      <c r="F13" s="43">
        <v>19155.0</v>
      </c>
      <c r="G13" s="43">
        <f t="shared" si="4"/>
        <v>957.75</v>
      </c>
      <c r="H13" s="12">
        <f t="shared" si="5"/>
        <v>18197.25</v>
      </c>
      <c r="I13" s="12">
        <v>0.0</v>
      </c>
      <c r="J13" s="43"/>
      <c r="K13" s="43">
        <v>0.0</v>
      </c>
      <c r="L13" s="56"/>
      <c r="M13" s="56"/>
      <c r="N13" s="56">
        <f t="shared" si="6"/>
        <v>18197.25</v>
      </c>
      <c r="O13" s="86"/>
      <c r="P13" s="95"/>
      <c r="Q13" s="56"/>
      <c r="R13" s="56"/>
      <c r="S13" s="96"/>
      <c r="T13" s="32"/>
      <c r="U13" s="32"/>
    </row>
    <row r="14" ht="22.5" customHeight="1">
      <c r="A14" s="88">
        <v>13.0</v>
      </c>
      <c r="B14" s="89" t="str">
        <f t="shared" si="1"/>
        <v>04-Apr</v>
      </c>
      <c r="C14" s="94">
        <v>45761.0</v>
      </c>
      <c r="D14" s="11" t="str">
        <f t="shared" si="2"/>
        <v>Mon</v>
      </c>
      <c r="E14" s="58">
        <f t="shared" si="3"/>
        <v>16</v>
      </c>
      <c r="F14" s="43">
        <v>22895.0</v>
      </c>
      <c r="G14" s="43">
        <f t="shared" si="4"/>
        <v>1144.75</v>
      </c>
      <c r="H14" s="12">
        <f t="shared" si="5"/>
        <v>21750.25</v>
      </c>
      <c r="I14" s="12">
        <v>0.0</v>
      </c>
      <c r="J14" s="43"/>
      <c r="K14" s="43">
        <v>0.0</v>
      </c>
      <c r="L14" s="56"/>
      <c r="M14" s="56"/>
      <c r="N14" s="56">
        <f t="shared" si="6"/>
        <v>21750.25</v>
      </c>
      <c r="O14" s="86"/>
      <c r="P14" s="95"/>
      <c r="Q14" s="56"/>
      <c r="R14" s="56"/>
      <c r="S14" s="96"/>
      <c r="T14" s="32"/>
      <c r="U14" s="32"/>
    </row>
    <row r="15" ht="22.5" customHeight="1">
      <c r="A15" s="93">
        <v>14.0</v>
      </c>
      <c r="B15" s="89" t="str">
        <f t="shared" si="1"/>
        <v>04-Apr</v>
      </c>
      <c r="C15" s="94">
        <v>45762.0</v>
      </c>
      <c r="D15" s="11" t="str">
        <f t="shared" si="2"/>
        <v>Tue</v>
      </c>
      <c r="E15" s="58">
        <f t="shared" si="3"/>
        <v>16</v>
      </c>
      <c r="F15" s="43">
        <v>21350.0</v>
      </c>
      <c r="G15" s="43">
        <f t="shared" si="4"/>
        <v>1067.5</v>
      </c>
      <c r="H15" s="12">
        <f t="shared" si="5"/>
        <v>20282.5</v>
      </c>
      <c r="I15" s="12">
        <v>0.0</v>
      </c>
      <c r="J15" s="43"/>
      <c r="K15" s="43">
        <v>0.0</v>
      </c>
      <c r="L15" s="56"/>
      <c r="M15" s="56"/>
      <c r="N15" s="56">
        <f t="shared" si="6"/>
        <v>20282.5</v>
      </c>
      <c r="O15" s="86"/>
      <c r="P15" s="95"/>
      <c r="Q15" s="56"/>
      <c r="R15" s="56"/>
      <c r="S15" s="96"/>
      <c r="T15" s="32"/>
      <c r="U15" s="32"/>
    </row>
    <row r="16" ht="22.5" customHeight="1">
      <c r="A16" s="88">
        <v>15.0</v>
      </c>
      <c r="B16" s="89" t="str">
        <f t="shared" si="1"/>
        <v>04-Apr</v>
      </c>
      <c r="C16" s="94">
        <v>45763.0</v>
      </c>
      <c r="D16" s="11" t="str">
        <f t="shared" si="2"/>
        <v>Wed</v>
      </c>
      <c r="E16" s="58">
        <f t="shared" si="3"/>
        <v>16</v>
      </c>
      <c r="F16" s="43">
        <v>24410.0</v>
      </c>
      <c r="G16" s="43">
        <f t="shared" si="4"/>
        <v>1220.5</v>
      </c>
      <c r="H16" s="12">
        <f t="shared" si="5"/>
        <v>23189.5</v>
      </c>
      <c r="I16" s="12">
        <v>0.0</v>
      </c>
      <c r="J16" s="43"/>
      <c r="K16" s="43">
        <v>0.0</v>
      </c>
      <c r="L16" s="56"/>
      <c r="M16" s="56"/>
      <c r="N16" s="56">
        <f t="shared" si="6"/>
        <v>23189.5</v>
      </c>
      <c r="O16" s="86"/>
      <c r="P16" s="95"/>
      <c r="Q16" s="56"/>
      <c r="R16" s="56"/>
      <c r="S16" s="96"/>
      <c r="T16" s="32"/>
      <c r="U16" s="32"/>
    </row>
    <row r="17" ht="22.5" customHeight="1">
      <c r="A17" s="93">
        <v>16.0</v>
      </c>
      <c r="B17" s="89" t="str">
        <f t="shared" si="1"/>
        <v>04-Apr</v>
      </c>
      <c r="C17" s="94">
        <v>45764.0</v>
      </c>
      <c r="D17" s="11" t="str">
        <f t="shared" si="2"/>
        <v>Thu</v>
      </c>
      <c r="E17" s="58">
        <f t="shared" si="3"/>
        <v>16</v>
      </c>
      <c r="F17" s="43">
        <v>19630.0</v>
      </c>
      <c r="G17" s="43">
        <f t="shared" si="4"/>
        <v>981.5</v>
      </c>
      <c r="H17" s="12">
        <f t="shared" si="5"/>
        <v>18648.5</v>
      </c>
      <c r="I17" s="12">
        <v>0.0</v>
      </c>
      <c r="J17" s="43"/>
      <c r="K17" s="43">
        <v>0.0</v>
      </c>
      <c r="L17" s="56"/>
      <c r="M17" s="56"/>
      <c r="N17" s="56">
        <f t="shared" si="6"/>
        <v>18648.5</v>
      </c>
      <c r="O17" s="86"/>
      <c r="P17" s="95"/>
      <c r="Q17" s="56"/>
      <c r="R17" s="56"/>
      <c r="S17" s="96"/>
      <c r="T17" s="32"/>
      <c r="U17" s="32"/>
    </row>
    <row r="18" ht="22.5" customHeight="1">
      <c r="A18" s="88">
        <v>17.0</v>
      </c>
      <c r="B18" s="89" t="str">
        <f t="shared" si="1"/>
        <v>04-Apr</v>
      </c>
      <c r="C18" s="94">
        <v>45765.0</v>
      </c>
      <c r="D18" s="11" t="str">
        <f t="shared" si="2"/>
        <v>Fri</v>
      </c>
      <c r="E18" s="58">
        <f t="shared" si="3"/>
        <v>16</v>
      </c>
      <c r="F18" s="43">
        <v>0.0</v>
      </c>
      <c r="G18" s="43">
        <f t="shared" si="4"/>
        <v>0</v>
      </c>
      <c r="H18" s="12">
        <f t="shared" si="5"/>
        <v>0</v>
      </c>
      <c r="I18" s="12">
        <v>0.0</v>
      </c>
      <c r="J18" s="43"/>
      <c r="K18" s="43">
        <v>0.0</v>
      </c>
      <c r="L18" s="56"/>
      <c r="M18" s="56"/>
      <c r="N18" s="56">
        <f t="shared" si="6"/>
        <v>0</v>
      </c>
      <c r="O18" s="86"/>
      <c r="P18" s="95"/>
      <c r="Q18" s="56"/>
      <c r="R18" s="56"/>
      <c r="S18" s="96"/>
      <c r="T18" s="32"/>
      <c r="U18" s="32"/>
    </row>
    <row r="19" ht="22.5" customHeight="1">
      <c r="A19" s="93">
        <v>18.0</v>
      </c>
      <c r="B19" s="89" t="str">
        <f t="shared" si="1"/>
        <v>04-Apr</v>
      </c>
      <c r="C19" s="94">
        <v>45766.0</v>
      </c>
      <c r="D19" s="11" t="str">
        <f t="shared" si="2"/>
        <v>Sat</v>
      </c>
      <c r="E19" s="58">
        <f t="shared" si="3"/>
        <v>16</v>
      </c>
      <c r="F19" s="43">
        <v>17845.0</v>
      </c>
      <c r="G19" s="43">
        <f t="shared" si="4"/>
        <v>892.25</v>
      </c>
      <c r="H19" s="12">
        <f t="shared" si="5"/>
        <v>16952.75</v>
      </c>
      <c r="I19" s="12">
        <v>0.0</v>
      </c>
      <c r="J19" s="43"/>
      <c r="K19" s="43">
        <v>0.0</v>
      </c>
      <c r="L19" s="56"/>
      <c r="M19" s="56"/>
      <c r="N19" s="56">
        <f t="shared" si="6"/>
        <v>16952.75</v>
      </c>
      <c r="O19" s="86"/>
      <c r="P19" s="95"/>
      <c r="Q19" s="56"/>
      <c r="R19" s="56"/>
      <c r="S19" s="96"/>
      <c r="T19" s="32"/>
      <c r="U19" s="32"/>
    </row>
    <row r="20" ht="22.5" customHeight="1">
      <c r="A20" s="88">
        <v>19.0</v>
      </c>
      <c r="B20" s="89" t="str">
        <f t="shared" si="1"/>
        <v>04-Apr</v>
      </c>
      <c r="C20" s="94">
        <v>45767.0</v>
      </c>
      <c r="D20" s="11" t="str">
        <f t="shared" si="2"/>
        <v>Sun</v>
      </c>
      <c r="E20" s="58">
        <f t="shared" si="3"/>
        <v>17</v>
      </c>
      <c r="F20" s="43">
        <v>17265.0</v>
      </c>
      <c r="G20" s="43">
        <f t="shared" si="4"/>
        <v>863.25</v>
      </c>
      <c r="H20" s="12">
        <f t="shared" si="5"/>
        <v>16401.75</v>
      </c>
      <c r="I20" s="12">
        <v>0.0</v>
      </c>
      <c r="J20" s="43"/>
      <c r="K20" s="43">
        <v>0.0</v>
      </c>
      <c r="L20" s="56"/>
      <c r="M20" s="56"/>
      <c r="N20" s="56">
        <f t="shared" si="6"/>
        <v>16401.75</v>
      </c>
      <c r="O20" s="86"/>
      <c r="P20" s="95"/>
      <c r="Q20" s="56"/>
      <c r="R20" s="56"/>
      <c r="S20" s="96"/>
      <c r="T20" s="32"/>
      <c r="U20" s="32"/>
    </row>
    <row r="21" ht="22.5" customHeight="1">
      <c r="A21" s="93">
        <v>20.0</v>
      </c>
      <c r="B21" s="89" t="str">
        <f t="shared" si="1"/>
        <v>04-Apr</v>
      </c>
      <c r="C21" s="94">
        <v>45768.0</v>
      </c>
      <c r="D21" s="11" t="str">
        <f t="shared" si="2"/>
        <v>Mon</v>
      </c>
      <c r="E21" s="58">
        <f t="shared" si="3"/>
        <v>17</v>
      </c>
      <c r="F21" s="43">
        <v>23035.0</v>
      </c>
      <c r="G21" s="43">
        <f t="shared" si="4"/>
        <v>1151.75</v>
      </c>
      <c r="H21" s="12">
        <f t="shared" si="5"/>
        <v>21883.25</v>
      </c>
      <c r="I21" s="12">
        <v>0.0</v>
      </c>
      <c r="J21" s="43"/>
      <c r="K21" s="43">
        <v>0.0</v>
      </c>
      <c r="L21" s="56"/>
      <c r="M21" s="56"/>
      <c r="N21" s="56">
        <f t="shared" si="6"/>
        <v>21883.25</v>
      </c>
      <c r="O21" s="86"/>
      <c r="P21" s="95"/>
      <c r="Q21" s="56"/>
      <c r="R21" s="56"/>
      <c r="S21" s="96"/>
      <c r="T21" s="32"/>
      <c r="U21" s="32"/>
    </row>
    <row r="22" ht="22.5" customHeight="1">
      <c r="A22" s="88">
        <v>21.0</v>
      </c>
      <c r="B22" s="89" t="str">
        <f t="shared" si="1"/>
        <v>04-Apr</v>
      </c>
      <c r="C22" s="94">
        <v>45769.0</v>
      </c>
      <c r="D22" s="11" t="str">
        <f t="shared" si="2"/>
        <v>Tue</v>
      </c>
      <c r="E22" s="58">
        <f t="shared" si="3"/>
        <v>17</v>
      </c>
      <c r="F22" s="43">
        <v>26535.0</v>
      </c>
      <c r="G22" s="43">
        <f t="shared" si="4"/>
        <v>1326.75</v>
      </c>
      <c r="H22" s="12">
        <f t="shared" si="5"/>
        <v>25208.25</v>
      </c>
      <c r="I22" s="12">
        <v>0.0</v>
      </c>
      <c r="J22" s="43"/>
      <c r="K22" s="43">
        <v>0.0</v>
      </c>
      <c r="L22" s="56"/>
      <c r="M22" s="56"/>
      <c r="N22" s="56">
        <f t="shared" si="6"/>
        <v>25208.25</v>
      </c>
      <c r="O22" s="86"/>
      <c r="P22" s="95"/>
      <c r="Q22" s="56"/>
      <c r="R22" s="56"/>
      <c r="S22" s="96"/>
      <c r="T22" s="32"/>
      <c r="U22" s="32"/>
    </row>
    <row r="23" ht="22.5" customHeight="1">
      <c r="A23" s="93">
        <v>22.0</v>
      </c>
      <c r="B23" s="89" t="str">
        <f t="shared" si="1"/>
        <v>04-Apr</v>
      </c>
      <c r="C23" s="94">
        <v>45770.0</v>
      </c>
      <c r="D23" s="11" t="str">
        <f t="shared" si="2"/>
        <v>Wed</v>
      </c>
      <c r="E23" s="58">
        <f t="shared" si="3"/>
        <v>17</v>
      </c>
      <c r="F23" s="43">
        <v>19760.0</v>
      </c>
      <c r="G23" s="43">
        <f t="shared" si="4"/>
        <v>988</v>
      </c>
      <c r="H23" s="12">
        <f t="shared" si="5"/>
        <v>18772</v>
      </c>
      <c r="I23" s="12">
        <v>0.0</v>
      </c>
      <c r="J23" s="43"/>
      <c r="K23" s="43">
        <v>0.0</v>
      </c>
      <c r="L23" s="56"/>
      <c r="M23" s="56"/>
      <c r="N23" s="56">
        <f t="shared" si="6"/>
        <v>18772</v>
      </c>
      <c r="O23" s="86"/>
      <c r="P23" s="95"/>
      <c r="Q23" s="56"/>
      <c r="R23" s="56"/>
      <c r="S23" s="96"/>
      <c r="T23" s="32"/>
      <c r="U23" s="32"/>
    </row>
    <row r="24" ht="22.5" customHeight="1">
      <c r="A24" s="88">
        <v>23.0</v>
      </c>
      <c r="B24" s="89" t="str">
        <f t="shared" si="1"/>
        <v>04-Apr</v>
      </c>
      <c r="C24" s="94">
        <v>45771.0</v>
      </c>
      <c r="D24" s="11" t="str">
        <f t="shared" si="2"/>
        <v>Thu</v>
      </c>
      <c r="E24" s="58">
        <f t="shared" si="3"/>
        <v>17</v>
      </c>
      <c r="F24" s="43">
        <v>4185.0</v>
      </c>
      <c r="G24" s="43">
        <f t="shared" si="4"/>
        <v>209.25</v>
      </c>
      <c r="H24" s="12">
        <f t="shared" si="5"/>
        <v>3975.75</v>
      </c>
      <c r="I24" s="12">
        <v>0.0</v>
      </c>
      <c r="J24" s="43"/>
      <c r="K24" s="43">
        <v>28845.0</v>
      </c>
      <c r="L24" s="56"/>
      <c r="M24" s="56"/>
      <c r="N24" s="56">
        <f t="shared" si="6"/>
        <v>32820.75</v>
      </c>
      <c r="O24" s="86"/>
      <c r="P24" s="95"/>
      <c r="Q24" s="56"/>
      <c r="R24" s="56"/>
      <c r="S24" s="96"/>
      <c r="T24" s="32"/>
      <c r="U24" s="32"/>
    </row>
    <row r="25" ht="22.5" customHeight="1">
      <c r="A25" s="93">
        <v>24.0</v>
      </c>
      <c r="B25" s="89" t="str">
        <f t="shared" si="1"/>
        <v>04-Apr</v>
      </c>
      <c r="C25" s="94">
        <v>45772.0</v>
      </c>
      <c r="D25" s="11" t="str">
        <f t="shared" si="2"/>
        <v>Fri</v>
      </c>
      <c r="E25" s="58">
        <f t="shared" si="3"/>
        <v>17</v>
      </c>
      <c r="F25" s="43">
        <v>37450.0</v>
      </c>
      <c r="G25" s="43">
        <f t="shared" si="4"/>
        <v>1872.5</v>
      </c>
      <c r="H25" s="12">
        <f t="shared" si="5"/>
        <v>35577.5</v>
      </c>
      <c r="I25" s="12">
        <v>0.0</v>
      </c>
      <c r="J25" s="43"/>
      <c r="K25" s="43">
        <v>0.0</v>
      </c>
      <c r="L25" s="56"/>
      <c r="M25" s="56"/>
      <c r="N25" s="56">
        <f t="shared" si="6"/>
        <v>35577.5</v>
      </c>
      <c r="O25" s="86"/>
      <c r="P25" s="95"/>
      <c r="Q25" s="56"/>
      <c r="R25" s="56"/>
      <c r="S25" s="96"/>
      <c r="T25" s="32"/>
      <c r="U25" s="32"/>
    </row>
    <row r="26" ht="22.5" customHeight="1">
      <c r="A26" s="88">
        <v>25.0</v>
      </c>
      <c r="B26" s="89" t="str">
        <f t="shared" si="1"/>
        <v>04-Apr</v>
      </c>
      <c r="C26" s="94">
        <v>45773.0</v>
      </c>
      <c r="D26" s="11" t="str">
        <f t="shared" si="2"/>
        <v>Sat</v>
      </c>
      <c r="E26" s="58">
        <f t="shared" si="3"/>
        <v>17</v>
      </c>
      <c r="F26" s="43">
        <v>49210.0</v>
      </c>
      <c r="G26" s="43">
        <f t="shared" si="4"/>
        <v>2460.5</v>
      </c>
      <c r="H26" s="12">
        <f t="shared" si="5"/>
        <v>46749.5</v>
      </c>
      <c r="I26" s="12">
        <v>0.0</v>
      </c>
      <c r="J26" s="43"/>
      <c r="K26" s="43">
        <v>0.0</v>
      </c>
      <c r="L26" s="56"/>
      <c r="M26" s="56"/>
      <c r="N26" s="56">
        <f t="shared" si="6"/>
        <v>46749.5</v>
      </c>
      <c r="O26" s="86"/>
      <c r="P26" s="95"/>
      <c r="Q26" s="56"/>
      <c r="R26" s="56"/>
      <c r="S26" s="96"/>
      <c r="T26" s="32"/>
      <c r="U26" s="32"/>
    </row>
    <row r="27" ht="22.5" customHeight="1">
      <c r="A27" s="93">
        <v>26.0</v>
      </c>
      <c r="B27" s="89" t="str">
        <f t="shared" si="1"/>
        <v>04-Apr</v>
      </c>
      <c r="C27" s="94">
        <v>45774.0</v>
      </c>
      <c r="D27" s="11" t="str">
        <f t="shared" si="2"/>
        <v>Sun</v>
      </c>
      <c r="E27" s="58">
        <f t="shared" si="3"/>
        <v>18</v>
      </c>
      <c r="F27" s="43">
        <v>41830.0</v>
      </c>
      <c r="G27" s="43">
        <f t="shared" si="4"/>
        <v>2091.5</v>
      </c>
      <c r="H27" s="12">
        <f t="shared" si="5"/>
        <v>39738.5</v>
      </c>
      <c r="I27" s="12">
        <v>0.0</v>
      </c>
      <c r="J27" s="43"/>
      <c r="K27" s="43">
        <v>0.0</v>
      </c>
      <c r="L27" s="56"/>
      <c r="M27" s="56"/>
      <c r="N27" s="56">
        <f t="shared" si="6"/>
        <v>39738.5</v>
      </c>
      <c r="O27" s="86"/>
      <c r="P27" s="95"/>
      <c r="Q27" s="56"/>
      <c r="R27" s="56"/>
      <c r="S27" s="96"/>
      <c r="T27" s="32"/>
      <c r="U27" s="32"/>
    </row>
    <row r="28" ht="22.5" customHeight="1">
      <c r="A28" s="88">
        <v>27.0</v>
      </c>
      <c r="B28" s="89" t="str">
        <f t="shared" si="1"/>
        <v>04-Apr</v>
      </c>
      <c r="C28" s="94">
        <v>45775.0</v>
      </c>
      <c r="D28" s="11" t="str">
        <f t="shared" si="2"/>
        <v>Mon</v>
      </c>
      <c r="E28" s="58">
        <f t="shared" si="3"/>
        <v>18</v>
      </c>
      <c r="F28" s="43">
        <v>17725.0</v>
      </c>
      <c r="G28" s="43">
        <f t="shared" si="4"/>
        <v>886.25</v>
      </c>
      <c r="H28" s="12">
        <f t="shared" si="5"/>
        <v>16838.75</v>
      </c>
      <c r="I28" s="12">
        <v>0.0</v>
      </c>
      <c r="J28" s="43"/>
      <c r="K28" s="43">
        <v>0.0</v>
      </c>
      <c r="L28" s="56"/>
      <c r="M28" s="56"/>
      <c r="N28" s="56">
        <f t="shared" si="6"/>
        <v>16838.75</v>
      </c>
      <c r="O28" s="86"/>
      <c r="P28" s="95"/>
      <c r="Q28" s="56"/>
      <c r="R28" s="56"/>
      <c r="S28" s="96"/>
      <c r="T28" s="32"/>
      <c r="U28" s="32"/>
    </row>
    <row r="29" ht="22.5" customHeight="1">
      <c r="A29" s="93">
        <v>28.0</v>
      </c>
      <c r="B29" s="89" t="str">
        <f t="shared" si="1"/>
        <v>04-Apr</v>
      </c>
      <c r="C29" s="94">
        <v>45776.0</v>
      </c>
      <c r="D29" s="11" t="str">
        <f t="shared" si="2"/>
        <v>Tue</v>
      </c>
      <c r="E29" s="58">
        <f t="shared" si="3"/>
        <v>18</v>
      </c>
      <c r="F29" s="43">
        <v>20695.0</v>
      </c>
      <c r="G29" s="43">
        <f t="shared" si="4"/>
        <v>1034.75</v>
      </c>
      <c r="H29" s="12">
        <f t="shared" si="5"/>
        <v>19660.25</v>
      </c>
      <c r="I29" s="12">
        <v>0.0</v>
      </c>
      <c r="J29" s="43"/>
      <c r="K29" s="43">
        <v>0.0</v>
      </c>
      <c r="L29" s="56"/>
      <c r="M29" s="56"/>
      <c r="N29" s="56">
        <f t="shared" si="6"/>
        <v>19660.25</v>
      </c>
      <c r="O29" s="86"/>
      <c r="P29" s="95"/>
      <c r="Q29" s="56"/>
      <c r="R29" s="56"/>
      <c r="S29" s="96"/>
      <c r="T29" s="32"/>
      <c r="U29" s="32"/>
    </row>
    <row r="30" ht="22.5" customHeight="1">
      <c r="A30" s="88">
        <v>29.0</v>
      </c>
      <c r="B30" s="89" t="str">
        <f t="shared" si="1"/>
        <v>04-Apr</v>
      </c>
      <c r="C30" s="94">
        <v>45777.0</v>
      </c>
      <c r="D30" s="11" t="str">
        <f t="shared" si="2"/>
        <v>Wed</v>
      </c>
      <c r="E30" s="58">
        <f t="shared" si="3"/>
        <v>18</v>
      </c>
      <c r="F30" s="43">
        <v>37420.0</v>
      </c>
      <c r="G30" s="43">
        <f t="shared" si="4"/>
        <v>1871</v>
      </c>
      <c r="H30" s="12">
        <f t="shared" si="5"/>
        <v>35549</v>
      </c>
      <c r="I30" s="12">
        <v>0.0</v>
      </c>
      <c r="J30" s="43"/>
      <c r="K30" s="43">
        <v>0.0</v>
      </c>
      <c r="L30" s="56"/>
      <c r="M30" s="56"/>
      <c r="N30" s="56">
        <f t="shared" si="6"/>
        <v>35549</v>
      </c>
      <c r="O30" s="86"/>
      <c r="P30" s="98">
        <v>635558.0</v>
      </c>
      <c r="Q30" s="56"/>
      <c r="R30" s="56"/>
      <c r="S30" s="96"/>
      <c r="T30" s="32"/>
      <c r="U30" s="32"/>
    </row>
    <row r="31" ht="22.5" customHeight="1">
      <c r="A31" s="93">
        <v>30.0</v>
      </c>
      <c r="B31" s="89" t="str">
        <f t="shared" si="1"/>
        <v>05-May</v>
      </c>
      <c r="C31" s="94">
        <v>45778.0</v>
      </c>
      <c r="D31" s="11" t="str">
        <f t="shared" si="2"/>
        <v>Thu</v>
      </c>
      <c r="E31" s="58">
        <f t="shared" si="3"/>
        <v>18</v>
      </c>
      <c r="F31" s="43">
        <v>27400.0</v>
      </c>
      <c r="G31" s="43">
        <f t="shared" si="4"/>
        <v>1370</v>
      </c>
      <c r="H31" s="12">
        <f t="shared" si="5"/>
        <v>26030</v>
      </c>
      <c r="I31" s="12">
        <v>0.0</v>
      </c>
      <c r="J31" s="43"/>
      <c r="K31" s="43">
        <v>0.0</v>
      </c>
      <c r="L31" s="56"/>
      <c r="M31" s="56"/>
      <c r="N31" s="56">
        <f t="shared" si="6"/>
        <v>26030</v>
      </c>
      <c r="O31" s="86"/>
      <c r="P31" s="95"/>
      <c r="Q31" s="56"/>
      <c r="R31" s="56"/>
      <c r="S31" s="96"/>
      <c r="T31" s="32"/>
      <c r="U31" s="32"/>
    </row>
    <row r="32" ht="22.5" customHeight="1">
      <c r="A32" s="88">
        <v>31.0</v>
      </c>
      <c r="B32" s="89" t="str">
        <f t="shared" si="1"/>
        <v>05-May</v>
      </c>
      <c r="C32" s="94">
        <v>45779.0</v>
      </c>
      <c r="D32" s="11" t="str">
        <f t="shared" si="2"/>
        <v>Fri</v>
      </c>
      <c r="E32" s="58">
        <f t="shared" si="3"/>
        <v>18</v>
      </c>
      <c r="F32" s="43">
        <v>28540.0</v>
      </c>
      <c r="G32" s="43">
        <f t="shared" si="4"/>
        <v>1427</v>
      </c>
      <c r="H32" s="12">
        <f t="shared" si="5"/>
        <v>27113</v>
      </c>
      <c r="I32" s="12">
        <v>0.0</v>
      </c>
      <c r="J32" s="43"/>
      <c r="K32" s="43">
        <v>0.0</v>
      </c>
      <c r="L32" s="56"/>
      <c r="M32" s="56"/>
      <c r="N32" s="56">
        <f t="shared" si="6"/>
        <v>27113</v>
      </c>
      <c r="O32" s="86"/>
      <c r="P32" s="95"/>
      <c r="Q32" s="56"/>
      <c r="R32" s="56"/>
      <c r="S32" s="96"/>
      <c r="T32" s="32"/>
      <c r="U32" s="32"/>
    </row>
    <row r="33" ht="22.5" customHeight="1">
      <c r="A33" s="93">
        <v>32.0</v>
      </c>
      <c r="B33" s="89" t="str">
        <f t="shared" si="1"/>
        <v>05-May</v>
      </c>
      <c r="C33" s="94">
        <v>45780.0</v>
      </c>
      <c r="D33" s="11" t="str">
        <f t="shared" si="2"/>
        <v>Sat</v>
      </c>
      <c r="E33" s="58">
        <f t="shared" si="3"/>
        <v>18</v>
      </c>
      <c r="F33" s="43">
        <v>34760.0</v>
      </c>
      <c r="G33" s="43">
        <f t="shared" si="4"/>
        <v>1738</v>
      </c>
      <c r="H33" s="12">
        <f t="shared" si="5"/>
        <v>33022</v>
      </c>
      <c r="I33" s="12">
        <v>0.0</v>
      </c>
      <c r="J33" s="43"/>
      <c r="K33" s="43">
        <v>0.0</v>
      </c>
      <c r="L33" s="56"/>
      <c r="M33" s="56"/>
      <c r="N33" s="56">
        <f t="shared" si="6"/>
        <v>33022</v>
      </c>
      <c r="O33" s="86"/>
      <c r="P33" s="95"/>
      <c r="Q33" s="56"/>
      <c r="R33" s="56"/>
      <c r="S33" s="96"/>
      <c r="T33" s="32"/>
      <c r="U33" s="32"/>
    </row>
    <row r="34" ht="22.5" customHeight="1">
      <c r="A34" s="88">
        <v>33.0</v>
      </c>
      <c r="B34" s="89" t="str">
        <f t="shared" si="1"/>
        <v>05-May</v>
      </c>
      <c r="C34" s="94">
        <v>45781.0</v>
      </c>
      <c r="D34" s="11" t="str">
        <f t="shared" si="2"/>
        <v>Sun</v>
      </c>
      <c r="E34" s="58">
        <f t="shared" si="3"/>
        <v>19</v>
      </c>
      <c r="F34" s="43">
        <v>0.0</v>
      </c>
      <c r="G34" s="43">
        <f t="shared" si="4"/>
        <v>0</v>
      </c>
      <c r="H34" s="12">
        <f t="shared" si="5"/>
        <v>0</v>
      </c>
      <c r="I34" s="12">
        <v>0.0</v>
      </c>
      <c r="J34" s="43"/>
      <c r="K34" s="43">
        <v>0.0</v>
      </c>
      <c r="L34" s="56"/>
      <c r="M34" s="56"/>
      <c r="N34" s="56">
        <f t="shared" si="6"/>
        <v>0</v>
      </c>
      <c r="O34" s="86"/>
      <c r="P34" s="95"/>
      <c r="Q34" s="56"/>
      <c r="R34" s="56"/>
      <c r="S34" s="96"/>
      <c r="T34" s="32"/>
      <c r="U34" s="32"/>
    </row>
    <row r="35" ht="22.5" customHeight="1">
      <c r="A35" s="93">
        <v>34.0</v>
      </c>
      <c r="B35" s="89" t="str">
        <f t="shared" si="1"/>
        <v>05-May</v>
      </c>
      <c r="C35" s="94">
        <v>45782.0</v>
      </c>
      <c r="D35" s="11" t="str">
        <f t="shared" si="2"/>
        <v>Mon</v>
      </c>
      <c r="E35" s="58">
        <f t="shared" si="3"/>
        <v>19</v>
      </c>
      <c r="F35" s="43">
        <v>28428.0</v>
      </c>
      <c r="G35" s="43">
        <f t="shared" si="4"/>
        <v>1421.4</v>
      </c>
      <c r="H35" s="12">
        <f t="shared" si="5"/>
        <v>27006.6</v>
      </c>
      <c r="I35" s="12">
        <v>0.0</v>
      </c>
      <c r="J35" s="43"/>
      <c r="K35" s="43">
        <v>0.0</v>
      </c>
      <c r="L35" s="56"/>
      <c r="M35" s="56"/>
      <c r="N35" s="56">
        <f t="shared" si="6"/>
        <v>27006.6</v>
      </c>
      <c r="O35" s="86"/>
      <c r="P35" s="95"/>
      <c r="Q35" s="56"/>
      <c r="R35" s="56"/>
      <c r="S35" s="96"/>
      <c r="T35" s="32"/>
      <c r="U35" s="32"/>
    </row>
    <row r="36" ht="22.5" customHeight="1">
      <c r="A36" s="88">
        <v>35.0</v>
      </c>
      <c r="B36" s="89" t="str">
        <f t="shared" si="1"/>
        <v>05-May</v>
      </c>
      <c r="C36" s="94">
        <v>45783.0</v>
      </c>
      <c r="D36" s="11" t="str">
        <f t="shared" si="2"/>
        <v>Tue</v>
      </c>
      <c r="E36" s="58">
        <f t="shared" si="3"/>
        <v>19</v>
      </c>
      <c r="F36" s="43">
        <v>26020.0</v>
      </c>
      <c r="G36" s="43">
        <f t="shared" si="4"/>
        <v>1301</v>
      </c>
      <c r="H36" s="12">
        <f t="shared" si="5"/>
        <v>24719</v>
      </c>
      <c r="I36" s="12">
        <v>0.0</v>
      </c>
      <c r="J36" s="43"/>
      <c r="K36" s="43">
        <v>0.0</v>
      </c>
      <c r="L36" s="56"/>
      <c r="M36" s="56"/>
      <c r="N36" s="56">
        <f t="shared" si="6"/>
        <v>24719</v>
      </c>
      <c r="O36" s="86"/>
      <c r="P36" s="95"/>
      <c r="Q36" s="56"/>
      <c r="R36" s="56"/>
      <c r="S36" s="96"/>
      <c r="T36" s="32"/>
      <c r="U36" s="32"/>
    </row>
    <row r="37" ht="22.5" customHeight="1">
      <c r="A37" s="93">
        <v>36.0</v>
      </c>
      <c r="B37" s="89" t="str">
        <f t="shared" si="1"/>
        <v>05-May</v>
      </c>
      <c r="C37" s="94">
        <v>45784.0</v>
      </c>
      <c r="D37" s="11" t="str">
        <f t="shared" si="2"/>
        <v>Wed</v>
      </c>
      <c r="E37" s="58">
        <f t="shared" si="3"/>
        <v>19</v>
      </c>
      <c r="F37" s="43">
        <v>22465.0</v>
      </c>
      <c r="G37" s="43">
        <f t="shared" si="4"/>
        <v>1123.25</v>
      </c>
      <c r="H37" s="12">
        <f t="shared" si="5"/>
        <v>21341.75</v>
      </c>
      <c r="I37" s="12">
        <v>0.0</v>
      </c>
      <c r="J37" s="43"/>
      <c r="K37" s="43">
        <v>0.0</v>
      </c>
      <c r="L37" s="56"/>
      <c r="M37" s="56"/>
      <c r="N37" s="56">
        <f t="shared" si="6"/>
        <v>21341.75</v>
      </c>
      <c r="O37" s="86"/>
      <c r="P37" s="95"/>
      <c r="Q37" s="56"/>
      <c r="R37" s="56"/>
      <c r="S37" s="96"/>
      <c r="T37" s="32"/>
      <c r="U37" s="32"/>
    </row>
    <row r="38" ht="22.5" customHeight="1">
      <c r="A38" s="88">
        <v>37.0</v>
      </c>
      <c r="B38" s="89" t="str">
        <f t="shared" si="1"/>
        <v>05-May</v>
      </c>
      <c r="C38" s="94">
        <v>45785.0</v>
      </c>
      <c r="D38" s="11" t="str">
        <f t="shared" si="2"/>
        <v>Thu</v>
      </c>
      <c r="E38" s="58">
        <f t="shared" si="3"/>
        <v>19</v>
      </c>
      <c r="F38" s="43">
        <v>14110.0</v>
      </c>
      <c r="G38" s="43">
        <f t="shared" si="4"/>
        <v>705.5</v>
      </c>
      <c r="H38" s="12">
        <f t="shared" si="5"/>
        <v>13404.5</v>
      </c>
      <c r="I38" s="12">
        <v>0.0</v>
      </c>
      <c r="J38" s="43"/>
      <c r="K38" s="43">
        <v>0.0</v>
      </c>
      <c r="L38" s="56"/>
      <c r="M38" s="56"/>
      <c r="N38" s="56">
        <f t="shared" si="6"/>
        <v>13404.5</v>
      </c>
      <c r="O38" s="86"/>
      <c r="P38" s="95"/>
      <c r="Q38" s="56"/>
      <c r="R38" s="56"/>
      <c r="S38" s="96"/>
      <c r="T38" s="32"/>
      <c r="U38" s="32"/>
    </row>
    <row r="39" ht="22.5" customHeight="1">
      <c r="A39" s="93">
        <v>38.0</v>
      </c>
      <c r="B39" s="89" t="str">
        <f t="shared" si="1"/>
        <v>05-May</v>
      </c>
      <c r="C39" s="94">
        <v>45786.0</v>
      </c>
      <c r="D39" s="11" t="str">
        <f t="shared" si="2"/>
        <v>Fri</v>
      </c>
      <c r="E39" s="58">
        <f t="shared" si="3"/>
        <v>19</v>
      </c>
      <c r="F39" s="43">
        <v>39260.0</v>
      </c>
      <c r="G39" s="43">
        <f t="shared" si="4"/>
        <v>1963</v>
      </c>
      <c r="H39" s="12">
        <f t="shared" si="5"/>
        <v>37297</v>
      </c>
      <c r="I39" s="12">
        <v>0.0</v>
      </c>
      <c r="J39" s="43"/>
      <c r="K39" s="43">
        <v>0.0</v>
      </c>
      <c r="L39" s="56"/>
      <c r="M39" s="56"/>
      <c r="N39" s="56">
        <f t="shared" si="6"/>
        <v>37297</v>
      </c>
      <c r="O39" s="86"/>
      <c r="P39" s="95"/>
      <c r="Q39" s="56"/>
      <c r="R39" s="56"/>
      <c r="S39" s="96"/>
      <c r="T39" s="32"/>
      <c r="U39" s="32"/>
    </row>
    <row r="40" ht="22.5" customHeight="1">
      <c r="A40" s="88">
        <v>39.0</v>
      </c>
      <c r="B40" s="89" t="str">
        <f t="shared" si="1"/>
        <v>05-May</v>
      </c>
      <c r="C40" s="94">
        <v>45787.0</v>
      </c>
      <c r="D40" s="11" t="str">
        <f t="shared" si="2"/>
        <v>Sat</v>
      </c>
      <c r="E40" s="58">
        <f t="shared" si="3"/>
        <v>19</v>
      </c>
      <c r="F40" s="43">
        <v>23155.0</v>
      </c>
      <c r="G40" s="43">
        <f t="shared" si="4"/>
        <v>1157.75</v>
      </c>
      <c r="H40" s="12">
        <f t="shared" si="5"/>
        <v>21997.25</v>
      </c>
      <c r="I40" s="12">
        <v>0.0</v>
      </c>
      <c r="J40" s="43"/>
      <c r="K40" s="43">
        <v>0.0</v>
      </c>
      <c r="L40" s="56"/>
      <c r="M40" s="56"/>
      <c r="N40" s="56">
        <f t="shared" si="6"/>
        <v>21997.25</v>
      </c>
      <c r="O40" s="86"/>
      <c r="P40" s="95"/>
      <c r="Q40" s="56"/>
      <c r="R40" s="56"/>
      <c r="S40" s="96"/>
      <c r="T40" s="32"/>
      <c r="U40" s="32"/>
    </row>
    <row r="41" ht="22.5" customHeight="1">
      <c r="A41" s="93">
        <v>40.0</v>
      </c>
      <c r="B41" s="89" t="str">
        <f t="shared" si="1"/>
        <v>05-May</v>
      </c>
      <c r="C41" s="94">
        <v>45788.0</v>
      </c>
      <c r="D41" s="11" t="str">
        <f t="shared" si="2"/>
        <v>Sun</v>
      </c>
      <c r="E41" s="58">
        <f t="shared" si="3"/>
        <v>20</v>
      </c>
      <c r="F41" s="43">
        <v>0.0</v>
      </c>
      <c r="G41" s="43">
        <f t="shared" si="4"/>
        <v>0</v>
      </c>
      <c r="H41" s="12">
        <f t="shared" si="5"/>
        <v>0</v>
      </c>
      <c r="I41" s="12">
        <v>0.0</v>
      </c>
      <c r="J41" s="43"/>
      <c r="K41" s="43">
        <v>0.0</v>
      </c>
      <c r="L41" s="56"/>
      <c r="M41" s="56"/>
      <c r="N41" s="56">
        <f t="shared" si="6"/>
        <v>0</v>
      </c>
      <c r="O41" s="86"/>
      <c r="P41" s="95"/>
      <c r="Q41" s="56"/>
      <c r="R41" s="56"/>
      <c r="S41" s="96"/>
      <c r="T41" s="32"/>
      <c r="U41" s="32"/>
    </row>
    <row r="42" ht="22.5" customHeight="1">
      <c r="A42" s="88">
        <v>41.0</v>
      </c>
      <c r="B42" s="89" t="str">
        <f t="shared" si="1"/>
        <v>05-May</v>
      </c>
      <c r="C42" s="94">
        <v>45789.0</v>
      </c>
      <c r="D42" s="11" t="str">
        <f t="shared" si="2"/>
        <v>Mon</v>
      </c>
      <c r="E42" s="58">
        <f t="shared" si="3"/>
        <v>20</v>
      </c>
      <c r="F42" s="43">
        <v>19740.0</v>
      </c>
      <c r="G42" s="43">
        <f t="shared" si="4"/>
        <v>987</v>
      </c>
      <c r="H42" s="12">
        <f t="shared" si="5"/>
        <v>18753</v>
      </c>
      <c r="I42" s="12">
        <v>0.0</v>
      </c>
      <c r="J42" s="43"/>
      <c r="K42" s="43">
        <v>0.0</v>
      </c>
      <c r="L42" s="56"/>
      <c r="M42" s="56"/>
      <c r="N42" s="56">
        <f t="shared" si="6"/>
        <v>18753</v>
      </c>
      <c r="O42" s="86"/>
      <c r="P42" s="95"/>
      <c r="Q42" s="56"/>
      <c r="R42" s="56"/>
      <c r="S42" s="96"/>
      <c r="T42" s="32"/>
      <c r="U42" s="32"/>
    </row>
    <row r="43" ht="22.5" customHeight="1">
      <c r="A43" s="93">
        <v>42.0</v>
      </c>
      <c r="B43" s="89" t="str">
        <f t="shared" si="1"/>
        <v>05-May</v>
      </c>
      <c r="C43" s="94">
        <v>45790.0</v>
      </c>
      <c r="D43" s="11" t="str">
        <f t="shared" si="2"/>
        <v>Tue</v>
      </c>
      <c r="E43" s="58">
        <f t="shared" si="3"/>
        <v>20</v>
      </c>
      <c r="F43" s="43">
        <v>18195.0</v>
      </c>
      <c r="G43" s="43">
        <f t="shared" si="4"/>
        <v>909.75</v>
      </c>
      <c r="H43" s="12">
        <f t="shared" si="5"/>
        <v>17285.25</v>
      </c>
      <c r="I43" s="12">
        <v>0.0</v>
      </c>
      <c r="J43" s="43"/>
      <c r="K43" s="43">
        <v>0.0</v>
      </c>
      <c r="L43" s="56"/>
      <c r="M43" s="56"/>
      <c r="N43" s="56">
        <f t="shared" si="6"/>
        <v>17285.25</v>
      </c>
      <c r="O43" s="86"/>
      <c r="P43" s="95"/>
      <c r="Q43" s="56"/>
      <c r="R43" s="56"/>
      <c r="S43" s="96"/>
      <c r="T43" s="32"/>
      <c r="U43" s="32"/>
    </row>
    <row r="44" ht="22.5" customHeight="1">
      <c r="A44" s="88">
        <v>43.0</v>
      </c>
      <c r="B44" s="89" t="str">
        <f t="shared" si="1"/>
        <v>05-May</v>
      </c>
      <c r="C44" s="94">
        <v>45791.0</v>
      </c>
      <c r="D44" s="11" t="str">
        <f t="shared" si="2"/>
        <v>Wed</v>
      </c>
      <c r="E44" s="58">
        <f t="shared" si="3"/>
        <v>20</v>
      </c>
      <c r="F44" s="43">
        <v>28189.0</v>
      </c>
      <c r="G44" s="43">
        <f t="shared" si="4"/>
        <v>1409.45</v>
      </c>
      <c r="H44" s="12">
        <f t="shared" si="5"/>
        <v>26779.55</v>
      </c>
      <c r="I44" s="12">
        <v>0.0</v>
      </c>
      <c r="J44" s="43"/>
      <c r="K44" s="43">
        <v>0.0</v>
      </c>
      <c r="L44" s="56"/>
      <c r="M44" s="56"/>
      <c r="N44" s="56">
        <f t="shared" si="6"/>
        <v>26779.55</v>
      </c>
      <c r="O44" s="86"/>
      <c r="P44" s="95"/>
      <c r="Q44" s="56"/>
      <c r="R44" s="56"/>
      <c r="S44" s="96"/>
      <c r="T44" s="32"/>
      <c r="U44" s="32"/>
    </row>
    <row r="45" ht="22.5" customHeight="1">
      <c r="A45" s="93">
        <v>44.0</v>
      </c>
      <c r="B45" s="89" t="str">
        <f t="shared" si="1"/>
        <v>05-May</v>
      </c>
      <c r="C45" s="94">
        <v>45792.0</v>
      </c>
      <c r="D45" s="11" t="str">
        <f t="shared" si="2"/>
        <v>Thu</v>
      </c>
      <c r="E45" s="58">
        <f t="shared" si="3"/>
        <v>20</v>
      </c>
      <c r="F45" s="43">
        <v>28535.0</v>
      </c>
      <c r="G45" s="43">
        <f t="shared" si="4"/>
        <v>1426.75</v>
      </c>
      <c r="H45" s="12">
        <f t="shared" si="5"/>
        <v>27108.25</v>
      </c>
      <c r="I45" s="12">
        <v>0.0</v>
      </c>
      <c r="J45" s="43"/>
      <c r="K45" s="43">
        <v>0.0</v>
      </c>
      <c r="L45" s="56"/>
      <c r="M45" s="56"/>
      <c r="N45" s="56">
        <f t="shared" si="6"/>
        <v>27108.25</v>
      </c>
      <c r="O45" s="86"/>
      <c r="P45" s="95"/>
      <c r="Q45" s="56"/>
      <c r="R45" s="56"/>
      <c r="S45" s="96"/>
      <c r="T45" s="32"/>
      <c r="U45" s="32"/>
    </row>
    <row r="46" ht="22.5" customHeight="1">
      <c r="A46" s="88">
        <v>45.0</v>
      </c>
      <c r="B46" s="89" t="str">
        <f t="shared" si="1"/>
        <v>05-May</v>
      </c>
      <c r="C46" s="94">
        <v>45793.0</v>
      </c>
      <c r="D46" s="11" t="str">
        <f t="shared" si="2"/>
        <v>Fri</v>
      </c>
      <c r="E46" s="58">
        <f t="shared" si="3"/>
        <v>20</v>
      </c>
      <c r="F46" s="43">
        <v>21800.0</v>
      </c>
      <c r="G46" s="43">
        <f t="shared" si="4"/>
        <v>1090</v>
      </c>
      <c r="H46" s="12">
        <f t="shared" si="5"/>
        <v>20710</v>
      </c>
      <c r="I46" s="12">
        <v>0.0</v>
      </c>
      <c r="J46" s="43"/>
      <c r="K46" s="43">
        <v>0.0</v>
      </c>
      <c r="L46" s="56"/>
      <c r="M46" s="56"/>
      <c r="N46" s="56">
        <f t="shared" si="6"/>
        <v>20710</v>
      </c>
      <c r="O46" s="86"/>
      <c r="P46" s="95"/>
      <c r="Q46" s="56"/>
      <c r="R46" s="56"/>
      <c r="S46" s="96"/>
      <c r="T46" s="32"/>
      <c r="U46" s="32"/>
    </row>
    <row r="47" ht="22.5" customHeight="1">
      <c r="A47" s="93">
        <v>46.0</v>
      </c>
      <c r="B47" s="89" t="str">
        <f t="shared" si="1"/>
        <v>05-May</v>
      </c>
      <c r="C47" s="94">
        <v>45794.0</v>
      </c>
      <c r="D47" s="11" t="str">
        <f t="shared" si="2"/>
        <v>Sat</v>
      </c>
      <c r="E47" s="58">
        <f t="shared" si="3"/>
        <v>20</v>
      </c>
      <c r="F47" s="43">
        <v>29040.0</v>
      </c>
      <c r="G47" s="43">
        <f t="shared" si="4"/>
        <v>1452</v>
      </c>
      <c r="H47" s="12">
        <f t="shared" si="5"/>
        <v>27588</v>
      </c>
      <c r="I47" s="12">
        <v>0.0</v>
      </c>
      <c r="J47" s="43"/>
      <c r="K47" s="43">
        <v>0.0</v>
      </c>
      <c r="L47" s="56"/>
      <c r="M47" s="56"/>
      <c r="N47" s="56">
        <f t="shared" si="6"/>
        <v>27588</v>
      </c>
      <c r="O47" s="86"/>
      <c r="P47" s="95"/>
      <c r="Q47" s="56"/>
      <c r="R47" s="56"/>
      <c r="S47" s="96"/>
      <c r="T47" s="32"/>
      <c r="U47" s="32"/>
    </row>
    <row r="48" ht="22.5" customHeight="1">
      <c r="A48" s="88">
        <v>47.0</v>
      </c>
      <c r="B48" s="89" t="str">
        <f t="shared" si="1"/>
        <v>05-May</v>
      </c>
      <c r="C48" s="94">
        <v>45795.0</v>
      </c>
      <c r="D48" s="11" t="str">
        <f t="shared" si="2"/>
        <v>Sun</v>
      </c>
      <c r="E48" s="58">
        <f t="shared" si="3"/>
        <v>21</v>
      </c>
      <c r="F48" s="43">
        <v>0.0</v>
      </c>
      <c r="G48" s="43">
        <f t="shared" si="4"/>
        <v>0</v>
      </c>
      <c r="H48" s="12">
        <f t="shared" si="5"/>
        <v>0</v>
      </c>
      <c r="I48" s="12">
        <v>0.0</v>
      </c>
      <c r="J48" s="43"/>
      <c r="K48" s="43">
        <v>0.0</v>
      </c>
      <c r="L48" s="56"/>
      <c r="M48" s="56"/>
      <c r="N48" s="56">
        <f t="shared" si="6"/>
        <v>0</v>
      </c>
      <c r="O48" s="86"/>
      <c r="P48" s="95"/>
      <c r="Q48" s="56"/>
      <c r="R48" s="56"/>
      <c r="S48" s="96"/>
      <c r="T48" s="32"/>
      <c r="U48" s="32"/>
    </row>
    <row r="49" ht="22.5" customHeight="1">
      <c r="A49" s="93">
        <v>48.0</v>
      </c>
      <c r="B49" s="89" t="str">
        <f t="shared" si="1"/>
        <v>05-May</v>
      </c>
      <c r="C49" s="94">
        <v>45796.0</v>
      </c>
      <c r="D49" s="11" t="str">
        <f t="shared" si="2"/>
        <v>Mon</v>
      </c>
      <c r="E49" s="58">
        <f t="shared" si="3"/>
        <v>21</v>
      </c>
      <c r="F49" s="43">
        <v>18990.0</v>
      </c>
      <c r="G49" s="43">
        <f t="shared" si="4"/>
        <v>949.5</v>
      </c>
      <c r="H49" s="12">
        <f t="shared" si="5"/>
        <v>18040.5</v>
      </c>
      <c r="I49" s="12">
        <v>0.0</v>
      </c>
      <c r="J49" s="43"/>
      <c r="K49" s="43">
        <v>0.0</v>
      </c>
      <c r="L49" s="56"/>
      <c r="M49" s="56"/>
      <c r="N49" s="56">
        <f t="shared" si="6"/>
        <v>18040.5</v>
      </c>
      <c r="O49" s="86"/>
      <c r="P49" s="95"/>
      <c r="Q49" s="56"/>
      <c r="R49" s="56"/>
      <c r="S49" s="96"/>
      <c r="T49" s="32"/>
      <c r="U49" s="32"/>
    </row>
    <row r="50" ht="22.5" customHeight="1">
      <c r="A50" s="88">
        <v>49.0</v>
      </c>
      <c r="B50" s="89" t="str">
        <f t="shared" si="1"/>
        <v>05-May</v>
      </c>
      <c r="C50" s="94">
        <v>45797.0</v>
      </c>
      <c r="D50" s="11" t="str">
        <f t="shared" si="2"/>
        <v>Tue</v>
      </c>
      <c r="E50" s="58">
        <f t="shared" si="3"/>
        <v>21</v>
      </c>
      <c r="F50" s="43">
        <v>26390.0</v>
      </c>
      <c r="G50" s="43">
        <f t="shared" si="4"/>
        <v>1319.5</v>
      </c>
      <c r="H50" s="12">
        <f t="shared" si="5"/>
        <v>25070.5</v>
      </c>
      <c r="I50" s="12">
        <v>0.0</v>
      </c>
      <c r="J50" s="43"/>
      <c r="K50" s="43">
        <v>0.0</v>
      </c>
      <c r="L50" s="56"/>
      <c r="M50" s="56"/>
      <c r="N50" s="56">
        <f t="shared" si="6"/>
        <v>25070.5</v>
      </c>
      <c r="O50" s="86"/>
      <c r="P50" s="95"/>
      <c r="Q50" s="56"/>
      <c r="R50" s="56"/>
      <c r="S50" s="96"/>
      <c r="T50" s="32"/>
      <c r="U50" s="32"/>
    </row>
    <row r="51" ht="22.5" customHeight="1">
      <c r="A51" s="93">
        <v>50.0</v>
      </c>
      <c r="B51" s="89" t="str">
        <f t="shared" si="1"/>
        <v>05-May</v>
      </c>
      <c r="C51" s="94">
        <v>45798.0</v>
      </c>
      <c r="D51" s="11" t="str">
        <f t="shared" si="2"/>
        <v>Wed</v>
      </c>
      <c r="E51" s="58">
        <f t="shared" si="3"/>
        <v>21</v>
      </c>
      <c r="F51" s="43">
        <v>24290.0</v>
      </c>
      <c r="G51" s="43">
        <f t="shared" si="4"/>
        <v>1214.5</v>
      </c>
      <c r="H51" s="12">
        <f t="shared" si="5"/>
        <v>23075.5</v>
      </c>
      <c r="I51" s="12">
        <v>0.0</v>
      </c>
      <c r="J51" s="43"/>
      <c r="K51" s="43">
        <v>0.0</v>
      </c>
      <c r="L51" s="56"/>
      <c r="M51" s="56"/>
      <c r="N51" s="56">
        <f t="shared" si="6"/>
        <v>23075.5</v>
      </c>
      <c r="O51" s="86"/>
      <c r="P51" s="95"/>
      <c r="Q51" s="56"/>
      <c r="R51" s="56"/>
      <c r="S51" s="96"/>
      <c r="T51" s="32"/>
      <c r="U51" s="32"/>
    </row>
    <row r="52" ht="22.5" customHeight="1">
      <c r="A52" s="88">
        <v>51.0</v>
      </c>
      <c r="B52" s="89" t="str">
        <f t="shared" si="1"/>
        <v>05-May</v>
      </c>
      <c r="C52" s="94">
        <v>45799.0</v>
      </c>
      <c r="D52" s="11" t="str">
        <f t="shared" si="2"/>
        <v>Thu</v>
      </c>
      <c r="E52" s="58">
        <f t="shared" si="3"/>
        <v>21</v>
      </c>
      <c r="F52" s="43">
        <v>23460.0</v>
      </c>
      <c r="G52" s="43">
        <f t="shared" si="4"/>
        <v>1173</v>
      </c>
      <c r="H52" s="12">
        <f t="shared" si="5"/>
        <v>22287</v>
      </c>
      <c r="I52" s="12">
        <v>0.0</v>
      </c>
      <c r="J52" s="43"/>
      <c r="K52" s="43">
        <v>0.0</v>
      </c>
      <c r="L52" s="56"/>
      <c r="M52" s="56"/>
      <c r="N52" s="56">
        <f t="shared" si="6"/>
        <v>22287</v>
      </c>
      <c r="O52" s="86"/>
      <c r="P52" s="95"/>
      <c r="Q52" s="56"/>
      <c r="R52" s="56"/>
      <c r="S52" s="96"/>
      <c r="T52" s="32"/>
      <c r="U52" s="32"/>
    </row>
    <row r="53" ht="22.5" customHeight="1">
      <c r="A53" s="93">
        <v>52.0</v>
      </c>
      <c r="B53" s="89" t="str">
        <f t="shared" si="1"/>
        <v>05-May</v>
      </c>
      <c r="C53" s="94">
        <v>45800.0</v>
      </c>
      <c r="D53" s="11" t="str">
        <f t="shared" si="2"/>
        <v>Fri</v>
      </c>
      <c r="E53" s="58">
        <f t="shared" si="3"/>
        <v>21</v>
      </c>
      <c r="F53" s="43">
        <v>38480.0</v>
      </c>
      <c r="G53" s="43">
        <f t="shared" si="4"/>
        <v>1924</v>
      </c>
      <c r="H53" s="12">
        <f t="shared" si="5"/>
        <v>36556</v>
      </c>
      <c r="I53" s="12">
        <v>0.0</v>
      </c>
      <c r="J53" s="43"/>
      <c r="K53" s="43">
        <v>0.0</v>
      </c>
      <c r="L53" s="56"/>
      <c r="M53" s="56"/>
      <c r="N53" s="56">
        <f t="shared" si="6"/>
        <v>36556</v>
      </c>
      <c r="O53" s="86"/>
      <c r="P53" s="95"/>
      <c r="Q53" s="56"/>
      <c r="R53" s="56"/>
      <c r="S53" s="96"/>
      <c r="T53" s="32"/>
      <c r="U53" s="32"/>
    </row>
    <row r="54" ht="22.5" customHeight="1">
      <c r="A54" s="88">
        <v>53.0</v>
      </c>
      <c r="B54" s="89" t="str">
        <f t="shared" si="1"/>
        <v>05-May</v>
      </c>
      <c r="C54" s="94">
        <v>45801.0</v>
      </c>
      <c r="D54" s="11" t="str">
        <f t="shared" si="2"/>
        <v>Sat</v>
      </c>
      <c r="E54" s="58">
        <f t="shared" si="3"/>
        <v>21</v>
      </c>
      <c r="F54" s="43">
        <v>24515.0</v>
      </c>
      <c r="G54" s="43">
        <f t="shared" si="4"/>
        <v>1225.75</v>
      </c>
      <c r="H54" s="12">
        <f t="shared" si="5"/>
        <v>23289.25</v>
      </c>
      <c r="I54" s="12">
        <v>0.0</v>
      </c>
      <c r="J54" s="43"/>
      <c r="K54" s="43">
        <v>0.0</v>
      </c>
      <c r="L54" s="56"/>
      <c r="M54" s="56"/>
      <c r="N54" s="56">
        <f t="shared" si="6"/>
        <v>23289.25</v>
      </c>
      <c r="O54" s="86"/>
      <c r="P54" s="95"/>
      <c r="Q54" s="56"/>
      <c r="R54" s="56"/>
      <c r="S54" s="96"/>
      <c r="T54" s="32"/>
      <c r="U54" s="32"/>
    </row>
    <row r="55" ht="22.5" customHeight="1">
      <c r="A55" s="93">
        <v>54.0</v>
      </c>
      <c r="B55" s="89" t="str">
        <f t="shared" si="1"/>
        <v>05-May</v>
      </c>
      <c r="C55" s="94">
        <v>45802.0</v>
      </c>
      <c r="D55" s="11" t="str">
        <f t="shared" si="2"/>
        <v>Sun</v>
      </c>
      <c r="E55" s="58">
        <f t="shared" si="3"/>
        <v>22</v>
      </c>
      <c r="F55" s="43">
        <v>0.0</v>
      </c>
      <c r="G55" s="43">
        <f t="shared" si="4"/>
        <v>0</v>
      </c>
      <c r="H55" s="12">
        <f t="shared" si="5"/>
        <v>0</v>
      </c>
      <c r="I55" s="12">
        <v>0.0</v>
      </c>
      <c r="J55" s="43"/>
      <c r="K55" s="43">
        <v>0.0</v>
      </c>
      <c r="L55" s="56"/>
      <c r="M55" s="56"/>
      <c r="N55" s="56">
        <f t="shared" si="6"/>
        <v>0</v>
      </c>
      <c r="O55" s="86"/>
      <c r="P55" s="95"/>
      <c r="Q55" s="56"/>
      <c r="R55" s="56"/>
      <c r="S55" s="96"/>
      <c r="T55" s="32"/>
      <c r="U55" s="32"/>
    </row>
    <row r="56" ht="22.5" customHeight="1">
      <c r="A56" s="88">
        <v>55.0</v>
      </c>
      <c r="B56" s="89" t="str">
        <f t="shared" si="1"/>
        <v>05-May</v>
      </c>
      <c r="C56" s="94">
        <v>45803.0</v>
      </c>
      <c r="D56" s="11" t="str">
        <f t="shared" si="2"/>
        <v>Mon</v>
      </c>
      <c r="E56" s="58">
        <f t="shared" si="3"/>
        <v>22</v>
      </c>
      <c r="F56" s="43">
        <v>14460.0</v>
      </c>
      <c r="G56" s="43">
        <f t="shared" si="4"/>
        <v>723</v>
      </c>
      <c r="H56" s="12">
        <f t="shared" si="5"/>
        <v>13737</v>
      </c>
      <c r="I56" s="12">
        <v>0.0</v>
      </c>
      <c r="J56" s="43"/>
      <c r="K56" s="43">
        <v>0.0</v>
      </c>
      <c r="L56" s="56"/>
      <c r="M56" s="56"/>
      <c r="N56" s="56">
        <f t="shared" si="6"/>
        <v>13737</v>
      </c>
      <c r="O56" s="86"/>
      <c r="P56" s="95"/>
      <c r="Q56" s="56"/>
      <c r="R56" s="56"/>
      <c r="S56" s="96"/>
      <c r="T56" s="32"/>
      <c r="U56" s="32"/>
    </row>
    <row r="57" ht="22.5" customHeight="1">
      <c r="A57" s="93">
        <v>56.0</v>
      </c>
      <c r="B57" s="89" t="str">
        <f t="shared" si="1"/>
        <v>05-May</v>
      </c>
      <c r="C57" s="94">
        <v>45804.0</v>
      </c>
      <c r="D57" s="11" t="str">
        <f t="shared" si="2"/>
        <v>Tue</v>
      </c>
      <c r="E57" s="58">
        <f t="shared" si="3"/>
        <v>22</v>
      </c>
      <c r="F57" s="43">
        <v>12095.0</v>
      </c>
      <c r="G57" s="43">
        <f t="shared" si="4"/>
        <v>604.75</v>
      </c>
      <c r="H57" s="12">
        <f t="shared" si="5"/>
        <v>11490.25</v>
      </c>
      <c r="I57" s="12">
        <v>0.0</v>
      </c>
      <c r="J57" s="43"/>
      <c r="K57" s="43">
        <v>0.0</v>
      </c>
      <c r="L57" s="56"/>
      <c r="M57" s="56"/>
      <c r="N57" s="56">
        <f t="shared" si="6"/>
        <v>11490.25</v>
      </c>
      <c r="O57" s="86"/>
      <c r="P57" s="95"/>
      <c r="Q57" s="56"/>
      <c r="R57" s="56"/>
      <c r="S57" s="96"/>
      <c r="T57" s="32"/>
      <c r="U57" s="32"/>
    </row>
    <row r="58" ht="22.5" customHeight="1">
      <c r="A58" s="88">
        <v>57.0</v>
      </c>
      <c r="B58" s="89" t="str">
        <f t="shared" si="1"/>
        <v>05-May</v>
      </c>
      <c r="C58" s="94">
        <v>45805.0</v>
      </c>
      <c r="D58" s="11" t="str">
        <f t="shared" si="2"/>
        <v>Wed</v>
      </c>
      <c r="E58" s="58">
        <f t="shared" si="3"/>
        <v>22</v>
      </c>
      <c r="F58" s="43">
        <v>9880.0</v>
      </c>
      <c r="G58" s="43">
        <f t="shared" si="4"/>
        <v>494</v>
      </c>
      <c r="H58" s="12">
        <f t="shared" si="5"/>
        <v>9386</v>
      </c>
      <c r="I58" s="12">
        <v>0.0</v>
      </c>
      <c r="J58" s="43"/>
      <c r="K58" s="43">
        <v>0.0</v>
      </c>
      <c r="L58" s="56"/>
      <c r="M58" s="56"/>
      <c r="N58" s="56">
        <f t="shared" si="6"/>
        <v>9386</v>
      </c>
      <c r="O58" s="86"/>
      <c r="P58" s="95"/>
      <c r="Q58" s="56"/>
      <c r="R58" s="56"/>
      <c r="S58" s="96"/>
      <c r="T58" s="32"/>
      <c r="U58" s="32"/>
    </row>
    <row r="59" ht="22.5" customHeight="1">
      <c r="A59" s="93">
        <v>58.0</v>
      </c>
      <c r="B59" s="89" t="str">
        <f t="shared" si="1"/>
        <v>05-May</v>
      </c>
      <c r="C59" s="94">
        <v>45806.0</v>
      </c>
      <c r="D59" s="11" t="str">
        <f t="shared" si="2"/>
        <v>Thu</v>
      </c>
      <c r="E59" s="58">
        <f t="shared" si="3"/>
        <v>22</v>
      </c>
      <c r="F59" s="43">
        <v>30075.0</v>
      </c>
      <c r="G59" s="43">
        <f t="shared" si="4"/>
        <v>1503.75</v>
      </c>
      <c r="H59" s="12">
        <f t="shared" si="5"/>
        <v>28571.25</v>
      </c>
      <c r="I59" s="43">
        <v>4161.0</v>
      </c>
      <c r="J59" s="43"/>
      <c r="K59" s="43">
        <v>0.0</v>
      </c>
      <c r="L59" s="56"/>
      <c r="M59" s="56"/>
      <c r="N59" s="56">
        <f t="shared" si="6"/>
        <v>32732.25</v>
      </c>
      <c r="O59" s="86"/>
      <c r="P59" s="95"/>
      <c r="Q59" s="56"/>
      <c r="R59" s="56"/>
      <c r="S59" s="96"/>
      <c r="T59" s="32"/>
      <c r="U59" s="32"/>
    </row>
    <row r="60" ht="22.5" customHeight="1">
      <c r="A60" s="88">
        <v>59.0</v>
      </c>
      <c r="B60" s="89" t="str">
        <f t="shared" si="1"/>
        <v>05-May</v>
      </c>
      <c r="C60" s="94">
        <v>45807.0</v>
      </c>
      <c r="D60" s="11" t="str">
        <f t="shared" si="2"/>
        <v>Fri</v>
      </c>
      <c r="E60" s="58">
        <f t="shared" si="3"/>
        <v>22</v>
      </c>
      <c r="F60" s="43">
        <v>33580.0</v>
      </c>
      <c r="G60" s="43">
        <f t="shared" si="4"/>
        <v>1679</v>
      </c>
      <c r="H60" s="12">
        <f t="shared" si="5"/>
        <v>31901</v>
      </c>
      <c r="I60" s="43">
        <v>2812.0</v>
      </c>
      <c r="J60" s="43"/>
      <c r="K60" s="43">
        <v>0.0</v>
      </c>
      <c r="L60" s="56"/>
      <c r="M60" s="56"/>
      <c r="N60" s="56">
        <f t="shared" si="6"/>
        <v>34713</v>
      </c>
      <c r="O60" s="86"/>
      <c r="P60" s="95"/>
      <c r="Q60" s="56"/>
      <c r="R60" s="56"/>
      <c r="S60" s="96"/>
      <c r="T60" s="32"/>
      <c r="U60" s="32"/>
    </row>
    <row r="61" ht="22.5" customHeight="1">
      <c r="A61" s="93">
        <v>60.0</v>
      </c>
      <c r="B61" s="89" t="str">
        <f t="shared" si="1"/>
        <v>05-May</v>
      </c>
      <c r="C61" s="94">
        <v>45808.0</v>
      </c>
      <c r="D61" s="11" t="str">
        <f t="shared" si="2"/>
        <v>Sat</v>
      </c>
      <c r="E61" s="58">
        <f t="shared" si="3"/>
        <v>22</v>
      </c>
      <c r="F61" s="43">
        <v>38090.0</v>
      </c>
      <c r="G61" s="43">
        <f t="shared" si="4"/>
        <v>1904.5</v>
      </c>
      <c r="H61" s="12">
        <f t="shared" si="5"/>
        <v>36185.5</v>
      </c>
      <c r="I61" s="43">
        <v>5279.0</v>
      </c>
      <c r="J61" s="43"/>
      <c r="K61" s="43">
        <v>0.0</v>
      </c>
      <c r="L61" s="56"/>
      <c r="M61" s="56"/>
      <c r="N61" s="56">
        <f t="shared" si="6"/>
        <v>41464.5</v>
      </c>
      <c r="O61" s="86"/>
      <c r="P61" s="99">
        <v>696194.0</v>
      </c>
      <c r="Q61" s="56"/>
      <c r="R61" s="56"/>
      <c r="S61" s="96"/>
      <c r="T61" s="32"/>
      <c r="U61" s="32"/>
    </row>
    <row r="62" ht="22.5" customHeight="1">
      <c r="A62" s="88">
        <v>61.0</v>
      </c>
      <c r="B62" s="89" t="str">
        <f t="shared" si="1"/>
        <v>06-Jun</v>
      </c>
      <c r="C62" s="94">
        <v>45809.0</v>
      </c>
      <c r="D62" s="11" t="str">
        <f t="shared" si="2"/>
        <v>Sun</v>
      </c>
      <c r="E62" s="58">
        <f t="shared" si="3"/>
        <v>23</v>
      </c>
      <c r="F62" s="43">
        <v>0.0</v>
      </c>
      <c r="G62" s="43">
        <f t="shared" si="4"/>
        <v>0</v>
      </c>
      <c r="H62" s="12">
        <f t="shared" si="5"/>
        <v>0</v>
      </c>
      <c r="I62" s="43">
        <v>0.0</v>
      </c>
      <c r="J62" s="43"/>
      <c r="K62" s="43">
        <v>0.0</v>
      </c>
      <c r="L62" s="56"/>
      <c r="M62" s="56"/>
      <c r="N62" s="56">
        <f t="shared" si="6"/>
        <v>0</v>
      </c>
      <c r="O62" s="86"/>
      <c r="P62" s="95"/>
      <c r="Q62" s="56"/>
      <c r="R62" s="56"/>
      <c r="S62" s="96"/>
      <c r="T62" s="32"/>
      <c r="U62" s="32"/>
    </row>
    <row r="63" ht="22.5" customHeight="1">
      <c r="A63" s="93">
        <v>62.0</v>
      </c>
      <c r="B63" s="89" t="str">
        <f t="shared" si="1"/>
        <v>06-Jun</v>
      </c>
      <c r="C63" s="94">
        <v>45810.0</v>
      </c>
      <c r="D63" s="11" t="str">
        <f t="shared" si="2"/>
        <v>Mon</v>
      </c>
      <c r="E63" s="58">
        <f t="shared" si="3"/>
        <v>23</v>
      </c>
      <c r="F63" s="43">
        <v>7010.0</v>
      </c>
      <c r="G63" s="43">
        <f t="shared" si="4"/>
        <v>350.5</v>
      </c>
      <c r="H63" s="12">
        <f t="shared" si="5"/>
        <v>6659.5</v>
      </c>
      <c r="I63" s="43">
        <v>2390.0</v>
      </c>
      <c r="J63" s="43"/>
      <c r="K63" s="43">
        <v>0.0</v>
      </c>
      <c r="L63" s="56"/>
      <c r="M63" s="56"/>
      <c r="N63" s="56">
        <f t="shared" si="6"/>
        <v>9049.5</v>
      </c>
      <c r="O63" s="86"/>
      <c r="P63" s="95"/>
      <c r="Q63" s="56"/>
      <c r="R63" s="56"/>
      <c r="S63" s="96"/>
      <c r="T63" s="32"/>
      <c r="U63" s="32"/>
    </row>
    <row r="64" ht="22.5" customHeight="1">
      <c r="A64" s="88">
        <v>63.0</v>
      </c>
      <c r="B64" s="89" t="str">
        <f t="shared" si="1"/>
        <v>06-Jun</v>
      </c>
      <c r="C64" s="94">
        <v>45811.0</v>
      </c>
      <c r="D64" s="11" t="str">
        <f t="shared" si="2"/>
        <v>Tue</v>
      </c>
      <c r="E64" s="58">
        <f t="shared" si="3"/>
        <v>23</v>
      </c>
      <c r="F64" s="43">
        <v>43200.0</v>
      </c>
      <c r="G64" s="43">
        <f t="shared" si="4"/>
        <v>2160</v>
      </c>
      <c r="H64" s="12">
        <f t="shared" si="5"/>
        <v>41040</v>
      </c>
      <c r="I64" s="43">
        <v>4216.0</v>
      </c>
      <c r="J64" s="43"/>
      <c r="K64" s="43">
        <v>0.0</v>
      </c>
      <c r="L64" s="56"/>
      <c r="M64" s="56"/>
      <c r="N64" s="56">
        <f t="shared" si="6"/>
        <v>45256</v>
      </c>
      <c r="O64" s="86"/>
      <c r="P64" s="95"/>
      <c r="Q64" s="56"/>
      <c r="R64" s="56"/>
      <c r="S64" s="96"/>
      <c r="T64" s="32"/>
      <c r="U64" s="32"/>
    </row>
    <row r="65" ht="22.5" customHeight="1">
      <c r="A65" s="93">
        <v>64.0</v>
      </c>
      <c r="B65" s="89" t="str">
        <f t="shared" si="1"/>
        <v>06-Jun</v>
      </c>
      <c r="C65" s="94">
        <v>45812.0</v>
      </c>
      <c r="D65" s="11" t="str">
        <f t="shared" si="2"/>
        <v>Wed</v>
      </c>
      <c r="E65" s="58">
        <f t="shared" si="3"/>
        <v>23</v>
      </c>
      <c r="F65" s="43">
        <v>17150.0</v>
      </c>
      <c r="G65" s="43">
        <f t="shared" si="4"/>
        <v>857.5</v>
      </c>
      <c r="H65" s="12">
        <f t="shared" si="5"/>
        <v>16292.5</v>
      </c>
      <c r="I65" s="43">
        <v>5635.0</v>
      </c>
      <c r="J65" s="43"/>
      <c r="K65" s="43">
        <v>0.0</v>
      </c>
      <c r="L65" s="56"/>
      <c r="M65" s="56"/>
      <c r="N65" s="56">
        <f t="shared" si="6"/>
        <v>21927.5</v>
      </c>
      <c r="O65" s="86"/>
      <c r="P65" s="95"/>
      <c r="Q65" s="56"/>
      <c r="R65" s="56"/>
      <c r="S65" s="96"/>
      <c r="T65" s="32"/>
      <c r="U65" s="32"/>
    </row>
    <row r="66" ht="22.5" customHeight="1">
      <c r="A66" s="88">
        <v>65.0</v>
      </c>
      <c r="B66" s="89" t="str">
        <f t="shared" si="1"/>
        <v>06-Jun</v>
      </c>
      <c r="C66" s="94">
        <v>45813.0</v>
      </c>
      <c r="D66" s="11" t="str">
        <f t="shared" si="2"/>
        <v>Thu</v>
      </c>
      <c r="E66" s="58">
        <f t="shared" si="3"/>
        <v>23</v>
      </c>
      <c r="F66" s="43">
        <v>24722.0</v>
      </c>
      <c r="G66" s="43">
        <f t="shared" si="4"/>
        <v>1236.1</v>
      </c>
      <c r="H66" s="12">
        <f t="shared" si="5"/>
        <v>23485.9</v>
      </c>
      <c r="I66" s="43">
        <v>5683.0</v>
      </c>
      <c r="J66" s="43"/>
      <c r="K66" s="43">
        <v>0.0</v>
      </c>
      <c r="L66" s="56"/>
      <c r="M66" s="56"/>
      <c r="N66" s="56">
        <f t="shared" si="6"/>
        <v>29168.9</v>
      </c>
      <c r="O66" s="86"/>
      <c r="P66" s="95"/>
      <c r="Q66" s="56"/>
      <c r="R66" s="56"/>
      <c r="S66" s="96"/>
      <c r="T66" s="32"/>
      <c r="U66" s="32"/>
    </row>
    <row r="67" ht="22.5" customHeight="1">
      <c r="A67" s="93">
        <v>66.0</v>
      </c>
      <c r="B67" s="89" t="str">
        <f t="shared" si="1"/>
        <v>06-Jun</v>
      </c>
      <c r="C67" s="94">
        <v>45814.0</v>
      </c>
      <c r="D67" s="11" t="str">
        <f t="shared" si="2"/>
        <v>Fri</v>
      </c>
      <c r="E67" s="58">
        <f t="shared" si="3"/>
        <v>23</v>
      </c>
      <c r="F67" s="43">
        <v>25380.0</v>
      </c>
      <c r="G67" s="43">
        <f t="shared" si="4"/>
        <v>1269</v>
      </c>
      <c r="H67" s="12">
        <f t="shared" si="5"/>
        <v>24111</v>
      </c>
      <c r="I67" s="43">
        <v>3131.0</v>
      </c>
      <c r="J67" s="43"/>
      <c r="K67" s="43">
        <v>0.0</v>
      </c>
      <c r="L67" s="56"/>
      <c r="M67" s="56"/>
      <c r="N67" s="56">
        <f t="shared" si="6"/>
        <v>27242</v>
      </c>
      <c r="O67" s="86"/>
      <c r="P67" s="95"/>
      <c r="Q67" s="56"/>
      <c r="R67" s="56"/>
      <c r="S67" s="96"/>
      <c r="T67" s="32"/>
      <c r="U67" s="32"/>
    </row>
    <row r="68" ht="22.5" customHeight="1">
      <c r="A68" s="88">
        <v>67.0</v>
      </c>
      <c r="B68" s="89" t="str">
        <f t="shared" si="1"/>
        <v>06-Jun</v>
      </c>
      <c r="C68" s="94">
        <v>45815.0</v>
      </c>
      <c r="D68" s="11" t="str">
        <f t="shared" si="2"/>
        <v>Sat</v>
      </c>
      <c r="E68" s="58">
        <f t="shared" si="3"/>
        <v>23</v>
      </c>
      <c r="F68" s="43">
        <v>37650.0</v>
      </c>
      <c r="G68" s="43">
        <f t="shared" si="4"/>
        <v>1882.5</v>
      </c>
      <c r="H68" s="12">
        <f t="shared" si="5"/>
        <v>35767.5</v>
      </c>
      <c r="I68" s="43">
        <v>7465.0</v>
      </c>
      <c r="J68" s="43"/>
      <c r="K68" s="43">
        <v>0.0</v>
      </c>
      <c r="L68" s="56"/>
      <c r="M68" s="56"/>
      <c r="N68" s="56">
        <f t="shared" si="6"/>
        <v>43232.5</v>
      </c>
      <c r="O68" s="86"/>
      <c r="P68" s="95"/>
      <c r="Q68" s="56"/>
      <c r="R68" s="56"/>
      <c r="S68" s="96"/>
      <c r="T68" s="32"/>
      <c r="U68" s="32"/>
    </row>
    <row r="69" ht="22.5" customHeight="1">
      <c r="A69" s="93">
        <v>68.0</v>
      </c>
      <c r="B69" s="89" t="str">
        <f t="shared" si="1"/>
        <v>06-Jun</v>
      </c>
      <c r="C69" s="94">
        <v>45816.0</v>
      </c>
      <c r="D69" s="11" t="str">
        <f t="shared" si="2"/>
        <v>Sun</v>
      </c>
      <c r="E69" s="58">
        <f t="shared" si="3"/>
        <v>24</v>
      </c>
      <c r="F69" s="43">
        <v>0.0</v>
      </c>
      <c r="G69" s="43">
        <f t="shared" si="4"/>
        <v>0</v>
      </c>
      <c r="H69" s="12">
        <f t="shared" si="5"/>
        <v>0</v>
      </c>
      <c r="I69" s="43">
        <v>0.0</v>
      </c>
      <c r="J69" s="43"/>
      <c r="K69" s="43">
        <v>0.0</v>
      </c>
      <c r="L69" s="56"/>
      <c r="M69" s="56"/>
      <c r="N69" s="56">
        <f t="shared" si="6"/>
        <v>0</v>
      </c>
      <c r="O69" s="86"/>
      <c r="P69" s="95"/>
      <c r="Q69" s="56"/>
      <c r="R69" s="56"/>
      <c r="S69" s="96"/>
      <c r="T69" s="32"/>
      <c r="U69" s="32"/>
    </row>
    <row r="70" ht="22.5" customHeight="1">
      <c r="A70" s="88">
        <v>69.0</v>
      </c>
      <c r="B70" s="89" t="str">
        <f t="shared" si="1"/>
        <v>06-Jun</v>
      </c>
      <c r="C70" s="94">
        <v>45817.0</v>
      </c>
      <c r="D70" s="11" t="str">
        <f t="shared" si="2"/>
        <v>Mon</v>
      </c>
      <c r="E70" s="58">
        <f t="shared" si="3"/>
        <v>24</v>
      </c>
      <c r="F70" s="43">
        <v>15615.0</v>
      </c>
      <c r="G70" s="43">
        <f t="shared" si="4"/>
        <v>780.75</v>
      </c>
      <c r="H70" s="12">
        <f t="shared" si="5"/>
        <v>14834.25</v>
      </c>
      <c r="I70" s="43">
        <v>2458.0</v>
      </c>
      <c r="J70" s="43"/>
      <c r="K70" s="43">
        <v>0.0</v>
      </c>
      <c r="L70" s="56"/>
      <c r="M70" s="56"/>
      <c r="N70" s="56">
        <f t="shared" si="6"/>
        <v>17292.25</v>
      </c>
      <c r="O70" s="86"/>
      <c r="P70" s="95"/>
      <c r="Q70" s="56"/>
      <c r="R70" s="56"/>
      <c r="S70" s="96"/>
      <c r="T70" s="32"/>
      <c r="U70" s="32"/>
    </row>
    <row r="71" ht="22.5" customHeight="1">
      <c r="A71" s="93">
        <v>70.0</v>
      </c>
      <c r="B71" s="89" t="str">
        <f t="shared" si="1"/>
        <v>06-Jun</v>
      </c>
      <c r="C71" s="94">
        <v>45818.0</v>
      </c>
      <c r="D71" s="11" t="str">
        <f t="shared" si="2"/>
        <v>Tue</v>
      </c>
      <c r="E71" s="58">
        <f t="shared" si="3"/>
        <v>24</v>
      </c>
      <c r="F71" s="43">
        <v>15000.0</v>
      </c>
      <c r="G71" s="43">
        <f t="shared" si="4"/>
        <v>750</v>
      </c>
      <c r="H71" s="12">
        <f t="shared" si="5"/>
        <v>14250</v>
      </c>
      <c r="I71" s="43">
        <v>6227.0</v>
      </c>
      <c r="J71" s="43"/>
      <c r="K71" s="43">
        <v>0.0</v>
      </c>
      <c r="L71" s="56"/>
      <c r="M71" s="56"/>
      <c r="N71" s="56">
        <f t="shared" si="6"/>
        <v>20477</v>
      </c>
      <c r="O71" s="86"/>
      <c r="P71" s="95"/>
      <c r="Q71" s="56"/>
      <c r="R71" s="56"/>
      <c r="S71" s="96"/>
      <c r="T71" s="32"/>
      <c r="U71" s="32"/>
    </row>
    <row r="72" ht="22.5" customHeight="1">
      <c r="A72" s="88">
        <v>71.0</v>
      </c>
      <c r="B72" s="89" t="str">
        <f t="shared" si="1"/>
        <v>06-Jun</v>
      </c>
      <c r="C72" s="94">
        <v>45819.0</v>
      </c>
      <c r="D72" s="11" t="str">
        <f t="shared" si="2"/>
        <v>Wed</v>
      </c>
      <c r="E72" s="58">
        <f t="shared" si="3"/>
        <v>24</v>
      </c>
      <c r="F72" s="43">
        <v>21170.0</v>
      </c>
      <c r="G72" s="43">
        <f t="shared" si="4"/>
        <v>1058.5</v>
      </c>
      <c r="H72" s="12">
        <f t="shared" si="5"/>
        <v>20111.5</v>
      </c>
      <c r="I72" s="43">
        <v>3671.0</v>
      </c>
      <c r="J72" s="43"/>
      <c r="K72" s="43">
        <v>0.0</v>
      </c>
      <c r="L72" s="56"/>
      <c r="M72" s="56"/>
      <c r="N72" s="56">
        <f t="shared" si="6"/>
        <v>23782.5</v>
      </c>
      <c r="O72" s="86"/>
      <c r="P72" s="95"/>
      <c r="Q72" s="56"/>
      <c r="R72" s="56"/>
      <c r="S72" s="96"/>
      <c r="T72" s="32"/>
      <c r="U72" s="32"/>
    </row>
    <row r="73" ht="22.5" customHeight="1">
      <c r="A73" s="93">
        <f t="shared" ref="A73:A479" si="7">A72+1</f>
        <v>72</v>
      </c>
      <c r="B73" s="89" t="str">
        <f t="shared" si="1"/>
        <v>06-Jun</v>
      </c>
      <c r="C73" s="94">
        <f t="shared" ref="C73:C78" si="8">C72+1</f>
        <v>45820</v>
      </c>
      <c r="D73" s="11" t="str">
        <f t="shared" si="2"/>
        <v>Thu</v>
      </c>
      <c r="E73" s="58">
        <f t="shared" si="3"/>
        <v>24</v>
      </c>
      <c r="F73" s="43">
        <v>23090.0</v>
      </c>
      <c r="G73" s="43">
        <f t="shared" si="4"/>
        <v>1154.5</v>
      </c>
      <c r="H73" s="12">
        <f t="shared" si="5"/>
        <v>21935.5</v>
      </c>
      <c r="I73" s="43">
        <v>2916.0</v>
      </c>
      <c r="J73" s="43"/>
      <c r="K73" s="43">
        <v>0.0</v>
      </c>
      <c r="L73" s="56"/>
      <c r="M73" s="56"/>
      <c r="N73" s="56">
        <f t="shared" si="6"/>
        <v>24851.5</v>
      </c>
      <c r="O73" s="86"/>
      <c r="P73" s="95"/>
      <c r="Q73" s="56"/>
      <c r="R73" s="56"/>
      <c r="S73" s="96"/>
      <c r="T73" s="32"/>
      <c r="U73" s="32" t="str">
        <f t="shared" ref="U73:U102" si="9">if(N73=sum(P73:S73),"","Difference: " &amp; N73-sum(P73:S73))</f>
        <v>Difference: 24851.5</v>
      </c>
    </row>
    <row r="74" ht="22.5" customHeight="1">
      <c r="A74" s="93">
        <f t="shared" si="7"/>
        <v>73</v>
      </c>
      <c r="B74" s="89" t="str">
        <f t="shared" si="1"/>
        <v>06-Jun</v>
      </c>
      <c r="C74" s="94">
        <f t="shared" si="8"/>
        <v>45821</v>
      </c>
      <c r="D74" s="11" t="str">
        <f t="shared" si="2"/>
        <v>Fri</v>
      </c>
      <c r="E74" s="58">
        <f t="shared" si="3"/>
        <v>24</v>
      </c>
      <c r="F74" s="43">
        <v>27305.0</v>
      </c>
      <c r="G74" s="43">
        <f t="shared" si="4"/>
        <v>1365.25</v>
      </c>
      <c r="H74" s="12">
        <f t="shared" si="5"/>
        <v>25939.75</v>
      </c>
      <c r="I74" s="43">
        <v>8791.0</v>
      </c>
      <c r="J74" s="43"/>
      <c r="K74" s="43">
        <v>0.0</v>
      </c>
      <c r="L74" s="56"/>
      <c r="M74" s="56"/>
      <c r="N74" s="56">
        <f t="shared" si="6"/>
        <v>34730.75</v>
      </c>
      <c r="O74" s="86"/>
      <c r="P74" s="12"/>
      <c r="Q74" s="56"/>
      <c r="R74" s="12"/>
      <c r="S74" s="12"/>
      <c r="T74" s="32"/>
      <c r="U74" s="32" t="str">
        <f t="shared" si="9"/>
        <v>Difference: 34730.75</v>
      </c>
    </row>
    <row r="75" ht="22.5" customHeight="1">
      <c r="A75" s="93">
        <f t="shared" si="7"/>
        <v>74</v>
      </c>
      <c r="B75" s="89" t="str">
        <f t="shared" si="1"/>
        <v>06-Jun</v>
      </c>
      <c r="C75" s="94">
        <f t="shared" si="8"/>
        <v>45822</v>
      </c>
      <c r="D75" s="11" t="str">
        <f t="shared" si="2"/>
        <v>Sat</v>
      </c>
      <c r="E75" s="58">
        <f t="shared" si="3"/>
        <v>24</v>
      </c>
      <c r="F75" s="43">
        <v>35865.0</v>
      </c>
      <c r="G75" s="43">
        <f t="shared" si="4"/>
        <v>1793.25</v>
      </c>
      <c r="H75" s="12">
        <f t="shared" si="5"/>
        <v>34071.75</v>
      </c>
      <c r="I75" s="43">
        <v>4649.0</v>
      </c>
      <c r="J75" s="43"/>
      <c r="K75" s="43">
        <v>0.0</v>
      </c>
      <c r="L75" s="56"/>
      <c r="M75" s="56"/>
      <c r="N75" s="56">
        <f t="shared" si="6"/>
        <v>38720.75</v>
      </c>
      <c r="O75" s="86"/>
      <c r="P75" s="43"/>
      <c r="Q75" s="56"/>
      <c r="R75" s="43"/>
      <c r="S75" s="43"/>
      <c r="T75" s="32"/>
      <c r="U75" s="32" t="str">
        <f t="shared" si="9"/>
        <v>Difference: 38720.75</v>
      </c>
    </row>
    <row r="76" ht="22.5" customHeight="1">
      <c r="A76" s="93">
        <f t="shared" si="7"/>
        <v>75</v>
      </c>
      <c r="B76" s="89" t="str">
        <f t="shared" si="1"/>
        <v>06-Jun</v>
      </c>
      <c r="C76" s="94">
        <f t="shared" si="8"/>
        <v>45823</v>
      </c>
      <c r="D76" s="11" t="str">
        <f t="shared" si="2"/>
        <v>Sun</v>
      </c>
      <c r="E76" s="58">
        <f t="shared" si="3"/>
        <v>25</v>
      </c>
      <c r="F76" s="43">
        <v>0.0</v>
      </c>
      <c r="G76" s="43">
        <f t="shared" si="4"/>
        <v>0</v>
      </c>
      <c r="H76" s="12">
        <f t="shared" si="5"/>
        <v>0</v>
      </c>
      <c r="I76" s="43">
        <v>0.0</v>
      </c>
      <c r="J76" s="43"/>
      <c r="K76" s="43">
        <v>0.0</v>
      </c>
      <c r="L76" s="56"/>
      <c r="M76" s="56"/>
      <c r="N76" s="56">
        <f t="shared" si="6"/>
        <v>0</v>
      </c>
      <c r="O76" s="86"/>
      <c r="P76" s="43"/>
      <c r="Q76" s="56"/>
      <c r="R76" s="43"/>
      <c r="S76" s="43"/>
      <c r="T76" s="32"/>
      <c r="U76" s="32" t="str">
        <f t="shared" si="9"/>
        <v/>
      </c>
    </row>
    <row r="77" ht="22.5" customHeight="1">
      <c r="A77" s="93">
        <f t="shared" si="7"/>
        <v>76</v>
      </c>
      <c r="B77" s="89" t="str">
        <f t="shared" si="1"/>
        <v>06-Jun</v>
      </c>
      <c r="C77" s="94">
        <f t="shared" si="8"/>
        <v>45824</v>
      </c>
      <c r="D77" s="11" t="str">
        <f t="shared" si="2"/>
        <v>Mon</v>
      </c>
      <c r="E77" s="58">
        <f t="shared" si="3"/>
        <v>25</v>
      </c>
      <c r="F77" s="43">
        <v>17405.0</v>
      </c>
      <c r="G77" s="43">
        <f t="shared" si="4"/>
        <v>870.25</v>
      </c>
      <c r="H77" s="12">
        <f t="shared" si="5"/>
        <v>16534.75</v>
      </c>
      <c r="I77" s="43">
        <v>4401.0</v>
      </c>
      <c r="J77" s="43"/>
      <c r="K77" s="43">
        <v>0.0</v>
      </c>
      <c r="L77" s="56"/>
      <c r="M77" s="56"/>
      <c r="N77" s="56">
        <f t="shared" si="6"/>
        <v>20935.75</v>
      </c>
      <c r="O77" s="86"/>
      <c r="P77" s="43"/>
      <c r="Q77" s="56"/>
      <c r="R77" s="43"/>
      <c r="S77" s="43"/>
      <c r="T77" s="32"/>
      <c r="U77" s="32" t="str">
        <f t="shared" si="9"/>
        <v>Difference: 20935.75</v>
      </c>
    </row>
    <row r="78" ht="22.5" customHeight="1">
      <c r="A78" s="93">
        <f t="shared" si="7"/>
        <v>77</v>
      </c>
      <c r="B78" s="89" t="str">
        <f t="shared" si="1"/>
        <v>06-Jun</v>
      </c>
      <c r="C78" s="94">
        <f t="shared" si="8"/>
        <v>45825</v>
      </c>
      <c r="D78" s="11" t="str">
        <f t="shared" si="2"/>
        <v>Tue</v>
      </c>
      <c r="E78" s="58">
        <f t="shared" si="3"/>
        <v>25</v>
      </c>
      <c r="F78" s="43">
        <v>18356.0</v>
      </c>
      <c r="G78" s="43">
        <f t="shared" si="4"/>
        <v>917.8</v>
      </c>
      <c r="H78" s="12">
        <f t="shared" si="5"/>
        <v>17438.2</v>
      </c>
      <c r="I78" s="43">
        <v>2202.0</v>
      </c>
      <c r="J78" s="43"/>
      <c r="K78" s="43">
        <v>0.0</v>
      </c>
      <c r="L78" s="56"/>
      <c r="M78" s="56"/>
      <c r="N78" s="56">
        <f t="shared" si="6"/>
        <v>19640.2</v>
      </c>
      <c r="O78" s="86"/>
      <c r="P78" s="43"/>
      <c r="Q78" s="56"/>
      <c r="R78" s="43"/>
      <c r="S78" s="43"/>
      <c r="T78" s="32"/>
      <c r="U78" s="32" t="str">
        <f t="shared" si="9"/>
        <v>Difference: 19640.2</v>
      </c>
    </row>
    <row r="79" ht="22.5" customHeight="1">
      <c r="A79" s="93">
        <f t="shared" si="7"/>
        <v>78</v>
      </c>
      <c r="B79" s="89" t="str">
        <f t="shared" si="1"/>
        <v>06-Jun</v>
      </c>
      <c r="C79" s="94">
        <v>45826.0</v>
      </c>
      <c r="D79" s="11" t="str">
        <f t="shared" si="2"/>
        <v>Wed</v>
      </c>
      <c r="E79" s="58">
        <f t="shared" si="3"/>
        <v>25</v>
      </c>
      <c r="F79" s="43">
        <v>24425.0</v>
      </c>
      <c r="G79" s="43">
        <f t="shared" si="4"/>
        <v>1221.25</v>
      </c>
      <c r="H79" s="12">
        <f t="shared" si="5"/>
        <v>23203.75</v>
      </c>
      <c r="I79" s="43">
        <v>4575.0</v>
      </c>
      <c r="J79" s="43"/>
      <c r="K79" s="43">
        <v>0.0</v>
      </c>
      <c r="L79" s="56"/>
      <c r="M79" s="56"/>
      <c r="N79" s="56">
        <f t="shared" si="6"/>
        <v>27778.75</v>
      </c>
      <c r="O79" s="86"/>
      <c r="P79" s="43"/>
      <c r="Q79" s="56"/>
      <c r="R79" s="43"/>
      <c r="S79" s="43"/>
      <c r="T79" s="32"/>
      <c r="U79" s="32" t="str">
        <f t="shared" si="9"/>
        <v>Difference: 27778.75</v>
      </c>
    </row>
    <row r="80" ht="22.5" customHeight="1">
      <c r="A80" s="93">
        <f t="shared" si="7"/>
        <v>79</v>
      </c>
      <c r="B80" s="89" t="str">
        <f t="shared" si="1"/>
        <v>06-Jun</v>
      </c>
      <c r="C80" s="94">
        <v>45827.0</v>
      </c>
      <c r="D80" s="11" t="str">
        <f t="shared" si="2"/>
        <v>Thu</v>
      </c>
      <c r="E80" s="58">
        <f t="shared" si="3"/>
        <v>25</v>
      </c>
      <c r="F80" s="43">
        <v>18800.0</v>
      </c>
      <c r="G80" s="43">
        <f t="shared" si="4"/>
        <v>940</v>
      </c>
      <c r="H80" s="12">
        <f t="shared" si="5"/>
        <v>17860</v>
      </c>
      <c r="I80" s="43">
        <v>1841.0</v>
      </c>
      <c r="J80" s="43"/>
      <c r="K80" s="43">
        <v>0.0</v>
      </c>
      <c r="L80" s="56"/>
      <c r="M80" s="56"/>
      <c r="N80" s="56">
        <f t="shared" si="6"/>
        <v>19701</v>
      </c>
      <c r="O80" s="86"/>
      <c r="P80" s="43"/>
      <c r="Q80" s="56"/>
      <c r="R80" s="43"/>
      <c r="S80" s="43"/>
      <c r="T80" s="32"/>
      <c r="U80" s="32" t="str">
        <f t="shared" si="9"/>
        <v>Difference: 19701</v>
      </c>
    </row>
    <row r="81" ht="22.5" customHeight="1">
      <c r="A81" s="93">
        <f t="shared" si="7"/>
        <v>80</v>
      </c>
      <c r="B81" s="89" t="str">
        <f t="shared" si="1"/>
        <v>06-Jun</v>
      </c>
      <c r="C81" s="94">
        <v>45828.0</v>
      </c>
      <c r="D81" s="11" t="str">
        <f t="shared" si="2"/>
        <v>Fri</v>
      </c>
      <c r="E81" s="58">
        <f t="shared" si="3"/>
        <v>25</v>
      </c>
      <c r="F81" s="100">
        <v>23960.0</v>
      </c>
      <c r="G81" s="43">
        <f t="shared" si="4"/>
        <v>1198</v>
      </c>
      <c r="H81" s="12">
        <f t="shared" si="5"/>
        <v>22762</v>
      </c>
      <c r="I81" s="43">
        <v>9970.0</v>
      </c>
      <c r="J81" s="43"/>
      <c r="K81" s="43">
        <v>1170.0</v>
      </c>
      <c r="L81" s="56"/>
      <c r="M81" s="56"/>
      <c r="N81" s="56">
        <f t="shared" si="6"/>
        <v>33902</v>
      </c>
      <c r="O81" s="86"/>
      <c r="P81" s="43"/>
      <c r="Q81" s="56"/>
      <c r="R81" s="43"/>
      <c r="S81" s="43"/>
      <c r="T81" s="32"/>
      <c r="U81" s="32" t="str">
        <f t="shared" si="9"/>
        <v>Difference: 33902</v>
      </c>
    </row>
    <row r="82" ht="22.5" customHeight="1">
      <c r="A82" s="93">
        <f t="shared" si="7"/>
        <v>81</v>
      </c>
      <c r="B82" s="89" t="str">
        <f t="shared" si="1"/>
        <v>06-Jun</v>
      </c>
      <c r="C82" s="94">
        <v>45829.0</v>
      </c>
      <c r="D82" s="11" t="str">
        <f t="shared" si="2"/>
        <v>Sat</v>
      </c>
      <c r="E82" s="58">
        <f t="shared" si="3"/>
        <v>25</v>
      </c>
      <c r="F82" s="43">
        <v>38495.0</v>
      </c>
      <c r="G82" s="43">
        <f t="shared" si="4"/>
        <v>1924.75</v>
      </c>
      <c r="H82" s="12">
        <f t="shared" si="5"/>
        <v>36570.25</v>
      </c>
      <c r="I82" s="43">
        <v>6108.0</v>
      </c>
      <c r="J82" s="43"/>
      <c r="K82" s="43">
        <v>0.0</v>
      </c>
      <c r="L82" s="56"/>
      <c r="M82" s="56"/>
      <c r="N82" s="56">
        <f t="shared" si="6"/>
        <v>42678.25</v>
      </c>
      <c r="O82" s="86"/>
      <c r="P82" s="43"/>
      <c r="Q82" s="56"/>
      <c r="R82" s="43"/>
      <c r="S82" s="43"/>
      <c r="T82" s="32"/>
      <c r="U82" s="32" t="str">
        <f t="shared" si="9"/>
        <v>Difference: 42678.25</v>
      </c>
      <c r="V82" s="101" t="s">
        <v>1216</v>
      </c>
    </row>
    <row r="83" ht="22.5" customHeight="1">
      <c r="A83" s="93">
        <f t="shared" si="7"/>
        <v>82</v>
      </c>
      <c r="B83" s="89" t="str">
        <f t="shared" si="1"/>
        <v>06-Jun</v>
      </c>
      <c r="C83" s="94">
        <v>45830.0</v>
      </c>
      <c r="D83" s="11" t="str">
        <f t="shared" si="2"/>
        <v>Sun</v>
      </c>
      <c r="E83" s="58">
        <f t="shared" si="3"/>
        <v>26</v>
      </c>
      <c r="F83" s="43">
        <v>0.0</v>
      </c>
      <c r="G83" s="43">
        <f t="shared" si="4"/>
        <v>0</v>
      </c>
      <c r="H83" s="12">
        <f t="shared" si="5"/>
        <v>0</v>
      </c>
      <c r="I83" s="43">
        <v>0.0</v>
      </c>
      <c r="J83" s="43"/>
      <c r="K83" s="43">
        <v>0.0</v>
      </c>
      <c r="L83" s="56"/>
      <c r="M83" s="56"/>
      <c r="N83" s="56">
        <f t="shared" si="6"/>
        <v>0</v>
      </c>
      <c r="O83" s="86"/>
      <c r="P83" s="43"/>
      <c r="Q83" s="56"/>
      <c r="R83" s="43"/>
      <c r="S83" s="43"/>
      <c r="T83" s="32"/>
      <c r="U83" s="32" t="str">
        <f t="shared" si="9"/>
        <v/>
      </c>
    </row>
    <row r="84" ht="22.5" customHeight="1">
      <c r="A84" s="93">
        <f t="shared" si="7"/>
        <v>83</v>
      </c>
      <c r="B84" s="89" t="str">
        <f t="shared" si="1"/>
        <v>06-Jun</v>
      </c>
      <c r="C84" s="94">
        <v>45831.0</v>
      </c>
      <c r="D84" s="11" t="str">
        <f t="shared" si="2"/>
        <v>Mon</v>
      </c>
      <c r="E84" s="58">
        <f t="shared" si="3"/>
        <v>26</v>
      </c>
      <c r="F84" s="43">
        <v>7020.0</v>
      </c>
      <c r="G84" s="43">
        <f t="shared" si="4"/>
        <v>351</v>
      </c>
      <c r="H84" s="12">
        <f t="shared" si="5"/>
        <v>6669</v>
      </c>
      <c r="I84" s="43">
        <v>3998.0</v>
      </c>
      <c r="J84" s="43"/>
      <c r="K84" s="43">
        <v>0.0</v>
      </c>
      <c r="L84" s="56"/>
      <c r="M84" s="56"/>
      <c r="N84" s="56">
        <f t="shared" si="6"/>
        <v>10667</v>
      </c>
      <c r="O84" s="86"/>
      <c r="P84" s="43"/>
      <c r="Q84" s="56"/>
      <c r="R84" s="43"/>
      <c r="S84" s="43"/>
      <c r="T84" s="32"/>
      <c r="U84" s="32" t="str">
        <f t="shared" si="9"/>
        <v>Difference: 10667</v>
      </c>
    </row>
    <row r="85" ht="22.5" customHeight="1">
      <c r="A85" s="93">
        <f t="shared" si="7"/>
        <v>84</v>
      </c>
      <c r="B85" s="89" t="str">
        <f t="shared" si="1"/>
        <v>06-Jun</v>
      </c>
      <c r="C85" s="94">
        <v>45832.0</v>
      </c>
      <c r="D85" s="11" t="str">
        <f t="shared" si="2"/>
        <v>Tue</v>
      </c>
      <c r="E85" s="58">
        <f t="shared" si="3"/>
        <v>26</v>
      </c>
      <c r="F85" s="43">
        <v>19580.0</v>
      </c>
      <c r="G85" s="43">
        <f t="shared" si="4"/>
        <v>979</v>
      </c>
      <c r="H85" s="12">
        <f t="shared" si="5"/>
        <v>18601</v>
      </c>
      <c r="I85" s="43">
        <v>5987.0</v>
      </c>
      <c r="J85" s="43"/>
      <c r="K85" s="43">
        <v>0.0</v>
      </c>
      <c r="L85" s="56"/>
      <c r="M85" s="56"/>
      <c r="N85" s="56">
        <f t="shared" si="6"/>
        <v>24588</v>
      </c>
      <c r="O85" s="86"/>
      <c r="P85" s="43"/>
      <c r="Q85" s="56"/>
      <c r="R85" s="43"/>
      <c r="S85" s="43"/>
      <c r="T85" s="32"/>
      <c r="U85" s="32" t="str">
        <f t="shared" si="9"/>
        <v>Difference: 24588</v>
      </c>
    </row>
    <row r="86" ht="22.5" customHeight="1">
      <c r="A86" s="93">
        <f t="shared" si="7"/>
        <v>85</v>
      </c>
      <c r="B86" s="89" t="str">
        <f t="shared" si="1"/>
        <v>06-Jun</v>
      </c>
      <c r="C86" s="94">
        <v>45833.0</v>
      </c>
      <c r="D86" s="11" t="str">
        <f t="shared" si="2"/>
        <v>Wed</v>
      </c>
      <c r="E86" s="58">
        <f t="shared" si="3"/>
        <v>26</v>
      </c>
      <c r="F86" s="43">
        <v>10975.0</v>
      </c>
      <c r="G86" s="43">
        <f t="shared" si="4"/>
        <v>548.75</v>
      </c>
      <c r="H86" s="12">
        <f t="shared" si="5"/>
        <v>10426.25</v>
      </c>
      <c r="I86" s="43">
        <v>3838.0</v>
      </c>
      <c r="J86" s="43"/>
      <c r="K86" s="43">
        <v>0.0</v>
      </c>
      <c r="L86" s="56"/>
      <c r="M86" s="56"/>
      <c r="N86" s="56">
        <f t="shared" si="6"/>
        <v>14264.25</v>
      </c>
      <c r="O86" s="86"/>
      <c r="P86" s="43"/>
      <c r="Q86" s="56"/>
      <c r="R86" s="43"/>
      <c r="S86" s="43"/>
      <c r="T86" s="32"/>
      <c r="U86" s="32" t="str">
        <f t="shared" si="9"/>
        <v>Difference: 14264.25</v>
      </c>
    </row>
    <row r="87" ht="22.5" customHeight="1">
      <c r="A87" s="93">
        <f t="shared" si="7"/>
        <v>86</v>
      </c>
      <c r="B87" s="89" t="str">
        <f t="shared" si="1"/>
        <v>06-Jun</v>
      </c>
      <c r="C87" s="94">
        <v>45834.0</v>
      </c>
      <c r="D87" s="11" t="str">
        <f t="shared" si="2"/>
        <v>Thu</v>
      </c>
      <c r="E87" s="58">
        <f t="shared" si="3"/>
        <v>26</v>
      </c>
      <c r="F87" s="43">
        <v>20845.0</v>
      </c>
      <c r="G87" s="43">
        <f t="shared" si="4"/>
        <v>1042.25</v>
      </c>
      <c r="H87" s="12">
        <f t="shared" si="5"/>
        <v>19802.75</v>
      </c>
      <c r="I87" s="43">
        <v>8902.0</v>
      </c>
      <c r="J87" s="43"/>
      <c r="K87" s="43">
        <v>0.0</v>
      </c>
      <c r="L87" s="56"/>
      <c r="M87" s="56"/>
      <c r="N87" s="56">
        <f t="shared" si="6"/>
        <v>28704.75</v>
      </c>
      <c r="O87" s="86"/>
      <c r="P87" s="43"/>
      <c r="Q87" s="56"/>
      <c r="R87" s="43"/>
      <c r="S87" s="43"/>
      <c r="T87" s="32"/>
      <c r="U87" s="32" t="str">
        <f t="shared" si="9"/>
        <v>Difference: 28704.75</v>
      </c>
    </row>
    <row r="88" ht="22.5" customHeight="1">
      <c r="A88" s="93">
        <f t="shared" si="7"/>
        <v>87</v>
      </c>
      <c r="B88" s="89" t="str">
        <f t="shared" si="1"/>
        <v>06-Jun</v>
      </c>
      <c r="C88" s="94">
        <v>45835.0</v>
      </c>
      <c r="D88" s="11" t="str">
        <f t="shared" si="2"/>
        <v>Fri</v>
      </c>
      <c r="E88" s="58">
        <f t="shared" si="3"/>
        <v>26</v>
      </c>
      <c r="F88" s="43">
        <v>21025.0</v>
      </c>
      <c r="G88" s="43">
        <f t="shared" si="4"/>
        <v>1051.25</v>
      </c>
      <c r="H88" s="12">
        <f t="shared" si="5"/>
        <v>19973.75</v>
      </c>
      <c r="I88" s="43">
        <v>10795.0</v>
      </c>
      <c r="J88" s="43"/>
      <c r="K88" s="43">
        <v>0.0</v>
      </c>
      <c r="L88" s="56"/>
      <c r="M88" s="56"/>
      <c r="N88" s="56">
        <f t="shared" si="6"/>
        <v>30768.75</v>
      </c>
      <c r="O88" s="86"/>
      <c r="P88" s="43"/>
      <c r="Q88" s="56"/>
      <c r="R88" s="43"/>
      <c r="S88" s="43"/>
      <c r="T88" s="32"/>
      <c r="U88" s="32" t="str">
        <f t="shared" si="9"/>
        <v>Difference: 30768.75</v>
      </c>
    </row>
    <row r="89" ht="22.5" customHeight="1">
      <c r="A89" s="93">
        <f t="shared" si="7"/>
        <v>88</v>
      </c>
      <c r="B89" s="89" t="str">
        <f t="shared" si="1"/>
        <v>06-Jun</v>
      </c>
      <c r="C89" s="94">
        <v>45836.0</v>
      </c>
      <c r="D89" s="11" t="str">
        <f t="shared" si="2"/>
        <v>Sat</v>
      </c>
      <c r="E89" s="58">
        <f t="shared" si="3"/>
        <v>26</v>
      </c>
      <c r="F89" s="43">
        <v>36095.0</v>
      </c>
      <c r="G89" s="43">
        <f t="shared" si="4"/>
        <v>1804.75</v>
      </c>
      <c r="H89" s="12">
        <f t="shared" si="5"/>
        <v>34290.25</v>
      </c>
      <c r="I89" s="43">
        <v>9289.0</v>
      </c>
      <c r="J89" s="43"/>
      <c r="K89" s="43">
        <v>0.0</v>
      </c>
      <c r="L89" s="56"/>
      <c r="M89" s="56"/>
      <c r="N89" s="56">
        <f t="shared" si="6"/>
        <v>43579.25</v>
      </c>
      <c r="O89" s="86"/>
      <c r="P89" s="43"/>
      <c r="Q89" s="56"/>
      <c r="R89" s="43"/>
      <c r="S89" s="43"/>
      <c r="T89" s="32"/>
      <c r="U89" s="32" t="str">
        <f t="shared" si="9"/>
        <v>Difference: 43579.25</v>
      </c>
    </row>
    <row r="90" ht="22.5" customHeight="1">
      <c r="A90" s="93">
        <f t="shared" si="7"/>
        <v>89</v>
      </c>
      <c r="B90" s="89" t="str">
        <f t="shared" si="1"/>
        <v>06-Jun</v>
      </c>
      <c r="C90" s="94">
        <v>45837.0</v>
      </c>
      <c r="D90" s="11" t="str">
        <f t="shared" si="2"/>
        <v>Sun</v>
      </c>
      <c r="E90" s="58">
        <f t="shared" si="3"/>
        <v>27</v>
      </c>
      <c r="F90" s="43">
        <v>0.0</v>
      </c>
      <c r="G90" s="43">
        <f t="shared" si="4"/>
        <v>0</v>
      </c>
      <c r="H90" s="12">
        <f t="shared" si="5"/>
        <v>0</v>
      </c>
      <c r="I90" s="43">
        <v>0.0</v>
      </c>
      <c r="J90" s="43"/>
      <c r="K90" s="43">
        <v>0.0</v>
      </c>
      <c r="L90" s="56"/>
      <c r="M90" s="56"/>
      <c r="N90" s="56">
        <f t="shared" si="6"/>
        <v>0</v>
      </c>
      <c r="O90" s="86"/>
      <c r="P90" s="43"/>
      <c r="Q90" s="56"/>
      <c r="R90" s="43"/>
      <c r="S90" s="43"/>
      <c r="T90" s="32"/>
      <c r="U90" s="32" t="str">
        <f t="shared" si="9"/>
        <v/>
      </c>
    </row>
    <row r="91" ht="22.5" customHeight="1">
      <c r="A91" s="93">
        <f t="shared" si="7"/>
        <v>90</v>
      </c>
      <c r="B91" s="89" t="str">
        <f t="shared" si="1"/>
        <v>06-Jun</v>
      </c>
      <c r="C91" s="94">
        <v>45838.0</v>
      </c>
      <c r="D91" s="11" t="str">
        <f t="shared" si="2"/>
        <v>Mon</v>
      </c>
      <c r="E91" s="58">
        <f t="shared" si="3"/>
        <v>27</v>
      </c>
      <c r="F91" s="43">
        <v>8565.0</v>
      </c>
      <c r="G91" s="43">
        <f t="shared" si="4"/>
        <v>428.25</v>
      </c>
      <c r="H91" s="12">
        <f t="shared" si="5"/>
        <v>8136.75</v>
      </c>
      <c r="I91" s="43">
        <v>8227.0</v>
      </c>
      <c r="J91" s="43"/>
      <c r="K91" s="43">
        <v>0.0</v>
      </c>
      <c r="L91" s="56"/>
      <c r="M91" s="56"/>
      <c r="N91" s="56">
        <f t="shared" si="6"/>
        <v>16363.75</v>
      </c>
      <c r="O91" s="86"/>
      <c r="P91" s="43"/>
      <c r="Q91" s="56"/>
      <c r="R91" s="43"/>
      <c r="S91" s="43"/>
      <c r="T91" s="32"/>
      <c r="U91" s="32" t="str">
        <f t="shared" si="9"/>
        <v>Difference: 16363.75</v>
      </c>
    </row>
    <row r="92" ht="22.5" customHeight="1">
      <c r="A92" s="93">
        <f t="shared" si="7"/>
        <v>91</v>
      </c>
      <c r="B92" s="89" t="str">
        <f t="shared" si="1"/>
        <v>07-Jul</v>
      </c>
      <c r="C92" s="94">
        <v>45839.0</v>
      </c>
      <c r="D92" s="11" t="str">
        <f t="shared" si="2"/>
        <v>Tue</v>
      </c>
      <c r="E92" s="58">
        <f t="shared" si="3"/>
        <v>27</v>
      </c>
      <c r="F92" s="43">
        <v>25340.0</v>
      </c>
      <c r="G92" s="43">
        <f t="shared" si="4"/>
        <v>1267</v>
      </c>
      <c r="H92" s="12">
        <f t="shared" si="5"/>
        <v>24073</v>
      </c>
      <c r="I92" s="43">
        <v>4026.0</v>
      </c>
      <c r="J92" s="43"/>
      <c r="K92" s="43">
        <v>0.0</v>
      </c>
      <c r="L92" s="61"/>
      <c r="M92" s="61"/>
      <c r="N92" s="56">
        <f t="shared" si="6"/>
        <v>28099</v>
      </c>
      <c r="O92" s="86"/>
      <c r="P92" s="43"/>
      <c r="Q92" s="56"/>
      <c r="R92" s="43"/>
      <c r="S92" s="43"/>
      <c r="T92" s="32"/>
      <c r="U92" s="32" t="str">
        <f t="shared" si="9"/>
        <v>Difference: 28099</v>
      </c>
    </row>
    <row r="93" ht="22.5" customHeight="1">
      <c r="A93" s="93">
        <f t="shared" si="7"/>
        <v>92</v>
      </c>
      <c r="B93" s="89" t="str">
        <f t="shared" si="1"/>
        <v>07-Jul</v>
      </c>
      <c r="C93" s="94">
        <f>C92+1</f>
        <v>45840</v>
      </c>
      <c r="D93" s="11" t="str">
        <f t="shared" si="2"/>
        <v>Wed</v>
      </c>
      <c r="E93" s="58">
        <f t="shared" si="3"/>
        <v>27</v>
      </c>
      <c r="F93" s="43">
        <v>24670.0</v>
      </c>
      <c r="G93" s="43">
        <f t="shared" si="4"/>
        <v>1233.5</v>
      </c>
      <c r="H93" s="12">
        <f t="shared" si="5"/>
        <v>23436.5</v>
      </c>
      <c r="I93" s="43">
        <v>3381.0</v>
      </c>
      <c r="J93" s="43"/>
      <c r="K93" s="43">
        <v>0.0</v>
      </c>
      <c r="L93" s="61"/>
      <c r="M93" s="61"/>
      <c r="N93" s="56">
        <f t="shared" si="6"/>
        <v>26817.5</v>
      </c>
      <c r="O93" s="86"/>
      <c r="P93" s="43"/>
      <c r="Q93" s="56"/>
      <c r="R93" s="43"/>
      <c r="S93" s="43"/>
      <c r="T93" s="32"/>
      <c r="U93" s="32" t="str">
        <f t="shared" si="9"/>
        <v>Difference: 26817.5</v>
      </c>
      <c r="W93" s="101">
        <v>171645.0</v>
      </c>
    </row>
    <row r="94" ht="22.5" customHeight="1">
      <c r="A94" s="93">
        <f t="shared" si="7"/>
        <v>93</v>
      </c>
      <c r="B94" s="89" t="str">
        <f t="shared" si="1"/>
        <v>07-Jul</v>
      </c>
      <c r="C94" s="94">
        <v>45841.0</v>
      </c>
      <c r="D94" s="11" t="str">
        <f t="shared" si="2"/>
        <v>Thu</v>
      </c>
      <c r="E94" s="58">
        <f t="shared" si="3"/>
        <v>27</v>
      </c>
      <c r="F94" s="43">
        <v>16160.0</v>
      </c>
      <c r="G94" s="43">
        <f t="shared" si="4"/>
        <v>808</v>
      </c>
      <c r="H94" s="12">
        <f t="shared" si="5"/>
        <v>15352</v>
      </c>
      <c r="I94" s="43">
        <v>3318.0</v>
      </c>
      <c r="J94" s="43"/>
      <c r="K94" s="43">
        <v>0.0</v>
      </c>
      <c r="L94" s="61"/>
      <c r="M94" s="61"/>
      <c r="N94" s="56">
        <f t="shared" si="6"/>
        <v>18670</v>
      </c>
      <c r="O94" s="86"/>
      <c r="P94" s="43"/>
      <c r="Q94" s="56"/>
      <c r="R94" s="43"/>
      <c r="S94" s="43"/>
      <c r="T94" s="32"/>
      <c r="U94" s="32" t="str">
        <f t="shared" si="9"/>
        <v>Difference: 18670</v>
      </c>
      <c r="V94" s="101" t="s">
        <v>1217</v>
      </c>
    </row>
    <row r="95" ht="22.5" customHeight="1">
      <c r="A95" s="93">
        <f t="shared" si="7"/>
        <v>94</v>
      </c>
      <c r="B95" s="89" t="str">
        <f t="shared" si="1"/>
        <v>07-Jul</v>
      </c>
      <c r="C95" s="94">
        <f t="shared" ref="C95:C96" si="10">C94+1</f>
        <v>45842</v>
      </c>
      <c r="D95" s="11" t="str">
        <f t="shared" si="2"/>
        <v>Fri</v>
      </c>
      <c r="E95" s="58">
        <f t="shared" si="3"/>
        <v>27</v>
      </c>
      <c r="F95" s="43">
        <v>39040.0</v>
      </c>
      <c r="G95" s="43">
        <f t="shared" si="4"/>
        <v>1952</v>
      </c>
      <c r="H95" s="12">
        <f t="shared" si="5"/>
        <v>37088</v>
      </c>
      <c r="I95" s="43">
        <v>7141.0</v>
      </c>
      <c r="J95" s="43"/>
      <c r="K95" s="43">
        <v>0.0</v>
      </c>
      <c r="L95" s="61"/>
      <c r="M95" s="61"/>
      <c r="N95" s="56">
        <f t="shared" si="6"/>
        <v>44229</v>
      </c>
      <c r="O95" s="86"/>
      <c r="P95" s="43"/>
      <c r="Q95" s="56"/>
      <c r="R95" s="43"/>
      <c r="S95" s="43"/>
      <c r="T95" s="32"/>
      <c r="U95" s="32" t="str">
        <f t="shared" si="9"/>
        <v>Difference: 44229</v>
      </c>
      <c r="V95" s="101" t="s">
        <v>1218</v>
      </c>
    </row>
    <row r="96" ht="22.5" customHeight="1">
      <c r="A96" s="93">
        <f t="shared" si="7"/>
        <v>95</v>
      </c>
      <c r="B96" s="89" t="str">
        <f t="shared" si="1"/>
        <v>07-Jul</v>
      </c>
      <c r="C96" s="94">
        <f t="shared" si="10"/>
        <v>45843</v>
      </c>
      <c r="D96" s="20" t="str">
        <f t="shared" si="2"/>
        <v>Sat</v>
      </c>
      <c r="E96" s="58">
        <f t="shared" si="3"/>
        <v>27</v>
      </c>
      <c r="F96" s="43">
        <v>48485.0</v>
      </c>
      <c r="G96" s="43">
        <f t="shared" si="4"/>
        <v>2424.25</v>
      </c>
      <c r="H96" s="12">
        <f t="shared" si="5"/>
        <v>46060.75</v>
      </c>
      <c r="I96" s="43">
        <v>12773.0</v>
      </c>
      <c r="J96" s="43"/>
      <c r="K96" s="43">
        <v>0.0</v>
      </c>
      <c r="L96" s="61"/>
      <c r="M96" s="61"/>
      <c r="N96" s="56">
        <f t="shared" si="6"/>
        <v>58833.75</v>
      </c>
      <c r="O96" s="86"/>
      <c r="P96" s="43"/>
      <c r="Q96" s="56"/>
      <c r="R96" s="43"/>
      <c r="S96" s="43"/>
      <c r="T96" s="32"/>
      <c r="U96" s="32" t="str">
        <f t="shared" si="9"/>
        <v>Difference: 58833.75</v>
      </c>
      <c r="V96" s="101" t="s">
        <v>1219</v>
      </c>
    </row>
    <row r="97" ht="22.5" customHeight="1">
      <c r="A97" s="93">
        <f t="shared" si="7"/>
        <v>96</v>
      </c>
      <c r="B97" s="89" t="str">
        <f t="shared" si="1"/>
        <v>07-Jul</v>
      </c>
      <c r="C97" s="94">
        <v>45844.0</v>
      </c>
      <c r="D97" s="20" t="str">
        <f t="shared" si="2"/>
        <v>Sun</v>
      </c>
      <c r="E97" s="58">
        <f t="shared" si="3"/>
        <v>28</v>
      </c>
      <c r="F97" s="43">
        <v>0.0</v>
      </c>
      <c r="G97" s="43">
        <f t="shared" si="4"/>
        <v>0</v>
      </c>
      <c r="H97" s="12">
        <f t="shared" si="5"/>
        <v>0</v>
      </c>
      <c r="I97" s="43">
        <v>0.0</v>
      </c>
      <c r="J97" s="43"/>
      <c r="K97" s="43">
        <v>0.0</v>
      </c>
      <c r="L97" s="61"/>
      <c r="M97" s="61"/>
      <c r="N97" s="61">
        <f t="shared" si="6"/>
        <v>0</v>
      </c>
      <c r="O97" s="86"/>
      <c r="P97" s="43"/>
      <c r="Q97" s="56"/>
      <c r="R97" s="43"/>
      <c r="S97" s="43"/>
      <c r="T97" s="32"/>
      <c r="U97" s="32" t="str">
        <f t="shared" si="9"/>
        <v/>
      </c>
    </row>
    <row r="98" ht="22.5" customHeight="1">
      <c r="A98" s="93">
        <f t="shared" si="7"/>
        <v>97</v>
      </c>
      <c r="B98" s="89" t="str">
        <f t="shared" si="1"/>
        <v>07-Jul</v>
      </c>
      <c r="C98" s="94">
        <v>45845.0</v>
      </c>
      <c r="D98" s="20" t="str">
        <f t="shared" si="2"/>
        <v>Mon</v>
      </c>
      <c r="E98" s="58">
        <f t="shared" si="3"/>
        <v>28</v>
      </c>
      <c r="F98" s="43">
        <v>14375.0</v>
      </c>
      <c r="G98" s="43">
        <f t="shared" si="4"/>
        <v>718.75</v>
      </c>
      <c r="H98" s="12">
        <f t="shared" si="5"/>
        <v>13656.25</v>
      </c>
      <c r="I98" s="43">
        <f>448*0.75</f>
        <v>336</v>
      </c>
      <c r="J98" s="43"/>
      <c r="K98" s="43">
        <v>0.0</v>
      </c>
      <c r="L98" s="61"/>
      <c r="M98" s="61"/>
      <c r="N98" s="61">
        <f t="shared" si="6"/>
        <v>13992.25</v>
      </c>
      <c r="O98" s="86"/>
      <c r="P98" s="43"/>
      <c r="Q98" s="56"/>
      <c r="R98" s="43"/>
      <c r="S98" s="43"/>
      <c r="T98" s="32"/>
      <c r="U98" s="32" t="str">
        <f t="shared" si="9"/>
        <v>Difference: 13992.25</v>
      </c>
      <c r="V98" s="101" t="s">
        <v>1217</v>
      </c>
    </row>
    <row r="99" ht="22.5" customHeight="1">
      <c r="A99" s="93">
        <f t="shared" si="7"/>
        <v>98</v>
      </c>
      <c r="B99" s="89" t="str">
        <f t="shared" si="1"/>
        <v>07-Jul</v>
      </c>
      <c r="C99" s="94">
        <f t="shared" ref="C99:C102" si="11">C98+1</f>
        <v>45846</v>
      </c>
      <c r="D99" s="20" t="str">
        <f t="shared" si="2"/>
        <v>Tue</v>
      </c>
      <c r="E99" s="58">
        <f t="shared" si="3"/>
        <v>28</v>
      </c>
      <c r="F99" s="43">
        <f>22485</f>
        <v>22485</v>
      </c>
      <c r="G99" s="43">
        <f t="shared" si="4"/>
        <v>1124.25</v>
      </c>
      <c r="H99" s="12">
        <f t="shared" si="5"/>
        <v>21360.75</v>
      </c>
      <c r="I99" s="43">
        <v>3527.0</v>
      </c>
      <c r="J99" s="43"/>
      <c r="K99" s="43">
        <v>0.0</v>
      </c>
      <c r="L99" s="61"/>
      <c r="M99" s="61"/>
      <c r="N99" s="61">
        <f t="shared" si="6"/>
        <v>24887.75</v>
      </c>
      <c r="O99" s="86"/>
      <c r="P99" s="43"/>
      <c r="Q99" s="56"/>
      <c r="R99" s="43"/>
      <c r="S99" s="43"/>
      <c r="T99" s="32"/>
      <c r="U99" s="32" t="str">
        <f t="shared" si="9"/>
        <v>Difference: 24887.75</v>
      </c>
    </row>
    <row r="100" ht="22.5" customHeight="1">
      <c r="A100" s="93">
        <f t="shared" si="7"/>
        <v>99</v>
      </c>
      <c r="B100" s="94" t="str">
        <f t="shared" si="1"/>
        <v>07-Jul</v>
      </c>
      <c r="C100" s="94">
        <f t="shared" si="11"/>
        <v>45847</v>
      </c>
      <c r="D100" s="20" t="str">
        <f t="shared" si="2"/>
        <v>Wed</v>
      </c>
      <c r="E100" s="58">
        <f t="shared" si="3"/>
        <v>28</v>
      </c>
      <c r="F100" s="43">
        <v>13100.0</v>
      </c>
      <c r="G100" s="43">
        <f t="shared" si="4"/>
        <v>655</v>
      </c>
      <c r="H100" s="12">
        <f t="shared" si="5"/>
        <v>12445</v>
      </c>
      <c r="I100" s="43">
        <v>8765.0</v>
      </c>
      <c r="J100" s="43"/>
      <c r="K100" s="43">
        <v>0.0</v>
      </c>
      <c r="L100" s="61"/>
      <c r="M100" s="61"/>
      <c r="N100" s="61">
        <f t="shared" si="6"/>
        <v>21210</v>
      </c>
      <c r="O100" s="86"/>
      <c r="P100" s="43"/>
      <c r="Q100" s="56"/>
      <c r="R100" s="43"/>
      <c r="S100" s="43"/>
      <c r="T100" s="32"/>
      <c r="U100" s="32" t="str">
        <f t="shared" si="9"/>
        <v>Difference: 21210</v>
      </c>
      <c r="V100" s="101" t="s">
        <v>1220</v>
      </c>
    </row>
    <row r="101" ht="22.5" customHeight="1">
      <c r="A101" s="93">
        <f t="shared" si="7"/>
        <v>100</v>
      </c>
      <c r="B101" s="94" t="str">
        <f t="shared" si="1"/>
        <v>07-Jul</v>
      </c>
      <c r="C101" s="94">
        <f t="shared" si="11"/>
        <v>45848</v>
      </c>
      <c r="D101" s="20" t="str">
        <f t="shared" si="2"/>
        <v>Thu</v>
      </c>
      <c r="E101" s="58">
        <f t="shared" si="3"/>
        <v>28</v>
      </c>
      <c r="F101" s="43">
        <v>14350.0</v>
      </c>
      <c r="G101" s="43">
        <f t="shared" si="4"/>
        <v>717.5</v>
      </c>
      <c r="H101" s="12">
        <f t="shared" si="5"/>
        <v>13632.5</v>
      </c>
      <c r="I101" s="43">
        <v>10473.0</v>
      </c>
      <c r="J101" s="43"/>
      <c r="K101" s="43">
        <v>0.0</v>
      </c>
      <c r="L101" s="61"/>
      <c r="M101" s="61"/>
      <c r="N101" s="61">
        <f t="shared" si="6"/>
        <v>24105.5</v>
      </c>
      <c r="O101" s="86"/>
      <c r="P101" s="43"/>
      <c r="Q101" s="56"/>
      <c r="R101" s="43"/>
      <c r="S101" s="43"/>
      <c r="T101" s="32"/>
      <c r="U101" s="32" t="str">
        <f t="shared" si="9"/>
        <v>Difference: 24105.5</v>
      </c>
    </row>
    <row r="102" ht="22.5" customHeight="1">
      <c r="A102" s="93">
        <f t="shared" si="7"/>
        <v>101</v>
      </c>
      <c r="B102" s="94" t="str">
        <f t="shared" si="1"/>
        <v>07-Jul</v>
      </c>
      <c r="C102" s="94">
        <f t="shared" si="11"/>
        <v>45849</v>
      </c>
      <c r="D102" s="20" t="str">
        <f t="shared" si="2"/>
        <v>Fri</v>
      </c>
      <c r="E102" s="58">
        <f t="shared" si="3"/>
        <v>28</v>
      </c>
      <c r="F102" s="43">
        <v>32040.0</v>
      </c>
      <c r="G102" s="43">
        <f t="shared" si="4"/>
        <v>1602</v>
      </c>
      <c r="H102" s="12">
        <f t="shared" si="5"/>
        <v>30438</v>
      </c>
      <c r="I102" s="43">
        <f>17632*0.75</f>
        <v>13224</v>
      </c>
      <c r="J102" s="43"/>
      <c r="K102" s="43">
        <v>0.0</v>
      </c>
      <c r="L102" s="61"/>
      <c r="M102" s="61"/>
      <c r="N102" s="61">
        <f t="shared" si="6"/>
        <v>43662</v>
      </c>
      <c r="O102" s="86"/>
      <c r="P102" s="43"/>
      <c r="Q102" s="56"/>
      <c r="R102" s="43"/>
      <c r="S102" s="43"/>
      <c r="T102" s="32"/>
      <c r="U102" s="32" t="str">
        <f t="shared" si="9"/>
        <v>Difference: 43662</v>
      </c>
      <c r="V102" s="101" t="s">
        <v>1221</v>
      </c>
      <c r="W102" s="101" t="s">
        <v>1222</v>
      </c>
    </row>
    <row r="103" ht="22.5" customHeight="1">
      <c r="A103" s="93">
        <f t="shared" si="7"/>
        <v>102</v>
      </c>
      <c r="B103" s="94" t="str">
        <f t="shared" si="1"/>
        <v>07-Jul</v>
      </c>
      <c r="C103" s="94">
        <v>45850.0</v>
      </c>
      <c r="D103" s="20" t="str">
        <f t="shared" si="2"/>
        <v>Sat</v>
      </c>
      <c r="E103" s="58">
        <f t="shared" si="3"/>
        <v>28</v>
      </c>
      <c r="F103" s="43">
        <v>15050.0</v>
      </c>
      <c r="G103" s="43">
        <f t="shared" si="4"/>
        <v>752.5</v>
      </c>
      <c r="H103" s="12">
        <f t="shared" si="5"/>
        <v>14297.5</v>
      </c>
      <c r="I103" s="43">
        <f>7882*0.75</f>
        <v>5911.5</v>
      </c>
      <c r="J103" s="43"/>
      <c r="K103" s="43">
        <v>0.0</v>
      </c>
      <c r="L103" s="61"/>
      <c r="M103" s="61"/>
      <c r="N103" s="61">
        <f t="shared" si="6"/>
        <v>20209</v>
      </c>
      <c r="O103" s="86"/>
      <c r="P103" s="61"/>
      <c r="Q103" s="56"/>
      <c r="R103" s="61"/>
      <c r="S103" s="61"/>
      <c r="T103" s="32"/>
      <c r="U103" s="32"/>
    </row>
    <row r="104" ht="22.5" customHeight="1">
      <c r="A104" s="93">
        <f t="shared" si="7"/>
        <v>103</v>
      </c>
      <c r="B104" s="94" t="str">
        <f t="shared" si="1"/>
        <v>07-Jul</v>
      </c>
      <c r="C104" s="94">
        <v>45851.0</v>
      </c>
      <c r="D104" s="20" t="str">
        <f t="shared" si="2"/>
        <v>Sun</v>
      </c>
      <c r="E104" s="58">
        <f t="shared" si="3"/>
        <v>29</v>
      </c>
      <c r="F104" s="43">
        <v>0.0</v>
      </c>
      <c r="G104" s="43">
        <f t="shared" si="4"/>
        <v>0</v>
      </c>
      <c r="H104" s="12">
        <f t="shared" si="5"/>
        <v>0</v>
      </c>
      <c r="I104" s="43">
        <v>0.0</v>
      </c>
      <c r="J104" s="43"/>
      <c r="K104" s="43">
        <v>0.0</v>
      </c>
      <c r="L104" s="61"/>
      <c r="M104" s="61"/>
      <c r="N104" s="61">
        <f t="shared" si="6"/>
        <v>0</v>
      </c>
      <c r="O104" s="86"/>
      <c r="P104" s="61"/>
      <c r="Q104" s="56"/>
      <c r="R104" s="61"/>
      <c r="S104" s="61"/>
      <c r="T104" s="32"/>
      <c r="U104" s="32"/>
    </row>
    <row r="105" ht="22.5" customHeight="1">
      <c r="A105" s="93">
        <f t="shared" si="7"/>
        <v>104</v>
      </c>
      <c r="B105" s="94" t="str">
        <f t="shared" si="1"/>
        <v>07-Jul</v>
      </c>
      <c r="C105" s="94">
        <v>45852.0</v>
      </c>
      <c r="D105" s="20" t="str">
        <f t="shared" si="2"/>
        <v>Mon</v>
      </c>
      <c r="E105" s="58">
        <f t="shared" si="3"/>
        <v>29</v>
      </c>
      <c r="F105" s="43">
        <v>12800.0</v>
      </c>
      <c r="G105" s="43">
        <f t="shared" si="4"/>
        <v>640</v>
      </c>
      <c r="H105" s="12">
        <f t="shared" si="5"/>
        <v>12160</v>
      </c>
      <c r="I105" s="43">
        <f>7476*0.75</f>
        <v>5607</v>
      </c>
      <c r="J105" s="43"/>
      <c r="K105" s="43">
        <v>0.0</v>
      </c>
      <c r="L105" s="61"/>
      <c r="M105" s="61"/>
      <c r="N105" s="61">
        <f t="shared" si="6"/>
        <v>17767</v>
      </c>
      <c r="O105" s="86"/>
      <c r="P105" s="61"/>
      <c r="Q105" s="56"/>
      <c r="R105" s="61"/>
      <c r="S105" s="61"/>
      <c r="T105" s="32"/>
      <c r="U105" s="32"/>
    </row>
    <row r="106" ht="22.5" customHeight="1">
      <c r="A106" s="93">
        <f t="shared" si="7"/>
        <v>105</v>
      </c>
      <c r="B106" s="94" t="str">
        <f t="shared" si="1"/>
        <v>07-Jul</v>
      </c>
      <c r="C106" s="94">
        <v>45853.0</v>
      </c>
      <c r="D106" s="20" t="str">
        <f t="shared" si="2"/>
        <v>Tue</v>
      </c>
      <c r="E106" s="58">
        <f t="shared" si="3"/>
        <v>29</v>
      </c>
      <c r="F106" s="43">
        <v>29120.0</v>
      </c>
      <c r="G106" s="43">
        <f t="shared" si="4"/>
        <v>1456</v>
      </c>
      <c r="H106" s="12">
        <f t="shared" si="5"/>
        <v>27664</v>
      </c>
      <c r="I106" s="43">
        <f>8858*0.75</f>
        <v>6643.5</v>
      </c>
      <c r="J106" s="43"/>
      <c r="K106" s="43">
        <v>0.0</v>
      </c>
      <c r="L106" s="61"/>
      <c r="M106" s="61"/>
      <c r="N106" s="61">
        <f t="shared" si="6"/>
        <v>34307.5</v>
      </c>
      <c r="O106" s="86"/>
      <c r="P106" s="61"/>
      <c r="Q106" s="56"/>
      <c r="R106" s="61"/>
      <c r="S106" s="61"/>
      <c r="T106" s="32"/>
      <c r="U106" s="32"/>
    </row>
    <row r="107" ht="22.5" customHeight="1">
      <c r="A107" s="93">
        <f t="shared" si="7"/>
        <v>106</v>
      </c>
      <c r="B107" s="94" t="str">
        <f t="shared" si="1"/>
        <v>07-Jul</v>
      </c>
      <c r="C107" s="94">
        <f t="shared" ref="C107:C108" si="12">C106+1</f>
        <v>45854</v>
      </c>
      <c r="D107" s="20" t="str">
        <f t="shared" si="2"/>
        <v>Wed</v>
      </c>
      <c r="E107" s="58">
        <f t="shared" si="3"/>
        <v>29</v>
      </c>
      <c r="F107" s="43">
        <v>28555.0</v>
      </c>
      <c r="G107" s="43">
        <f t="shared" si="4"/>
        <v>1427.75</v>
      </c>
      <c r="H107" s="12">
        <f t="shared" si="5"/>
        <v>27127.25</v>
      </c>
      <c r="I107" s="43">
        <f>2532*0.75</f>
        <v>1899</v>
      </c>
      <c r="J107" s="43"/>
      <c r="K107" s="43">
        <v>0.0</v>
      </c>
      <c r="L107" s="61"/>
      <c r="M107" s="61"/>
      <c r="N107" s="61">
        <f t="shared" si="6"/>
        <v>29026.25</v>
      </c>
      <c r="O107" s="86"/>
      <c r="P107" s="61"/>
      <c r="Q107" s="56"/>
      <c r="R107" s="61"/>
      <c r="S107" s="61"/>
      <c r="T107" s="32"/>
      <c r="U107" s="32"/>
      <c r="V107" s="101" t="s">
        <v>1223</v>
      </c>
    </row>
    <row r="108" ht="22.5" customHeight="1">
      <c r="A108" s="93">
        <f t="shared" si="7"/>
        <v>107</v>
      </c>
      <c r="B108" s="94" t="str">
        <f t="shared" si="1"/>
        <v>07-Jul</v>
      </c>
      <c r="C108" s="94">
        <f t="shared" si="12"/>
        <v>45855</v>
      </c>
      <c r="D108" s="20" t="str">
        <f t="shared" si="2"/>
        <v>Thu</v>
      </c>
      <c r="E108" s="58">
        <f t="shared" si="3"/>
        <v>29</v>
      </c>
      <c r="F108" s="43">
        <v>35305.0</v>
      </c>
      <c r="G108" s="43">
        <f t="shared" si="4"/>
        <v>1765.25</v>
      </c>
      <c r="H108" s="12">
        <f t="shared" si="5"/>
        <v>33539.75</v>
      </c>
      <c r="I108" s="43">
        <v>6618.0</v>
      </c>
      <c r="J108" s="43"/>
      <c r="K108" s="43">
        <v>0.0</v>
      </c>
      <c r="L108" s="61"/>
      <c r="M108" s="61"/>
      <c r="N108" s="61">
        <f t="shared" si="6"/>
        <v>40157.75</v>
      </c>
      <c r="O108" s="86"/>
      <c r="P108" s="61"/>
      <c r="Q108" s="56"/>
      <c r="R108" s="61"/>
      <c r="S108" s="61"/>
      <c r="T108" s="32"/>
      <c r="U108" s="32"/>
    </row>
    <row r="109" ht="22.5" customHeight="1">
      <c r="A109" s="93">
        <f t="shared" si="7"/>
        <v>108</v>
      </c>
      <c r="B109" s="94" t="str">
        <f t="shared" si="1"/>
        <v>07-Jul</v>
      </c>
      <c r="C109" s="94">
        <v>45856.0</v>
      </c>
      <c r="D109" s="20" t="str">
        <f t="shared" si="2"/>
        <v>Fri</v>
      </c>
      <c r="E109" s="58">
        <f t="shared" si="3"/>
        <v>29</v>
      </c>
      <c r="F109" s="43">
        <v>28095.0</v>
      </c>
      <c r="G109" s="43">
        <f t="shared" si="4"/>
        <v>1404.75</v>
      </c>
      <c r="H109" s="12">
        <f t="shared" si="5"/>
        <v>26690.25</v>
      </c>
      <c r="I109" s="43">
        <v>8531.0</v>
      </c>
      <c r="J109" s="43"/>
      <c r="K109" s="43">
        <v>0.0</v>
      </c>
      <c r="L109" s="61"/>
      <c r="M109" s="61"/>
      <c r="N109" s="61">
        <f t="shared" si="6"/>
        <v>35221.25</v>
      </c>
      <c r="O109" s="86"/>
      <c r="P109" s="43"/>
      <c r="Q109" s="56"/>
      <c r="R109" s="43"/>
      <c r="S109" s="61"/>
      <c r="T109" s="32"/>
      <c r="U109" s="32"/>
    </row>
    <row r="110" ht="22.5" customHeight="1">
      <c r="A110" s="93">
        <f t="shared" si="7"/>
        <v>109</v>
      </c>
      <c r="B110" s="94" t="str">
        <f t="shared" si="1"/>
        <v>07-Jul</v>
      </c>
      <c r="C110" s="94">
        <v>45857.0</v>
      </c>
      <c r="D110" s="20" t="str">
        <f t="shared" si="2"/>
        <v>Sat</v>
      </c>
      <c r="E110" s="58">
        <f t="shared" si="3"/>
        <v>29</v>
      </c>
      <c r="F110" s="43">
        <v>26710.0</v>
      </c>
      <c r="G110" s="43">
        <f t="shared" si="4"/>
        <v>1335.5</v>
      </c>
      <c r="H110" s="12">
        <f t="shared" si="5"/>
        <v>25374.5</v>
      </c>
      <c r="I110" s="43">
        <f>11760*0.75</f>
        <v>8820</v>
      </c>
      <c r="J110" s="43"/>
      <c r="K110" s="43">
        <v>0.0</v>
      </c>
      <c r="L110" s="43">
        <v>2828.0</v>
      </c>
      <c r="M110" s="61"/>
      <c r="N110" s="61">
        <f t="shared" ref="N110:N124" si="13">if(or(H110&lt;&gt;"",I110&lt;&gt;"",K110&lt;&gt;""),sum(H110:L110),"")</f>
        <v>37022.5</v>
      </c>
      <c r="O110" s="86"/>
      <c r="P110" s="43"/>
      <c r="Q110" s="56"/>
      <c r="R110" s="43"/>
      <c r="S110" s="61"/>
      <c r="T110" s="48">
        <v>3940.0</v>
      </c>
      <c r="U110" s="32"/>
    </row>
    <row r="111" ht="22.5" customHeight="1">
      <c r="A111" s="93">
        <f t="shared" si="7"/>
        <v>110</v>
      </c>
      <c r="B111" s="94" t="str">
        <f t="shared" si="1"/>
        <v>07-Jul</v>
      </c>
      <c r="C111" s="94">
        <v>45858.0</v>
      </c>
      <c r="D111" s="20" t="str">
        <f t="shared" si="2"/>
        <v>Sun</v>
      </c>
      <c r="E111" s="48">
        <f t="shared" si="3"/>
        <v>30</v>
      </c>
      <c r="F111" s="43">
        <v>0.0</v>
      </c>
      <c r="G111" s="43">
        <f t="shared" si="4"/>
        <v>0</v>
      </c>
      <c r="H111" s="12">
        <f t="shared" si="5"/>
        <v>0</v>
      </c>
      <c r="I111" s="43">
        <v>0.0</v>
      </c>
      <c r="J111" s="43"/>
      <c r="K111" s="43">
        <v>0.0</v>
      </c>
      <c r="L111" s="43">
        <v>0.0</v>
      </c>
      <c r="M111" s="61"/>
      <c r="N111" s="61">
        <f t="shared" si="13"/>
        <v>0</v>
      </c>
      <c r="O111" s="86"/>
      <c r="P111" s="61"/>
      <c r="Q111" s="56"/>
      <c r="R111" s="61"/>
      <c r="S111" s="61"/>
      <c r="T111" s="32"/>
      <c r="U111" s="32"/>
    </row>
    <row r="112" ht="22.5" customHeight="1">
      <c r="A112" s="93">
        <f t="shared" si="7"/>
        <v>111</v>
      </c>
      <c r="B112" s="94" t="str">
        <f t="shared" si="1"/>
        <v>07-Jul</v>
      </c>
      <c r="C112" s="94">
        <v>45859.0</v>
      </c>
      <c r="D112" s="20" t="str">
        <f t="shared" si="2"/>
        <v>Mon</v>
      </c>
      <c r="E112" s="48">
        <f t="shared" si="3"/>
        <v>30</v>
      </c>
      <c r="F112" s="43">
        <v>13065.0</v>
      </c>
      <c r="G112" s="43">
        <f t="shared" si="4"/>
        <v>653.25</v>
      </c>
      <c r="H112" s="12">
        <f t="shared" si="5"/>
        <v>12411.75</v>
      </c>
      <c r="I112" s="43">
        <v>8975.0</v>
      </c>
      <c r="J112" s="43"/>
      <c r="K112" s="43">
        <v>0.0</v>
      </c>
      <c r="L112" s="43">
        <v>748.0</v>
      </c>
      <c r="M112" s="61"/>
      <c r="N112" s="61">
        <f t="shared" si="13"/>
        <v>22134.75</v>
      </c>
      <c r="O112" s="86"/>
      <c r="P112" s="61"/>
      <c r="Q112" s="56"/>
      <c r="R112" s="61"/>
      <c r="S112" s="61"/>
      <c r="T112" s="32"/>
      <c r="U112" s="32"/>
      <c r="V112" s="101" t="s">
        <v>1224</v>
      </c>
    </row>
    <row r="113" ht="22.5" customHeight="1">
      <c r="A113" s="93">
        <f t="shared" si="7"/>
        <v>112</v>
      </c>
      <c r="B113" s="94" t="str">
        <f t="shared" si="1"/>
        <v>07-Jul</v>
      </c>
      <c r="C113" s="94">
        <f>C112+1</f>
        <v>45860</v>
      </c>
      <c r="D113" s="20" t="str">
        <f t="shared" si="2"/>
        <v>Tue</v>
      </c>
      <c r="E113" s="48">
        <f t="shared" si="3"/>
        <v>30</v>
      </c>
      <c r="F113" s="43">
        <v>22800.0</v>
      </c>
      <c r="G113" s="43">
        <f t="shared" si="4"/>
        <v>1140</v>
      </c>
      <c r="H113" s="12">
        <f t="shared" si="5"/>
        <v>21660</v>
      </c>
      <c r="I113" s="43">
        <f>4984*0.75</f>
        <v>3738</v>
      </c>
      <c r="J113" s="43"/>
      <c r="K113" s="43">
        <v>0.0</v>
      </c>
      <c r="L113" s="43">
        <v>748.0</v>
      </c>
      <c r="M113" s="61"/>
      <c r="N113" s="61">
        <f t="shared" si="13"/>
        <v>26146</v>
      </c>
      <c r="O113" s="86"/>
      <c r="P113" s="43"/>
      <c r="Q113" s="56"/>
      <c r="R113" s="43"/>
      <c r="S113" s="43"/>
      <c r="T113" s="48">
        <v>3535.0</v>
      </c>
      <c r="U113" s="32"/>
    </row>
    <row r="114" ht="22.5" customHeight="1">
      <c r="A114" s="93">
        <f t="shared" si="7"/>
        <v>113</v>
      </c>
      <c r="B114" s="94" t="str">
        <f t="shared" si="1"/>
        <v>07-Jul</v>
      </c>
      <c r="C114" s="94">
        <v>45861.0</v>
      </c>
      <c r="D114" s="20" t="str">
        <f t="shared" si="2"/>
        <v>Wed</v>
      </c>
      <c r="E114" s="48">
        <f t="shared" si="3"/>
        <v>30</v>
      </c>
      <c r="F114" s="43">
        <v>27890.0</v>
      </c>
      <c r="G114" s="43">
        <f t="shared" si="4"/>
        <v>1394.5</v>
      </c>
      <c r="H114" s="12">
        <f t="shared" si="5"/>
        <v>26495.5</v>
      </c>
      <c r="I114" s="43">
        <f>6482*0.75</f>
        <v>4861.5</v>
      </c>
      <c r="J114" s="43"/>
      <c r="K114" s="43">
        <v>0.0</v>
      </c>
      <c r="L114" s="43">
        <v>490.0</v>
      </c>
      <c r="M114" s="61"/>
      <c r="N114" s="61">
        <f t="shared" si="13"/>
        <v>31847</v>
      </c>
      <c r="O114" s="86"/>
      <c r="P114" s="61"/>
      <c r="Q114" s="56"/>
      <c r="R114" s="61"/>
      <c r="S114" s="61"/>
      <c r="T114" s="32"/>
      <c r="U114" s="32"/>
    </row>
    <row r="115" ht="22.5" customHeight="1">
      <c r="A115" s="93">
        <f t="shared" si="7"/>
        <v>114</v>
      </c>
      <c r="B115" s="94" t="str">
        <f t="shared" si="1"/>
        <v>07-Jul</v>
      </c>
      <c r="C115" s="94">
        <v>45862.0</v>
      </c>
      <c r="D115" s="20" t="str">
        <f t="shared" si="2"/>
        <v>Thu</v>
      </c>
      <c r="E115" s="48">
        <f t="shared" si="3"/>
        <v>30</v>
      </c>
      <c r="F115" s="43">
        <v>24620.0</v>
      </c>
      <c r="G115" s="43">
        <f t="shared" si="4"/>
        <v>1231</v>
      </c>
      <c r="H115" s="12">
        <f t="shared" si="5"/>
        <v>23389</v>
      </c>
      <c r="I115" s="43">
        <f>8714*0.75</f>
        <v>6535.5</v>
      </c>
      <c r="J115" s="43"/>
      <c r="K115" s="43">
        <v>0.0</v>
      </c>
      <c r="L115" s="43">
        <v>480.0</v>
      </c>
      <c r="M115" s="61"/>
      <c r="N115" s="61">
        <f t="shared" si="13"/>
        <v>30404.5</v>
      </c>
      <c r="O115" s="86"/>
      <c r="P115" s="43"/>
      <c r="Q115" s="56"/>
      <c r="R115" s="43"/>
      <c r="S115" s="43"/>
      <c r="T115" s="32"/>
      <c r="U115" s="32"/>
    </row>
    <row r="116" ht="22.5" customHeight="1">
      <c r="A116" s="93">
        <f t="shared" si="7"/>
        <v>115</v>
      </c>
      <c r="B116" s="94" t="str">
        <f t="shared" si="1"/>
        <v>07-Jul</v>
      </c>
      <c r="C116" s="94">
        <v>45863.0</v>
      </c>
      <c r="D116" s="20" t="str">
        <f t="shared" si="2"/>
        <v>Fri</v>
      </c>
      <c r="E116" s="48">
        <f t="shared" si="3"/>
        <v>30</v>
      </c>
      <c r="F116" s="43">
        <v>25255.0</v>
      </c>
      <c r="G116" s="43">
        <f t="shared" si="4"/>
        <v>1262.75</v>
      </c>
      <c r="H116" s="12">
        <f t="shared" si="5"/>
        <v>23992.25</v>
      </c>
      <c r="I116" s="43">
        <v>17293.0</v>
      </c>
      <c r="J116" s="43"/>
      <c r="K116" s="43">
        <v>0.0</v>
      </c>
      <c r="L116" s="43">
        <v>1467.0</v>
      </c>
      <c r="M116" s="61"/>
      <c r="N116" s="61">
        <f t="shared" si="13"/>
        <v>42752.25</v>
      </c>
      <c r="O116" s="86"/>
      <c r="P116" s="43"/>
      <c r="Q116" s="56"/>
      <c r="R116" s="43"/>
      <c r="S116" s="43"/>
      <c r="T116" s="32"/>
      <c r="U116" s="32"/>
    </row>
    <row r="117" ht="22.5" customHeight="1">
      <c r="A117" s="93">
        <f t="shared" si="7"/>
        <v>116</v>
      </c>
      <c r="B117" s="94" t="str">
        <f t="shared" si="1"/>
        <v>07-Jul</v>
      </c>
      <c r="C117" s="94">
        <v>45864.0</v>
      </c>
      <c r="D117" s="20" t="str">
        <f t="shared" si="2"/>
        <v>Sat</v>
      </c>
      <c r="E117" s="48">
        <f t="shared" si="3"/>
        <v>30</v>
      </c>
      <c r="F117" s="43">
        <v>28960.0</v>
      </c>
      <c r="G117" s="43">
        <f t="shared" si="4"/>
        <v>1448</v>
      </c>
      <c r="H117" s="12">
        <f t="shared" si="5"/>
        <v>27512</v>
      </c>
      <c r="I117" s="43">
        <v>23068.0</v>
      </c>
      <c r="J117" s="43"/>
      <c r="K117" s="43">
        <v>0.0</v>
      </c>
      <c r="L117" s="43">
        <v>3497.0</v>
      </c>
      <c r="M117" s="61"/>
      <c r="N117" s="61">
        <f t="shared" si="13"/>
        <v>54077</v>
      </c>
      <c r="O117" s="86"/>
      <c r="Q117" s="51"/>
    </row>
    <row r="118" ht="22.5" customHeight="1">
      <c r="A118" s="93">
        <f t="shared" si="7"/>
        <v>117</v>
      </c>
      <c r="B118" s="94" t="str">
        <f t="shared" si="1"/>
        <v>07-Jul</v>
      </c>
      <c r="C118" s="94">
        <v>45865.0</v>
      </c>
      <c r="D118" s="20" t="str">
        <f t="shared" si="2"/>
        <v>Sun</v>
      </c>
      <c r="E118" s="48">
        <f t="shared" si="3"/>
        <v>31</v>
      </c>
      <c r="F118" s="43">
        <v>0.0</v>
      </c>
      <c r="G118" s="43">
        <f t="shared" si="4"/>
        <v>0</v>
      </c>
      <c r="H118" s="12">
        <f t="shared" si="5"/>
        <v>0</v>
      </c>
      <c r="I118" s="43">
        <v>0.0</v>
      </c>
      <c r="J118" s="43"/>
      <c r="K118" s="43">
        <v>0.0</v>
      </c>
      <c r="L118" s="43">
        <v>0.0</v>
      </c>
      <c r="M118" s="61"/>
      <c r="N118" s="61">
        <f t="shared" si="13"/>
        <v>0</v>
      </c>
      <c r="O118" s="86"/>
    </row>
    <row r="119" ht="22.5" customHeight="1">
      <c r="A119" s="93">
        <f t="shared" si="7"/>
        <v>118</v>
      </c>
      <c r="B119" s="94" t="str">
        <f t="shared" si="1"/>
        <v>07-Jul</v>
      </c>
      <c r="C119" s="94">
        <v>45866.0</v>
      </c>
      <c r="D119" s="20" t="str">
        <f t="shared" si="2"/>
        <v>Mon</v>
      </c>
      <c r="E119" s="48">
        <f t="shared" si="3"/>
        <v>31</v>
      </c>
      <c r="F119" s="43">
        <v>9970.0</v>
      </c>
      <c r="G119" s="43">
        <f t="shared" si="4"/>
        <v>498.5</v>
      </c>
      <c r="H119" s="12">
        <f t="shared" si="5"/>
        <v>9471.5</v>
      </c>
      <c r="I119" s="43">
        <v>7386.0</v>
      </c>
      <c r="J119" s="43"/>
      <c r="K119" s="43">
        <v>0.0</v>
      </c>
      <c r="L119" s="43">
        <v>1086.0</v>
      </c>
      <c r="M119" s="61"/>
      <c r="N119" s="61">
        <f t="shared" si="13"/>
        <v>17943.5</v>
      </c>
      <c r="O119" s="86"/>
    </row>
    <row r="120" ht="22.5" customHeight="1">
      <c r="A120" s="93">
        <f t="shared" si="7"/>
        <v>119</v>
      </c>
      <c r="B120" s="94" t="str">
        <f t="shared" si="1"/>
        <v>07-Jul</v>
      </c>
      <c r="C120" s="94">
        <v>45867.0</v>
      </c>
      <c r="D120" s="20" t="str">
        <f t="shared" si="2"/>
        <v>Tue</v>
      </c>
      <c r="E120" s="48">
        <f t="shared" si="3"/>
        <v>31</v>
      </c>
      <c r="F120" s="43">
        <v>17255.0</v>
      </c>
      <c r="G120" s="43">
        <f t="shared" si="4"/>
        <v>862.75</v>
      </c>
      <c r="H120" s="12">
        <f t="shared" si="5"/>
        <v>16392.25</v>
      </c>
      <c r="I120" s="43">
        <v>4554.0</v>
      </c>
      <c r="J120" s="43"/>
      <c r="K120" s="43">
        <v>0.0</v>
      </c>
      <c r="L120" s="43">
        <v>1220.0</v>
      </c>
      <c r="M120" s="61"/>
      <c r="N120" s="61">
        <f t="shared" si="13"/>
        <v>22166.25</v>
      </c>
      <c r="O120" s="86"/>
      <c r="Q120" s="51"/>
    </row>
    <row r="121" ht="22.5" customHeight="1">
      <c r="A121" s="93">
        <f t="shared" si="7"/>
        <v>120</v>
      </c>
      <c r="B121" s="94" t="str">
        <f t="shared" si="1"/>
        <v>07-Jul</v>
      </c>
      <c r="C121" s="94">
        <v>45868.0</v>
      </c>
      <c r="D121" s="20" t="str">
        <f t="shared" si="2"/>
        <v>Wed</v>
      </c>
      <c r="E121" s="48">
        <f t="shared" si="3"/>
        <v>31</v>
      </c>
      <c r="F121" s="43">
        <v>33565.0</v>
      </c>
      <c r="G121" s="43">
        <f t="shared" si="4"/>
        <v>1678.25</v>
      </c>
      <c r="H121" s="12">
        <f t="shared" si="5"/>
        <v>31886.75</v>
      </c>
      <c r="I121" s="43">
        <f>6468*0.75</f>
        <v>4851</v>
      </c>
      <c r="J121" s="43"/>
      <c r="K121" s="43">
        <v>0.0</v>
      </c>
      <c r="L121" s="43">
        <v>1441.0</v>
      </c>
      <c r="M121" s="61"/>
      <c r="N121" s="61">
        <f t="shared" si="13"/>
        <v>38178.75</v>
      </c>
      <c r="O121" s="86"/>
      <c r="Q121" s="51"/>
    </row>
    <row r="122" ht="22.5" customHeight="1">
      <c r="A122" s="93">
        <f t="shared" si="7"/>
        <v>121</v>
      </c>
      <c r="B122" s="94" t="str">
        <f t="shared" si="1"/>
        <v>07-Jul</v>
      </c>
      <c r="C122" s="94">
        <v>45869.0</v>
      </c>
      <c r="D122" s="20" t="str">
        <f t="shared" si="2"/>
        <v>Thu</v>
      </c>
      <c r="E122" s="48">
        <f t="shared" si="3"/>
        <v>31</v>
      </c>
      <c r="F122" s="43">
        <v>23715.0</v>
      </c>
      <c r="G122" s="43">
        <f t="shared" si="4"/>
        <v>1185.75</v>
      </c>
      <c r="H122" s="12">
        <f t="shared" si="5"/>
        <v>22529.25</v>
      </c>
      <c r="I122" s="43">
        <v>5928.0</v>
      </c>
      <c r="J122" s="43"/>
      <c r="K122" s="43">
        <v>0.0</v>
      </c>
      <c r="L122" s="43">
        <v>1564.0</v>
      </c>
      <c r="M122" s="61"/>
      <c r="N122" s="61">
        <f t="shared" si="13"/>
        <v>30021.25</v>
      </c>
      <c r="O122" s="86"/>
    </row>
    <row r="123" ht="22.5" customHeight="1">
      <c r="A123" s="93">
        <f t="shared" si="7"/>
        <v>122</v>
      </c>
      <c r="B123" s="94" t="str">
        <f t="shared" si="1"/>
        <v>08-Aug</v>
      </c>
      <c r="C123" s="94">
        <v>45870.0</v>
      </c>
      <c r="D123" s="20" t="str">
        <f t="shared" si="2"/>
        <v>Fri</v>
      </c>
      <c r="E123" s="48">
        <f t="shared" si="3"/>
        <v>31</v>
      </c>
      <c r="F123" s="43">
        <v>22585.0</v>
      </c>
      <c r="G123" s="43">
        <f t="shared" si="4"/>
        <v>1129.25</v>
      </c>
      <c r="H123" s="12">
        <f t="shared" si="5"/>
        <v>21455.75</v>
      </c>
      <c r="I123" s="43">
        <v>7021.5</v>
      </c>
      <c r="J123" s="43"/>
      <c r="K123" s="43">
        <v>0.0</v>
      </c>
      <c r="L123" s="43">
        <v>0.0</v>
      </c>
      <c r="M123" s="61"/>
      <c r="N123" s="61">
        <f t="shared" si="13"/>
        <v>28477.25</v>
      </c>
      <c r="O123" s="86"/>
    </row>
    <row r="124" ht="22.5" customHeight="1">
      <c r="A124" s="93">
        <f t="shared" si="7"/>
        <v>123</v>
      </c>
      <c r="B124" s="94" t="str">
        <f t="shared" si="1"/>
        <v>08-Aug</v>
      </c>
      <c r="C124" s="94">
        <v>45871.0</v>
      </c>
      <c r="D124" s="20" t="str">
        <f t="shared" si="2"/>
        <v>Sat</v>
      </c>
      <c r="E124" s="48">
        <f t="shared" si="3"/>
        <v>31</v>
      </c>
      <c r="F124" s="43">
        <v>31900.0</v>
      </c>
      <c r="G124" s="43">
        <f t="shared" si="4"/>
        <v>1595</v>
      </c>
      <c r="H124" s="12">
        <f t="shared" si="5"/>
        <v>30305</v>
      </c>
      <c r="I124" s="43">
        <f>22496*0.75</f>
        <v>16872</v>
      </c>
      <c r="J124" s="43"/>
      <c r="K124" s="43">
        <v>0.0</v>
      </c>
      <c r="L124" s="43">
        <f>3868*0.75</f>
        <v>2901</v>
      </c>
      <c r="M124" s="61"/>
      <c r="N124" s="61">
        <f t="shared" si="13"/>
        <v>50078</v>
      </c>
      <c r="O124" s="86"/>
      <c r="P124" s="101">
        <v>193814.0</v>
      </c>
    </row>
    <row r="125" ht="22.5" customHeight="1">
      <c r="A125" s="93">
        <f t="shared" si="7"/>
        <v>124</v>
      </c>
      <c r="B125" s="94" t="str">
        <f t="shared" si="1"/>
        <v>08-Aug</v>
      </c>
      <c r="C125" s="94">
        <v>45872.0</v>
      </c>
      <c r="D125" s="20" t="str">
        <f t="shared" si="2"/>
        <v>Sun</v>
      </c>
      <c r="E125" s="48">
        <f t="shared" si="3"/>
        <v>32</v>
      </c>
      <c r="F125" s="43">
        <v>0.0</v>
      </c>
      <c r="G125" s="43">
        <f t="shared" si="4"/>
        <v>0</v>
      </c>
      <c r="H125" s="12">
        <f t="shared" si="5"/>
        <v>0</v>
      </c>
      <c r="I125" s="43">
        <v>0.0</v>
      </c>
      <c r="J125" s="43"/>
      <c r="K125" s="43">
        <v>0.0</v>
      </c>
      <c r="L125" s="43">
        <v>0.0</v>
      </c>
      <c r="M125" s="43"/>
      <c r="N125" s="43">
        <v>0.0</v>
      </c>
      <c r="O125" s="86"/>
    </row>
    <row r="126" ht="22.5" customHeight="1">
      <c r="A126" s="93">
        <f t="shared" si="7"/>
        <v>125</v>
      </c>
      <c r="B126" s="94" t="str">
        <f t="shared" si="1"/>
        <v>08-Aug</v>
      </c>
      <c r="C126" s="94">
        <v>45873.0</v>
      </c>
      <c r="D126" s="20" t="str">
        <f t="shared" si="2"/>
        <v>Mon</v>
      </c>
      <c r="E126" s="48">
        <f t="shared" si="3"/>
        <v>32</v>
      </c>
      <c r="F126" s="43">
        <v>11875.0</v>
      </c>
      <c r="G126" s="43">
        <f t="shared" si="4"/>
        <v>593.75</v>
      </c>
      <c r="H126" s="12">
        <f t="shared" si="5"/>
        <v>11281.25</v>
      </c>
      <c r="I126" s="43">
        <f>8506*0.75</f>
        <v>6379.5</v>
      </c>
      <c r="J126" s="43"/>
      <c r="K126" s="43">
        <v>0.0</v>
      </c>
      <c r="L126" s="43">
        <f>(2347-749)*0.75</f>
        <v>1198.5</v>
      </c>
      <c r="M126" s="61"/>
      <c r="N126" s="61">
        <f t="shared" ref="N126:N405" si="14">if(or(H126&lt;&gt;"",I126&lt;&gt;"",K126&lt;&gt;""),sum(H126:L126),"")</f>
        <v>18859.25</v>
      </c>
      <c r="O126" s="86"/>
    </row>
    <row r="127" ht="22.5" customHeight="1">
      <c r="A127" s="93">
        <f t="shared" si="7"/>
        <v>126</v>
      </c>
      <c r="B127" s="94" t="str">
        <f t="shared" si="1"/>
        <v>08-Aug</v>
      </c>
      <c r="C127" s="94">
        <v>45874.0</v>
      </c>
      <c r="D127" s="20" t="str">
        <f t="shared" si="2"/>
        <v>Tue</v>
      </c>
      <c r="E127" s="48">
        <f t="shared" si="3"/>
        <v>32</v>
      </c>
      <c r="F127" s="43">
        <v>18454.0</v>
      </c>
      <c r="G127" s="43">
        <f t="shared" si="4"/>
        <v>922.7</v>
      </c>
      <c r="H127" s="12">
        <f t="shared" si="5"/>
        <v>17531.3</v>
      </c>
      <c r="I127" s="43">
        <f>9536*0.75</f>
        <v>7152</v>
      </c>
      <c r="J127" s="43"/>
      <c r="K127" s="43">
        <v>0.0</v>
      </c>
      <c r="L127" s="43">
        <f>749*0.75</f>
        <v>561.75</v>
      </c>
      <c r="M127" s="61"/>
      <c r="N127" s="61">
        <f t="shared" si="14"/>
        <v>25245.05</v>
      </c>
      <c r="O127" s="86"/>
      <c r="Q127" s="51"/>
    </row>
    <row r="128" ht="22.5" customHeight="1">
      <c r="A128" s="93">
        <f t="shared" si="7"/>
        <v>127</v>
      </c>
      <c r="B128" s="94" t="str">
        <f t="shared" si="1"/>
        <v>08-Aug</v>
      </c>
      <c r="C128" s="94">
        <v>45875.0</v>
      </c>
      <c r="D128" s="20" t="str">
        <f t="shared" si="2"/>
        <v>Wed</v>
      </c>
      <c r="E128" s="48">
        <f t="shared" si="3"/>
        <v>32</v>
      </c>
      <c r="F128" s="43">
        <v>14580.0</v>
      </c>
      <c r="G128" s="43">
        <f t="shared" si="4"/>
        <v>729</v>
      </c>
      <c r="H128" s="12">
        <f t="shared" si="5"/>
        <v>13851</v>
      </c>
      <c r="I128" s="43">
        <v>9375.0</v>
      </c>
      <c r="J128" s="43"/>
      <c r="K128" s="43">
        <v>0.0</v>
      </c>
      <c r="L128" s="43">
        <v>0.0</v>
      </c>
      <c r="M128" s="61"/>
      <c r="N128" s="61">
        <f t="shared" si="14"/>
        <v>23226</v>
      </c>
      <c r="O128" s="86"/>
    </row>
    <row r="129" ht="22.5" customHeight="1">
      <c r="A129" s="93">
        <f t="shared" si="7"/>
        <v>128</v>
      </c>
      <c r="B129" s="94" t="str">
        <f t="shared" si="1"/>
        <v>08-Aug</v>
      </c>
      <c r="C129" s="94">
        <v>45876.0</v>
      </c>
      <c r="D129" s="20" t="str">
        <f t="shared" si="2"/>
        <v>Thu</v>
      </c>
      <c r="E129" s="48">
        <f t="shared" si="3"/>
        <v>32</v>
      </c>
      <c r="F129" s="43">
        <v>22615.0</v>
      </c>
      <c r="G129" s="43">
        <f t="shared" si="4"/>
        <v>1130.75</v>
      </c>
      <c r="H129" s="12">
        <f t="shared" si="5"/>
        <v>21484.25</v>
      </c>
      <c r="I129" s="43">
        <v>7185.0</v>
      </c>
      <c r="J129" s="43"/>
      <c r="K129" s="43">
        <v>0.0</v>
      </c>
      <c r="L129" s="43">
        <v>409.0</v>
      </c>
      <c r="M129" s="61"/>
      <c r="N129" s="61">
        <f t="shared" si="14"/>
        <v>29078.25</v>
      </c>
      <c r="O129" s="86"/>
    </row>
    <row r="130" ht="22.5" customHeight="1">
      <c r="A130" s="93">
        <f t="shared" si="7"/>
        <v>129</v>
      </c>
      <c r="B130" s="94" t="str">
        <f t="shared" si="1"/>
        <v>08-Aug</v>
      </c>
      <c r="C130" s="94">
        <v>45877.0</v>
      </c>
      <c r="D130" s="20" t="str">
        <f t="shared" si="2"/>
        <v>Fri</v>
      </c>
      <c r="E130" s="48">
        <f t="shared" si="3"/>
        <v>32</v>
      </c>
      <c r="F130" s="43">
        <v>40455.0</v>
      </c>
      <c r="G130" s="43">
        <f t="shared" si="4"/>
        <v>2022.75</v>
      </c>
      <c r="H130" s="12">
        <f t="shared" si="5"/>
        <v>38432.25</v>
      </c>
      <c r="I130" s="43">
        <v>9441.0</v>
      </c>
      <c r="J130" s="43"/>
      <c r="K130" s="43">
        <v>0.0</v>
      </c>
      <c r="L130" s="43">
        <v>213.0</v>
      </c>
      <c r="M130" s="61"/>
      <c r="N130" s="61">
        <f t="shared" si="14"/>
        <v>48086.25</v>
      </c>
      <c r="O130" s="86"/>
    </row>
    <row r="131" ht="22.5" customHeight="1">
      <c r="A131" s="93">
        <f t="shared" si="7"/>
        <v>130</v>
      </c>
      <c r="B131" s="94" t="str">
        <f t="shared" si="1"/>
        <v>08-Aug</v>
      </c>
      <c r="C131" s="94">
        <v>45878.0</v>
      </c>
      <c r="D131" s="20" t="str">
        <f t="shared" si="2"/>
        <v>Sat</v>
      </c>
      <c r="E131" s="48">
        <f t="shared" si="3"/>
        <v>32</v>
      </c>
      <c r="F131" s="43">
        <v>28866.0</v>
      </c>
      <c r="G131" s="43">
        <f t="shared" si="4"/>
        <v>1443.3</v>
      </c>
      <c r="H131" s="12">
        <f t="shared" si="5"/>
        <v>27422.7</v>
      </c>
      <c r="I131" s="43">
        <v>9785.0</v>
      </c>
      <c r="J131" s="43"/>
      <c r="K131" s="43">
        <v>0.0</v>
      </c>
      <c r="L131" s="43">
        <v>614.0</v>
      </c>
      <c r="M131" s="61"/>
      <c r="N131" s="61">
        <f t="shared" si="14"/>
        <v>37821.7</v>
      </c>
      <c r="O131" s="86"/>
      <c r="P131" s="101">
        <v>189158.0</v>
      </c>
    </row>
    <row r="132" ht="22.5" customHeight="1">
      <c r="A132" s="93">
        <f t="shared" si="7"/>
        <v>131</v>
      </c>
      <c r="B132" s="94" t="str">
        <f t="shared" si="1"/>
        <v>08-Aug</v>
      </c>
      <c r="C132" s="94">
        <v>45879.0</v>
      </c>
      <c r="D132" s="20" t="s">
        <v>1225</v>
      </c>
      <c r="E132" s="48">
        <f t="shared" si="3"/>
        <v>33</v>
      </c>
      <c r="F132" s="43">
        <v>0.0</v>
      </c>
      <c r="G132" s="43">
        <f t="shared" si="4"/>
        <v>0</v>
      </c>
      <c r="H132" s="12">
        <f t="shared" si="5"/>
        <v>0</v>
      </c>
      <c r="I132" s="43">
        <v>0.0</v>
      </c>
      <c r="J132" s="43"/>
      <c r="K132" s="43">
        <v>0.0</v>
      </c>
      <c r="L132" s="43">
        <v>0.0</v>
      </c>
      <c r="M132" s="61"/>
      <c r="N132" s="61">
        <f t="shared" si="14"/>
        <v>0</v>
      </c>
      <c r="O132" s="86"/>
    </row>
    <row r="133" ht="22.5" customHeight="1">
      <c r="A133" s="93">
        <f t="shared" si="7"/>
        <v>132</v>
      </c>
      <c r="B133" s="94" t="str">
        <f t="shared" si="1"/>
        <v>08-Aug</v>
      </c>
      <c r="C133" s="94">
        <v>45880.0</v>
      </c>
      <c r="D133" s="20" t="str">
        <f t="shared" ref="D133:D479" si="15">text(C133,"ddd")</f>
        <v>Mon</v>
      </c>
      <c r="E133" s="48">
        <f t="shared" si="3"/>
        <v>33</v>
      </c>
      <c r="F133" s="43">
        <v>6015.0</v>
      </c>
      <c r="G133" s="43">
        <f t="shared" si="4"/>
        <v>300.75</v>
      </c>
      <c r="H133" s="12">
        <f t="shared" si="5"/>
        <v>5714.25</v>
      </c>
      <c r="I133" s="43">
        <v>7536.0</v>
      </c>
      <c r="J133" s="43"/>
      <c r="K133" s="43">
        <v>0.0</v>
      </c>
      <c r="L133" s="43">
        <v>434.0</v>
      </c>
      <c r="M133" s="61"/>
      <c r="N133" s="61">
        <f t="shared" si="14"/>
        <v>13684.25</v>
      </c>
      <c r="O133" s="86"/>
    </row>
    <row r="134" ht="22.5" customHeight="1">
      <c r="A134" s="93">
        <f t="shared" si="7"/>
        <v>133</v>
      </c>
      <c r="B134" s="94" t="str">
        <f t="shared" si="1"/>
        <v>08-Aug</v>
      </c>
      <c r="C134" s="94">
        <v>45881.0</v>
      </c>
      <c r="D134" s="20" t="str">
        <f t="shared" si="15"/>
        <v>Tue</v>
      </c>
      <c r="E134" s="48">
        <f t="shared" si="3"/>
        <v>33</v>
      </c>
      <c r="F134" s="43">
        <v>25225.0</v>
      </c>
      <c r="G134" s="43">
        <f t="shared" si="4"/>
        <v>1261.25</v>
      </c>
      <c r="H134" s="12">
        <f t="shared" si="5"/>
        <v>23963.75</v>
      </c>
      <c r="I134" s="43">
        <v>5283.0</v>
      </c>
      <c r="J134" s="43"/>
      <c r="K134" s="43">
        <v>0.0</v>
      </c>
      <c r="L134" s="43">
        <v>2475.0</v>
      </c>
      <c r="M134" s="61"/>
      <c r="N134" s="61">
        <f t="shared" si="14"/>
        <v>31721.75</v>
      </c>
      <c r="O134" s="86"/>
    </row>
    <row r="135" ht="22.5" customHeight="1">
      <c r="A135" s="93">
        <f t="shared" si="7"/>
        <v>134</v>
      </c>
      <c r="B135" s="94" t="str">
        <f t="shared" si="1"/>
        <v>08-Aug</v>
      </c>
      <c r="C135" s="94">
        <v>45882.0</v>
      </c>
      <c r="D135" s="20" t="str">
        <f t="shared" si="15"/>
        <v>Wed</v>
      </c>
      <c r="E135" s="48">
        <f t="shared" si="3"/>
        <v>33</v>
      </c>
      <c r="F135" s="43">
        <v>17005.0</v>
      </c>
      <c r="G135" s="43">
        <f t="shared" si="4"/>
        <v>850.25</v>
      </c>
      <c r="H135" s="12">
        <f t="shared" si="5"/>
        <v>16154.75</v>
      </c>
      <c r="I135" s="43">
        <v>2135.0</v>
      </c>
      <c r="J135" s="43"/>
      <c r="K135" s="43">
        <v>0.0</v>
      </c>
      <c r="L135" s="43">
        <v>0.0</v>
      </c>
      <c r="M135" s="61"/>
      <c r="N135" s="61">
        <f t="shared" si="14"/>
        <v>18289.75</v>
      </c>
      <c r="O135" s="86"/>
    </row>
    <row r="136" ht="22.5" customHeight="1">
      <c r="A136" s="93">
        <f t="shared" si="7"/>
        <v>135</v>
      </c>
      <c r="B136" s="94" t="str">
        <f t="shared" si="1"/>
        <v>08-Aug</v>
      </c>
      <c r="C136" s="94">
        <v>45883.0</v>
      </c>
      <c r="D136" s="20" t="str">
        <f t="shared" si="15"/>
        <v>Thu</v>
      </c>
      <c r="E136" s="48">
        <f t="shared" si="3"/>
        <v>33</v>
      </c>
      <c r="F136" s="43">
        <v>27895.0</v>
      </c>
      <c r="G136" s="43">
        <f t="shared" si="4"/>
        <v>1394.75</v>
      </c>
      <c r="H136" s="12">
        <f t="shared" si="5"/>
        <v>26500.25</v>
      </c>
      <c r="I136" s="43">
        <v>11901.0</v>
      </c>
      <c r="J136" s="43"/>
      <c r="K136" s="43">
        <v>0.0</v>
      </c>
      <c r="L136" s="43">
        <v>1302.0</v>
      </c>
      <c r="M136" s="61"/>
      <c r="N136" s="61">
        <f t="shared" si="14"/>
        <v>39703.25</v>
      </c>
      <c r="O136" s="86"/>
    </row>
    <row r="137" ht="22.5" customHeight="1">
      <c r="A137" s="93">
        <f t="shared" si="7"/>
        <v>136</v>
      </c>
      <c r="B137" s="94" t="str">
        <f t="shared" si="1"/>
        <v>08-Aug</v>
      </c>
      <c r="C137" s="94">
        <v>45884.0</v>
      </c>
      <c r="D137" s="20" t="str">
        <f t="shared" si="15"/>
        <v>Fri</v>
      </c>
      <c r="E137" s="48">
        <f t="shared" si="3"/>
        <v>33</v>
      </c>
      <c r="F137" s="43">
        <v>18960.0</v>
      </c>
      <c r="G137" s="43">
        <f t="shared" si="4"/>
        <v>948</v>
      </c>
      <c r="H137" s="12">
        <f t="shared" si="5"/>
        <v>18012</v>
      </c>
      <c r="I137" s="43">
        <v>8460.0</v>
      </c>
      <c r="J137" s="43"/>
      <c r="K137" s="43">
        <v>0.0</v>
      </c>
      <c r="L137" s="43">
        <v>2351.0</v>
      </c>
      <c r="M137" s="61"/>
      <c r="N137" s="61">
        <f t="shared" si="14"/>
        <v>28823</v>
      </c>
      <c r="O137" s="86"/>
    </row>
    <row r="138" ht="22.5" customHeight="1">
      <c r="A138" s="93">
        <f t="shared" si="7"/>
        <v>137</v>
      </c>
      <c r="B138" s="94" t="str">
        <f t="shared" si="1"/>
        <v>08-Aug</v>
      </c>
      <c r="C138" s="94">
        <v>45885.0</v>
      </c>
      <c r="D138" s="20" t="str">
        <f t="shared" si="15"/>
        <v>Sat</v>
      </c>
      <c r="E138" s="48">
        <f t="shared" si="3"/>
        <v>33</v>
      </c>
      <c r="F138" s="43">
        <v>35940.0</v>
      </c>
      <c r="G138" s="43">
        <f t="shared" si="4"/>
        <v>1797</v>
      </c>
      <c r="H138" s="12">
        <f t="shared" si="5"/>
        <v>34143</v>
      </c>
      <c r="I138" s="43">
        <v>5823.0</v>
      </c>
      <c r="J138" s="43"/>
      <c r="K138" s="43">
        <v>0.0</v>
      </c>
      <c r="L138" s="43">
        <v>1433.0</v>
      </c>
      <c r="M138" s="61"/>
      <c r="N138" s="61">
        <f t="shared" si="14"/>
        <v>41399</v>
      </c>
      <c r="O138" s="86"/>
      <c r="P138" s="101">
        <v>180173.0</v>
      </c>
    </row>
    <row r="139" ht="22.5" customHeight="1">
      <c r="A139" s="93">
        <f t="shared" si="7"/>
        <v>138</v>
      </c>
      <c r="B139" s="94" t="str">
        <f t="shared" si="1"/>
        <v>08-Aug</v>
      </c>
      <c r="C139" s="94">
        <v>45886.0</v>
      </c>
      <c r="D139" s="20" t="str">
        <f t="shared" si="15"/>
        <v>Sun</v>
      </c>
      <c r="E139" s="48">
        <f t="shared" si="3"/>
        <v>34</v>
      </c>
      <c r="F139" s="43">
        <v>0.0</v>
      </c>
      <c r="G139" s="43">
        <f t="shared" si="4"/>
        <v>0</v>
      </c>
      <c r="H139" s="12">
        <f t="shared" si="5"/>
        <v>0</v>
      </c>
      <c r="I139" s="43">
        <v>0.0</v>
      </c>
      <c r="J139" s="43"/>
      <c r="K139" s="43">
        <v>0.0</v>
      </c>
      <c r="L139" s="43">
        <v>0.0</v>
      </c>
      <c r="M139" s="61"/>
      <c r="N139" s="61">
        <f t="shared" si="14"/>
        <v>0</v>
      </c>
      <c r="O139" s="86"/>
    </row>
    <row r="140" ht="22.5" customHeight="1">
      <c r="A140" s="93">
        <f t="shared" si="7"/>
        <v>139</v>
      </c>
      <c r="B140" s="94" t="str">
        <f t="shared" si="1"/>
        <v>08-Aug</v>
      </c>
      <c r="C140" s="94">
        <v>45887.0</v>
      </c>
      <c r="D140" s="20" t="str">
        <f t="shared" si="15"/>
        <v>Mon</v>
      </c>
      <c r="E140" s="48">
        <f t="shared" si="3"/>
        <v>34</v>
      </c>
      <c r="F140" s="43">
        <v>3280.0</v>
      </c>
      <c r="G140" s="43">
        <f t="shared" si="4"/>
        <v>164</v>
      </c>
      <c r="H140" s="12">
        <f t="shared" si="5"/>
        <v>3116</v>
      </c>
      <c r="I140" s="43">
        <v>8285.0</v>
      </c>
      <c r="J140" s="43"/>
      <c r="K140" s="43">
        <v>0.0</v>
      </c>
      <c r="L140" s="43">
        <v>1605.0</v>
      </c>
      <c r="M140" s="61"/>
      <c r="N140" s="61">
        <f t="shared" si="14"/>
        <v>13006</v>
      </c>
      <c r="O140" s="86"/>
    </row>
    <row r="141" ht="22.5" customHeight="1">
      <c r="A141" s="93">
        <f t="shared" si="7"/>
        <v>140</v>
      </c>
      <c r="B141" s="94" t="str">
        <f t="shared" si="1"/>
        <v>08-Aug</v>
      </c>
      <c r="C141" s="94">
        <v>45888.0</v>
      </c>
      <c r="D141" s="20" t="str">
        <f t="shared" si="15"/>
        <v>Tue</v>
      </c>
      <c r="E141" s="48">
        <f t="shared" si="3"/>
        <v>34</v>
      </c>
      <c r="F141" s="43">
        <v>11665.0</v>
      </c>
      <c r="G141" s="43">
        <f t="shared" si="4"/>
        <v>583.25</v>
      </c>
      <c r="H141" s="12">
        <f t="shared" si="5"/>
        <v>11081.75</v>
      </c>
      <c r="I141" s="43">
        <v>6165.0</v>
      </c>
      <c r="J141" s="43"/>
      <c r="K141" s="43">
        <v>0.0</v>
      </c>
      <c r="L141" s="43">
        <v>967.0</v>
      </c>
      <c r="M141" s="61"/>
      <c r="N141" s="61">
        <f t="shared" si="14"/>
        <v>18213.75</v>
      </c>
      <c r="O141" s="86"/>
    </row>
    <row r="142" ht="22.5" customHeight="1">
      <c r="A142" s="93">
        <f t="shared" si="7"/>
        <v>141</v>
      </c>
      <c r="B142" s="94" t="str">
        <f t="shared" si="1"/>
        <v>08-Aug</v>
      </c>
      <c r="C142" s="94">
        <v>45889.0</v>
      </c>
      <c r="D142" s="20" t="str">
        <f t="shared" si="15"/>
        <v>Wed</v>
      </c>
      <c r="E142" s="48">
        <f t="shared" si="3"/>
        <v>34</v>
      </c>
      <c r="F142" s="43">
        <v>13700.0</v>
      </c>
      <c r="G142" s="43">
        <f t="shared" si="4"/>
        <v>685</v>
      </c>
      <c r="H142" s="12">
        <f t="shared" si="5"/>
        <v>13015</v>
      </c>
      <c r="I142" s="43">
        <v>3206.0</v>
      </c>
      <c r="J142" s="43"/>
      <c r="K142" s="43">
        <v>0.0</v>
      </c>
      <c r="L142" s="43">
        <v>2112.0</v>
      </c>
      <c r="M142" s="61"/>
      <c r="N142" s="61">
        <f t="shared" si="14"/>
        <v>18333</v>
      </c>
      <c r="O142" s="86"/>
    </row>
    <row r="143" ht="22.5" customHeight="1">
      <c r="A143" s="93">
        <f t="shared" si="7"/>
        <v>142</v>
      </c>
      <c r="B143" s="94" t="str">
        <f t="shared" si="1"/>
        <v>08-Aug</v>
      </c>
      <c r="C143" s="94">
        <v>45890.0</v>
      </c>
      <c r="D143" s="20" t="str">
        <f t="shared" si="15"/>
        <v>Thu</v>
      </c>
      <c r="E143" s="48">
        <f t="shared" si="3"/>
        <v>34</v>
      </c>
      <c r="F143" s="43">
        <v>18388.0</v>
      </c>
      <c r="G143" s="43">
        <f t="shared" si="4"/>
        <v>919.4</v>
      </c>
      <c r="H143" s="12">
        <f t="shared" si="5"/>
        <v>17468.6</v>
      </c>
      <c r="I143" s="43">
        <v>4259.0</v>
      </c>
      <c r="J143" s="43"/>
      <c r="K143" s="43">
        <v>0.0</v>
      </c>
      <c r="L143" s="43">
        <v>654.0</v>
      </c>
      <c r="M143" s="61"/>
      <c r="N143" s="61">
        <f t="shared" si="14"/>
        <v>22381.6</v>
      </c>
      <c r="O143" s="86"/>
    </row>
    <row r="144" ht="22.5" customHeight="1">
      <c r="A144" s="93">
        <f t="shared" si="7"/>
        <v>143</v>
      </c>
      <c r="B144" s="94" t="str">
        <f t="shared" si="1"/>
        <v>08-Aug</v>
      </c>
      <c r="C144" s="94">
        <v>45891.0</v>
      </c>
      <c r="D144" s="20" t="str">
        <f t="shared" si="15"/>
        <v>Fri</v>
      </c>
      <c r="E144" s="48">
        <f t="shared" si="3"/>
        <v>34</v>
      </c>
      <c r="F144" s="43">
        <v>32719.0</v>
      </c>
      <c r="G144" s="43">
        <f t="shared" si="4"/>
        <v>1635.95</v>
      </c>
      <c r="H144" s="12">
        <f t="shared" si="5"/>
        <v>31083.05</v>
      </c>
      <c r="I144" s="43">
        <v>7371.0</v>
      </c>
      <c r="J144" s="43"/>
      <c r="K144" s="43">
        <v>0.0</v>
      </c>
      <c r="L144" s="43">
        <v>3118.0</v>
      </c>
      <c r="M144" s="61"/>
      <c r="N144" s="61">
        <f t="shared" si="14"/>
        <v>41572.05</v>
      </c>
      <c r="O144" s="86"/>
    </row>
    <row r="145" ht="22.5" customHeight="1">
      <c r="A145" s="93">
        <f t="shared" si="7"/>
        <v>144</v>
      </c>
      <c r="B145" s="94" t="str">
        <f t="shared" si="1"/>
        <v>08-Aug</v>
      </c>
      <c r="C145" s="94">
        <v>45892.0</v>
      </c>
      <c r="D145" s="20" t="str">
        <f t="shared" si="15"/>
        <v>Sat</v>
      </c>
      <c r="E145" s="48">
        <f t="shared" si="3"/>
        <v>34</v>
      </c>
      <c r="F145" s="43">
        <v>32515.0</v>
      </c>
      <c r="G145" s="43">
        <f t="shared" si="4"/>
        <v>1625.75</v>
      </c>
      <c r="H145" s="12">
        <f t="shared" si="5"/>
        <v>30889.25</v>
      </c>
      <c r="I145" s="43">
        <v>6708.0</v>
      </c>
      <c r="J145" s="43"/>
      <c r="K145" s="43">
        <v>0.0</v>
      </c>
      <c r="L145" s="43">
        <v>3088.0</v>
      </c>
      <c r="M145" s="61"/>
      <c r="N145" s="61">
        <f t="shared" si="14"/>
        <v>40685.25</v>
      </c>
      <c r="O145" s="86"/>
      <c r="P145" s="101">
        <v>159805.0</v>
      </c>
    </row>
    <row r="146" ht="22.5" customHeight="1">
      <c r="A146" s="93">
        <f t="shared" si="7"/>
        <v>145</v>
      </c>
      <c r="B146" s="94" t="str">
        <f t="shared" si="1"/>
        <v>08-Aug</v>
      </c>
      <c r="C146" s="94">
        <v>45893.0</v>
      </c>
      <c r="D146" s="20" t="str">
        <f t="shared" si="15"/>
        <v>Sun</v>
      </c>
      <c r="E146" s="48">
        <f t="shared" si="3"/>
        <v>35</v>
      </c>
      <c r="F146" s="43">
        <v>0.0</v>
      </c>
      <c r="G146" s="43">
        <f t="shared" si="4"/>
        <v>0</v>
      </c>
      <c r="H146" s="12">
        <f t="shared" si="5"/>
        <v>0</v>
      </c>
      <c r="I146" s="43">
        <v>0.0</v>
      </c>
      <c r="J146" s="43"/>
      <c r="K146" s="43">
        <v>0.0</v>
      </c>
      <c r="L146" s="43">
        <v>0.0</v>
      </c>
      <c r="M146" s="61"/>
      <c r="N146" s="61">
        <f t="shared" si="14"/>
        <v>0</v>
      </c>
      <c r="O146" s="86"/>
    </row>
    <row r="147" ht="22.5" customHeight="1">
      <c r="A147" s="93">
        <f t="shared" si="7"/>
        <v>146</v>
      </c>
      <c r="B147" s="94" t="str">
        <f t="shared" si="1"/>
        <v>08-Aug</v>
      </c>
      <c r="C147" s="94">
        <v>45894.0</v>
      </c>
      <c r="D147" s="20" t="str">
        <f t="shared" si="15"/>
        <v>Mon</v>
      </c>
      <c r="E147" s="48">
        <f t="shared" si="3"/>
        <v>35</v>
      </c>
      <c r="F147" s="43">
        <v>4055.0</v>
      </c>
      <c r="G147" s="43">
        <f t="shared" si="4"/>
        <v>202.75</v>
      </c>
      <c r="H147" s="12">
        <f t="shared" si="5"/>
        <v>3852.25</v>
      </c>
      <c r="I147" s="43">
        <v>5462.0</v>
      </c>
      <c r="J147" s="43"/>
      <c r="K147" s="43">
        <v>0.0</v>
      </c>
      <c r="L147" s="43">
        <v>1113.0</v>
      </c>
      <c r="M147" s="61"/>
      <c r="N147" s="61">
        <f t="shared" si="14"/>
        <v>10427.25</v>
      </c>
      <c r="O147" s="86"/>
    </row>
    <row r="148" ht="22.5" customHeight="1">
      <c r="A148" s="93">
        <f t="shared" si="7"/>
        <v>147</v>
      </c>
      <c r="B148" s="94" t="str">
        <f t="shared" si="1"/>
        <v>08-Aug</v>
      </c>
      <c r="C148" s="94">
        <v>45895.0</v>
      </c>
      <c r="D148" s="20" t="str">
        <f t="shared" si="15"/>
        <v>Tue</v>
      </c>
      <c r="E148" s="48">
        <f t="shared" si="3"/>
        <v>35</v>
      </c>
      <c r="F148" s="43">
        <v>16850.0</v>
      </c>
      <c r="G148" s="43">
        <f t="shared" si="4"/>
        <v>842.5</v>
      </c>
      <c r="H148" s="12">
        <f t="shared" si="5"/>
        <v>16007.5</v>
      </c>
      <c r="I148" s="43">
        <v>11829.0</v>
      </c>
      <c r="J148" s="43"/>
      <c r="K148" s="43">
        <v>0.0</v>
      </c>
      <c r="L148" s="43">
        <v>2538.0</v>
      </c>
      <c r="M148" s="61"/>
      <c r="N148" s="61">
        <f t="shared" si="14"/>
        <v>30374.5</v>
      </c>
      <c r="O148" s="86"/>
    </row>
    <row r="149" ht="22.5" customHeight="1">
      <c r="A149" s="93">
        <f t="shared" si="7"/>
        <v>148</v>
      </c>
      <c r="B149" s="94" t="str">
        <f t="shared" si="1"/>
        <v>08-Aug</v>
      </c>
      <c r="C149" s="94">
        <v>45896.0</v>
      </c>
      <c r="D149" s="20" t="str">
        <f t="shared" si="15"/>
        <v>Wed</v>
      </c>
      <c r="E149" s="48">
        <f t="shared" si="3"/>
        <v>35</v>
      </c>
      <c r="F149" s="43">
        <v>22938.0</v>
      </c>
      <c r="G149" s="43">
        <f t="shared" si="4"/>
        <v>1146.9</v>
      </c>
      <c r="H149" s="12">
        <f t="shared" si="5"/>
        <v>21791.1</v>
      </c>
      <c r="I149" s="43">
        <v>10536.0</v>
      </c>
      <c r="J149" s="43"/>
      <c r="K149" s="43">
        <v>0.0</v>
      </c>
      <c r="L149" s="43">
        <v>1784.0</v>
      </c>
      <c r="M149" s="61"/>
      <c r="N149" s="61">
        <f t="shared" si="14"/>
        <v>34111.1</v>
      </c>
      <c r="O149" s="86"/>
    </row>
    <row r="150" ht="22.5" customHeight="1">
      <c r="A150" s="93">
        <f t="shared" si="7"/>
        <v>149</v>
      </c>
      <c r="B150" s="94" t="str">
        <f t="shared" si="1"/>
        <v>08-Aug</v>
      </c>
      <c r="C150" s="94">
        <v>45897.0</v>
      </c>
      <c r="D150" s="20" t="str">
        <f t="shared" si="15"/>
        <v>Thu</v>
      </c>
      <c r="E150" s="48">
        <f t="shared" si="3"/>
        <v>35</v>
      </c>
      <c r="F150" s="43">
        <v>31580.0</v>
      </c>
      <c r="G150" s="43">
        <f t="shared" si="4"/>
        <v>1579</v>
      </c>
      <c r="H150" s="12">
        <f t="shared" si="5"/>
        <v>30001</v>
      </c>
      <c r="I150" s="43">
        <v>6974.0</v>
      </c>
      <c r="J150" s="43"/>
      <c r="K150" s="43">
        <v>0.0</v>
      </c>
      <c r="L150" s="43">
        <v>2439.0</v>
      </c>
      <c r="M150" s="61"/>
      <c r="N150" s="61">
        <f t="shared" si="14"/>
        <v>39414</v>
      </c>
      <c r="O150" s="86"/>
    </row>
    <row r="151" ht="22.5" customHeight="1">
      <c r="A151" s="93">
        <f t="shared" si="7"/>
        <v>150</v>
      </c>
      <c r="B151" s="94" t="str">
        <f t="shared" si="1"/>
        <v>08-Aug</v>
      </c>
      <c r="C151" s="94">
        <v>45898.0</v>
      </c>
      <c r="D151" s="20" t="str">
        <f t="shared" si="15"/>
        <v>Fri</v>
      </c>
      <c r="E151" s="48">
        <f t="shared" si="3"/>
        <v>35</v>
      </c>
      <c r="F151" s="43">
        <v>25955.0</v>
      </c>
      <c r="G151" s="43">
        <f t="shared" si="4"/>
        <v>1297.75</v>
      </c>
      <c r="H151" s="12">
        <f t="shared" si="5"/>
        <v>24657.25</v>
      </c>
      <c r="I151" s="43">
        <v>11423.0</v>
      </c>
      <c r="J151" s="43"/>
      <c r="K151" s="43">
        <v>0.0</v>
      </c>
      <c r="L151" s="43">
        <v>1195.0</v>
      </c>
      <c r="M151" s="61"/>
      <c r="N151" s="61">
        <f t="shared" si="14"/>
        <v>37275.25</v>
      </c>
      <c r="O151" s="86"/>
    </row>
    <row r="152" ht="22.5" customHeight="1">
      <c r="A152" s="93">
        <f t="shared" si="7"/>
        <v>151</v>
      </c>
      <c r="B152" s="94" t="str">
        <f t="shared" si="1"/>
        <v>08-Aug</v>
      </c>
      <c r="C152" s="94">
        <v>45899.0</v>
      </c>
      <c r="D152" s="20" t="str">
        <f t="shared" si="15"/>
        <v>Sat</v>
      </c>
      <c r="E152" s="48">
        <f t="shared" si="3"/>
        <v>35</v>
      </c>
      <c r="F152" s="43">
        <v>15462.0</v>
      </c>
      <c r="G152" s="43">
        <f t="shared" si="4"/>
        <v>773.1</v>
      </c>
      <c r="H152" s="12">
        <f t="shared" si="5"/>
        <v>14688.9</v>
      </c>
      <c r="I152" s="43">
        <v>8577.0</v>
      </c>
      <c r="J152" s="43"/>
      <c r="K152" s="43">
        <v>0.0</v>
      </c>
      <c r="L152" s="43">
        <v>3626.0</v>
      </c>
      <c r="M152" s="61"/>
      <c r="N152" s="61">
        <f t="shared" si="14"/>
        <v>26891.9</v>
      </c>
      <c r="O152" s="86"/>
      <c r="P152" s="101">
        <v>184336.0</v>
      </c>
    </row>
    <row r="153" ht="22.5" customHeight="1">
      <c r="A153" s="93">
        <f t="shared" si="7"/>
        <v>152</v>
      </c>
      <c r="B153" s="94" t="str">
        <f t="shared" si="1"/>
        <v>08-Aug</v>
      </c>
      <c r="C153" s="94">
        <v>45900.0</v>
      </c>
      <c r="D153" s="20" t="str">
        <f t="shared" si="15"/>
        <v>Sun</v>
      </c>
      <c r="E153" s="48">
        <f t="shared" si="3"/>
        <v>36</v>
      </c>
      <c r="F153" s="43">
        <v>0.0</v>
      </c>
      <c r="G153" s="43">
        <f t="shared" si="4"/>
        <v>0</v>
      </c>
      <c r="H153" s="12">
        <f t="shared" si="5"/>
        <v>0</v>
      </c>
      <c r="I153" s="43">
        <v>0.0</v>
      </c>
      <c r="J153" s="43"/>
      <c r="K153" s="43">
        <v>0.0</v>
      </c>
      <c r="L153" s="43">
        <v>0.0</v>
      </c>
      <c r="M153" s="61"/>
      <c r="N153" s="61">
        <f t="shared" si="14"/>
        <v>0</v>
      </c>
      <c r="O153" s="86"/>
      <c r="P153" s="102">
        <v>763991.0</v>
      </c>
    </row>
    <row r="154" ht="22.5" customHeight="1">
      <c r="A154" s="93">
        <f t="shared" si="7"/>
        <v>153</v>
      </c>
      <c r="B154" s="94" t="str">
        <f t="shared" si="1"/>
        <v>09-Sep</v>
      </c>
      <c r="C154" s="94">
        <v>45901.0</v>
      </c>
      <c r="D154" s="20" t="str">
        <f t="shared" si="15"/>
        <v>Mon</v>
      </c>
      <c r="E154" s="48">
        <f t="shared" si="3"/>
        <v>36</v>
      </c>
      <c r="F154" s="43">
        <v>13920.0</v>
      </c>
      <c r="G154" s="43">
        <f t="shared" si="4"/>
        <v>696</v>
      </c>
      <c r="H154" s="12">
        <f t="shared" si="5"/>
        <v>13224</v>
      </c>
      <c r="I154" s="43">
        <v>2180.0</v>
      </c>
      <c r="J154" s="43"/>
      <c r="K154" s="43">
        <v>0.0</v>
      </c>
      <c r="L154" s="43">
        <v>2990.0</v>
      </c>
      <c r="M154" s="61"/>
      <c r="N154" s="61">
        <f t="shared" si="14"/>
        <v>18394</v>
      </c>
      <c r="O154" s="86"/>
      <c r="P154" s="102"/>
    </row>
    <row r="155" ht="22.5" customHeight="1">
      <c r="A155" s="93">
        <f t="shared" si="7"/>
        <v>154</v>
      </c>
      <c r="B155" s="94" t="str">
        <f t="shared" si="1"/>
        <v>09-Sep</v>
      </c>
      <c r="C155" s="94">
        <v>45902.0</v>
      </c>
      <c r="D155" s="20" t="str">
        <f t="shared" si="15"/>
        <v>Tue</v>
      </c>
      <c r="E155" s="48">
        <f t="shared" si="3"/>
        <v>36</v>
      </c>
      <c r="F155" s="43">
        <v>24590.0</v>
      </c>
      <c r="G155" s="43">
        <f t="shared" si="4"/>
        <v>1229.5</v>
      </c>
      <c r="H155" s="12">
        <f t="shared" si="5"/>
        <v>23360.5</v>
      </c>
      <c r="I155" s="43">
        <v>4379.0</v>
      </c>
      <c r="J155" s="43"/>
      <c r="K155" s="43">
        <v>0.0</v>
      </c>
      <c r="L155" s="43">
        <v>491.0</v>
      </c>
      <c r="M155" s="61"/>
      <c r="N155" s="61">
        <f t="shared" si="14"/>
        <v>28230.5</v>
      </c>
      <c r="O155" s="86"/>
    </row>
    <row r="156" ht="22.5" customHeight="1">
      <c r="A156" s="93">
        <f t="shared" si="7"/>
        <v>155</v>
      </c>
      <c r="B156" s="94" t="str">
        <f t="shared" si="1"/>
        <v>09-Sep</v>
      </c>
      <c r="C156" s="94">
        <v>45903.0</v>
      </c>
      <c r="D156" s="20" t="str">
        <f t="shared" si="15"/>
        <v>Wed</v>
      </c>
      <c r="E156" s="48">
        <f t="shared" si="3"/>
        <v>36</v>
      </c>
      <c r="F156" s="43">
        <v>13785.0</v>
      </c>
      <c r="G156" s="43">
        <f t="shared" si="4"/>
        <v>689.25</v>
      </c>
      <c r="H156" s="12">
        <f t="shared" si="5"/>
        <v>13095.75</v>
      </c>
      <c r="I156" s="43">
        <v>7827.0</v>
      </c>
      <c r="J156" s="43"/>
      <c r="K156" s="43">
        <v>0.0</v>
      </c>
      <c r="L156" s="43">
        <v>1997.0</v>
      </c>
      <c r="M156" s="61"/>
      <c r="N156" s="61">
        <f t="shared" si="14"/>
        <v>22919.75</v>
      </c>
      <c r="O156" s="86"/>
    </row>
    <row r="157" ht="22.5" customHeight="1">
      <c r="A157" s="93">
        <f t="shared" si="7"/>
        <v>156</v>
      </c>
      <c r="B157" s="94" t="str">
        <f t="shared" si="1"/>
        <v>09-Sep</v>
      </c>
      <c r="C157" s="94">
        <v>45904.0</v>
      </c>
      <c r="D157" s="20" t="str">
        <f t="shared" si="15"/>
        <v>Thu</v>
      </c>
      <c r="E157" s="48">
        <f t="shared" si="3"/>
        <v>36</v>
      </c>
      <c r="F157" s="43">
        <v>10510.0</v>
      </c>
      <c r="G157" s="43">
        <f t="shared" si="4"/>
        <v>525.5</v>
      </c>
      <c r="H157" s="12">
        <f t="shared" si="5"/>
        <v>9984.5</v>
      </c>
      <c r="I157" s="43">
        <v>4008.0</v>
      </c>
      <c r="J157" s="43"/>
      <c r="K157" s="43">
        <v>0.0</v>
      </c>
      <c r="L157" s="43">
        <v>2645.0</v>
      </c>
      <c r="M157" s="61"/>
      <c r="N157" s="61">
        <f t="shared" si="14"/>
        <v>16637.5</v>
      </c>
      <c r="O157" s="86"/>
    </row>
    <row r="158" ht="22.5" customHeight="1">
      <c r="A158" s="93">
        <f t="shared" si="7"/>
        <v>157</v>
      </c>
      <c r="B158" s="94" t="str">
        <f t="shared" si="1"/>
        <v>09-Sep</v>
      </c>
      <c r="C158" s="94">
        <v>45905.0</v>
      </c>
      <c r="D158" s="20" t="str">
        <f t="shared" si="15"/>
        <v>Fri</v>
      </c>
      <c r="E158" s="48">
        <f t="shared" si="3"/>
        <v>36</v>
      </c>
      <c r="F158" s="43">
        <v>5075.0</v>
      </c>
      <c r="G158" s="43">
        <f t="shared" si="4"/>
        <v>253.75</v>
      </c>
      <c r="H158" s="12">
        <f t="shared" si="5"/>
        <v>4821.25</v>
      </c>
      <c r="I158" s="43">
        <v>4641.0</v>
      </c>
      <c r="J158" s="43"/>
      <c r="K158" s="43">
        <v>0.0</v>
      </c>
      <c r="L158" s="43">
        <v>2628.0</v>
      </c>
      <c r="M158" s="61"/>
      <c r="N158" s="61">
        <f t="shared" si="14"/>
        <v>12090.25</v>
      </c>
      <c r="O158" s="86"/>
    </row>
    <row r="159" ht="22.5" customHeight="1">
      <c r="A159" s="93">
        <f t="shared" si="7"/>
        <v>158</v>
      </c>
      <c r="B159" s="94" t="str">
        <f t="shared" si="1"/>
        <v>09-Sep</v>
      </c>
      <c r="C159" s="94">
        <v>45906.0</v>
      </c>
      <c r="D159" s="20" t="str">
        <f t="shared" si="15"/>
        <v>Sat</v>
      </c>
      <c r="E159" s="48">
        <f t="shared" si="3"/>
        <v>36</v>
      </c>
      <c r="F159" s="43">
        <v>25991.0</v>
      </c>
      <c r="G159" s="43">
        <f t="shared" si="4"/>
        <v>1299.55</v>
      </c>
      <c r="H159" s="12">
        <f t="shared" si="5"/>
        <v>24691.45</v>
      </c>
      <c r="I159" s="43">
        <v>6831.0</v>
      </c>
      <c r="J159" s="43"/>
      <c r="K159" s="43">
        <v>0.0</v>
      </c>
      <c r="L159" s="43">
        <v>2963.0</v>
      </c>
      <c r="M159" s="61"/>
      <c r="N159" s="61">
        <f t="shared" si="14"/>
        <v>34485.45</v>
      </c>
      <c r="O159" s="86"/>
      <c r="P159" s="101">
        <v>137451.0</v>
      </c>
    </row>
    <row r="160" ht="22.5" customHeight="1">
      <c r="A160" s="93">
        <f t="shared" si="7"/>
        <v>159</v>
      </c>
      <c r="B160" s="94" t="str">
        <f t="shared" si="1"/>
        <v>09-Sep</v>
      </c>
      <c r="C160" s="94">
        <v>45907.0</v>
      </c>
      <c r="D160" s="20" t="str">
        <f t="shared" si="15"/>
        <v>Sun</v>
      </c>
      <c r="E160" s="48">
        <f t="shared" si="3"/>
        <v>37</v>
      </c>
      <c r="F160" s="43">
        <v>0.0</v>
      </c>
      <c r="G160" s="43">
        <f t="shared" si="4"/>
        <v>0</v>
      </c>
      <c r="H160" s="12">
        <f t="shared" si="5"/>
        <v>0</v>
      </c>
      <c r="I160" s="43">
        <v>0.0</v>
      </c>
      <c r="J160" s="43"/>
      <c r="K160" s="43">
        <v>0.0</v>
      </c>
      <c r="L160" s="43">
        <v>0.0</v>
      </c>
      <c r="M160" s="61"/>
      <c r="N160" s="61">
        <f t="shared" si="14"/>
        <v>0</v>
      </c>
      <c r="O160" s="86"/>
    </row>
    <row r="161" ht="22.5" customHeight="1">
      <c r="A161" s="93">
        <f t="shared" si="7"/>
        <v>160</v>
      </c>
      <c r="B161" s="94" t="str">
        <f t="shared" si="1"/>
        <v>09-Sep</v>
      </c>
      <c r="C161" s="94">
        <v>45908.0</v>
      </c>
      <c r="D161" s="20" t="str">
        <f t="shared" si="15"/>
        <v>Mon</v>
      </c>
      <c r="E161" s="48">
        <f t="shared" si="3"/>
        <v>37</v>
      </c>
      <c r="F161" s="43">
        <v>6230.0</v>
      </c>
      <c r="G161" s="43">
        <f t="shared" si="4"/>
        <v>311.5</v>
      </c>
      <c r="H161" s="12">
        <f t="shared" si="5"/>
        <v>5918.5</v>
      </c>
      <c r="I161" s="43">
        <v>7849.0</v>
      </c>
      <c r="J161" s="43"/>
      <c r="K161" s="43">
        <v>0.0</v>
      </c>
      <c r="L161" s="43">
        <v>3490.0</v>
      </c>
      <c r="M161" s="61"/>
      <c r="N161" s="61">
        <f t="shared" si="14"/>
        <v>17257.5</v>
      </c>
      <c r="O161" s="86"/>
    </row>
    <row r="162" ht="22.5" customHeight="1">
      <c r="A162" s="93">
        <f t="shared" si="7"/>
        <v>161</v>
      </c>
      <c r="B162" s="94" t="str">
        <f t="shared" si="1"/>
        <v>09-Sep</v>
      </c>
      <c r="C162" s="94">
        <v>45909.0</v>
      </c>
      <c r="D162" s="20" t="str">
        <f t="shared" si="15"/>
        <v>Tue</v>
      </c>
      <c r="E162" s="48">
        <f t="shared" si="3"/>
        <v>37</v>
      </c>
      <c r="F162" s="43">
        <v>15500.0</v>
      </c>
      <c r="G162" s="43">
        <f t="shared" si="4"/>
        <v>775</v>
      </c>
      <c r="H162" s="12">
        <f t="shared" si="5"/>
        <v>14725</v>
      </c>
      <c r="I162" s="43">
        <v>3553.0</v>
      </c>
      <c r="J162" s="43"/>
      <c r="K162" s="43">
        <v>0.0</v>
      </c>
      <c r="L162" s="43">
        <v>1129.0</v>
      </c>
      <c r="M162" s="61"/>
      <c r="N162" s="61">
        <f t="shared" si="14"/>
        <v>19407</v>
      </c>
      <c r="O162" s="86"/>
    </row>
    <row r="163" ht="22.5" customHeight="1">
      <c r="A163" s="93">
        <f t="shared" si="7"/>
        <v>162</v>
      </c>
      <c r="B163" s="94" t="str">
        <f t="shared" si="1"/>
        <v>09-Sep</v>
      </c>
      <c r="C163" s="94">
        <v>45910.0</v>
      </c>
      <c r="D163" s="20" t="str">
        <f t="shared" si="15"/>
        <v>Wed</v>
      </c>
      <c r="E163" s="48">
        <f t="shared" si="3"/>
        <v>37</v>
      </c>
      <c r="F163" s="43">
        <v>11862.0</v>
      </c>
      <c r="G163" s="43">
        <f t="shared" si="4"/>
        <v>593.1</v>
      </c>
      <c r="H163" s="12">
        <f t="shared" si="5"/>
        <v>11268.9</v>
      </c>
      <c r="I163" s="43">
        <v>2976.0</v>
      </c>
      <c r="J163" s="43"/>
      <c r="K163" s="43">
        <v>0.0</v>
      </c>
      <c r="L163" s="43">
        <v>119.0</v>
      </c>
      <c r="M163" s="61"/>
      <c r="N163" s="61">
        <f t="shared" si="14"/>
        <v>14363.9</v>
      </c>
      <c r="O163" s="86"/>
    </row>
    <row r="164" ht="22.5" customHeight="1">
      <c r="A164" s="93">
        <f t="shared" si="7"/>
        <v>163</v>
      </c>
      <c r="B164" s="94" t="str">
        <f t="shared" si="1"/>
        <v>09-Sep</v>
      </c>
      <c r="C164" s="94">
        <v>45911.0</v>
      </c>
      <c r="D164" s="20" t="str">
        <f t="shared" si="15"/>
        <v>Thu</v>
      </c>
      <c r="E164" s="48">
        <f t="shared" si="3"/>
        <v>37</v>
      </c>
      <c r="F164" s="43">
        <v>19150.0</v>
      </c>
      <c r="G164" s="43">
        <f t="shared" si="4"/>
        <v>957.5</v>
      </c>
      <c r="H164" s="12">
        <f t="shared" si="5"/>
        <v>18192.5</v>
      </c>
      <c r="I164" s="43">
        <v>6432.0</v>
      </c>
      <c r="J164" s="43"/>
      <c r="K164" s="43">
        <v>0.0</v>
      </c>
      <c r="L164" s="43">
        <v>1442.0</v>
      </c>
      <c r="M164" s="61"/>
      <c r="N164" s="61">
        <f t="shared" si="14"/>
        <v>26066.5</v>
      </c>
      <c r="O164" s="86"/>
    </row>
    <row r="165" ht="22.5" customHeight="1">
      <c r="A165" s="93">
        <f t="shared" si="7"/>
        <v>164</v>
      </c>
      <c r="B165" s="94" t="str">
        <f t="shared" si="1"/>
        <v>09-Sep</v>
      </c>
      <c r="C165" s="94">
        <v>45912.0</v>
      </c>
      <c r="D165" s="20" t="str">
        <f t="shared" si="15"/>
        <v>Fri</v>
      </c>
      <c r="E165" s="48">
        <f t="shared" si="3"/>
        <v>37</v>
      </c>
      <c r="F165" s="43">
        <v>18420.0</v>
      </c>
      <c r="G165" s="43">
        <f t="shared" si="4"/>
        <v>921</v>
      </c>
      <c r="H165" s="12">
        <f t="shared" si="5"/>
        <v>17499</v>
      </c>
      <c r="I165" s="43">
        <v>7232.0</v>
      </c>
      <c r="J165" s="43"/>
      <c r="K165" s="43">
        <v>0.0</v>
      </c>
      <c r="L165" s="43">
        <v>4325.0</v>
      </c>
      <c r="M165" s="61"/>
      <c r="N165" s="61">
        <f t="shared" si="14"/>
        <v>29056</v>
      </c>
      <c r="O165" s="86"/>
    </row>
    <row r="166" ht="22.5" customHeight="1">
      <c r="A166" s="93">
        <f t="shared" si="7"/>
        <v>165</v>
      </c>
      <c r="B166" s="94" t="str">
        <f t="shared" si="1"/>
        <v>09-Sep</v>
      </c>
      <c r="C166" s="94">
        <v>45913.0</v>
      </c>
      <c r="D166" s="20" t="str">
        <f t="shared" si="15"/>
        <v>Sat</v>
      </c>
      <c r="E166" s="48">
        <f t="shared" si="3"/>
        <v>37</v>
      </c>
      <c r="F166" s="43">
        <v>25488.0</v>
      </c>
      <c r="G166" s="43">
        <f t="shared" si="4"/>
        <v>1274.4</v>
      </c>
      <c r="H166" s="12">
        <f t="shared" si="5"/>
        <v>24213.6</v>
      </c>
      <c r="I166" s="43">
        <v>14391.0</v>
      </c>
      <c r="J166" s="43"/>
      <c r="K166" s="43">
        <v>0.0</v>
      </c>
      <c r="L166" s="43">
        <v>4198.0</v>
      </c>
      <c r="M166" s="61"/>
      <c r="N166" s="61">
        <f t="shared" si="14"/>
        <v>42802.6</v>
      </c>
      <c r="O166" s="86"/>
      <c r="P166" s="101">
        <v>153786.0</v>
      </c>
    </row>
    <row r="167" ht="22.5" customHeight="1">
      <c r="A167" s="93">
        <f t="shared" si="7"/>
        <v>166</v>
      </c>
      <c r="B167" s="94" t="str">
        <f t="shared" si="1"/>
        <v>09-Sep</v>
      </c>
      <c r="C167" s="94">
        <v>45914.0</v>
      </c>
      <c r="D167" s="20" t="str">
        <f t="shared" si="15"/>
        <v>Sun</v>
      </c>
      <c r="E167" s="48">
        <f t="shared" si="3"/>
        <v>38</v>
      </c>
      <c r="F167" s="43">
        <v>0.0</v>
      </c>
      <c r="G167" s="43">
        <f t="shared" si="4"/>
        <v>0</v>
      </c>
      <c r="H167" s="12">
        <f t="shared" si="5"/>
        <v>0</v>
      </c>
      <c r="I167" s="43">
        <v>0.0</v>
      </c>
      <c r="J167" s="43"/>
      <c r="K167" s="43">
        <v>0.0</v>
      </c>
      <c r="L167" s="43">
        <v>0.0</v>
      </c>
      <c r="M167" s="61"/>
      <c r="N167" s="61">
        <f t="shared" si="14"/>
        <v>0</v>
      </c>
      <c r="O167" s="86"/>
    </row>
    <row r="168" ht="22.5" customHeight="1">
      <c r="A168" s="93">
        <f t="shared" si="7"/>
        <v>167</v>
      </c>
      <c r="B168" s="94" t="str">
        <f t="shared" si="1"/>
        <v>09-Sep</v>
      </c>
      <c r="C168" s="94">
        <v>45915.0</v>
      </c>
      <c r="D168" s="20" t="str">
        <f t="shared" si="15"/>
        <v>Mon</v>
      </c>
      <c r="E168" s="48">
        <f t="shared" si="3"/>
        <v>38</v>
      </c>
      <c r="F168" s="43">
        <v>19430.0</v>
      </c>
      <c r="G168" s="43">
        <f t="shared" si="4"/>
        <v>971.5</v>
      </c>
      <c r="H168" s="12">
        <f t="shared" si="5"/>
        <v>18458.5</v>
      </c>
      <c r="I168" s="43">
        <v>6478.0</v>
      </c>
      <c r="J168" s="43"/>
      <c r="K168" s="43">
        <v>0.0</v>
      </c>
      <c r="L168" s="43">
        <v>1239.0</v>
      </c>
      <c r="M168" s="61"/>
      <c r="N168" s="61">
        <f t="shared" si="14"/>
        <v>26175.5</v>
      </c>
      <c r="O168" s="86"/>
    </row>
    <row r="169" ht="22.5" customHeight="1">
      <c r="A169" s="93">
        <f t="shared" si="7"/>
        <v>168</v>
      </c>
      <c r="B169" s="94" t="str">
        <f t="shared" si="1"/>
        <v>09-Sep</v>
      </c>
      <c r="C169" s="94">
        <v>45916.0</v>
      </c>
      <c r="D169" s="20" t="str">
        <f t="shared" si="15"/>
        <v>Tue</v>
      </c>
      <c r="E169" s="48">
        <f t="shared" si="3"/>
        <v>38</v>
      </c>
      <c r="F169" s="43">
        <v>23210.0</v>
      </c>
      <c r="G169" s="43">
        <f t="shared" si="4"/>
        <v>1160.5</v>
      </c>
      <c r="H169" s="12">
        <f t="shared" si="5"/>
        <v>22049.5</v>
      </c>
      <c r="I169" s="43">
        <v>2086.0</v>
      </c>
      <c r="J169" s="43"/>
      <c r="K169" s="43">
        <v>0.0</v>
      </c>
      <c r="L169" s="43">
        <v>2092.0</v>
      </c>
      <c r="M169" s="61"/>
      <c r="N169" s="61">
        <f t="shared" si="14"/>
        <v>26227.5</v>
      </c>
      <c r="O169" s="86"/>
    </row>
    <row r="170" ht="22.5" customHeight="1">
      <c r="A170" s="93">
        <f t="shared" si="7"/>
        <v>169</v>
      </c>
      <c r="B170" s="94" t="str">
        <f t="shared" si="1"/>
        <v>09-Sep</v>
      </c>
      <c r="C170" s="94">
        <v>45917.0</v>
      </c>
      <c r="D170" s="20" t="str">
        <f t="shared" si="15"/>
        <v>Wed</v>
      </c>
      <c r="E170" s="48">
        <f t="shared" si="3"/>
        <v>38</v>
      </c>
      <c r="F170" s="43">
        <v>14298.0</v>
      </c>
      <c r="G170" s="43">
        <f t="shared" si="4"/>
        <v>714.9</v>
      </c>
      <c r="H170" s="12">
        <f t="shared" si="5"/>
        <v>13583.1</v>
      </c>
      <c r="I170" s="43">
        <v>6450.0</v>
      </c>
      <c r="J170" s="43"/>
      <c r="K170" s="43">
        <v>0.0</v>
      </c>
      <c r="L170" s="43">
        <v>1718.0</v>
      </c>
      <c r="M170" s="61"/>
      <c r="N170" s="61">
        <f t="shared" si="14"/>
        <v>21751.1</v>
      </c>
      <c r="O170" s="86"/>
    </row>
    <row r="171" ht="22.5" customHeight="1">
      <c r="A171" s="93">
        <f t="shared" si="7"/>
        <v>170</v>
      </c>
      <c r="B171" s="94" t="str">
        <f t="shared" si="1"/>
        <v>09-Sep</v>
      </c>
      <c r="C171" s="94">
        <v>45918.0</v>
      </c>
      <c r="D171" s="20" t="str">
        <f t="shared" si="15"/>
        <v>Thu</v>
      </c>
      <c r="E171" s="48">
        <f t="shared" si="3"/>
        <v>38</v>
      </c>
      <c r="F171" s="43">
        <v>15693.0</v>
      </c>
      <c r="G171" s="43">
        <f t="shared" si="4"/>
        <v>784.65</v>
      </c>
      <c r="H171" s="12">
        <f t="shared" si="5"/>
        <v>14908.35</v>
      </c>
      <c r="I171" s="43">
        <v>8958.0</v>
      </c>
      <c r="J171" s="43"/>
      <c r="K171" s="43">
        <v>0.0</v>
      </c>
      <c r="L171" s="43">
        <v>3973.0</v>
      </c>
      <c r="M171" s="61"/>
      <c r="N171" s="61">
        <f t="shared" si="14"/>
        <v>27839.35</v>
      </c>
      <c r="O171" s="86"/>
    </row>
    <row r="172" ht="22.5" customHeight="1">
      <c r="A172" s="93">
        <f t="shared" si="7"/>
        <v>171</v>
      </c>
      <c r="B172" s="94" t="str">
        <f t="shared" si="1"/>
        <v>09-Sep</v>
      </c>
      <c r="C172" s="94">
        <v>45919.0</v>
      </c>
      <c r="D172" s="20" t="str">
        <f t="shared" si="15"/>
        <v>Fri</v>
      </c>
      <c r="E172" s="48">
        <f t="shared" si="3"/>
        <v>38</v>
      </c>
      <c r="F172" s="43">
        <v>19120.0</v>
      </c>
      <c r="G172" s="43">
        <f t="shared" si="4"/>
        <v>956</v>
      </c>
      <c r="H172" s="12">
        <f t="shared" si="5"/>
        <v>18164</v>
      </c>
      <c r="I172" s="43">
        <v>10131.0</v>
      </c>
      <c r="J172" s="43"/>
      <c r="K172" s="43">
        <v>0.0</v>
      </c>
      <c r="L172" s="43">
        <v>1493.0</v>
      </c>
      <c r="M172" s="61"/>
      <c r="N172" s="61">
        <f t="shared" si="14"/>
        <v>29788</v>
      </c>
      <c r="O172" s="86"/>
    </row>
    <row r="173" ht="22.5" customHeight="1">
      <c r="A173" s="93">
        <f t="shared" si="7"/>
        <v>172</v>
      </c>
      <c r="B173" s="94" t="str">
        <f t="shared" si="1"/>
        <v>09-Sep</v>
      </c>
      <c r="C173" s="94">
        <v>45920.0</v>
      </c>
      <c r="D173" s="20" t="str">
        <f t="shared" si="15"/>
        <v>Sat</v>
      </c>
      <c r="E173" s="48">
        <f t="shared" si="3"/>
        <v>38</v>
      </c>
      <c r="F173" s="43">
        <v>36356.0</v>
      </c>
      <c r="G173" s="43">
        <f t="shared" si="4"/>
        <v>1817.8</v>
      </c>
      <c r="H173" s="12">
        <f t="shared" si="5"/>
        <v>34538.2</v>
      </c>
      <c r="I173" s="43">
        <v>7169.0</v>
      </c>
      <c r="J173" s="43"/>
      <c r="K173" s="43">
        <v>0.0</v>
      </c>
      <c r="L173" s="43">
        <v>3435.0</v>
      </c>
      <c r="M173" s="61"/>
      <c r="N173" s="61">
        <f t="shared" si="14"/>
        <v>45142.2</v>
      </c>
      <c r="O173" s="86"/>
      <c r="P173" s="101">
        <v>183329.0</v>
      </c>
    </row>
    <row r="174" ht="22.5" customHeight="1">
      <c r="A174" s="93">
        <f t="shared" si="7"/>
        <v>173</v>
      </c>
      <c r="B174" s="94" t="str">
        <f t="shared" si="1"/>
        <v>09-Sep</v>
      </c>
      <c r="C174" s="94">
        <v>45921.0</v>
      </c>
      <c r="D174" s="20" t="str">
        <f t="shared" si="15"/>
        <v>Sun</v>
      </c>
      <c r="E174" s="48">
        <f t="shared" si="3"/>
        <v>39</v>
      </c>
      <c r="F174" s="43">
        <v>0.0</v>
      </c>
      <c r="G174" s="43">
        <f t="shared" si="4"/>
        <v>0</v>
      </c>
      <c r="H174" s="12">
        <f t="shared" si="5"/>
        <v>0</v>
      </c>
      <c r="I174" s="43">
        <v>0.0</v>
      </c>
      <c r="J174" s="43"/>
      <c r="K174" s="43">
        <v>0.0</v>
      </c>
      <c r="L174" s="43">
        <v>0.0</v>
      </c>
      <c r="M174" s="61"/>
      <c r="N174" s="61">
        <f t="shared" si="14"/>
        <v>0</v>
      </c>
      <c r="O174" s="86"/>
    </row>
    <row r="175" ht="22.5" customHeight="1">
      <c r="A175" s="93">
        <f t="shared" si="7"/>
        <v>174</v>
      </c>
      <c r="B175" s="94" t="str">
        <f t="shared" si="1"/>
        <v>09-Sep</v>
      </c>
      <c r="C175" s="94">
        <v>45922.0</v>
      </c>
      <c r="D175" s="20" t="str">
        <f t="shared" si="15"/>
        <v>Mon</v>
      </c>
      <c r="E175" s="48">
        <f t="shared" si="3"/>
        <v>39</v>
      </c>
      <c r="F175" s="43">
        <v>4440.0</v>
      </c>
      <c r="G175" s="43">
        <f t="shared" si="4"/>
        <v>222</v>
      </c>
      <c r="H175" s="12">
        <f t="shared" si="5"/>
        <v>4218</v>
      </c>
      <c r="I175" s="43">
        <v>906.0</v>
      </c>
      <c r="J175" s="43"/>
      <c r="K175" s="43">
        <v>0.0</v>
      </c>
      <c r="L175" s="43">
        <v>310.0</v>
      </c>
      <c r="M175" s="61"/>
      <c r="N175" s="61">
        <f t="shared" si="14"/>
        <v>5434</v>
      </c>
      <c r="O175" s="86"/>
    </row>
    <row r="176" ht="22.5" customHeight="1">
      <c r="A176" s="93">
        <f t="shared" si="7"/>
        <v>175</v>
      </c>
      <c r="B176" s="94" t="str">
        <f t="shared" si="1"/>
        <v>09-Sep</v>
      </c>
      <c r="C176" s="94">
        <v>45923.0</v>
      </c>
      <c r="D176" s="20" t="str">
        <f t="shared" si="15"/>
        <v>Tue</v>
      </c>
      <c r="E176" s="48">
        <f t="shared" si="3"/>
        <v>39</v>
      </c>
      <c r="F176" s="43">
        <v>22134.0</v>
      </c>
      <c r="G176" s="43">
        <f t="shared" si="4"/>
        <v>1106.7</v>
      </c>
      <c r="H176" s="12">
        <f t="shared" si="5"/>
        <v>21027.3</v>
      </c>
      <c r="I176" s="43">
        <v>14577.0</v>
      </c>
      <c r="J176" s="43"/>
      <c r="K176" s="43">
        <v>0.0</v>
      </c>
      <c r="L176" s="43">
        <v>2546.0</v>
      </c>
      <c r="M176" s="61"/>
      <c r="N176" s="61">
        <f t="shared" si="14"/>
        <v>38150.3</v>
      </c>
      <c r="O176" s="86"/>
    </row>
    <row r="177" ht="22.5" customHeight="1">
      <c r="A177" s="93">
        <f t="shared" si="7"/>
        <v>176</v>
      </c>
      <c r="B177" s="94" t="str">
        <f t="shared" si="1"/>
        <v>09-Sep</v>
      </c>
      <c r="C177" s="94">
        <v>45924.0</v>
      </c>
      <c r="D177" s="20" t="str">
        <f t="shared" si="15"/>
        <v>Wed</v>
      </c>
      <c r="E177" s="48">
        <f t="shared" si="3"/>
        <v>39</v>
      </c>
      <c r="F177" s="43">
        <v>19424.0</v>
      </c>
      <c r="G177" s="43">
        <f t="shared" si="4"/>
        <v>971.2</v>
      </c>
      <c r="H177" s="12">
        <f t="shared" si="5"/>
        <v>18452.8</v>
      </c>
      <c r="I177" s="43">
        <v>6689.0</v>
      </c>
      <c r="J177" s="43"/>
      <c r="K177" s="43">
        <v>0.0</v>
      </c>
      <c r="L177" s="43">
        <v>2276.0</v>
      </c>
      <c r="M177" s="61"/>
      <c r="N177" s="61">
        <f t="shared" si="14"/>
        <v>27417.8</v>
      </c>
      <c r="O177" s="86"/>
    </row>
    <row r="178" ht="22.5" customHeight="1">
      <c r="A178" s="93">
        <f t="shared" si="7"/>
        <v>177</v>
      </c>
      <c r="B178" s="94" t="str">
        <f t="shared" si="1"/>
        <v>09-Sep</v>
      </c>
      <c r="C178" s="94">
        <v>45925.0</v>
      </c>
      <c r="D178" s="20" t="str">
        <f t="shared" si="15"/>
        <v>Thu</v>
      </c>
      <c r="E178" s="48">
        <f t="shared" si="3"/>
        <v>39</v>
      </c>
      <c r="F178" s="43">
        <v>43015.0</v>
      </c>
      <c r="G178" s="43">
        <f t="shared" si="4"/>
        <v>2150.75</v>
      </c>
      <c r="H178" s="12">
        <f t="shared" si="5"/>
        <v>40864.25</v>
      </c>
      <c r="I178" s="43">
        <v>5364.0</v>
      </c>
      <c r="J178" s="43"/>
      <c r="K178" s="43">
        <v>0.0</v>
      </c>
      <c r="L178" s="43">
        <v>4021.0</v>
      </c>
      <c r="M178" s="61"/>
      <c r="N178" s="61">
        <f t="shared" si="14"/>
        <v>50249.25</v>
      </c>
      <c r="O178" s="86"/>
    </row>
    <row r="179" ht="22.5" customHeight="1">
      <c r="A179" s="93">
        <f t="shared" si="7"/>
        <v>178</v>
      </c>
      <c r="B179" s="94" t="str">
        <f t="shared" si="1"/>
        <v>09-Sep</v>
      </c>
      <c r="C179" s="94">
        <v>45926.0</v>
      </c>
      <c r="D179" s="20" t="str">
        <f t="shared" si="15"/>
        <v>Fri</v>
      </c>
      <c r="E179" s="48">
        <f t="shared" si="3"/>
        <v>39</v>
      </c>
      <c r="F179" s="43">
        <v>45562.0</v>
      </c>
      <c r="G179" s="43">
        <f t="shared" si="4"/>
        <v>2278.1</v>
      </c>
      <c r="H179" s="12">
        <f t="shared" si="5"/>
        <v>43283.9</v>
      </c>
      <c r="I179" s="43">
        <v>3753.0</v>
      </c>
      <c r="J179" s="43"/>
      <c r="K179" s="43">
        <v>0.0</v>
      </c>
      <c r="L179" s="43">
        <v>13113.0</v>
      </c>
      <c r="M179" s="61"/>
      <c r="N179" s="61">
        <f t="shared" si="14"/>
        <v>60149.9</v>
      </c>
      <c r="O179" s="86"/>
    </row>
    <row r="180" ht="22.5" customHeight="1">
      <c r="A180" s="93">
        <f t="shared" si="7"/>
        <v>179</v>
      </c>
      <c r="B180" s="94" t="str">
        <f t="shared" si="1"/>
        <v>09-Sep</v>
      </c>
      <c r="C180" s="94">
        <v>45927.0</v>
      </c>
      <c r="D180" s="20" t="str">
        <f t="shared" si="15"/>
        <v>Sat</v>
      </c>
      <c r="E180" s="48">
        <f t="shared" si="3"/>
        <v>39</v>
      </c>
      <c r="F180" s="43">
        <v>33657.0</v>
      </c>
      <c r="G180" s="43">
        <f t="shared" si="4"/>
        <v>1682.85</v>
      </c>
      <c r="H180" s="12">
        <f t="shared" si="5"/>
        <v>31974.15</v>
      </c>
      <c r="I180" s="43">
        <v>5894.0</v>
      </c>
      <c r="J180" s="43"/>
      <c r="K180" s="43">
        <v>0.0</v>
      </c>
      <c r="L180" s="43">
        <v>4942.0</v>
      </c>
      <c r="M180" s="61"/>
      <c r="N180" s="61">
        <f t="shared" si="14"/>
        <v>42810.15</v>
      </c>
      <c r="O180" s="86"/>
      <c r="P180" s="101">
        <v>232623.0</v>
      </c>
    </row>
    <row r="181" ht="22.5" customHeight="1">
      <c r="A181" s="93">
        <f t="shared" si="7"/>
        <v>180</v>
      </c>
      <c r="B181" s="94" t="str">
        <f t="shared" si="1"/>
        <v>09-Sep</v>
      </c>
      <c r="C181" s="94">
        <v>45928.0</v>
      </c>
      <c r="D181" s="20" t="str">
        <f t="shared" si="15"/>
        <v>Sun</v>
      </c>
      <c r="E181" s="48">
        <f t="shared" si="3"/>
        <v>40</v>
      </c>
      <c r="F181" s="43">
        <v>0.0</v>
      </c>
      <c r="G181" s="43">
        <f t="shared" si="4"/>
        <v>0</v>
      </c>
      <c r="H181" s="12">
        <f t="shared" si="5"/>
        <v>0</v>
      </c>
      <c r="I181" s="43">
        <v>0.0</v>
      </c>
      <c r="J181" s="43"/>
      <c r="K181" s="43">
        <v>0.0</v>
      </c>
      <c r="L181" s="43">
        <v>0.0</v>
      </c>
      <c r="M181" s="61"/>
      <c r="N181" s="61">
        <f t="shared" si="14"/>
        <v>0</v>
      </c>
      <c r="O181" s="86"/>
    </row>
    <row r="182" ht="22.5" customHeight="1">
      <c r="A182" s="93">
        <f t="shared" si="7"/>
        <v>181</v>
      </c>
      <c r="B182" s="94" t="str">
        <f t="shared" si="1"/>
        <v>09-Sep</v>
      </c>
      <c r="C182" s="94">
        <v>45929.0</v>
      </c>
      <c r="D182" s="20" t="str">
        <f t="shared" si="15"/>
        <v>Mon</v>
      </c>
      <c r="E182" s="48">
        <f t="shared" si="3"/>
        <v>40</v>
      </c>
      <c r="F182" s="43">
        <v>10300.0</v>
      </c>
      <c r="G182" s="43">
        <f t="shared" si="4"/>
        <v>515</v>
      </c>
      <c r="H182" s="12">
        <f t="shared" si="5"/>
        <v>9785</v>
      </c>
      <c r="I182" s="43">
        <v>4377.0</v>
      </c>
      <c r="J182" s="43"/>
      <c r="K182" s="43">
        <v>0.0</v>
      </c>
      <c r="L182" s="43">
        <v>9554.0</v>
      </c>
      <c r="M182" s="61"/>
      <c r="N182" s="61">
        <f t="shared" si="14"/>
        <v>23716</v>
      </c>
      <c r="O182" s="86"/>
    </row>
    <row r="183" ht="22.5" customHeight="1">
      <c r="A183" s="93">
        <f t="shared" si="7"/>
        <v>182</v>
      </c>
      <c r="B183" s="94" t="str">
        <f t="shared" si="1"/>
        <v>09-Sep</v>
      </c>
      <c r="C183" s="94">
        <v>45930.0</v>
      </c>
      <c r="D183" s="20" t="str">
        <f t="shared" si="15"/>
        <v>Tue</v>
      </c>
      <c r="E183" s="48">
        <f t="shared" si="3"/>
        <v>40</v>
      </c>
      <c r="F183" s="43">
        <v>25985.0</v>
      </c>
      <c r="G183" s="43">
        <f t="shared" si="4"/>
        <v>1299.25</v>
      </c>
      <c r="H183" s="12">
        <f t="shared" si="5"/>
        <v>24685.75</v>
      </c>
      <c r="I183" s="43">
        <v>4542.0</v>
      </c>
      <c r="J183" s="43"/>
      <c r="K183" s="43">
        <v>0.0</v>
      </c>
      <c r="L183" s="43">
        <v>2044.0</v>
      </c>
      <c r="M183" s="61"/>
      <c r="N183" s="61">
        <f t="shared" si="14"/>
        <v>31271.75</v>
      </c>
      <c r="O183" s="86"/>
      <c r="P183" s="103">
        <v>763991.0</v>
      </c>
    </row>
    <row r="184" ht="22.5" customHeight="1">
      <c r="A184" s="93">
        <f t="shared" si="7"/>
        <v>183</v>
      </c>
      <c r="B184" s="94" t="str">
        <f t="shared" si="1"/>
        <v>10-Oct</v>
      </c>
      <c r="C184" s="94">
        <v>45931.0</v>
      </c>
      <c r="D184" s="20" t="str">
        <f t="shared" si="15"/>
        <v>Wed</v>
      </c>
      <c r="E184" s="48">
        <f t="shared" si="3"/>
        <v>40</v>
      </c>
      <c r="F184" s="43">
        <v>20379.0</v>
      </c>
      <c r="G184" s="43">
        <f t="shared" si="4"/>
        <v>1018.95</v>
      </c>
      <c r="H184" s="12">
        <f t="shared" si="5"/>
        <v>19360.05</v>
      </c>
      <c r="I184" s="43">
        <v>9116.0</v>
      </c>
      <c r="J184" s="43"/>
      <c r="K184" s="43">
        <v>0.0</v>
      </c>
      <c r="L184" s="43">
        <v>2038.0</v>
      </c>
      <c r="M184" s="61"/>
      <c r="N184" s="61">
        <f t="shared" si="14"/>
        <v>30514.05</v>
      </c>
      <c r="O184" s="86"/>
      <c r="R184" s="101">
        <v>18133.0</v>
      </c>
    </row>
    <row r="185" ht="22.5" customHeight="1">
      <c r="A185" s="93">
        <f t="shared" si="7"/>
        <v>184</v>
      </c>
      <c r="B185" s="94" t="str">
        <f t="shared" si="1"/>
        <v>10-Oct</v>
      </c>
      <c r="C185" s="94">
        <v>45932.0</v>
      </c>
      <c r="D185" s="20" t="str">
        <f t="shared" si="15"/>
        <v>Thu</v>
      </c>
      <c r="E185" s="48">
        <f t="shared" si="3"/>
        <v>40</v>
      </c>
      <c r="F185" s="43">
        <v>31050.0</v>
      </c>
      <c r="G185" s="43">
        <f t="shared" si="4"/>
        <v>1552.5</v>
      </c>
      <c r="H185" s="12">
        <f t="shared" si="5"/>
        <v>29497.5</v>
      </c>
      <c r="I185" s="43">
        <v>5739.0</v>
      </c>
      <c r="J185" s="43"/>
      <c r="K185" s="43">
        <v>0.0</v>
      </c>
      <c r="L185" s="43">
        <v>1539.0</v>
      </c>
      <c r="M185" s="61"/>
      <c r="N185" s="61">
        <f t="shared" si="14"/>
        <v>36775.5</v>
      </c>
      <c r="O185" s="86"/>
      <c r="R185" s="101">
        <v>17405.0</v>
      </c>
    </row>
    <row r="186" ht="22.5" customHeight="1">
      <c r="A186" s="93">
        <f t="shared" si="7"/>
        <v>185</v>
      </c>
      <c r="B186" s="94" t="str">
        <f t="shared" si="1"/>
        <v>10-Oct</v>
      </c>
      <c r="C186" s="94">
        <v>45933.0</v>
      </c>
      <c r="D186" s="20" t="str">
        <f t="shared" si="15"/>
        <v>Fri</v>
      </c>
      <c r="E186" s="48">
        <f t="shared" si="3"/>
        <v>40</v>
      </c>
      <c r="F186" s="43">
        <v>15510.0</v>
      </c>
      <c r="G186" s="43">
        <f t="shared" si="4"/>
        <v>775.5</v>
      </c>
      <c r="H186" s="12">
        <f t="shared" si="5"/>
        <v>14734.5</v>
      </c>
      <c r="I186" s="43">
        <v>1581.0</v>
      </c>
      <c r="J186" s="43"/>
      <c r="K186" s="43">
        <v>0.0</v>
      </c>
      <c r="L186" s="43">
        <v>0.0</v>
      </c>
      <c r="M186" s="61"/>
      <c r="N186" s="61">
        <f t="shared" si="14"/>
        <v>16315.5</v>
      </c>
      <c r="O186" s="86"/>
    </row>
    <row r="187" ht="22.5" customHeight="1">
      <c r="A187" s="93">
        <f t="shared" si="7"/>
        <v>186</v>
      </c>
      <c r="B187" s="94" t="str">
        <f t="shared" si="1"/>
        <v>10-Oct</v>
      </c>
      <c r="C187" s="94">
        <v>45934.0</v>
      </c>
      <c r="D187" s="20" t="str">
        <f t="shared" si="15"/>
        <v>Sat</v>
      </c>
      <c r="E187" s="48">
        <f t="shared" si="3"/>
        <v>40</v>
      </c>
      <c r="F187" s="43">
        <v>24446.0</v>
      </c>
      <c r="G187" s="43">
        <f t="shared" si="4"/>
        <v>1222.3</v>
      </c>
      <c r="H187" s="12">
        <f t="shared" si="5"/>
        <v>23223.7</v>
      </c>
      <c r="I187" s="43">
        <v>6648.0</v>
      </c>
      <c r="J187" s="43"/>
      <c r="K187" s="43">
        <v>0.0</v>
      </c>
      <c r="L187" s="43">
        <v>2546.0</v>
      </c>
      <c r="M187" s="61"/>
      <c r="N187" s="61">
        <f t="shared" si="14"/>
        <v>32417.7</v>
      </c>
      <c r="O187" s="86"/>
      <c r="P187" s="101">
        <v>177394.0</v>
      </c>
    </row>
    <row r="188" ht="22.5" customHeight="1">
      <c r="A188" s="93">
        <f t="shared" si="7"/>
        <v>187</v>
      </c>
      <c r="B188" s="94" t="str">
        <f t="shared" si="1"/>
        <v>10-Oct</v>
      </c>
      <c r="C188" s="94">
        <v>45935.0</v>
      </c>
      <c r="D188" s="20" t="str">
        <f t="shared" si="15"/>
        <v>Sun</v>
      </c>
      <c r="E188" s="48">
        <f t="shared" si="3"/>
        <v>41</v>
      </c>
      <c r="F188" s="43">
        <v>0.0</v>
      </c>
      <c r="G188" s="43">
        <f t="shared" si="4"/>
        <v>0</v>
      </c>
      <c r="H188" s="12">
        <f t="shared" si="5"/>
        <v>0</v>
      </c>
      <c r="I188" s="43">
        <v>0.0</v>
      </c>
      <c r="J188" s="43"/>
      <c r="K188" s="43">
        <v>0.0</v>
      </c>
      <c r="L188" s="43">
        <v>0.0</v>
      </c>
      <c r="M188" s="61"/>
      <c r="N188" s="61">
        <f t="shared" si="14"/>
        <v>0</v>
      </c>
      <c r="O188" s="86"/>
    </row>
    <row r="189" ht="22.5" customHeight="1">
      <c r="A189" s="93">
        <f t="shared" si="7"/>
        <v>188</v>
      </c>
      <c r="B189" s="94" t="str">
        <f t="shared" si="1"/>
        <v>10-Oct</v>
      </c>
      <c r="C189" s="94">
        <v>45936.0</v>
      </c>
      <c r="D189" s="20" t="str">
        <f t="shared" si="15"/>
        <v>Mon</v>
      </c>
      <c r="E189" s="48">
        <f t="shared" si="3"/>
        <v>41</v>
      </c>
      <c r="F189" s="43">
        <v>17425.0</v>
      </c>
      <c r="G189" s="43">
        <f t="shared" si="4"/>
        <v>871.25</v>
      </c>
      <c r="H189" s="12">
        <f t="shared" si="5"/>
        <v>16553.75</v>
      </c>
      <c r="I189" s="43">
        <v>6407.0</v>
      </c>
      <c r="J189" s="43"/>
      <c r="K189" s="43">
        <v>0.0</v>
      </c>
      <c r="L189" s="43">
        <v>1745.0</v>
      </c>
      <c r="M189" s="61"/>
      <c r="N189" s="61">
        <f t="shared" si="14"/>
        <v>24705.75</v>
      </c>
      <c r="O189" s="86"/>
    </row>
    <row r="190" ht="22.5" customHeight="1">
      <c r="A190" s="93">
        <f t="shared" si="7"/>
        <v>189</v>
      </c>
      <c r="B190" s="94" t="str">
        <f t="shared" si="1"/>
        <v>10-Oct</v>
      </c>
      <c r="C190" s="94">
        <v>45937.0</v>
      </c>
      <c r="D190" s="20" t="str">
        <f t="shared" si="15"/>
        <v>Tue</v>
      </c>
      <c r="E190" s="48">
        <f t="shared" si="3"/>
        <v>41</v>
      </c>
      <c r="F190" s="43">
        <v>10975.0</v>
      </c>
      <c r="G190" s="43">
        <f t="shared" si="4"/>
        <v>548.75</v>
      </c>
      <c r="H190" s="12">
        <f t="shared" si="5"/>
        <v>10426.25</v>
      </c>
      <c r="I190" s="43">
        <v>4791.0</v>
      </c>
      <c r="J190" s="43"/>
      <c r="K190" s="43">
        <v>0.0</v>
      </c>
      <c r="L190" s="43">
        <v>1580.0</v>
      </c>
      <c r="M190" s="61"/>
      <c r="N190" s="61">
        <f t="shared" si="14"/>
        <v>16797.25</v>
      </c>
      <c r="O190" s="86"/>
    </row>
    <row r="191" ht="22.5" customHeight="1">
      <c r="A191" s="93">
        <f t="shared" si="7"/>
        <v>190</v>
      </c>
      <c r="B191" s="94" t="str">
        <f t="shared" si="1"/>
        <v>10-Oct</v>
      </c>
      <c r="C191" s="94">
        <v>45938.0</v>
      </c>
      <c r="D191" s="20" t="str">
        <f t="shared" si="15"/>
        <v>Wed</v>
      </c>
      <c r="E191" s="48">
        <f t="shared" si="3"/>
        <v>41</v>
      </c>
      <c r="F191" s="43">
        <v>17632.0</v>
      </c>
      <c r="G191" s="43">
        <f t="shared" si="4"/>
        <v>881.6</v>
      </c>
      <c r="H191" s="12">
        <f t="shared" si="5"/>
        <v>16750.4</v>
      </c>
      <c r="I191" s="43">
        <v>1805.0</v>
      </c>
      <c r="J191" s="43"/>
      <c r="K191" s="43">
        <v>0.0</v>
      </c>
      <c r="L191" s="43">
        <v>2369.0</v>
      </c>
      <c r="M191" s="61"/>
      <c r="N191" s="61">
        <f t="shared" si="14"/>
        <v>20924.4</v>
      </c>
      <c r="O191" s="86"/>
    </row>
    <row r="192" ht="22.5" customHeight="1">
      <c r="A192" s="93">
        <f t="shared" si="7"/>
        <v>191</v>
      </c>
      <c r="B192" s="94" t="str">
        <f t="shared" si="1"/>
        <v>10-Oct</v>
      </c>
      <c r="C192" s="94">
        <v>45939.0</v>
      </c>
      <c r="D192" s="20" t="str">
        <f t="shared" si="15"/>
        <v>Thu</v>
      </c>
      <c r="E192" s="48">
        <f t="shared" si="3"/>
        <v>41</v>
      </c>
      <c r="F192" s="43">
        <v>22677.0</v>
      </c>
      <c r="G192" s="43">
        <f t="shared" si="4"/>
        <v>1133.85</v>
      </c>
      <c r="H192" s="12">
        <f t="shared" si="5"/>
        <v>21543.15</v>
      </c>
      <c r="I192" s="43">
        <v>7020.0</v>
      </c>
      <c r="J192" s="43"/>
      <c r="K192" s="43">
        <v>0.0</v>
      </c>
      <c r="L192" s="43">
        <v>727.0</v>
      </c>
      <c r="M192" s="61"/>
      <c r="N192" s="61">
        <f t="shared" si="14"/>
        <v>29290.15</v>
      </c>
      <c r="O192" s="86"/>
    </row>
    <row r="193" ht="22.5" customHeight="1">
      <c r="A193" s="93">
        <f t="shared" si="7"/>
        <v>192</v>
      </c>
      <c r="B193" s="94" t="str">
        <f t="shared" si="1"/>
        <v>10-Oct</v>
      </c>
      <c r="C193" s="94">
        <v>45940.0</v>
      </c>
      <c r="D193" s="20" t="str">
        <f t="shared" si="15"/>
        <v>Fri</v>
      </c>
      <c r="E193" s="48">
        <f t="shared" si="3"/>
        <v>41</v>
      </c>
      <c r="F193" s="43">
        <v>32925.0</v>
      </c>
      <c r="G193" s="43">
        <f t="shared" si="4"/>
        <v>1646.25</v>
      </c>
      <c r="H193" s="12">
        <f t="shared" si="5"/>
        <v>31278.75</v>
      </c>
      <c r="I193" s="43">
        <v>5691.0</v>
      </c>
      <c r="J193" s="43"/>
      <c r="K193" s="43">
        <v>0.0</v>
      </c>
      <c r="L193" s="43">
        <v>3367.0</v>
      </c>
      <c r="M193" s="61"/>
      <c r="N193" s="61">
        <f t="shared" si="14"/>
        <v>40336.75</v>
      </c>
      <c r="O193" s="86"/>
    </row>
    <row r="194" ht="22.5" customHeight="1">
      <c r="A194" s="93">
        <f t="shared" si="7"/>
        <v>193</v>
      </c>
      <c r="B194" s="94" t="str">
        <f t="shared" si="1"/>
        <v>10-Oct</v>
      </c>
      <c r="C194" s="94">
        <v>45941.0</v>
      </c>
      <c r="D194" s="20" t="str">
        <f t="shared" si="15"/>
        <v>Sat</v>
      </c>
      <c r="E194" s="48">
        <f t="shared" si="3"/>
        <v>41</v>
      </c>
      <c r="F194" s="43">
        <v>18725.0</v>
      </c>
      <c r="G194" s="43">
        <f t="shared" si="4"/>
        <v>936.25</v>
      </c>
      <c r="H194" s="12">
        <f t="shared" si="5"/>
        <v>17788.75</v>
      </c>
      <c r="I194" s="43">
        <v>9078.0</v>
      </c>
      <c r="J194" s="43"/>
      <c r="K194" s="43">
        <v>0.0</v>
      </c>
      <c r="L194" s="43">
        <v>5128.0</v>
      </c>
      <c r="M194" s="61"/>
      <c r="N194" s="61">
        <f t="shared" si="14"/>
        <v>31994.75</v>
      </c>
      <c r="O194" s="86"/>
      <c r="P194" s="101">
        <v>170067.0</v>
      </c>
    </row>
    <row r="195" ht="22.5" customHeight="1">
      <c r="A195" s="93">
        <f t="shared" si="7"/>
        <v>194</v>
      </c>
      <c r="B195" s="94" t="str">
        <f t="shared" si="1"/>
        <v>10-Oct</v>
      </c>
      <c r="C195" s="94">
        <v>45942.0</v>
      </c>
      <c r="D195" s="20" t="str">
        <f t="shared" si="15"/>
        <v>Sun</v>
      </c>
      <c r="E195" s="48">
        <f t="shared" si="3"/>
        <v>42</v>
      </c>
      <c r="F195" s="43">
        <v>0.0</v>
      </c>
      <c r="G195" s="43">
        <f t="shared" si="4"/>
        <v>0</v>
      </c>
      <c r="H195" s="12">
        <f t="shared" si="5"/>
        <v>0</v>
      </c>
      <c r="I195" s="43">
        <v>0.0</v>
      </c>
      <c r="J195" s="43"/>
      <c r="K195" s="43">
        <v>0.0</v>
      </c>
      <c r="L195" s="43">
        <v>0.0</v>
      </c>
      <c r="M195" s="61"/>
      <c r="N195" s="61">
        <f t="shared" si="14"/>
        <v>0</v>
      </c>
      <c r="O195" s="86"/>
    </row>
    <row r="196" ht="22.5" customHeight="1">
      <c r="A196" s="93">
        <f t="shared" si="7"/>
        <v>195</v>
      </c>
      <c r="B196" s="94" t="str">
        <f t="shared" si="1"/>
        <v>10-Oct</v>
      </c>
      <c r="C196" s="94">
        <v>45943.0</v>
      </c>
      <c r="D196" s="20" t="str">
        <f t="shared" si="15"/>
        <v>Mon</v>
      </c>
      <c r="E196" s="48">
        <f t="shared" si="3"/>
        <v>42</v>
      </c>
      <c r="F196" s="43">
        <v>20235.0</v>
      </c>
      <c r="G196" s="43">
        <f t="shared" si="4"/>
        <v>1011.75</v>
      </c>
      <c r="H196" s="12">
        <f t="shared" si="5"/>
        <v>19223.25</v>
      </c>
      <c r="I196" s="43">
        <v>5361.0</v>
      </c>
      <c r="J196" s="43"/>
      <c r="K196" s="43">
        <v>0.0</v>
      </c>
      <c r="L196" s="43">
        <v>4497.0</v>
      </c>
      <c r="M196" s="61"/>
      <c r="N196" s="61">
        <f t="shared" si="14"/>
        <v>29081.25</v>
      </c>
      <c r="O196" s="86"/>
    </row>
    <row r="197" ht="22.5" customHeight="1">
      <c r="A197" s="93">
        <f t="shared" si="7"/>
        <v>196</v>
      </c>
      <c r="B197" s="94" t="str">
        <f t="shared" si="1"/>
        <v>10-Oct</v>
      </c>
      <c r="C197" s="94">
        <v>45944.0</v>
      </c>
      <c r="D197" s="20" t="str">
        <f t="shared" si="15"/>
        <v>Tue</v>
      </c>
      <c r="E197" s="48">
        <f t="shared" si="3"/>
        <v>42</v>
      </c>
      <c r="F197" s="43">
        <v>14593.0</v>
      </c>
      <c r="G197" s="43">
        <f t="shared" si="4"/>
        <v>729.65</v>
      </c>
      <c r="H197" s="12">
        <f t="shared" si="5"/>
        <v>13863.35</v>
      </c>
      <c r="I197" s="43">
        <v>2808.0</v>
      </c>
      <c r="J197" s="43"/>
      <c r="K197" s="43">
        <v>0.0</v>
      </c>
      <c r="L197" s="43">
        <v>1434.0</v>
      </c>
      <c r="M197" s="61"/>
      <c r="N197" s="61">
        <f t="shared" si="14"/>
        <v>18105.35</v>
      </c>
      <c r="O197" s="86"/>
    </row>
    <row r="198" ht="22.5" customHeight="1">
      <c r="A198" s="93">
        <f t="shared" si="7"/>
        <v>197</v>
      </c>
      <c r="B198" s="94" t="str">
        <f t="shared" si="1"/>
        <v>10-Oct</v>
      </c>
      <c r="C198" s="94">
        <v>45945.0</v>
      </c>
      <c r="D198" s="20" t="str">
        <f t="shared" si="15"/>
        <v>Wed</v>
      </c>
      <c r="E198" s="48">
        <f t="shared" si="3"/>
        <v>42</v>
      </c>
      <c r="F198" s="43">
        <v>13105.0</v>
      </c>
      <c r="G198" s="43">
        <f t="shared" si="4"/>
        <v>655.25</v>
      </c>
      <c r="H198" s="12">
        <f t="shared" si="5"/>
        <v>12449.75</v>
      </c>
      <c r="I198" s="43">
        <v>4167.0</v>
      </c>
      <c r="J198" s="43"/>
      <c r="K198" s="43">
        <v>0.0</v>
      </c>
      <c r="L198" s="43">
        <v>7439.0</v>
      </c>
      <c r="M198" s="61"/>
      <c r="N198" s="61">
        <f t="shared" si="14"/>
        <v>24055.75</v>
      </c>
      <c r="O198" s="86"/>
    </row>
    <row r="199" ht="22.5" customHeight="1">
      <c r="A199" s="93">
        <f t="shared" si="7"/>
        <v>198</v>
      </c>
      <c r="B199" s="94" t="str">
        <f t="shared" si="1"/>
        <v>10-Oct</v>
      </c>
      <c r="C199" s="94">
        <v>45946.0</v>
      </c>
      <c r="D199" s="20" t="str">
        <f t="shared" si="15"/>
        <v>Thu</v>
      </c>
      <c r="E199" s="48">
        <f t="shared" si="3"/>
        <v>42</v>
      </c>
      <c r="F199" s="43">
        <v>29121.0</v>
      </c>
      <c r="G199" s="43">
        <f t="shared" si="4"/>
        <v>1456.05</v>
      </c>
      <c r="H199" s="12">
        <f t="shared" si="5"/>
        <v>27664.95</v>
      </c>
      <c r="I199" s="43">
        <v>4038.0</v>
      </c>
      <c r="J199" s="43"/>
      <c r="K199" s="43">
        <v>0.0</v>
      </c>
      <c r="L199" s="43">
        <v>5220.0</v>
      </c>
      <c r="M199" s="61"/>
      <c r="N199" s="61">
        <f t="shared" si="14"/>
        <v>36922.95</v>
      </c>
      <c r="O199" s="86"/>
    </row>
    <row r="200" ht="22.5" customHeight="1">
      <c r="A200" s="93">
        <f t="shared" si="7"/>
        <v>199</v>
      </c>
      <c r="B200" s="94" t="str">
        <f t="shared" si="1"/>
        <v>10-Oct</v>
      </c>
      <c r="C200" s="94">
        <v>45947.0</v>
      </c>
      <c r="D200" s="20" t="str">
        <f t="shared" si="15"/>
        <v>Fri</v>
      </c>
      <c r="E200" s="48">
        <f t="shared" si="3"/>
        <v>42</v>
      </c>
      <c r="F200" s="43">
        <v>19585.0</v>
      </c>
      <c r="G200" s="43">
        <f t="shared" si="4"/>
        <v>979.25</v>
      </c>
      <c r="H200" s="12">
        <f t="shared" si="5"/>
        <v>18605.75</v>
      </c>
      <c r="I200" s="43">
        <v>3198.0</v>
      </c>
      <c r="J200" s="43"/>
      <c r="K200" s="43">
        <v>0.0</v>
      </c>
      <c r="L200" s="43">
        <v>6057.0</v>
      </c>
      <c r="M200" s="61"/>
      <c r="N200" s="61">
        <f t="shared" si="14"/>
        <v>27860.75</v>
      </c>
      <c r="O200" s="86"/>
    </row>
    <row r="201" ht="22.5" customHeight="1">
      <c r="A201" s="93">
        <f t="shared" si="7"/>
        <v>200</v>
      </c>
      <c r="B201" s="94" t="str">
        <f t="shared" si="1"/>
        <v>10-Oct</v>
      </c>
      <c r="C201" s="94">
        <v>45948.0</v>
      </c>
      <c r="D201" s="20" t="str">
        <f t="shared" si="15"/>
        <v>Sat</v>
      </c>
      <c r="E201" s="48">
        <f t="shared" si="3"/>
        <v>42</v>
      </c>
      <c r="F201" s="43">
        <v>34593.0</v>
      </c>
      <c r="G201" s="43">
        <f t="shared" si="4"/>
        <v>1729.65</v>
      </c>
      <c r="H201" s="12">
        <f t="shared" si="5"/>
        <v>32863.35</v>
      </c>
      <c r="I201" s="43">
        <v>8913.0</v>
      </c>
      <c r="J201" s="43"/>
      <c r="K201" s="43">
        <v>0.0</v>
      </c>
      <c r="L201" s="43">
        <v>8179.0</v>
      </c>
      <c r="M201" s="61"/>
      <c r="N201" s="61">
        <f t="shared" si="14"/>
        <v>49955.35</v>
      </c>
      <c r="O201" s="86"/>
      <c r="P201" s="101">
        <v>192543.0</v>
      </c>
    </row>
    <row r="202" ht="22.5" customHeight="1">
      <c r="A202" s="93">
        <f t="shared" si="7"/>
        <v>201</v>
      </c>
      <c r="B202" s="94" t="str">
        <f t="shared" si="1"/>
        <v>10-Oct</v>
      </c>
      <c r="C202" s="94">
        <v>45949.0</v>
      </c>
      <c r="D202" s="20" t="str">
        <f t="shared" si="15"/>
        <v>Sun</v>
      </c>
      <c r="E202" s="48">
        <f t="shared" si="3"/>
        <v>43</v>
      </c>
      <c r="F202" s="43">
        <v>0.0</v>
      </c>
      <c r="G202" s="43">
        <f t="shared" si="4"/>
        <v>0</v>
      </c>
      <c r="H202" s="12">
        <f t="shared" si="5"/>
        <v>0</v>
      </c>
      <c r="I202" s="43">
        <v>0.0</v>
      </c>
      <c r="J202" s="43"/>
      <c r="K202" s="43">
        <v>0.0</v>
      </c>
      <c r="L202" s="43">
        <v>0.0</v>
      </c>
      <c r="M202" s="61"/>
      <c r="N202" s="61">
        <f t="shared" si="14"/>
        <v>0</v>
      </c>
      <c r="O202" s="86"/>
    </row>
    <row r="203" ht="22.5" customHeight="1">
      <c r="A203" s="93">
        <f t="shared" si="7"/>
        <v>202</v>
      </c>
      <c r="B203" s="94" t="str">
        <f t="shared" si="1"/>
        <v>10-Oct</v>
      </c>
      <c r="C203" s="94">
        <v>45950.0</v>
      </c>
      <c r="D203" s="20" t="str">
        <f t="shared" si="15"/>
        <v>Mon</v>
      </c>
      <c r="E203" s="48">
        <f t="shared" si="3"/>
        <v>43</v>
      </c>
      <c r="F203" s="43">
        <v>10175.0</v>
      </c>
      <c r="G203" s="43">
        <f t="shared" si="4"/>
        <v>508.75</v>
      </c>
      <c r="H203" s="12">
        <f t="shared" si="5"/>
        <v>9666.25</v>
      </c>
      <c r="I203" s="43">
        <v>5548.0</v>
      </c>
      <c r="J203" s="43"/>
      <c r="K203" s="43">
        <v>0.0</v>
      </c>
      <c r="L203" s="43">
        <v>6035.0</v>
      </c>
      <c r="M203" s="61"/>
      <c r="N203" s="61">
        <f t="shared" si="14"/>
        <v>21249.25</v>
      </c>
      <c r="O203" s="86"/>
    </row>
    <row r="204" ht="22.5" customHeight="1">
      <c r="A204" s="93">
        <f t="shared" si="7"/>
        <v>203</v>
      </c>
      <c r="B204" s="94" t="str">
        <f t="shared" si="1"/>
        <v>10-Oct</v>
      </c>
      <c r="C204" s="94">
        <v>45951.0</v>
      </c>
      <c r="D204" s="20" t="str">
        <f t="shared" si="15"/>
        <v>Tue</v>
      </c>
      <c r="E204" s="48">
        <f t="shared" si="3"/>
        <v>43</v>
      </c>
      <c r="F204" s="43">
        <v>16113.0</v>
      </c>
      <c r="G204" s="43">
        <f t="shared" si="4"/>
        <v>805.65</v>
      </c>
      <c r="H204" s="12">
        <f t="shared" si="5"/>
        <v>15307.35</v>
      </c>
      <c r="I204" s="43">
        <v>3829.0</v>
      </c>
      <c r="J204" s="43"/>
      <c r="K204" s="43">
        <v>0.0</v>
      </c>
      <c r="L204" s="43">
        <v>3036.0</v>
      </c>
      <c r="M204" s="61"/>
      <c r="N204" s="61">
        <f t="shared" si="14"/>
        <v>22172.35</v>
      </c>
      <c r="O204" s="86"/>
    </row>
    <row r="205" ht="22.5" customHeight="1">
      <c r="A205" s="93">
        <f t="shared" si="7"/>
        <v>204</v>
      </c>
      <c r="B205" s="94" t="str">
        <f t="shared" si="1"/>
        <v>10-Oct</v>
      </c>
      <c r="C205" s="94">
        <v>45952.0</v>
      </c>
      <c r="D205" s="20" t="str">
        <f t="shared" si="15"/>
        <v>Wed</v>
      </c>
      <c r="E205" s="48">
        <f t="shared" si="3"/>
        <v>43</v>
      </c>
      <c r="F205" s="43">
        <v>18344.0</v>
      </c>
      <c r="G205" s="43">
        <f t="shared" si="4"/>
        <v>917.2</v>
      </c>
      <c r="H205" s="12">
        <f t="shared" si="5"/>
        <v>17426.8</v>
      </c>
      <c r="I205" s="43">
        <v>4535.0</v>
      </c>
      <c r="J205" s="43"/>
      <c r="K205" s="43">
        <v>0.0</v>
      </c>
      <c r="L205" s="43">
        <v>1647.0</v>
      </c>
      <c r="M205" s="61"/>
      <c r="N205" s="61">
        <f t="shared" si="14"/>
        <v>23608.8</v>
      </c>
      <c r="O205" s="86"/>
    </row>
    <row r="206" ht="22.5" customHeight="1">
      <c r="A206" s="93">
        <f t="shared" si="7"/>
        <v>205</v>
      </c>
      <c r="B206" s="94" t="str">
        <f t="shared" si="1"/>
        <v>10-Oct</v>
      </c>
      <c r="C206" s="94">
        <v>45953.0</v>
      </c>
      <c r="D206" s="20" t="str">
        <f t="shared" si="15"/>
        <v>Thu</v>
      </c>
      <c r="E206" s="48">
        <f t="shared" si="3"/>
        <v>43</v>
      </c>
      <c r="F206" s="43">
        <v>20966.0</v>
      </c>
      <c r="G206" s="43">
        <f t="shared" si="4"/>
        <v>1048.3</v>
      </c>
      <c r="H206" s="12">
        <f t="shared" si="5"/>
        <v>19917.7</v>
      </c>
      <c r="I206" s="43">
        <v>5130.0</v>
      </c>
      <c r="J206" s="43"/>
      <c r="K206" s="43">
        <v>0.0</v>
      </c>
      <c r="L206" s="43">
        <v>4838.0</v>
      </c>
      <c r="M206" s="61"/>
      <c r="N206" s="61">
        <f t="shared" si="14"/>
        <v>29885.7</v>
      </c>
      <c r="O206" s="86"/>
    </row>
    <row r="207" ht="22.5" customHeight="1">
      <c r="A207" s="93">
        <f t="shared" si="7"/>
        <v>206</v>
      </c>
      <c r="B207" s="94" t="str">
        <f t="shared" si="1"/>
        <v>10-Oct</v>
      </c>
      <c r="C207" s="94">
        <v>45954.0</v>
      </c>
      <c r="D207" s="20" t="str">
        <f t="shared" si="15"/>
        <v>Fri</v>
      </c>
      <c r="E207" s="48">
        <f t="shared" si="3"/>
        <v>43</v>
      </c>
      <c r="F207" s="43">
        <v>31110.0</v>
      </c>
      <c r="G207" s="43">
        <f t="shared" si="4"/>
        <v>1555.5</v>
      </c>
      <c r="H207" s="12">
        <f t="shared" si="5"/>
        <v>29554.5</v>
      </c>
      <c r="I207" s="43">
        <v>3869.0</v>
      </c>
      <c r="J207" s="43"/>
      <c r="K207" s="43">
        <v>0.0</v>
      </c>
      <c r="L207" s="43">
        <v>3039.0</v>
      </c>
      <c r="M207" s="61"/>
      <c r="N207" s="61">
        <f t="shared" si="14"/>
        <v>36462.5</v>
      </c>
      <c r="O207" s="86"/>
    </row>
    <row r="208" ht="22.5" customHeight="1">
      <c r="A208" s="93">
        <f t="shared" si="7"/>
        <v>207</v>
      </c>
      <c r="B208" s="94" t="str">
        <f t="shared" si="1"/>
        <v>10-Oct</v>
      </c>
      <c r="C208" s="94">
        <v>45955.0</v>
      </c>
      <c r="D208" s="20" t="str">
        <f t="shared" si="15"/>
        <v>Sat</v>
      </c>
      <c r="E208" s="48">
        <f t="shared" si="3"/>
        <v>43</v>
      </c>
      <c r="F208" s="43">
        <v>32136.0</v>
      </c>
      <c r="G208" s="43">
        <f t="shared" si="4"/>
        <v>1606.8</v>
      </c>
      <c r="H208" s="12">
        <f t="shared" si="5"/>
        <v>30529.2</v>
      </c>
      <c r="I208" s="43">
        <v>3476.0</v>
      </c>
      <c r="J208" s="43"/>
      <c r="K208" s="43">
        <v>0.0</v>
      </c>
      <c r="L208" s="43">
        <v>3318.0</v>
      </c>
      <c r="M208" s="61"/>
      <c r="N208" s="61">
        <f t="shared" si="14"/>
        <v>37323.2</v>
      </c>
      <c r="O208" s="86"/>
      <c r="P208" s="101">
        <v>170787.0</v>
      </c>
    </row>
    <row r="209" ht="22.5" customHeight="1">
      <c r="A209" s="93">
        <f t="shared" si="7"/>
        <v>208</v>
      </c>
      <c r="B209" s="94" t="str">
        <f t="shared" si="1"/>
        <v>10-Oct</v>
      </c>
      <c r="C209" s="94">
        <v>45956.0</v>
      </c>
      <c r="D209" s="20" t="str">
        <f t="shared" si="15"/>
        <v>Sun</v>
      </c>
      <c r="E209" s="48">
        <f t="shared" si="3"/>
        <v>44</v>
      </c>
      <c r="F209" s="43">
        <v>0.0</v>
      </c>
      <c r="G209" s="43">
        <f t="shared" si="4"/>
        <v>0</v>
      </c>
      <c r="H209" s="12">
        <f t="shared" si="5"/>
        <v>0</v>
      </c>
      <c r="I209" s="43">
        <v>0.0</v>
      </c>
      <c r="J209" s="43"/>
      <c r="K209" s="43">
        <v>0.0</v>
      </c>
      <c r="L209" s="43">
        <v>0.0</v>
      </c>
      <c r="M209" s="61"/>
      <c r="N209" s="61">
        <f t="shared" si="14"/>
        <v>0</v>
      </c>
      <c r="O209" s="86"/>
    </row>
    <row r="210" ht="22.5" customHeight="1">
      <c r="A210" s="93">
        <f t="shared" si="7"/>
        <v>209</v>
      </c>
      <c r="B210" s="94" t="str">
        <f t="shared" si="1"/>
        <v>10-Oct</v>
      </c>
      <c r="C210" s="94">
        <v>45957.0</v>
      </c>
      <c r="D210" s="20" t="str">
        <f t="shared" si="15"/>
        <v>Mon</v>
      </c>
      <c r="E210" s="48">
        <f t="shared" si="3"/>
        <v>44</v>
      </c>
      <c r="F210" s="43">
        <v>21733.0</v>
      </c>
      <c r="G210" s="43">
        <f t="shared" si="4"/>
        <v>1086.65</v>
      </c>
      <c r="H210" s="12">
        <f t="shared" si="5"/>
        <v>20646.35</v>
      </c>
      <c r="I210" s="43">
        <v>4803.0</v>
      </c>
      <c r="J210" s="43"/>
      <c r="K210" s="43">
        <v>0.0</v>
      </c>
      <c r="L210" s="43">
        <v>4943.0</v>
      </c>
      <c r="M210" s="61"/>
      <c r="N210" s="61">
        <f t="shared" si="14"/>
        <v>30392.35</v>
      </c>
      <c r="O210" s="86"/>
    </row>
    <row r="211" ht="22.5" customHeight="1">
      <c r="A211" s="93">
        <f t="shared" si="7"/>
        <v>210</v>
      </c>
      <c r="B211" s="94" t="str">
        <f t="shared" si="1"/>
        <v>10-Oct</v>
      </c>
      <c r="C211" s="94">
        <v>45958.0</v>
      </c>
      <c r="D211" s="20" t="str">
        <f t="shared" si="15"/>
        <v>Tue</v>
      </c>
      <c r="E211" s="48">
        <f t="shared" si="3"/>
        <v>44</v>
      </c>
      <c r="F211" s="43">
        <v>18385.0</v>
      </c>
      <c r="G211" s="43">
        <f t="shared" si="4"/>
        <v>919.25</v>
      </c>
      <c r="H211" s="12">
        <f t="shared" si="5"/>
        <v>17465.75</v>
      </c>
      <c r="I211" s="43">
        <v>6557.0</v>
      </c>
      <c r="J211" s="43"/>
      <c r="K211" s="43">
        <v>0.0</v>
      </c>
      <c r="L211" s="43">
        <v>4299.0</v>
      </c>
      <c r="M211" s="61"/>
      <c r="N211" s="61">
        <f t="shared" si="14"/>
        <v>28321.75</v>
      </c>
      <c r="O211" s="86"/>
    </row>
    <row r="212" ht="22.5" customHeight="1">
      <c r="A212" s="93">
        <f t="shared" si="7"/>
        <v>211</v>
      </c>
      <c r="B212" s="94" t="str">
        <f t="shared" si="1"/>
        <v>10-Oct</v>
      </c>
      <c r="C212" s="94">
        <v>45959.0</v>
      </c>
      <c r="D212" s="20" t="str">
        <f t="shared" si="15"/>
        <v>Wed</v>
      </c>
      <c r="E212" s="48">
        <f t="shared" si="3"/>
        <v>44</v>
      </c>
      <c r="F212" s="43">
        <v>23695.0</v>
      </c>
      <c r="G212" s="43">
        <f t="shared" si="4"/>
        <v>1184.75</v>
      </c>
      <c r="H212" s="12">
        <f t="shared" si="5"/>
        <v>22510.25</v>
      </c>
      <c r="I212" s="43">
        <v>4524.0</v>
      </c>
      <c r="J212" s="43"/>
      <c r="K212" s="43">
        <v>0.0</v>
      </c>
      <c r="L212" s="43">
        <v>6620.0</v>
      </c>
      <c r="M212" s="61"/>
      <c r="N212" s="61">
        <f t="shared" si="14"/>
        <v>33654.25</v>
      </c>
      <c r="O212" s="86"/>
    </row>
    <row r="213" ht="22.5" customHeight="1">
      <c r="A213" s="93">
        <f t="shared" si="7"/>
        <v>212</v>
      </c>
      <c r="B213" s="94" t="str">
        <f t="shared" si="1"/>
        <v>10-Oct</v>
      </c>
      <c r="C213" s="94">
        <v>45960.0</v>
      </c>
      <c r="D213" s="20" t="str">
        <f t="shared" si="15"/>
        <v>Thu</v>
      </c>
      <c r="E213" s="48">
        <f t="shared" si="3"/>
        <v>44</v>
      </c>
      <c r="F213" s="43">
        <v>19291.0</v>
      </c>
      <c r="G213" s="43">
        <f t="shared" si="4"/>
        <v>964.55</v>
      </c>
      <c r="H213" s="12">
        <f t="shared" si="5"/>
        <v>18326.45</v>
      </c>
      <c r="I213" s="43">
        <v>4247.0</v>
      </c>
      <c r="J213" s="43"/>
      <c r="K213" s="43">
        <v>0.0</v>
      </c>
      <c r="L213" s="43">
        <v>3962.0</v>
      </c>
      <c r="M213" s="61"/>
      <c r="N213" s="61">
        <f t="shared" si="14"/>
        <v>26535.45</v>
      </c>
      <c r="O213" s="86"/>
    </row>
    <row r="214" ht="22.5" customHeight="1">
      <c r="A214" s="93">
        <f t="shared" si="7"/>
        <v>213</v>
      </c>
      <c r="B214" s="94" t="str">
        <f t="shared" si="1"/>
        <v>10-Oct</v>
      </c>
      <c r="C214" s="94">
        <v>45961.0</v>
      </c>
      <c r="D214" s="20" t="str">
        <f t="shared" si="15"/>
        <v>Fri</v>
      </c>
      <c r="E214" s="48">
        <f t="shared" si="3"/>
        <v>44</v>
      </c>
      <c r="F214" s="43">
        <v>40450.0</v>
      </c>
      <c r="G214" s="43">
        <f t="shared" si="4"/>
        <v>2022.5</v>
      </c>
      <c r="H214" s="12">
        <f t="shared" si="5"/>
        <v>38427.5</v>
      </c>
      <c r="I214" s="43">
        <v>9204.0</v>
      </c>
      <c r="J214" s="43"/>
      <c r="K214" s="43">
        <v>0.0</v>
      </c>
      <c r="L214" s="43">
        <v>7646.0</v>
      </c>
      <c r="M214" s="61"/>
      <c r="N214" s="61">
        <f t="shared" si="14"/>
        <v>55277.5</v>
      </c>
      <c r="O214" s="86"/>
      <c r="P214" s="103">
        <v>834348.0</v>
      </c>
      <c r="Q214" s="51">
        <f>P214/30</f>
        <v>27811.6</v>
      </c>
    </row>
    <row r="215" ht="22.5" customHeight="1">
      <c r="A215" s="93">
        <f t="shared" si="7"/>
        <v>214</v>
      </c>
      <c r="B215" s="94" t="str">
        <f t="shared" si="1"/>
        <v>11-Nov</v>
      </c>
      <c r="C215" s="94">
        <v>45962.0</v>
      </c>
      <c r="D215" s="20" t="str">
        <f t="shared" si="15"/>
        <v>Sat</v>
      </c>
      <c r="E215" s="48">
        <f t="shared" si="3"/>
        <v>44</v>
      </c>
      <c r="F215" s="43">
        <v>36845.0</v>
      </c>
      <c r="G215" s="43">
        <f t="shared" si="4"/>
        <v>1842.25</v>
      </c>
      <c r="H215" s="12">
        <f t="shared" si="5"/>
        <v>35002.75</v>
      </c>
      <c r="I215" s="43">
        <v>7020.0</v>
      </c>
      <c r="J215" s="43"/>
      <c r="K215" s="43">
        <v>0.0</v>
      </c>
      <c r="L215" s="43">
        <v>5095.0</v>
      </c>
      <c r="M215" s="61"/>
      <c r="N215" s="61">
        <f t="shared" si="14"/>
        <v>47117.75</v>
      </c>
      <c r="O215" s="86"/>
      <c r="P215" s="101">
        <v>229319.0</v>
      </c>
    </row>
    <row r="216" ht="22.5" customHeight="1">
      <c r="A216" s="93">
        <f t="shared" si="7"/>
        <v>215</v>
      </c>
      <c r="B216" s="94" t="str">
        <f t="shared" si="1"/>
        <v>11-Nov</v>
      </c>
      <c r="C216" s="94">
        <v>45963.0</v>
      </c>
      <c r="D216" s="20" t="str">
        <f t="shared" si="15"/>
        <v>Sun</v>
      </c>
      <c r="E216" s="48">
        <f t="shared" si="3"/>
        <v>45</v>
      </c>
      <c r="F216" s="43">
        <v>0.0</v>
      </c>
      <c r="G216" s="43">
        <f t="shared" si="4"/>
        <v>0</v>
      </c>
      <c r="H216" s="12">
        <f t="shared" si="5"/>
        <v>0</v>
      </c>
      <c r="I216" s="43">
        <v>0.0</v>
      </c>
      <c r="J216" s="43"/>
      <c r="K216" s="43">
        <v>0.0</v>
      </c>
      <c r="L216" s="43">
        <v>0.0</v>
      </c>
      <c r="M216" s="61"/>
      <c r="N216" s="61">
        <f t="shared" si="14"/>
        <v>0</v>
      </c>
      <c r="O216" s="86"/>
    </row>
    <row r="217" ht="22.5" customHeight="1">
      <c r="A217" s="93">
        <f t="shared" si="7"/>
        <v>216</v>
      </c>
      <c r="B217" s="94" t="str">
        <f t="shared" si="1"/>
        <v>11-Nov</v>
      </c>
      <c r="C217" s="94">
        <v>45964.0</v>
      </c>
      <c r="D217" s="20" t="str">
        <f t="shared" si="15"/>
        <v>Mon</v>
      </c>
      <c r="E217" s="48">
        <f t="shared" si="3"/>
        <v>45</v>
      </c>
      <c r="F217" s="43">
        <v>13581.0</v>
      </c>
      <c r="G217" s="43">
        <f t="shared" si="4"/>
        <v>679.05</v>
      </c>
      <c r="H217" s="12">
        <f t="shared" si="5"/>
        <v>12901.95</v>
      </c>
      <c r="I217" s="43">
        <v>4026.0</v>
      </c>
      <c r="J217" s="43"/>
      <c r="K217" s="43">
        <v>0.0</v>
      </c>
      <c r="L217" s="43">
        <v>2531.0</v>
      </c>
      <c r="M217" s="61"/>
      <c r="N217" s="61">
        <f t="shared" si="14"/>
        <v>19458.95</v>
      </c>
      <c r="O217" s="86"/>
    </row>
    <row r="218" ht="22.5" customHeight="1">
      <c r="A218" s="93">
        <f t="shared" si="7"/>
        <v>217</v>
      </c>
      <c r="B218" s="94" t="str">
        <f t="shared" si="1"/>
        <v>11-Nov</v>
      </c>
      <c r="C218" s="94">
        <v>45965.0</v>
      </c>
      <c r="D218" s="20" t="str">
        <f t="shared" si="15"/>
        <v>Tue</v>
      </c>
      <c r="E218" s="48">
        <f t="shared" si="3"/>
        <v>45</v>
      </c>
      <c r="F218" s="43">
        <v>18705.0</v>
      </c>
      <c r="G218" s="43">
        <f t="shared" si="4"/>
        <v>935.25</v>
      </c>
      <c r="H218" s="12">
        <f t="shared" si="5"/>
        <v>17769.75</v>
      </c>
      <c r="I218" s="43">
        <v>1438.0</v>
      </c>
      <c r="J218" s="43"/>
      <c r="K218" s="43">
        <v>0.0</v>
      </c>
      <c r="L218" s="43">
        <v>3400.0</v>
      </c>
      <c r="M218" s="61"/>
      <c r="N218" s="61">
        <f t="shared" si="14"/>
        <v>22607.75</v>
      </c>
      <c r="O218" s="86"/>
    </row>
    <row r="219" ht="22.5" customHeight="1">
      <c r="A219" s="93">
        <f t="shared" si="7"/>
        <v>218</v>
      </c>
      <c r="B219" s="94" t="str">
        <f t="shared" si="1"/>
        <v>11-Nov</v>
      </c>
      <c r="C219" s="94">
        <v>45966.0</v>
      </c>
      <c r="D219" s="20" t="str">
        <f t="shared" si="15"/>
        <v>Wed</v>
      </c>
      <c r="E219" s="48">
        <f t="shared" si="3"/>
        <v>45</v>
      </c>
      <c r="F219" s="43">
        <v>22885.0</v>
      </c>
      <c r="G219" s="43">
        <f t="shared" si="4"/>
        <v>1144.25</v>
      </c>
      <c r="H219" s="12">
        <f t="shared" si="5"/>
        <v>21740.75</v>
      </c>
      <c r="I219" s="43">
        <v>4077.0</v>
      </c>
      <c r="J219" s="43"/>
      <c r="K219" s="43">
        <v>0.0</v>
      </c>
      <c r="L219" s="43">
        <v>2321.0</v>
      </c>
      <c r="M219" s="61"/>
      <c r="N219" s="61">
        <f t="shared" si="14"/>
        <v>28138.75</v>
      </c>
      <c r="O219" s="86"/>
    </row>
    <row r="220" ht="22.5" customHeight="1">
      <c r="A220" s="93">
        <f t="shared" si="7"/>
        <v>219</v>
      </c>
      <c r="B220" s="94" t="str">
        <f t="shared" si="1"/>
        <v>11-Nov</v>
      </c>
      <c r="C220" s="94">
        <v>45967.0</v>
      </c>
      <c r="D220" s="20" t="str">
        <f t="shared" si="15"/>
        <v>Thu</v>
      </c>
      <c r="E220" s="48">
        <f t="shared" si="3"/>
        <v>45</v>
      </c>
      <c r="F220" s="43">
        <v>14263.0</v>
      </c>
      <c r="G220" s="43">
        <f t="shared" si="4"/>
        <v>713.15</v>
      </c>
      <c r="H220" s="12">
        <f t="shared" si="5"/>
        <v>13549.85</v>
      </c>
      <c r="I220" s="43">
        <v>7097.0</v>
      </c>
      <c r="J220" s="43"/>
      <c r="K220" s="43">
        <v>0.0</v>
      </c>
      <c r="L220" s="43">
        <v>4073.0</v>
      </c>
      <c r="M220" s="61"/>
      <c r="N220" s="61">
        <f t="shared" si="14"/>
        <v>24719.85</v>
      </c>
      <c r="O220" s="86"/>
    </row>
    <row r="221" ht="22.5" customHeight="1">
      <c r="A221" s="93">
        <f t="shared" si="7"/>
        <v>220</v>
      </c>
      <c r="B221" s="94" t="str">
        <f t="shared" si="1"/>
        <v>11-Nov</v>
      </c>
      <c r="C221" s="94">
        <v>45968.0</v>
      </c>
      <c r="D221" s="20" t="str">
        <f t="shared" si="15"/>
        <v>Fri</v>
      </c>
      <c r="E221" s="48">
        <f t="shared" si="3"/>
        <v>45</v>
      </c>
      <c r="F221" s="43">
        <v>26035.0</v>
      </c>
      <c r="G221" s="43">
        <f t="shared" si="4"/>
        <v>1301.75</v>
      </c>
      <c r="H221" s="12">
        <f t="shared" si="5"/>
        <v>24733.25</v>
      </c>
      <c r="I221" s="43">
        <v>6731.0</v>
      </c>
      <c r="J221" s="43"/>
      <c r="K221" s="43">
        <v>0.0</v>
      </c>
      <c r="L221" s="43">
        <v>5093.0</v>
      </c>
      <c r="M221" s="61"/>
      <c r="N221" s="61">
        <f t="shared" si="14"/>
        <v>36557.25</v>
      </c>
      <c r="O221" s="86"/>
    </row>
    <row r="222" ht="22.5" customHeight="1">
      <c r="A222" s="93">
        <f t="shared" si="7"/>
        <v>221</v>
      </c>
      <c r="B222" s="94" t="str">
        <f t="shared" si="1"/>
        <v>11-Nov</v>
      </c>
      <c r="C222" s="94">
        <v>45969.0</v>
      </c>
      <c r="D222" s="20" t="str">
        <f t="shared" si="15"/>
        <v>Sat</v>
      </c>
      <c r="E222" s="48">
        <f t="shared" si="3"/>
        <v>45</v>
      </c>
      <c r="F222" s="43">
        <v>42035.0</v>
      </c>
      <c r="G222" s="43">
        <f t="shared" si="4"/>
        <v>2101.75</v>
      </c>
      <c r="H222" s="12">
        <f t="shared" si="5"/>
        <v>39933.25</v>
      </c>
      <c r="I222" s="43">
        <v>7556.0</v>
      </c>
      <c r="J222" s="43"/>
      <c r="K222" s="43">
        <v>0.0</v>
      </c>
      <c r="L222" s="43">
        <v>1790.0</v>
      </c>
      <c r="M222" s="61"/>
      <c r="N222" s="61">
        <f t="shared" si="14"/>
        <v>49279.25</v>
      </c>
      <c r="O222" s="86"/>
      <c r="P222" s="101">
        <v>187637.0</v>
      </c>
    </row>
    <row r="223" ht="22.5" customHeight="1">
      <c r="A223" s="93">
        <f t="shared" si="7"/>
        <v>222</v>
      </c>
      <c r="B223" s="94" t="str">
        <f t="shared" si="1"/>
        <v>11-Nov</v>
      </c>
      <c r="C223" s="94">
        <v>45970.0</v>
      </c>
      <c r="D223" s="20" t="str">
        <f t="shared" si="15"/>
        <v>Sun</v>
      </c>
      <c r="E223" s="48">
        <f t="shared" si="3"/>
        <v>46</v>
      </c>
      <c r="F223" s="43">
        <v>0.0</v>
      </c>
      <c r="G223" s="43">
        <f t="shared" si="4"/>
        <v>0</v>
      </c>
      <c r="H223" s="12">
        <f t="shared" si="5"/>
        <v>0</v>
      </c>
      <c r="I223" s="43">
        <v>0.0</v>
      </c>
      <c r="J223" s="43"/>
      <c r="K223" s="43">
        <v>0.0</v>
      </c>
      <c r="L223" s="43">
        <v>0.0</v>
      </c>
      <c r="M223" s="61"/>
      <c r="N223" s="61">
        <f t="shared" si="14"/>
        <v>0</v>
      </c>
      <c r="O223" s="86"/>
    </row>
    <row r="224" ht="22.5" customHeight="1">
      <c r="A224" s="93">
        <f t="shared" si="7"/>
        <v>223</v>
      </c>
      <c r="B224" s="94" t="str">
        <f t="shared" si="1"/>
        <v>11-Nov</v>
      </c>
      <c r="C224" s="94">
        <v>45971.0</v>
      </c>
      <c r="D224" s="20" t="str">
        <f t="shared" si="15"/>
        <v>Mon</v>
      </c>
      <c r="E224" s="48">
        <f t="shared" si="3"/>
        <v>46</v>
      </c>
      <c r="F224" s="43">
        <v>7488.0</v>
      </c>
      <c r="G224" s="43">
        <f t="shared" si="4"/>
        <v>374.4</v>
      </c>
      <c r="H224" s="12">
        <f t="shared" si="5"/>
        <v>7113.6</v>
      </c>
      <c r="I224" s="43">
        <v>1284.0</v>
      </c>
      <c r="J224" s="43"/>
      <c r="K224" s="43">
        <v>0.0</v>
      </c>
      <c r="L224" s="43">
        <v>3948.0</v>
      </c>
      <c r="M224" s="61"/>
      <c r="N224" s="61">
        <f t="shared" si="14"/>
        <v>12345.6</v>
      </c>
      <c r="O224" s="86"/>
    </row>
    <row r="225" ht="22.5" customHeight="1">
      <c r="A225" s="93">
        <f t="shared" si="7"/>
        <v>224</v>
      </c>
      <c r="B225" s="94" t="str">
        <f t="shared" si="1"/>
        <v>11-Nov</v>
      </c>
      <c r="C225" s="94">
        <v>45972.0</v>
      </c>
      <c r="D225" s="20" t="str">
        <f t="shared" si="15"/>
        <v>Tue</v>
      </c>
      <c r="E225" s="48">
        <f t="shared" si="3"/>
        <v>46</v>
      </c>
      <c r="F225" s="43">
        <v>15040.0</v>
      </c>
      <c r="G225" s="43">
        <f t="shared" si="4"/>
        <v>752</v>
      </c>
      <c r="H225" s="12">
        <f t="shared" si="5"/>
        <v>14288</v>
      </c>
      <c r="I225" s="43">
        <v>3440.0</v>
      </c>
      <c r="J225" s="43"/>
      <c r="K225" s="43">
        <v>0.0</v>
      </c>
      <c r="L225" s="43">
        <v>2771.0</v>
      </c>
      <c r="M225" s="61"/>
      <c r="N225" s="61">
        <f t="shared" si="14"/>
        <v>20499</v>
      </c>
      <c r="O225" s="86"/>
    </row>
    <row r="226" ht="22.5" customHeight="1">
      <c r="A226" s="93">
        <f t="shared" si="7"/>
        <v>225</v>
      </c>
      <c r="B226" s="94" t="str">
        <f t="shared" si="1"/>
        <v>11-Nov</v>
      </c>
      <c r="C226" s="94">
        <v>45973.0</v>
      </c>
      <c r="D226" s="20" t="str">
        <f t="shared" si="15"/>
        <v>Wed</v>
      </c>
      <c r="E226" s="48">
        <f t="shared" si="3"/>
        <v>46</v>
      </c>
      <c r="F226" s="43">
        <v>20848.0</v>
      </c>
      <c r="G226" s="43">
        <f t="shared" si="4"/>
        <v>1042.4</v>
      </c>
      <c r="H226" s="12">
        <f t="shared" si="5"/>
        <v>19805.6</v>
      </c>
      <c r="I226" s="43">
        <v>2540.0</v>
      </c>
      <c r="J226" s="43"/>
      <c r="K226" s="43">
        <v>0.0</v>
      </c>
      <c r="L226" s="43">
        <v>1670.0</v>
      </c>
      <c r="M226" s="61"/>
      <c r="N226" s="61">
        <f t="shared" si="14"/>
        <v>24015.6</v>
      </c>
      <c r="O226" s="86"/>
    </row>
    <row r="227" ht="22.5" customHeight="1">
      <c r="A227" s="93">
        <f t="shared" si="7"/>
        <v>226</v>
      </c>
      <c r="B227" s="94" t="str">
        <f t="shared" si="1"/>
        <v>11-Nov</v>
      </c>
      <c r="C227" s="94">
        <v>45974.0</v>
      </c>
      <c r="D227" s="20" t="str">
        <f t="shared" si="15"/>
        <v>Thu</v>
      </c>
      <c r="E227" s="48">
        <f t="shared" si="3"/>
        <v>46</v>
      </c>
      <c r="F227" s="43">
        <v>26815.0</v>
      </c>
      <c r="G227" s="43">
        <f t="shared" si="4"/>
        <v>1340.75</v>
      </c>
      <c r="H227" s="12">
        <f t="shared" si="5"/>
        <v>25474.25</v>
      </c>
      <c r="I227" s="43">
        <v>4455.0</v>
      </c>
      <c r="J227" s="43"/>
      <c r="K227" s="43">
        <v>0.0</v>
      </c>
      <c r="L227" s="43">
        <v>5519.0</v>
      </c>
      <c r="M227" s="61"/>
      <c r="N227" s="61">
        <f t="shared" si="14"/>
        <v>35448.25</v>
      </c>
      <c r="O227" s="86"/>
    </row>
    <row r="228" ht="22.5" customHeight="1">
      <c r="A228" s="93">
        <f t="shared" si="7"/>
        <v>227</v>
      </c>
      <c r="B228" s="94" t="str">
        <f t="shared" si="1"/>
        <v>11-Nov</v>
      </c>
      <c r="C228" s="94">
        <v>45975.0</v>
      </c>
      <c r="D228" s="20" t="str">
        <f t="shared" si="15"/>
        <v>Fri</v>
      </c>
      <c r="E228" s="48">
        <f t="shared" si="3"/>
        <v>46</v>
      </c>
      <c r="F228" s="43">
        <v>19520.0</v>
      </c>
      <c r="G228" s="43">
        <f t="shared" si="4"/>
        <v>976</v>
      </c>
      <c r="H228" s="12">
        <f t="shared" si="5"/>
        <v>18544</v>
      </c>
      <c r="I228" s="43">
        <v>3887.0</v>
      </c>
      <c r="J228" s="43"/>
      <c r="K228" s="43">
        <v>0.0</v>
      </c>
      <c r="L228" s="43">
        <v>3489.0</v>
      </c>
      <c r="M228" s="61"/>
      <c r="N228" s="61">
        <f t="shared" si="14"/>
        <v>25920</v>
      </c>
      <c r="O228" s="86"/>
    </row>
    <row r="229" ht="22.5" customHeight="1">
      <c r="A229" s="93">
        <f t="shared" si="7"/>
        <v>228</v>
      </c>
      <c r="B229" s="94" t="str">
        <f t="shared" si="1"/>
        <v>11-Nov</v>
      </c>
      <c r="C229" s="94">
        <v>45976.0</v>
      </c>
      <c r="D229" s="20" t="str">
        <f t="shared" si="15"/>
        <v>Sat</v>
      </c>
      <c r="E229" s="48">
        <f t="shared" si="3"/>
        <v>46</v>
      </c>
      <c r="F229" s="43">
        <v>44799.0</v>
      </c>
      <c r="G229" s="43">
        <f t="shared" si="4"/>
        <v>2239.95</v>
      </c>
      <c r="H229" s="12">
        <f t="shared" si="5"/>
        <v>42559.05</v>
      </c>
      <c r="I229" s="43">
        <v>4511.0</v>
      </c>
      <c r="J229" s="43"/>
      <c r="K229" s="43">
        <v>0.0</v>
      </c>
      <c r="L229" s="43">
        <v>6822.0</v>
      </c>
      <c r="M229" s="61"/>
      <c r="N229" s="61">
        <f t="shared" si="14"/>
        <v>53892.05</v>
      </c>
      <c r="O229" s="86"/>
      <c r="P229" s="101">
        <v>178846.0</v>
      </c>
    </row>
    <row r="230" ht="22.5" customHeight="1">
      <c r="A230" s="93">
        <f t="shared" si="7"/>
        <v>229</v>
      </c>
      <c r="B230" s="94" t="str">
        <f t="shared" si="1"/>
        <v>11-Nov</v>
      </c>
      <c r="C230" s="94">
        <v>45977.0</v>
      </c>
      <c r="D230" s="20" t="str">
        <f t="shared" si="15"/>
        <v>Sun</v>
      </c>
      <c r="E230" s="48">
        <f t="shared" si="3"/>
        <v>47</v>
      </c>
      <c r="F230" s="43">
        <v>0.0</v>
      </c>
      <c r="G230" s="43">
        <f t="shared" si="4"/>
        <v>0</v>
      </c>
      <c r="H230" s="12">
        <f t="shared" si="5"/>
        <v>0</v>
      </c>
      <c r="I230" s="43">
        <v>0.0</v>
      </c>
      <c r="J230" s="43"/>
      <c r="K230" s="43">
        <v>0.0</v>
      </c>
      <c r="L230" s="43">
        <v>0.0</v>
      </c>
      <c r="M230" s="61"/>
      <c r="N230" s="61">
        <f t="shared" si="14"/>
        <v>0</v>
      </c>
      <c r="O230" s="86"/>
    </row>
    <row r="231" ht="22.5" customHeight="1">
      <c r="A231" s="93">
        <f t="shared" si="7"/>
        <v>230</v>
      </c>
      <c r="B231" s="94" t="str">
        <f t="shared" si="1"/>
        <v>11-Nov</v>
      </c>
      <c r="C231" s="94">
        <v>45978.0</v>
      </c>
      <c r="D231" s="20" t="str">
        <f t="shared" si="15"/>
        <v>Mon</v>
      </c>
      <c r="E231" s="48">
        <f t="shared" si="3"/>
        <v>47</v>
      </c>
      <c r="F231" s="43">
        <v>25362.0</v>
      </c>
      <c r="G231" s="43">
        <f t="shared" si="4"/>
        <v>1268.1</v>
      </c>
      <c r="H231" s="12">
        <f t="shared" si="5"/>
        <v>24093.9</v>
      </c>
      <c r="I231" s="43">
        <v>2412.0</v>
      </c>
      <c r="J231" s="43"/>
      <c r="K231" s="43">
        <v>0.0</v>
      </c>
      <c r="L231" s="43">
        <v>1984.0</v>
      </c>
      <c r="M231" s="61"/>
      <c r="N231" s="61">
        <f t="shared" si="14"/>
        <v>28489.9</v>
      </c>
      <c r="O231" s="86"/>
    </row>
    <row r="232" ht="22.5" customHeight="1">
      <c r="A232" s="93">
        <f t="shared" si="7"/>
        <v>231</v>
      </c>
      <c r="B232" s="94" t="str">
        <f t="shared" si="1"/>
        <v>11-Nov</v>
      </c>
      <c r="C232" s="94">
        <v>45979.0</v>
      </c>
      <c r="D232" s="20" t="str">
        <f t="shared" si="15"/>
        <v>Tue</v>
      </c>
      <c r="E232" s="48">
        <f t="shared" si="3"/>
        <v>47</v>
      </c>
      <c r="F232" s="43">
        <v>7131.0</v>
      </c>
      <c r="G232" s="43">
        <f t="shared" si="4"/>
        <v>356.55</v>
      </c>
      <c r="H232" s="12">
        <f t="shared" si="5"/>
        <v>6774.45</v>
      </c>
      <c r="I232" s="43">
        <v>4334.0</v>
      </c>
      <c r="J232" s="43"/>
      <c r="K232" s="43">
        <v>0.0</v>
      </c>
      <c r="L232" s="43">
        <v>1766.0</v>
      </c>
      <c r="M232" s="61"/>
      <c r="N232" s="61">
        <f t="shared" si="14"/>
        <v>12874.45</v>
      </c>
      <c r="O232" s="86"/>
    </row>
    <row r="233" ht="22.5" customHeight="1">
      <c r="A233" s="93">
        <f t="shared" si="7"/>
        <v>232</v>
      </c>
      <c r="B233" s="94" t="str">
        <f t="shared" si="1"/>
        <v>11-Nov</v>
      </c>
      <c r="C233" s="94">
        <v>45980.0</v>
      </c>
      <c r="D233" s="20" t="str">
        <f t="shared" si="15"/>
        <v>Wed</v>
      </c>
      <c r="E233" s="48">
        <f t="shared" si="3"/>
        <v>47</v>
      </c>
      <c r="F233" s="43">
        <v>21238.0</v>
      </c>
      <c r="G233" s="43">
        <f t="shared" si="4"/>
        <v>1061.9</v>
      </c>
      <c r="H233" s="12">
        <f t="shared" si="5"/>
        <v>20176.1</v>
      </c>
      <c r="I233" s="43">
        <v>1382.0</v>
      </c>
      <c r="J233" s="43"/>
      <c r="K233" s="43">
        <v>0.0</v>
      </c>
      <c r="L233" s="43">
        <v>2224.0</v>
      </c>
      <c r="M233" s="61"/>
      <c r="N233" s="61">
        <f t="shared" si="14"/>
        <v>23782.1</v>
      </c>
      <c r="O233" s="86"/>
    </row>
    <row r="234" ht="22.5" customHeight="1">
      <c r="A234" s="93">
        <f t="shared" si="7"/>
        <v>233</v>
      </c>
      <c r="B234" s="94" t="str">
        <f t="shared" si="1"/>
        <v>11-Nov</v>
      </c>
      <c r="C234" s="94">
        <v>45981.0</v>
      </c>
      <c r="D234" s="20" t="str">
        <f t="shared" si="15"/>
        <v>Thu</v>
      </c>
      <c r="E234" s="48">
        <f t="shared" si="3"/>
        <v>47</v>
      </c>
      <c r="F234" s="43">
        <v>11851.0</v>
      </c>
      <c r="G234" s="43">
        <f t="shared" si="4"/>
        <v>592.55</v>
      </c>
      <c r="H234" s="12">
        <f t="shared" si="5"/>
        <v>11258.45</v>
      </c>
      <c r="I234" s="43">
        <v>2547.0</v>
      </c>
      <c r="J234" s="43"/>
      <c r="K234" s="43">
        <v>0.0</v>
      </c>
      <c r="L234" s="43">
        <v>4711.0</v>
      </c>
      <c r="M234" s="61"/>
      <c r="N234" s="61">
        <f t="shared" si="14"/>
        <v>18516.45</v>
      </c>
      <c r="O234" s="86"/>
    </row>
    <row r="235" ht="22.5" customHeight="1">
      <c r="A235" s="93">
        <f t="shared" si="7"/>
        <v>234</v>
      </c>
      <c r="B235" s="94" t="str">
        <f t="shared" si="1"/>
        <v>11-Nov</v>
      </c>
      <c r="C235" s="94">
        <v>45982.0</v>
      </c>
      <c r="D235" s="20" t="str">
        <f t="shared" si="15"/>
        <v>Fri</v>
      </c>
      <c r="E235" s="48">
        <f t="shared" si="3"/>
        <v>47</v>
      </c>
      <c r="F235" s="43">
        <v>45749.0</v>
      </c>
      <c r="G235" s="43">
        <f t="shared" si="4"/>
        <v>2287.45</v>
      </c>
      <c r="H235" s="12">
        <f t="shared" si="5"/>
        <v>43461.55</v>
      </c>
      <c r="I235" s="43">
        <v>6848.0</v>
      </c>
      <c r="J235" s="43"/>
      <c r="K235" s="43">
        <v>0.0</v>
      </c>
      <c r="L235" s="43">
        <v>5010.0</v>
      </c>
      <c r="M235" s="61"/>
      <c r="N235" s="61">
        <f t="shared" si="14"/>
        <v>55319.55</v>
      </c>
      <c r="O235" s="86"/>
    </row>
    <row r="236" ht="22.5" customHeight="1">
      <c r="A236" s="93">
        <f t="shared" si="7"/>
        <v>235</v>
      </c>
      <c r="B236" s="94" t="str">
        <f t="shared" si="1"/>
        <v>11-Nov</v>
      </c>
      <c r="C236" s="94">
        <v>45983.0</v>
      </c>
      <c r="D236" s="20" t="str">
        <f t="shared" si="15"/>
        <v>Sat</v>
      </c>
      <c r="E236" s="48">
        <f t="shared" si="3"/>
        <v>47</v>
      </c>
      <c r="F236" s="43">
        <v>53273.0</v>
      </c>
      <c r="G236" s="43">
        <f t="shared" si="4"/>
        <v>2663.65</v>
      </c>
      <c r="H236" s="12">
        <f t="shared" si="5"/>
        <v>50609.35</v>
      </c>
      <c r="I236" s="43">
        <v>5457.0</v>
      </c>
      <c r="J236" s="43"/>
      <c r="K236" s="43">
        <v>0.0</v>
      </c>
      <c r="L236" s="43">
        <v>6217.0</v>
      </c>
      <c r="M236" s="61"/>
      <c r="N236" s="61">
        <f t="shared" si="14"/>
        <v>62283.35</v>
      </c>
      <c r="O236" s="86"/>
      <c r="P236" s="101">
        <v>204774.0</v>
      </c>
    </row>
    <row r="237" ht="22.5" customHeight="1">
      <c r="A237" s="93">
        <f t="shared" si="7"/>
        <v>236</v>
      </c>
      <c r="B237" s="94" t="str">
        <f t="shared" si="1"/>
        <v>11-Nov</v>
      </c>
      <c r="C237" s="94">
        <v>45984.0</v>
      </c>
      <c r="D237" s="20" t="str">
        <f t="shared" si="15"/>
        <v>Sun</v>
      </c>
      <c r="E237" s="48">
        <f t="shared" si="3"/>
        <v>48</v>
      </c>
      <c r="F237" s="43">
        <v>0.0</v>
      </c>
      <c r="G237" s="43">
        <f t="shared" si="4"/>
        <v>0</v>
      </c>
      <c r="H237" s="12">
        <f t="shared" si="5"/>
        <v>0</v>
      </c>
      <c r="I237" s="43">
        <v>0.0</v>
      </c>
      <c r="J237" s="43"/>
      <c r="K237" s="43">
        <v>0.0</v>
      </c>
      <c r="L237" s="43">
        <v>0.0</v>
      </c>
      <c r="M237" s="61"/>
      <c r="N237" s="61">
        <f t="shared" si="14"/>
        <v>0</v>
      </c>
      <c r="O237" s="86"/>
    </row>
    <row r="238" ht="22.5" customHeight="1">
      <c r="A238" s="93">
        <f t="shared" si="7"/>
        <v>237</v>
      </c>
      <c r="B238" s="94" t="str">
        <f t="shared" si="1"/>
        <v>11-Nov</v>
      </c>
      <c r="C238" s="94">
        <v>45985.0</v>
      </c>
      <c r="D238" s="20" t="str">
        <f t="shared" si="15"/>
        <v>Mon</v>
      </c>
      <c r="E238" s="48">
        <f t="shared" si="3"/>
        <v>48</v>
      </c>
      <c r="F238" s="43">
        <v>13085.0</v>
      </c>
      <c r="G238" s="43">
        <f t="shared" si="4"/>
        <v>654.25</v>
      </c>
      <c r="H238" s="12">
        <f t="shared" si="5"/>
        <v>12430.75</v>
      </c>
      <c r="I238" s="43">
        <v>2441.0</v>
      </c>
      <c r="J238" s="43"/>
      <c r="K238" s="43">
        <v>0.0</v>
      </c>
      <c r="L238" s="43">
        <v>3370.0</v>
      </c>
      <c r="M238" s="61"/>
      <c r="N238" s="61">
        <f t="shared" si="14"/>
        <v>18241.75</v>
      </c>
      <c r="O238" s="86"/>
    </row>
    <row r="239" ht="22.5" customHeight="1">
      <c r="A239" s="93">
        <f t="shared" si="7"/>
        <v>238</v>
      </c>
      <c r="B239" s="94" t="str">
        <f t="shared" si="1"/>
        <v>11-Nov</v>
      </c>
      <c r="C239" s="94">
        <v>45986.0</v>
      </c>
      <c r="D239" s="20" t="str">
        <f t="shared" si="15"/>
        <v>Tue</v>
      </c>
      <c r="E239" s="48">
        <f t="shared" si="3"/>
        <v>48</v>
      </c>
      <c r="F239" s="43">
        <v>13719.0</v>
      </c>
      <c r="G239" s="43">
        <f t="shared" si="4"/>
        <v>685.95</v>
      </c>
      <c r="H239" s="12">
        <f t="shared" si="5"/>
        <v>13033.05</v>
      </c>
      <c r="I239" s="43">
        <v>7098.0</v>
      </c>
      <c r="J239" s="43"/>
      <c r="K239" s="43">
        <v>0.0</v>
      </c>
      <c r="L239" s="43">
        <v>3909.0</v>
      </c>
      <c r="M239" s="61"/>
      <c r="N239" s="61">
        <f t="shared" si="14"/>
        <v>24040.05</v>
      </c>
      <c r="O239" s="86"/>
      <c r="R239" s="101" t="s">
        <v>1226</v>
      </c>
    </row>
    <row r="240" ht="22.5" customHeight="1">
      <c r="A240" s="93">
        <f t="shared" si="7"/>
        <v>239</v>
      </c>
      <c r="B240" s="94" t="str">
        <f t="shared" si="1"/>
        <v>11-Nov</v>
      </c>
      <c r="C240" s="94">
        <v>45987.0</v>
      </c>
      <c r="D240" s="20" t="str">
        <f t="shared" si="15"/>
        <v>Wed</v>
      </c>
      <c r="E240" s="48">
        <f t="shared" si="3"/>
        <v>48</v>
      </c>
      <c r="F240" s="43">
        <v>17247.0</v>
      </c>
      <c r="G240" s="43">
        <f t="shared" si="4"/>
        <v>862.35</v>
      </c>
      <c r="H240" s="12">
        <f t="shared" si="5"/>
        <v>16384.65</v>
      </c>
      <c r="I240" s="43">
        <v>4941.0</v>
      </c>
      <c r="J240" s="43"/>
      <c r="K240" s="43">
        <v>0.0</v>
      </c>
      <c r="L240" s="43">
        <v>3707.0</v>
      </c>
      <c r="M240" s="61"/>
      <c r="N240" s="61">
        <f t="shared" si="14"/>
        <v>25032.65</v>
      </c>
      <c r="O240" s="86"/>
    </row>
    <row r="241" ht="22.5" customHeight="1">
      <c r="A241" s="93">
        <f t="shared" si="7"/>
        <v>240</v>
      </c>
      <c r="B241" s="94" t="str">
        <f t="shared" si="1"/>
        <v>11-Nov</v>
      </c>
      <c r="C241" s="94">
        <v>45988.0</v>
      </c>
      <c r="D241" s="20" t="str">
        <f t="shared" si="15"/>
        <v>Thu</v>
      </c>
      <c r="E241" s="48">
        <f t="shared" si="3"/>
        <v>48</v>
      </c>
      <c r="F241" s="43">
        <v>17087.0</v>
      </c>
      <c r="G241" s="43">
        <f t="shared" si="4"/>
        <v>854.35</v>
      </c>
      <c r="H241" s="12">
        <f t="shared" si="5"/>
        <v>16232.65</v>
      </c>
      <c r="I241" s="43">
        <v>2936.0</v>
      </c>
      <c r="J241" s="43"/>
      <c r="K241" s="43">
        <v>0.0</v>
      </c>
      <c r="L241" s="43">
        <v>3707.0</v>
      </c>
      <c r="M241" s="61"/>
      <c r="N241" s="61">
        <f t="shared" si="14"/>
        <v>22875.65</v>
      </c>
      <c r="O241" s="86"/>
    </row>
    <row r="242" ht="22.5" customHeight="1">
      <c r="A242" s="93">
        <f t="shared" si="7"/>
        <v>241</v>
      </c>
      <c r="B242" s="94" t="str">
        <f t="shared" si="1"/>
        <v>11-Nov</v>
      </c>
      <c r="C242" s="94">
        <v>45989.0</v>
      </c>
      <c r="D242" s="20" t="str">
        <f t="shared" si="15"/>
        <v>Fri</v>
      </c>
      <c r="E242" s="48">
        <f t="shared" si="3"/>
        <v>48</v>
      </c>
      <c r="F242" s="43">
        <v>22493.0</v>
      </c>
      <c r="G242" s="43">
        <f t="shared" si="4"/>
        <v>1124.65</v>
      </c>
      <c r="H242" s="12">
        <f t="shared" si="5"/>
        <v>21368.35</v>
      </c>
      <c r="I242" s="43">
        <v>6656.0</v>
      </c>
      <c r="J242" s="43"/>
      <c r="K242" s="43">
        <v>0.0</v>
      </c>
      <c r="L242" s="43">
        <v>4119.0</v>
      </c>
      <c r="M242" s="61"/>
      <c r="N242" s="61">
        <f t="shared" si="14"/>
        <v>32143.35</v>
      </c>
      <c r="O242" s="86"/>
    </row>
    <row r="243" ht="22.5" customHeight="1">
      <c r="A243" s="93">
        <f t="shared" si="7"/>
        <v>242</v>
      </c>
      <c r="B243" s="94" t="str">
        <f t="shared" si="1"/>
        <v>11-Nov</v>
      </c>
      <c r="C243" s="94">
        <v>45990.0</v>
      </c>
      <c r="D243" s="20" t="str">
        <f t="shared" si="15"/>
        <v>Sat</v>
      </c>
      <c r="E243" s="48">
        <f t="shared" si="3"/>
        <v>48</v>
      </c>
      <c r="F243" s="43">
        <v>44687.0</v>
      </c>
      <c r="G243" s="43">
        <f t="shared" si="4"/>
        <v>2234.35</v>
      </c>
      <c r="H243" s="12">
        <f t="shared" si="5"/>
        <v>42452.65</v>
      </c>
      <c r="I243" s="43">
        <v>6878.0</v>
      </c>
      <c r="J243" s="43"/>
      <c r="K243" s="43">
        <v>0.0</v>
      </c>
      <c r="L243" s="43">
        <v>5212.0</v>
      </c>
      <c r="M243" s="61"/>
      <c r="N243" s="61">
        <f t="shared" si="14"/>
        <v>54542.65</v>
      </c>
      <c r="O243" s="86"/>
      <c r="P243" s="101">
        <v>177171.0</v>
      </c>
    </row>
    <row r="244" ht="22.5" customHeight="1">
      <c r="A244" s="93">
        <f t="shared" si="7"/>
        <v>243</v>
      </c>
      <c r="B244" s="94" t="str">
        <f t="shared" si="1"/>
        <v>11-Nov</v>
      </c>
      <c r="C244" s="94">
        <v>45991.0</v>
      </c>
      <c r="D244" s="20" t="str">
        <f t="shared" si="15"/>
        <v>Sun</v>
      </c>
      <c r="E244" s="48">
        <f t="shared" si="3"/>
        <v>49</v>
      </c>
      <c r="F244" s="43">
        <v>0.0</v>
      </c>
      <c r="G244" s="43">
        <f t="shared" si="4"/>
        <v>0</v>
      </c>
      <c r="H244" s="12">
        <f t="shared" si="5"/>
        <v>0</v>
      </c>
      <c r="I244" s="43">
        <v>0.0</v>
      </c>
      <c r="J244" s="43"/>
      <c r="K244" s="43">
        <v>0.0</v>
      </c>
      <c r="L244" s="43">
        <v>0.0</v>
      </c>
      <c r="M244" s="61"/>
      <c r="N244" s="61">
        <f t="shared" si="14"/>
        <v>0</v>
      </c>
      <c r="O244" s="86"/>
      <c r="P244" s="103">
        <v>977747.0</v>
      </c>
      <c r="Q244" s="51">
        <f>P244/30</f>
        <v>32591.56667</v>
      </c>
    </row>
    <row r="245" ht="22.5" customHeight="1">
      <c r="A245" s="93">
        <f t="shared" si="7"/>
        <v>244</v>
      </c>
      <c r="B245" s="94" t="str">
        <f t="shared" si="1"/>
        <v>12-Dec</v>
      </c>
      <c r="C245" s="94">
        <v>45992.0</v>
      </c>
      <c r="D245" s="20" t="str">
        <f t="shared" si="15"/>
        <v>Mon</v>
      </c>
      <c r="E245" s="48">
        <f t="shared" si="3"/>
        <v>49</v>
      </c>
      <c r="F245" s="43">
        <v>18750.0</v>
      </c>
      <c r="G245" s="43">
        <f t="shared" si="4"/>
        <v>937.5</v>
      </c>
      <c r="H245" s="12">
        <f t="shared" si="5"/>
        <v>17812.5</v>
      </c>
      <c r="I245" s="43">
        <v>5609.0</v>
      </c>
      <c r="J245" s="43"/>
      <c r="K245" s="43">
        <v>0.0</v>
      </c>
      <c r="L245" s="43">
        <v>1955.0</v>
      </c>
      <c r="M245" s="61"/>
      <c r="N245" s="61">
        <f t="shared" si="14"/>
        <v>25376.5</v>
      </c>
      <c r="O245" s="86"/>
    </row>
    <row r="246" ht="22.5" customHeight="1">
      <c r="A246" s="93">
        <f t="shared" si="7"/>
        <v>245</v>
      </c>
      <c r="B246" s="94" t="str">
        <f t="shared" si="1"/>
        <v>12-Dec</v>
      </c>
      <c r="C246" s="94">
        <v>45993.0</v>
      </c>
      <c r="D246" s="20" t="str">
        <f t="shared" si="15"/>
        <v>Tue</v>
      </c>
      <c r="E246" s="48">
        <f t="shared" si="3"/>
        <v>49</v>
      </c>
      <c r="F246" s="43">
        <v>35179.0</v>
      </c>
      <c r="G246" s="43">
        <f t="shared" si="4"/>
        <v>1758.95</v>
      </c>
      <c r="H246" s="12">
        <f t="shared" si="5"/>
        <v>33420.05</v>
      </c>
      <c r="I246" s="43">
        <v>3477.0</v>
      </c>
      <c r="J246" s="43"/>
      <c r="K246" s="43">
        <v>0.0</v>
      </c>
      <c r="L246" s="43">
        <v>3047.0</v>
      </c>
      <c r="M246" s="61"/>
      <c r="N246" s="61">
        <f t="shared" si="14"/>
        <v>39944.05</v>
      </c>
      <c r="O246" s="86"/>
    </row>
    <row r="247" ht="22.5" customHeight="1">
      <c r="A247" s="93">
        <f t="shared" si="7"/>
        <v>246</v>
      </c>
      <c r="B247" s="94" t="str">
        <f t="shared" si="1"/>
        <v>12-Dec</v>
      </c>
      <c r="C247" s="94">
        <v>45994.0</v>
      </c>
      <c r="D247" s="20" t="str">
        <f t="shared" si="15"/>
        <v>Wed</v>
      </c>
      <c r="E247" s="48">
        <f t="shared" si="3"/>
        <v>49</v>
      </c>
      <c r="F247" s="43">
        <v>35101.0</v>
      </c>
      <c r="G247" s="43">
        <f t="shared" si="4"/>
        <v>1755.05</v>
      </c>
      <c r="H247" s="12">
        <f t="shared" si="5"/>
        <v>33345.95</v>
      </c>
      <c r="I247" s="43">
        <v>2336.0</v>
      </c>
      <c r="J247" s="43"/>
      <c r="K247" s="43">
        <v>0.0</v>
      </c>
      <c r="L247" s="43">
        <v>4636.0</v>
      </c>
      <c r="M247" s="61"/>
      <c r="N247" s="61">
        <f t="shared" si="14"/>
        <v>40317.95</v>
      </c>
      <c r="O247" s="86"/>
    </row>
    <row r="248" ht="22.5" customHeight="1">
      <c r="A248" s="93">
        <f t="shared" si="7"/>
        <v>247</v>
      </c>
      <c r="B248" s="94" t="str">
        <f t="shared" si="1"/>
        <v>12-Dec</v>
      </c>
      <c r="C248" s="94">
        <v>45995.0</v>
      </c>
      <c r="D248" s="20" t="str">
        <f t="shared" si="15"/>
        <v>Thu</v>
      </c>
      <c r="E248" s="48">
        <f t="shared" si="3"/>
        <v>49</v>
      </c>
      <c r="F248" s="43">
        <v>35633.0</v>
      </c>
      <c r="G248" s="43">
        <f t="shared" si="4"/>
        <v>1781.65</v>
      </c>
      <c r="H248" s="12">
        <f t="shared" si="5"/>
        <v>33851.35</v>
      </c>
      <c r="I248" s="43">
        <v>7310.0</v>
      </c>
      <c r="J248" s="43"/>
      <c r="K248" s="43">
        <v>0.0</v>
      </c>
      <c r="L248" s="43">
        <v>1865.0</v>
      </c>
      <c r="M248" s="61"/>
      <c r="N248" s="61">
        <f t="shared" si="14"/>
        <v>43026.35</v>
      </c>
      <c r="O248" s="86"/>
    </row>
    <row r="249" ht="22.5" customHeight="1">
      <c r="A249" s="93">
        <f t="shared" si="7"/>
        <v>248</v>
      </c>
      <c r="B249" s="94" t="str">
        <f t="shared" si="1"/>
        <v>12-Dec</v>
      </c>
      <c r="C249" s="94">
        <v>45996.0</v>
      </c>
      <c r="D249" s="20" t="str">
        <f t="shared" si="15"/>
        <v>Fri</v>
      </c>
      <c r="E249" s="48">
        <f t="shared" si="3"/>
        <v>49</v>
      </c>
      <c r="F249" s="43">
        <v>32249.0</v>
      </c>
      <c r="G249" s="43">
        <f t="shared" si="4"/>
        <v>1612.45</v>
      </c>
      <c r="H249" s="12">
        <f t="shared" si="5"/>
        <v>30636.55</v>
      </c>
      <c r="I249" s="43">
        <v>8136.0</v>
      </c>
      <c r="J249" s="43"/>
      <c r="K249" s="43">
        <v>0.0</v>
      </c>
      <c r="L249" s="43">
        <v>5353.0</v>
      </c>
      <c r="M249" s="61"/>
      <c r="N249" s="61">
        <f t="shared" si="14"/>
        <v>44125.55</v>
      </c>
      <c r="O249" s="86"/>
    </row>
    <row r="250" ht="22.5" customHeight="1">
      <c r="A250" s="93">
        <f t="shared" si="7"/>
        <v>249</v>
      </c>
      <c r="B250" s="94" t="str">
        <f t="shared" si="1"/>
        <v>12-Dec</v>
      </c>
      <c r="C250" s="94">
        <v>45997.0</v>
      </c>
      <c r="D250" s="20" t="str">
        <f t="shared" si="15"/>
        <v>Sat</v>
      </c>
      <c r="E250" s="48">
        <f t="shared" si="3"/>
        <v>49</v>
      </c>
      <c r="F250" s="43">
        <v>30720.0</v>
      </c>
      <c r="G250" s="43">
        <f t="shared" si="4"/>
        <v>1536</v>
      </c>
      <c r="H250" s="12">
        <f t="shared" si="5"/>
        <v>29184</v>
      </c>
      <c r="I250" s="43">
        <v>10008.0</v>
      </c>
      <c r="J250" s="43"/>
      <c r="K250" s="43">
        <v>0.0</v>
      </c>
      <c r="L250" s="43">
        <v>8201.0</v>
      </c>
      <c r="M250" s="61"/>
      <c r="N250" s="61">
        <f t="shared" si="14"/>
        <v>47393</v>
      </c>
      <c r="O250" s="86"/>
      <c r="P250" s="104">
        <v>240630.0</v>
      </c>
    </row>
    <row r="251" ht="22.5" customHeight="1">
      <c r="A251" s="93">
        <f t="shared" si="7"/>
        <v>250</v>
      </c>
      <c r="B251" s="94" t="str">
        <f t="shared" si="1"/>
        <v>12-Dec</v>
      </c>
      <c r="C251" s="94">
        <v>45998.0</v>
      </c>
      <c r="D251" s="20" t="str">
        <f t="shared" si="15"/>
        <v>Sun</v>
      </c>
      <c r="E251" s="48">
        <f t="shared" si="3"/>
        <v>50</v>
      </c>
      <c r="F251" s="43">
        <v>0.0</v>
      </c>
      <c r="G251" s="43">
        <f t="shared" si="4"/>
        <v>0</v>
      </c>
      <c r="H251" s="12">
        <f t="shared" si="5"/>
        <v>0</v>
      </c>
      <c r="I251" s="43">
        <v>0.0</v>
      </c>
      <c r="J251" s="43"/>
      <c r="K251" s="43">
        <v>0.0</v>
      </c>
      <c r="L251" s="43">
        <v>0.0</v>
      </c>
      <c r="M251" s="61"/>
      <c r="N251" s="61">
        <f t="shared" si="14"/>
        <v>0</v>
      </c>
      <c r="O251" s="86"/>
    </row>
    <row r="252" ht="22.5" customHeight="1">
      <c r="A252" s="93">
        <f t="shared" si="7"/>
        <v>251</v>
      </c>
      <c r="B252" s="94" t="str">
        <f t="shared" si="1"/>
        <v>12-Dec</v>
      </c>
      <c r="C252" s="94">
        <v>45999.0</v>
      </c>
      <c r="D252" s="20" t="str">
        <f t="shared" si="15"/>
        <v>Mon</v>
      </c>
      <c r="E252" s="48">
        <f t="shared" si="3"/>
        <v>50</v>
      </c>
      <c r="F252" s="43">
        <v>14503.0</v>
      </c>
      <c r="G252" s="43">
        <f t="shared" si="4"/>
        <v>725.15</v>
      </c>
      <c r="H252" s="12">
        <f t="shared" si="5"/>
        <v>13777.85</v>
      </c>
      <c r="I252" s="43">
        <v>3108.0</v>
      </c>
      <c r="J252" s="43"/>
      <c r="K252" s="43">
        <v>0.0</v>
      </c>
      <c r="L252" s="43">
        <v>9330.0</v>
      </c>
      <c r="M252" s="61"/>
      <c r="N252" s="61">
        <f t="shared" si="14"/>
        <v>26215.85</v>
      </c>
      <c r="O252" s="86"/>
    </row>
    <row r="253" ht="22.5" customHeight="1">
      <c r="A253" s="93">
        <f t="shared" si="7"/>
        <v>252</v>
      </c>
      <c r="B253" s="94" t="str">
        <f t="shared" si="1"/>
        <v>12-Dec</v>
      </c>
      <c r="C253" s="94">
        <v>46000.0</v>
      </c>
      <c r="D253" s="20" t="str">
        <f t="shared" si="15"/>
        <v>Tue</v>
      </c>
      <c r="E253" s="48">
        <f t="shared" si="3"/>
        <v>50</v>
      </c>
      <c r="F253" s="43">
        <v>20133.0</v>
      </c>
      <c r="G253" s="43">
        <f t="shared" si="4"/>
        <v>1006.65</v>
      </c>
      <c r="H253" s="12">
        <f t="shared" si="5"/>
        <v>19126.35</v>
      </c>
      <c r="I253" s="43">
        <v>4272.0</v>
      </c>
      <c r="J253" s="43"/>
      <c r="K253" s="43">
        <v>0.0</v>
      </c>
      <c r="L253" s="43">
        <v>2269.0</v>
      </c>
      <c r="M253" s="61"/>
      <c r="N253" s="61">
        <f t="shared" si="14"/>
        <v>25667.35</v>
      </c>
      <c r="O253" s="86"/>
    </row>
    <row r="254" ht="22.5" customHeight="1">
      <c r="A254" s="93">
        <f t="shared" si="7"/>
        <v>253</v>
      </c>
      <c r="B254" s="94" t="str">
        <f t="shared" si="1"/>
        <v>12-Dec</v>
      </c>
      <c r="C254" s="94">
        <v>46001.0</v>
      </c>
      <c r="D254" s="20" t="str">
        <f t="shared" si="15"/>
        <v>Wed</v>
      </c>
      <c r="E254" s="48">
        <f t="shared" si="3"/>
        <v>50</v>
      </c>
      <c r="F254" s="43">
        <v>8002.0</v>
      </c>
      <c r="G254" s="43">
        <f t="shared" si="4"/>
        <v>400.1</v>
      </c>
      <c r="H254" s="12">
        <f t="shared" si="5"/>
        <v>7601.9</v>
      </c>
      <c r="I254" s="43">
        <v>5609.0</v>
      </c>
      <c r="J254" s="43"/>
      <c r="K254" s="43">
        <v>0.0</v>
      </c>
      <c r="L254" s="43">
        <v>2269.0</v>
      </c>
      <c r="M254" s="61"/>
      <c r="N254" s="61">
        <f t="shared" si="14"/>
        <v>15479.9</v>
      </c>
      <c r="O254" s="86"/>
    </row>
    <row r="255" ht="22.5" customHeight="1">
      <c r="A255" s="93">
        <f t="shared" si="7"/>
        <v>254</v>
      </c>
      <c r="B255" s="94" t="str">
        <f t="shared" si="1"/>
        <v>12-Dec</v>
      </c>
      <c r="C255" s="94">
        <v>46002.0</v>
      </c>
      <c r="D255" s="20" t="str">
        <f t="shared" si="15"/>
        <v>Thu</v>
      </c>
      <c r="E255" s="48">
        <f t="shared" si="3"/>
        <v>50</v>
      </c>
      <c r="F255" s="43">
        <v>23261.0</v>
      </c>
      <c r="G255" s="43">
        <f t="shared" si="4"/>
        <v>1163.05</v>
      </c>
      <c r="H255" s="12">
        <f t="shared" si="5"/>
        <v>22097.95</v>
      </c>
      <c r="I255" s="43">
        <v>4991.0</v>
      </c>
      <c r="J255" s="43"/>
      <c r="K255" s="43">
        <v>0.0</v>
      </c>
      <c r="L255" s="43">
        <v>1408.0</v>
      </c>
      <c r="M255" s="61"/>
      <c r="N255" s="61">
        <f t="shared" si="14"/>
        <v>28496.95</v>
      </c>
      <c r="O255" s="86"/>
    </row>
    <row r="256" ht="22.5" customHeight="1">
      <c r="A256" s="93">
        <f t="shared" si="7"/>
        <v>255</v>
      </c>
      <c r="B256" s="94" t="str">
        <f t="shared" si="1"/>
        <v>12-Dec</v>
      </c>
      <c r="C256" s="94">
        <v>46003.0</v>
      </c>
      <c r="D256" s="20" t="str">
        <f t="shared" si="15"/>
        <v>Fri</v>
      </c>
      <c r="E256" s="48">
        <f t="shared" si="3"/>
        <v>50</v>
      </c>
      <c r="F256" s="43">
        <v>25691.0</v>
      </c>
      <c r="G256" s="43">
        <f t="shared" si="4"/>
        <v>1284.55</v>
      </c>
      <c r="H256" s="12">
        <f t="shared" si="5"/>
        <v>24406.45</v>
      </c>
      <c r="I256" s="43">
        <v>7239.0</v>
      </c>
      <c r="J256" s="43"/>
      <c r="K256" s="43">
        <v>0.0</v>
      </c>
      <c r="L256" s="43">
        <v>8324.0</v>
      </c>
      <c r="M256" s="61"/>
      <c r="N256" s="61">
        <f t="shared" si="14"/>
        <v>39969.45</v>
      </c>
      <c r="O256" s="86"/>
    </row>
    <row r="257" ht="22.5" customHeight="1">
      <c r="A257" s="93">
        <f t="shared" si="7"/>
        <v>256</v>
      </c>
      <c r="B257" s="94" t="str">
        <f t="shared" si="1"/>
        <v>12-Dec</v>
      </c>
      <c r="C257" s="94">
        <v>46004.0</v>
      </c>
      <c r="D257" s="20" t="str">
        <f t="shared" si="15"/>
        <v>Sat</v>
      </c>
      <c r="E257" s="48">
        <f t="shared" si="3"/>
        <v>50</v>
      </c>
      <c r="F257" s="43">
        <v>53531.0</v>
      </c>
      <c r="G257" s="43">
        <f t="shared" si="4"/>
        <v>2676.55</v>
      </c>
      <c r="H257" s="12">
        <f t="shared" si="5"/>
        <v>50854.45</v>
      </c>
      <c r="I257" s="43">
        <v>7389.0</v>
      </c>
      <c r="J257" s="43"/>
      <c r="K257" s="43">
        <v>0.0</v>
      </c>
      <c r="L257" s="43">
        <v>3325.0</v>
      </c>
      <c r="M257" s="61"/>
      <c r="N257" s="61">
        <f t="shared" si="14"/>
        <v>61568.45</v>
      </c>
      <c r="O257" s="86"/>
      <c r="P257" s="104">
        <v>197737.0</v>
      </c>
    </row>
    <row r="258" ht="22.5" customHeight="1">
      <c r="A258" s="93">
        <f t="shared" si="7"/>
        <v>257</v>
      </c>
      <c r="B258" s="94" t="str">
        <f t="shared" si="1"/>
        <v>12-Dec</v>
      </c>
      <c r="C258" s="94">
        <v>46005.0</v>
      </c>
      <c r="D258" s="20" t="str">
        <f t="shared" si="15"/>
        <v>Sun</v>
      </c>
      <c r="E258" s="48">
        <f t="shared" si="3"/>
        <v>51</v>
      </c>
      <c r="F258" s="43">
        <v>0.0</v>
      </c>
      <c r="G258" s="43">
        <f t="shared" si="4"/>
        <v>0</v>
      </c>
      <c r="H258" s="12">
        <f t="shared" si="5"/>
        <v>0</v>
      </c>
      <c r="I258" s="43">
        <v>0.0</v>
      </c>
      <c r="J258" s="43"/>
      <c r="K258" s="43">
        <v>0.0</v>
      </c>
      <c r="L258" s="43">
        <v>0.0</v>
      </c>
      <c r="M258" s="61"/>
      <c r="N258" s="61">
        <f t="shared" si="14"/>
        <v>0</v>
      </c>
      <c r="O258" s="86"/>
    </row>
    <row r="259" ht="22.5" customHeight="1">
      <c r="A259" s="93">
        <f t="shared" si="7"/>
        <v>258</v>
      </c>
      <c r="B259" s="94" t="str">
        <f t="shared" si="1"/>
        <v>12-Dec</v>
      </c>
      <c r="C259" s="94">
        <v>46006.0</v>
      </c>
      <c r="D259" s="20" t="str">
        <f t="shared" si="15"/>
        <v>Mon</v>
      </c>
      <c r="E259" s="48">
        <f t="shared" si="3"/>
        <v>51</v>
      </c>
      <c r="F259" s="43">
        <v>16564.0</v>
      </c>
      <c r="G259" s="43">
        <f t="shared" si="4"/>
        <v>828.2</v>
      </c>
      <c r="H259" s="12">
        <f t="shared" si="5"/>
        <v>15735.8</v>
      </c>
      <c r="I259" s="43">
        <v>5604.0</v>
      </c>
      <c r="J259" s="43"/>
      <c r="K259" s="43">
        <v>0.0</v>
      </c>
      <c r="L259" s="43">
        <v>3536.0</v>
      </c>
      <c r="M259" s="61"/>
      <c r="N259" s="61">
        <f t="shared" si="14"/>
        <v>24875.8</v>
      </c>
      <c r="O259" s="86"/>
    </row>
    <row r="260" ht="22.5" customHeight="1">
      <c r="A260" s="93">
        <f t="shared" si="7"/>
        <v>259</v>
      </c>
      <c r="B260" s="94" t="str">
        <f t="shared" si="1"/>
        <v>12-Dec</v>
      </c>
      <c r="C260" s="94">
        <v>46007.0</v>
      </c>
      <c r="D260" s="20" t="str">
        <f t="shared" si="15"/>
        <v>Tue</v>
      </c>
      <c r="E260" s="48">
        <f t="shared" si="3"/>
        <v>51</v>
      </c>
      <c r="F260" s="43">
        <v>15400.0</v>
      </c>
      <c r="G260" s="43">
        <f t="shared" si="4"/>
        <v>770</v>
      </c>
      <c r="H260" s="12">
        <f t="shared" si="5"/>
        <v>14630</v>
      </c>
      <c r="I260" s="43">
        <v>3435.0</v>
      </c>
      <c r="J260" s="43"/>
      <c r="K260" s="43">
        <v>0.0</v>
      </c>
      <c r="L260" s="43">
        <v>3083.0</v>
      </c>
      <c r="M260" s="61"/>
      <c r="N260" s="61">
        <f t="shared" si="14"/>
        <v>21148</v>
      </c>
      <c r="O260" s="86"/>
    </row>
    <row r="261" ht="22.5" customHeight="1">
      <c r="A261" s="93">
        <f t="shared" si="7"/>
        <v>260</v>
      </c>
      <c r="B261" s="94" t="str">
        <f t="shared" si="1"/>
        <v>12-Dec</v>
      </c>
      <c r="C261" s="94">
        <v>46008.0</v>
      </c>
      <c r="D261" s="20" t="str">
        <f t="shared" si="15"/>
        <v>Wed</v>
      </c>
      <c r="E261" s="48">
        <f t="shared" si="3"/>
        <v>51</v>
      </c>
      <c r="F261" s="43">
        <v>32148.0</v>
      </c>
      <c r="G261" s="43">
        <f t="shared" si="4"/>
        <v>1607.4</v>
      </c>
      <c r="H261" s="12">
        <f t="shared" si="5"/>
        <v>30540.6</v>
      </c>
      <c r="I261" s="43">
        <v>2100.0</v>
      </c>
      <c r="J261" s="43"/>
      <c r="K261" s="43">
        <v>0.0</v>
      </c>
      <c r="L261" s="43">
        <v>7521.0</v>
      </c>
      <c r="M261" s="61"/>
      <c r="N261" s="61">
        <f t="shared" si="14"/>
        <v>40161.6</v>
      </c>
      <c r="O261" s="86"/>
    </row>
    <row r="262" ht="22.5" customHeight="1">
      <c r="A262" s="93">
        <f t="shared" si="7"/>
        <v>261</v>
      </c>
      <c r="B262" s="94" t="str">
        <f t="shared" si="1"/>
        <v>12-Dec</v>
      </c>
      <c r="C262" s="94">
        <v>46009.0</v>
      </c>
      <c r="D262" s="20" t="str">
        <f t="shared" si="15"/>
        <v>Thu</v>
      </c>
      <c r="E262" s="48">
        <f t="shared" si="3"/>
        <v>51</v>
      </c>
      <c r="F262" s="43">
        <v>16728.0</v>
      </c>
      <c r="G262" s="43">
        <f t="shared" si="4"/>
        <v>836.4</v>
      </c>
      <c r="H262" s="12">
        <f t="shared" si="5"/>
        <v>15891.6</v>
      </c>
      <c r="I262" s="43">
        <v>5354.0</v>
      </c>
      <c r="J262" s="43"/>
      <c r="K262" s="43">
        <v>0.0</v>
      </c>
      <c r="L262" s="43">
        <v>5876.0</v>
      </c>
      <c r="M262" s="61"/>
      <c r="N262" s="61">
        <f t="shared" si="14"/>
        <v>27121.6</v>
      </c>
      <c r="O262" s="86"/>
    </row>
    <row r="263" ht="22.5" customHeight="1">
      <c r="A263" s="93">
        <f t="shared" si="7"/>
        <v>262</v>
      </c>
      <c r="B263" s="94" t="str">
        <f t="shared" si="1"/>
        <v>12-Dec</v>
      </c>
      <c r="C263" s="94">
        <v>46010.0</v>
      </c>
      <c r="D263" s="20" t="str">
        <f t="shared" si="15"/>
        <v>Fri</v>
      </c>
      <c r="E263" s="48">
        <f t="shared" si="3"/>
        <v>51</v>
      </c>
      <c r="F263" s="43">
        <v>20615.0</v>
      </c>
      <c r="G263" s="43">
        <f t="shared" si="4"/>
        <v>1030.75</v>
      </c>
      <c r="H263" s="12">
        <f t="shared" si="5"/>
        <v>19584.25</v>
      </c>
      <c r="I263" s="43">
        <v>9863.0</v>
      </c>
      <c r="J263" s="43"/>
      <c r="K263" s="43">
        <v>0.0</v>
      </c>
      <c r="L263" s="43">
        <v>6549.0</v>
      </c>
      <c r="M263" s="61"/>
      <c r="N263" s="61">
        <f t="shared" si="14"/>
        <v>35996.25</v>
      </c>
      <c r="O263" s="86"/>
    </row>
    <row r="264" ht="22.5" customHeight="1">
      <c r="A264" s="93">
        <f t="shared" si="7"/>
        <v>263</v>
      </c>
      <c r="B264" s="94" t="str">
        <f t="shared" si="1"/>
        <v>12-Dec</v>
      </c>
      <c r="C264" s="94">
        <v>46011.0</v>
      </c>
      <c r="D264" s="20" t="str">
        <f t="shared" si="15"/>
        <v>Sat</v>
      </c>
      <c r="E264" s="48">
        <f t="shared" si="3"/>
        <v>51</v>
      </c>
      <c r="F264" s="43">
        <v>22137.0</v>
      </c>
      <c r="G264" s="43">
        <f t="shared" si="4"/>
        <v>1106.85</v>
      </c>
      <c r="H264" s="12">
        <f t="shared" si="5"/>
        <v>21030.15</v>
      </c>
      <c r="I264" s="43">
        <v>6984.0</v>
      </c>
      <c r="J264" s="43"/>
      <c r="K264" s="43">
        <v>0.0</v>
      </c>
      <c r="L264" s="43">
        <v>4255.0</v>
      </c>
      <c r="M264" s="61"/>
      <c r="N264" s="61">
        <f t="shared" si="14"/>
        <v>32269.15</v>
      </c>
      <c r="O264" s="86"/>
      <c r="P264" s="104">
        <v>181738.0</v>
      </c>
    </row>
    <row r="265" ht="22.5" customHeight="1">
      <c r="A265" s="93">
        <f t="shared" si="7"/>
        <v>264</v>
      </c>
      <c r="B265" s="94" t="str">
        <f t="shared" si="1"/>
        <v>12-Dec</v>
      </c>
      <c r="C265" s="94">
        <v>46012.0</v>
      </c>
      <c r="D265" s="20" t="str">
        <f t="shared" si="15"/>
        <v>Sun</v>
      </c>
      <c r="E265" s="48">
        <f t="shared" si="3"/>
        <v>52</v>
      </c>
      <c r="F265" s="43">
        <v>0.0</v>
      </c>
      <c r="G265" s="43">
        <f t="shared" si="4"/>
        <v>0</v>
      </c>
      <c r="H265" s="12">
        <f t="shared" si="5"/>
        <v>0</v>
      </c>
      <c r="I265" s="43">
        <v>0.0</v>
      </c>
      <c r="J265" s="43"/>
      <c r="K265" s="43">
        <v>0.0</v>
      </c>
      <c r="L265" s="43">
        <v>0.0</v>
      </c>
      <c r="M265" s="61"/>
      <c r="N265" s="61">
        <f t="shared" si="14"/>
        <v>0</v>
      </c>
      <c r="O265" s="86"/>
    </row>
    <row r="266" ht="22.5" customHeight="1">
      <c r="A266" s="93">
        <f t="shared" si="7"/>
        <v>265</v>
      </c>
      <c r="B266" s="94" t="str">
        <f t="shared" si="1"/>
        <v>12-Dec</v>
      </c>
      <c r="C266" s="94">
        <v>46013.0</v>
      </c>
      <c r="D266" s="20" t="str">
        <f t="shared" si="15"/>
        <v>Mon</v>
      </c>
      <c r="E266" s="48">
        <f t="shared" si="3"/>
        <v>52</v>
      </c>
      <c r="F266" s="43">
        <v>42551.0</v>
      </c>
      <c r="G266" s="43">
        <f t="shared" si="4"/>
        <v>2127.55</v>
      </c>
      <c r="H266" s="12">
        <f t="shared" si="5"/>
        <v>40423.45</v>
      </c>
      <c r="I266" s="43">
        <v>3642.0</v>
      </c>
      <c r="J266" s="43"/>
      <c r="K266" s="43">
        <v>0.0</v>
      </c>
      <c r="L266" s="43">
        <v>3332.0</v>
      </c>
      <c r="M266" s="61"/>
      <c r="N266" s="61">
        <f t="shared" si="14"/>
        <v>47397.45</v>
      </c>
      <c r="O266" s="86"/>
    </row>
    <row r="267" ht="22.5" customHeight="1">
      <c r="A267" s="93">
        <f t="shared" si="7"/>
        <v>266</v>
      </c>
      <c r="B267" s="94" t="str">
        <f t="shared" si="1"/>
        <v>12-Dec</v>
      </c>
      <c r="C267" s="94">
        <v>46014.0</v>
      </c>
      <c r="D267" s="20" t="str">
        <f t="shared" si="15"/>
        <v>Tue</v>
      </c>
      <c r="E267" s="48">
        <f t="shared" si="3"/>
        <v>52</v>
      </c>
      <c r="F267" s="43">
        <v>39237.0</v>
      </c>
      <c r="G267" s="43">
        <f t="shared" si="4"/>
        <v>1961.85</v>
      </c>
      <c r="H267" s="12">
        <f t="shared" si="5"/>
        <v>37275.15</v>
      </c>
      <c r="I267" s="43">
        <v>7575.0</v>
      </c>
      <c r="J267" s="43"/>
      <c r="K267" s="43">
        <v>0.0</v>
      </c>
      <c r="L267" s="43">
        <v>1950.0</v>
      </c>
      <c r="M267" s="61"/>
      <c r="N267" s="61">
        <f t="shared" si="14"/>
        <v>46800.15</v>
      </c>
      <c r="O267" s="86"/>
    </row>
    <row r="268" ht="22.5" customHeight="1">
      <c r="A268" s="93">
        <f t="shared" si="7"/>
        <v>267</v>
      </c>
      <c r="B268" s="94" t="str">
        <f t="shared" si="1"/>
        <v>12-Dec</v>
      </c>
      <c r="C268" s="94">
        <v>46015.0</v>
      </c>
      <c r="D268" s="20" t="str">
        <f t="shared" si="15"/>
        <v>Wed</v>
      </c>
      <c r="E268" s="48">
        <f t="shared" si="3"/>
        <v>52</v>
      </c>
      <c r="F268" s="43">
        <v>13216.0</v>
      </c>
      <c r="G268" s="43">
        <f t="shared" si="4"/>
        <v>660.8</v>
      </c>
      <c r="H268" s="12">
        <f t="shared" si="5"/>
        <v>12555.2</v>
      </c>
      <c r="I268" s="43">
        <v>4268.0</v>
      </c>
      <c r="J268" s="43"/>
      <c r="K268" s="43">
        <v>0.0</v>
      </c>
      <c r="L268" s="43">
        <v>2378.0</v>
      </c>
      <c r="M268" s="61"/>
      <c r="N268" s="61">
        <f t="shared" si="14"/>
        <v>19201.2</v>
      </c>
      <c r="O268" s="86"/>
    </row>
    <row r="269" ht="22.5" customHeight="1">
      <c r="A269" s="93">
        <f t="shared" si="7"/>
        <v>268</v>
      </c>
      <c r="B269" s="94" t="str">
        <f t="shared" si="1"/>
        <v>12-Dec</v>
      </c>
      <c r="C269" s="94">
        <v>46016.0</v>
      </c>
      <c r="D269" s="20" t="str">
        <f t="shared" si="15"/>
        <v>Thu</v>
      </c>
      <c r="E269" s="48">
        <f t="shared" si="3"/>
        <v>52</v>
      </c>
      <c r="F269" s="43">
        <v>21719.0</v>
      </c>
      <c r="G269" s="43">
        <f t="shared" si="4"/>
        <v>1085.95</v>
      </c>
      <c r="H269" s="12">
        <f t="shared" si="5"/>
        <v>20633.05</v>
      </c>
      <c r="I269" s="43">
        <v>5490.0</v>
      </c>
      <c r="J269" s="43"/>
      <c r="K269" s="43">
        <v>0.0</v>
      </c>
      <c r="L269" s="43">
        <v>3818.0</v>
      </c>
      <c r="M269" s="61"/>
      <c r="N269" s="61">
        <f t="shared" si="14"/>
        <v>29941.05</v>
      </c>
      <c r="O269" s="86"/>
    </row>
    <row r="270" ht="22.5" customHeight="1">
      <c r="A270" s="93">
        <f t="shared" si="7"/>
        <v>269</v>
      </c>
      <c r="B270" s="94" t="str">
        <f t="shared" si="1"/>
        <v>12-Dec</v>
      </c>
      <c r="C270" s="94">
        <v>46017.0</v>
      </c>
      <c r="D270" s="20" t="str">
        <f t="shared" si="15"/>
        <v>Fri</v>
      </c>
      <c r="E270" s="48">
        <f t="shared" si="3"/>
        <v>52</v>
      </c>
      <c r="F270" s="43">
        <v>23390.0</v>
      </c>
      <c r="G270" s="43">
        <f t="shared" si="4"/>
        <v>1169.5</v>
      </c>
      <c r="H270" s="12">
        <f t="shared" si="5"/>
        <v>22220.5</v>
      </c>
      <c r="I270" s="43">
        <v>4737.0</v>
      </c>
      <c r="J270" s="43"/>
      <c r="K270" s="43">
        <v>0.0</v>
      </c>
      <c r="L270" s="43">
        <v>6101.0</v>
      </c>
      <c r="M270" s="61"/>
      <c r="N270" s="61">
        <f t="shared" si="14"/>
        <v>33058.5</v>
      </c>
      <c r="O270" s="86"/>
    </row>
    <row r="271" ht="22.5" customHeight="1">
      <c r="A271" s="93">
        <f t="shared" si="7"/>
        <v>270</v>
      </c>
      <c r="B271" s="94" t="str">
        <f t="shared" si="1"/>
        <v>12-Dec</v>
      </c>
      <c r="C271" s="94">
        <v>46018.0</v>
      </c>
      <c r="D271" s="20" t="str">
        <f t="shared" si="15"/>
        <v>Sat</v>
      </c>
      <c r="E271" s="48">
        <f t="shared" si="3"/>
        <v>52</v>
      </c>
      <c r="F271" s="43">
        <v>20850.0</v>
      </c>
      <c r="G271" s="43">
        <f t="shared" si="4"/>
        <v>1042.5</v>
      </c>
      <c r="H271" s="12">
        <f t="shared" si="5"/>
        <v>19807.5</v>
      </c>
      <c r="I271" s="43">
        <v>4955.0</v>
      </c>
      <c r="J271" s="43"/>
      <c r="K271" s="43">
        <v>0.0</v>
      </c>
      <c r="L271" s="43">
        <v>1111.0</v>
      </c>
      <c r="M271" s="61"/>
      <c r="N271" s="61">
        <f t="shared" si="14"/>
        <v>25873.5</v>
      </c>
      <c r="O271" s="86"/>
      <c r="P271" s="104">
        <v>202645.0</v>
      </c>
    </row>
    <row r="272" ht="22.5" customHeight="1">
      <c r="A272" s="93">
        <f t="shared" si="7"/>
        <v>271</v>
      </c>
      <c r="B272" s="94" t="str">
        <f t="shared" si="1"/>
        <v>12-Dec</v>
      </c>
      <c r="C272" s="94">
        <v>46019.0</v>
      </c>
      <c r="D272" s="20" t="str">
        <f t="shared" si="15"/>
        <v>Sun</v>
      </c>
      <c r="E272" s="48">
        <f t="shared" si="3"/>
        <v>53</v>
      </c>
      <c r="F272" s="43">
        <v>0.0</v>
      </c>
      <c r="G272" s="43">
        <f t="shared" si="4"/>
        <v>0</v>
      </c>
      <c r="H272" s="12">
        <f t="shared" si="5"/>
        <v>0</v>
      </c>
      <c r="I272" s="43">
        <v>0.0</v>
      </c>
      <c r="J272" s="43"/>
      <c r="K272" s="43">
        <v>0.0</v>
      </c>
      <c r="L272" s="43">
        <v>0.0</v>
      </c>
      <c r="M272" s="61"/>
      <c r="N272" s="61">
        <f t="shared" si="14"/>
        <v>0</v>
      </c>
      <c r="O272" s="86"/>
    </row>
    <row r="273" ht="22.5" customHeight="1">
      <c r="A273" s="93">
        <f t="shared" si="7"/>
        <v>272</v>
      </c>
      <c r="B273" s="94" t="str">
        <f t="shared" si="1"/>
        <v>12-Dec</v>
      </c>
      <c r="C273" s="94">
        <v>46020.0</v>
      </c>
      <c r="D273" s="20" t="str">
        <f t="shared" si="15"/>
        <v>Mon</v>
      </c>
      <c r="E273" s="48">
        <f t="shared" si="3"/>
        <v>53</v>
      </c>
      <c r="F273" s="43">
        <v>42169.0</v>
      </c>
      <c r="G273" s="43">
        <f t="shared" si="4"/>
        <v>2108.45</v>
      </c>
      <c r="H273" s="12">
        <f t="shared" si="5"/>
        <v>40060.55</v>
      </c>
      <c r="I273" s="43">
        <v>3740.0</v>
      </c>
      <c r="J273" s="43"/>
      <c r="K273" s="43">
        <v>0.0</v>
      </c>
      <c r="L273" s="43">
        <v>4004.0</v>
      </c>
      <c r="M273" s="61"/>
      <c r="N273" s="61">
        <f t="shared" si="14"/>
        <v>47804.55</v>
      </c>
      <c r="O273" s="86"/>
    </row>
    <row r="274" ht="22.5" customHeight="1">
      <c r="A274" s="93">
        <f t="shared" si="7"/>
        <v>273</v>
      </c>
      <c r="B274" s="94" t="str">
        <f t="shared" si="1"/>
        <v>12-Dec</v>
      </c>
      <c r="C274" s="94">
        <v>46021.0</v>
      </c>
      <c r="D274" s="20" t="str">
        <f t="shared" si="15"/>
        <v>Tue</v>
      </c>
      <c r="E274" s="48">
        <f t="shared" si="3"/>
        <v>53</v>
      </c>
      <c r="F274" s="43">
        <v>25685.0</v>
      </c>
      <c r="G274" s="43">
        <f t="shared" si="4"/>
        <v>1284.25</v>
      </c>
      <c r="H274" s="12">
        <f t="shared" si="5"/>
        <v>24400.75</v>
      </c>
      <c r="I274" s="43">
        <v>10572.0</v>
      </c>
      <c r="J274" s="43"/>
      <c r="K274" s="43">
        <v>0.0</v>
      </c>
      <c r="L274" s="43">
        <v>1829.0</v>
      </c>
      <c r="M274" s="61"/>
      <c r="N274" s="61">
        <f t="shared" si="14"/>
        <v>36801.75</v>
      </c>
      <c r="O274" s="86"/>
    </row>
    <row r="275" ht="22.5" customHeight="1">
      <c r="A275" s="93">
        <f t="shared" si="7"/>
        <v>274</v>
      </c>
      <c r="B275" s="94" t="str">
        <f t="shared" si="1"/>
        <v>12-Dec</v>
      </c>
      <c r="C275" s="94">
        <v>46022.0</v>
      </c>
      <c r="D275" s="20" t="str">
        <f t="shared" si="15"/>
        <v>Wed</v>
      </c>
      <c r="E275" s="48">
        <f t="shared" si="3"/>
        <v>53</v>
      </c>
      <c r="F275" s="43">
        <v>39110.0</v>
      </c>
      <c r="G275" s="43">
        <f t="shared" si="4"/>
        <v>1955.5</v>
      </c>
      <c r="H275" s="12">
        <f t="shared" si="5"/>
        <v>37154.5</v>
      </c>
      <c r="I275" s="43">
        <v>12878.0</v>
      </c>
      <c r="J275" s="43"/>
      <c r="K275" s="43">
        <v>0.0</v>
      </c>
      <c r="L275" s="43">
        <v>7073.0</v>
      </c>
      <c r="M275" s="61"/>
      <c r="N275" s="61">
        <f t="shared" si="14"/>
        <v>57105.5</v>
      </c>
      <c r="O275" s="86"/>
      <c r="P275" s="103">
        <v>964712.0</v>
      </c>
    </row>
    <row r="276" ht="22.5" customHeight="1">
      <c r="A276" s="93">
        <f t="shared" si="7"/>
        <v>275</v>
      </c>
      <c r="B276" s="94" t="str">
        <f t="shared" si="1"/>
        <v>01-Jan</v>
      </c>
      <c r="C276" s="94">
        <v>46023.0</v>
      </c>
      <c r="D276" s="20" t="str">
        <f t="shared" si="15"/>
        <v>Thu</v>
      </c>
      <c r="E276" s="48">
        <f t="shared" si="3"/>
        <v>1</v>
      </c>
      <c r="F276" s="43">
        <v>35717.0</v>
      </c>
      <c r="G276" s="43">
        <f t="shared" si="4"/>
        <v>1785.85</v>
      </c>
      <c r="H276" s="12">
        <f t="shared" si="5"/>
        <v>33931.15</v>
      </c>
      <c r="I276" s="43">
        <v>9576.0</v>
      </c>
      <c r="J276" s="43"/>
      <c r="K276" s="43">
        <v>0.0</v>
      </c>
      <c r="L276" s="43">
        <v>1685.0</v>
      </c>
      <c r="M276" s="61"/>
      <c r="N276" s="61">
        <f t="shared" si="14"/>
        <v>45192.15</v>
      </c>
      <c r="O276" s="86"/>
    </row>
    <row r="277" ht="22.5" customHeight="1">
      <c r="A277" s="93">
        <f t="shared" si="7"/>
        <v>276</v>
      </c>
      <c r="B277" s="94" t="str">
        <f t="shared" si="1"/>
        <v>01-Jan</v>
      </c>
      <c r="C277" s="94">
        <v>46024.0</v>
      </c>
      <c r="D277" s="20" t="str">
        <f t="shared" si="15"/>
        <v>Fri</v>
      </c>
      <c r="E277" s="48">
        <f t="shared" si="3"/>
        <v>1</v>
      </c>
      <c r="F277" s="43">
        <v>22861.0</v>
      </c>
      <c r="G277" s="43">
        <f t="shared" si="4"/>
        <v>1143.05</v>
      </c>
      <c r="H277" s="12">
        <f t="shared" si="5"/>
        <v>21717.95</v>
      </c>
      <c r="I277" s="43">
        <v>5318.0</v>
      </c>
      <c r="J277" s="43"/>
      <c r="K277" s="43">
        <v>0.0</v>
      </c>
      <c r="L277" s="43">
        <v>4280.0</v>
      </c>
      <c r="M277" s="61"/>
      <c r="N277" s="61">
        <f t="shared" si="14"/>
        <v>31315.95</v>
      </c>
      <c r="O277" s="86"/>
    </row>
    <row r="278" ht="22.5" customHeight="1">
      <c r="A278" s="93">
        <f t="shared" si="7"/>
        <v>277</v>
      </c>
      <c r="B278" s="94" t="str">
        <f t="shared" si="1"/>
        <v>01-Jan</v>
      </c>
      <c r="C278" s="94">
        <v>46025.0</v>
      </c>
      <c r="D278" s="20" t="str">
        <f t="shared" si="15"/>
        <v>Sat</v>
      </c>
      <c r="E278" s="48">
        <f t="shared" si="3"/>
        <v>1</v>
      </c>
      <c r="F278" s="43">
        <v>27025.0</v>
      </c>
      <c r="G278" s="43">
        <f t="shared" si="4"/>
        <v>1351.25</v>
      </c>
      <c r="H278" s="12">
        <f t="shared" si="5"/>
        <v>25673.75</v>
      </c>
      <c r="I278" s="43">
        <v>11109.0</v>
      </c>
      <c r="J278" s="43"/>
      <c r="K278" s="43">
        <v>0.0</v>
      </c>
      <c r="L278" s="43">
        <v>3300.0</v>
      </c>
      <c r="M278" s="61"/>
      <c r="N278" s="61">
        <f t="shared" si="14"/>
        <v>40082.75</v>
      </c>
      <c r="O278" s="86"/>
      <c r="P278" s="104">
        <v>259415.0</v>
      </c>
    </row>
    <row r="279" ht="22.5" customHeight="1">
      <c r="A279" s="93">
        <f t="shared" si="7"/>
        <v>278</v>
      </c>
      <c r="B279" s="94" t="str">
        <f t="shared" si="1"/>
        <v>01-Jan</v>
      </c>
      <c r="C279" s="94">
        <v>46026.0</v>
      </c>
      <c r="D279" s="20" t="str">
        <f t="shared" si="15"/>
        <v>Sun</v>
      </c>
      <c r="E279" s="48">
        <f t="shared" si="3"/>
        <v>2</v>
      </c>
      <c r="F279" s="43">
        <v>0.0</v>
      </c>
      <c r="G279" s="43">
        <f t="shared" si="4"/>
        <v>0</v>
      </c>
      <c r="H279" s="12">
        <f t="shared" si="5"/>
        <v>0</v>
      </c>
      <c r="I279" s="43">
        <v>0.0</v>
      </c>
      <c r="J279" s="43"/>
      <c r="K279" s="43">
        <v>0.0</v>
      </c>
      <c r="L279" s="43">
        <v>0.0</v>
      </c>
      <c r="M279" s="61"/>
      <c r="N279" s="61">
        <f t="shared" si="14"/>
        <v>0</v>
      </c>
      <c r="O279" s="86"/>
    </row>
    <row r="280" ht="22.5" customHeight="1">
      <c r="A280" s="93">
        <f t="shared" si="7"/>
        <v>279</v>
      </c>
      <c r="B280" s="94" t="str">
        <f t="shared" si="1"/>
        <v>01-Jan</v>
      </c>
      <c r="C280" s="94">
        <v>46027.0</v>
      </c>
      <c r="D280" s="20" t="str">
        <f t="shared" si="15"/>
        <v>Mon</v>
      </c>
      <c r="E280" s="48">
        <f t="shared" si="3"/>
        <v>2</v>
      </c>
      <c r="F280" s="43">
        <v>16973.0</v>
      </c>
      <c r="G280" s="43">
        <f t="shared" si="4"/>
        <v>848.65</v>
      </c>
      <c r="H280" s="12">
        <f t="shared" si="5"/>
        <v>16124.35</v>
      </c>
      <c r="I280" s="43">
        <v>2561.0</v>
      </c>
      <c r="J280" s="43"/>
      <c r="K280" s="43">
        <v>0.0</v>
      </c>
      <c r="L280" s="43">
        <v>2025.0</v>
      </c>
      <c r="M280" s="61"/>
      <c r="N280" s="61">
        <f t="shared" si="14"/>
        <v>20710.35</v>
      </c>
      <c r="O280" s="86"/>
    </row>
    <row r="281" ht="22.5" customHeight="1">
      <c r="A281" s="93">
        <f t="shared" si="7"/>
        <v>280</v>
      </c>
      <c r="B281" s="94" t="str">
        <f t="shared" si="1"/>
        <v>01-Jan</v>
      </c>
      <c r="C281" s="94">
        <v>46028.0</v>
      </c>
      <c r="D281" s="20" t="str">
        <f t="shared" si="15"/>
        <v>Tue</v>
      </c>
      <c r="E281" s="48">
        <f t="shared" si="3"/>
        <v>2</v>
      </c>
      <c r="F281" s="43">
        <v>19615.0</v>
      </c>
      <c r="G281" s="43">
        <f t="shared" si="4"/>
        <v>980.75</v>
      </c>
      <c r="H281" s="12">
        <f t="shared" si="5"/>
        <v>18634.25</v>
      </c>
      <c r="I281" s="43">
        <v>4253.0</v>
      </c>
      <c r="J281" s="43"/>
      <c r="K281" s="43">
        <v>0.0</v>
      </c>
      <c r="L281" s="43">
        <v>2949.0</v>
      </c>
      <c r="M281" s="61"/>
      <c r="N281" s="61">
        <f t="shared" si="14"/>
        <v>25836.25</v>
      </c>
      <c r="O281" s="86"/>
    </row>
    <row r="282" ht="22.5" customHeight="1">
      <c r="A282" s="93">
        <f t="shared" si="7"/>
        <v>281</v>
      </c>
      <c r="B282" s="94" t="str">
        <f t="shared" si="1"/>
        <v>01-Jan</v>
      </c>
      <c r="C282" s="94">
        <v>46029.0</v>
      </c>
      <c r="D282" s="20" t="str">
        <f t="shared" si="15"/>
        <v>Wed</v>
      </c>
      <c r="E282" s="48">
        <f t="shared" si="3"/>
        <v>2</v>
      </c>
      <c r="F282" s="43">
        <v>0.0</v>
      </c>
      <c r="G282" s="43">
        <f t="shared" si="4"/>
        <v>0</v>
      </c>
      <c r="H282" s="12">
        <f t="shared" si="5"/>
        <v>0</v>
      </c>
      <c r="I282" s="43">
        <v>0.0</v>
      </c>
      <c r="J282" s="43"/>
      <c r="K282" s="43">
        <v>0.0</v>
      </c>
      <c r="L282" s="43">
        <v>0.0</v>
      </c>
      <c r="M282" s="61"/>
      <c r="N282" s="61">
        <f t="shared" si="14"/>
        <v>0</v>
      </c>
      <c r="O282" s="86"/>
    </row>
    <row r="283" ht="22.5" customHeight="1">
      <c r="A283" s="93">
        <f t="shared" si="7"/>
        <v>282</v>
      </c>
      <c r="B283" s="94" t="str">
        <f t="shared" si="1"/>
        <v>01-Jan</v>
      </c>
      <c r="C283" s="94">
        <v>46030.0</v>
      </c>
      <c r="D283" s="20" t="str">
        <f t="shared" si="15"/>
        <v>Thu</v>
      </c>
      <c r="E283" s="48">
        <f t="shared" si="3"/>
        <v>2</v>
      </c>
      <c r="F283" s="43">
        <v>19315.0</v>
      </c>
      <c r="G283" s="43">
        <f t="shared" si="4"/>
        <v>965.75</v>
      </c>
      <c r="H283" s="12">
        <f t="shared" si="5"/>
        <v>18349.25</v>
      </c>
      <c r="I283" s="43">
        <v>12432.0</v>
      </c>
      <c r="J283" s="43"/>
      <c r="K283" s="43">
        <v>0.0</v>
      </c>
      <c r="L283" s="43">
        <v>6664.0</v>
      </c>
      <c r="M283" s="61"/>
      <c r="N283" s="61">
        <f t="shared" si="14"/>
        <v>37445.25</v>
      </c>
      <c r="O283" s="86"/>
    </row>
    <row r="284" ht="22.5" customHeight="1">
      <c r="A284" s="93">
        <f t="shared" si="7"/>
        <v>283</v>
      </c>
      <c r="B284" s="94" t="str">
        <f t="shared" si="1"/>
        <v>01-Jan</v>
      </c>
      <c r="C284" s="94">
        <v>46031.0</v>
      </c>
      <c r="D284" s="20" t="str">
        <f t="shared" si="15"/>
        <v>Fri</v>
      </c>
      <c r="E284" s="48">
        <f t="shared" si="3"/>
        <v>2</v>
      </c>
      <c r="F284" s="43">
        <v>26153.0</v>
      </c>
      <c r="G284" s="43">
        <f t="shared" si="4"/>
        <v>1307.65</v>
      </c>
      <c r="H284" s="12">
        <f t="shared" si="5"/>
        <v>24845.35</v>
      </c>
      <c r="I284" s="43">
        <v>9869.0</v>
      </c>
      <c r="J284" s="43"/>
      <c r="K284" s="43">
        <v>0.0</v>
      </c>
      <c r="L284" s="43">
        <v>11662.0</v>
      </c>
      <c r="M284" s="61"/>
      <c r="N284" s="61">
        <f t="shared" si="14"/>
        <v>46376.35</v>
      </c>
      <c r="O284" s="86"/>
    </row>
    <row r="285" ht="22.5" customHeight="1">
      <c r="A285" s="93">
        <f t="shared" si="7"/>
        <v>284</v>
      </c>
      <c r="B285" s="94" t="str">
        <f t="shared" si="1"/>
        <v>01-Jan</v>
      </c>
      <c r="C285" s="94">
        <v>46032.0</v>
      </c>
      <c r="D285" s="20" t="str">
        <f t="shared" si="15"/>
        <v>Sat</v>
      </c>
      <c r="E285" s="48">
        <f t="shared" si="3"/>
        <v>2</v>
      </c>
      <c r="F285" s="43">
        <v>27278.0</v>
      </c>
      <c r="G285" s="43">
        <f t="shared" si="4"/>
        <v>1363.9</v>
      </c>
      <c r="H285" s="12">
        <f t="shared" si="5"/>
        <v>25914.1</v>
      </c>
      <c r="I285" s="43">
        <v>7229.0</v>
      </c>
      <c r="J285" s="43"/>
      <c r="K285" s="43">
        <v>0.0</v>
      </c>
      <c r="L285" s="43">
        <v>6023.0</v>
      </c>
      <c r="M285" s="61"/>
      <c r="N285" s="61">
        <f t="shared" si="14"/>
        <v>39166.1</v>
      </c>
      <c r="O285" s="86"/>
      <c r="P285" s="84" t="s">
        <v>1227</v>
      </c>
    </row>
    <row r="286" ht="22.5" customHeight="1">
      <c r="A286" s="93">
        <f t="shared" si="7"/>
        <v>285</v>
      </c>
      <c r="B286" s="94" t="str">
        <f t="shared" si="1"/>
        <v>01-Jan</v>
      </c>
      <c r="C286" s="94">
        <v>46033.0</v>
      </c>
      <c r="D286" s="20" t="str">
        <f t="shared" si="15"/>
        <v>Sun</v>
      </c>
      <c r="E286" s="48">
        <f t="shared" si="3"/>
        <v>3</v>
      </c>
      <c r="F286" s="43">
        <v>0.0</v>
      </c>
      <c r="G286" s="43">
        <f t="shared" si="4"/>
        <v>0</v>
      </c>
      <c r="H286" s="12">
        <f t="shared" si="5"/>
        <v>0</v>
      </c>
      <c r="I286" s="43">
        <v>0.0</v>
      </c>
      <c r="J286" s="43"/>
      <c r="K286" s="43">
        <v>0.0</v>
      </c>
      <c r="L286" s="43">
        <v>0.0</v>
      </c>
      <c r="M286" s="61"/>
      <c r="N286" s="61">
        <f t="shared" si="14"/>
        <v>0</v>
      </c>
      <c r="O286" s="86"/>
    </row>
    <row r="287" ht="22.5" customHeight="1">
      <c r="A287" s="93">
        <f t="shared" si="7"/>
        <v>286</v>
      </c>
      <c r="B287" s="94" t="str">
        <f t="shared" si="1"/>
        <v>01-Jan</v>
      </c>
      <c r="C287" s="94">
        <v>46034.0</v>
      </c>
      <c r="D287" s="20" t="str">
        <f t="shared" si="15"/>
        <v>Mon</v>
      </c>
      <c r="E287" s="48">
        <f t="shared" si="3"/>
        <v>3</v>
      </c>
      <c r="F287" s="43">
        <v>12497.0</v>
      </c>
      <c r="G287" s="43">
        <f t="shared" si="4"/>
        <v>624.85</v>
      </c>
      <c r="H287" s="12">
        <f t="shared" si="5"/>
        <v>11872.15</v>
      </c>
      <c r="I287" s="43">
        <v>3981.0</v>
      </c>
      <c r="J287" s="43"/>
      <c r="K287" s="43">
        <v>0.0</v>
      </c>
      <c r="L287" s="43">
        <v>6923.0</v>
      </c>
      <c r="M287" s="61"/>
      <c r="N287" s="61">
        <f t="shared" si="14"/>
        <v>22776.15</v>
      </c>
      <c r="O287" s="86"/>
    </row>
    <row r="288" ht="22.5" customHeight="1">
      <c r="A288" s="93">
        <f t="shared" si="7"/>
        <v>287</v>
      </c>
      <c r="B288" s="94" t="str">
        <f t="shared" si="1"/>
        <v>01-Jan</v>
      </c>
      <c r="C288" s="94">
        <v>46035.0</v>
      </c>
      <c r="D288" s="20" t="str">
        <f t="shared" si="15"/>
        <v>Tue</v>
      </c>
      <c r="E288" s="48">
        <f t="shared" si="3"/>
        <v>3</v>
      </c>
      <c r="F288" s="43">
        <v>13636.0</v>
      </c>
      <c r="G288" s="43">
        <f t="shared" si="4"/>
        <v>681.8</v>
      </c>
      <c r="H288" s="12">
        <f t="shared" si="5"/>
        <v>12954.2</v>
      </c>
      <c r="I288" s="43">
        <v>5283.0</v>
      </c>
      <c r="J288" s="43"/>
      <c r="K288" s="43">
        <v>0.0</v>
      </c>
      <c r="L288" s="43">
        <v>1895.0</v>
      </c>
      <c r="M288" s="61"/>
      <c r="N288" s="61">
        <f t="shared" si="14"/>
        <v>20132.2</v>
      </c>
      <c r="O288" s="86"/>
    </row>
    <row r="289" ht="22.5" customHeight="1">
      <c r="A289" s="93">
        <f t="shared" si="7"/>
        <v>288</v>
      </c>
      <c r="B289" s="94" t="str">
        <f t="shared" si="1"/>
        <v>01-Jan</v>
      </c>
      <c r="C289" s="94">
        <v>46036.0</v>
      </c>
      <c r="D289" s="20" t="str">
        <f t="shared" si="15"/>
        <v>Wed</v>
      </c>
      <c r="E289" s="48">
        <f t="shared" si="3"/>
        <v>3</v>
      </c>
      <c r="F289" s="43">
        <v>24761.0</v>
      </c>
      <c r="G289" s="43">
        <f t="shared" si="4"/>
        <v>1238.05</v>
      </c>
      <c r="H289" s="12">
        <f t="shared" si="5"/>
        <v>23522.95</v>
      </c>
      <c r="I289" s="43">
        <v>4448.0</v>
      </c>
      <c r="J289" s="43"/>
      <c r="K289" s="43">
        <v>0.0</v>
      </c>
      <c r="L289" s="43">
        <v>4754.0</v>
      </c>
      <c r="M289" s="61"/>
      <c r="N289" s="61">
        <f t="shared" si="14"/>
        <v>32724.95</v>
      </c>
      <c r="O289" s="86"/>
    </row>
    <row r="290" ht="22.5" customHeight="1">
      <c r="A290" s="93">
        <f t="shared" si="7"/>
        <v>289</v>
      </c>
      <c r="B290" s="94" t="str">
        <f t="shared" si="1"/>
        <v>01-Jan</v>
      </c>
      <c r="C290" s="94">
        <v>46037.0</v>
      </c>
      <c r="D290" s="20" t="str">
        <f t="shared" si="15"/>
        <v>Thu</v>
      </c>
      <c r="E290" s="48">
        <f t="shared" si="3"/>
        <v>3</v>
      </c>
      <c r="F290" s="43">
        <v>17999.0</v>
      </c>
      <c r="G290" s="43">
        <f t="shared" si="4"/>
        <v>899.95</v>
      </c>
      <c r="H290" s="12">
        <f t="shared" si="5"/>
        <v>17099.05</v>
      </c>
      <c r="I290" s="43">
        <v>2685.0</v>
      </c>
      <c r="J290" s="43"/>
      <c r="K290" s="43">
        <v>0.0</v>
      </c>
      <c r="L290" s="43">
        <v>1099.0</v>
      </c>
      <c r="M290" s="61"/>
      <c r="N290" s="61">
        <f t="shared" si="14"/>
        <v>20883.05</v>
      </c>
      <c r="O290" s="86"/>
    </row>
    <row r="291" ht="22.5" customHeight="1">
      <c r="A291" s="93">
        <f t="shared" si="7"/>
        <v>290</v>
      </c>
      <c r="B291" s="94" t="str">
        <f t="shared" si="1"/>
        <v>01-Jan</v>
      </c>
      <c r="C291" s="94">
        <v>46038.0</v>
      </c>
      <c r="D291" s="20" t="str">
        <f t="shared" si="15"/>
        <v>Fri</v>
      </c>
      <c r="E291" s="48">
        <f t="shared" si="3"/>
        <v>3</v>
      </c>
      <c r="F291" s="43">
        <v>32632.0</v>
      </c>
      <c r="G291" s="43">
        <f t="shared" si="4"/>
        <v>1631.6</v>
      </c>
      <c r="H291" s="12">
        <f t="shared" si="5"/>
        <v>31000.4</v>
      </c>
      <c r="I291" s="43">
        <v>6777.0</v>
      </c>
      <c r="J291" s="43"/>
      <c r="K291" s="43">
        <v>0.0</v>
      </c>
      <c r="L291" s="43">
        <v>9557.0</v>
      </c>
      <c r="M291" s="61"/>
      <c r="N291" s="61">
        <f t="shared" si="14"/>
        <v>47334.4</v>
      </c>
      <c r="O291" s="86"/>
    </row>
    <row r="292" ht="22.5" customHeight="1">
      <c r="A292" s="93">
        <f t="shared" si="7"/>
        <v>291</v>
      </c>
      <c r="B292" s="94" t="str">
        <f t="shared" si="1"/>
        <v>01-Jan</v>
      </c>
      <c r="C292" s="94">
        <v>46039.0</v>
      </c>
      <c r="D292" s="20" t="str">
        <f t="shared" si="15"/>
        <v>Sat</v>
      </c>
      <c r="E292" s="48">
        <f t="shared" si="3"/>
        <v>3</v>
      </c>
      <c r="F292" s="43">
        <v>44184.0</v>
      </c>
      <c r="G292" s="43">
        <f t="shared" si="4"/>
        <v>2209.2</v>
      </c>
      <c r="H292" s="12">
        <f t="shared" si="5"/>
        <v>41974.8</v>
      </c>
      <c r="I292" s="43">
        <v>6353.0</v>
      </c>
      <c r="J292" s="43"/>
      <c r="K292" s="43">
        <v>0.0</v>
      </c>
      <c r="L292" s="43">
        <v>7038.0</v>
      </c>
      <c r="M292" s="61"/>
      <c r="N292" s="61">
        <f t="shared" si="14"/>
        <v>55365.8</v>
      </c>
      <c r="O292" s="86"/>
      <c r="P292" s="84" t="s">
        <v>1228</v>
      </c>
    </row>
    <row r="293" ht="22.5" customHeight="1">
      <c r="A293" s="93">
        <f t="shared" si="7"/>
        <v>292</v>
      </c>
      <c r="B293" s="94" t="str">
        <f t="shared" si="1"/>
        <v>01-Jan</v>
      </c>
      <c r="C293" s="94">
        <v>46040.0</v>
      </c>
      <c r="D293" s="20" t="str">
        <f t="shared" si="15"/>
        <v>Sun</v>
      </c>
      <c r="E293" s="48">
        <f t="shared" si="3"/>
        <v>4</v>
      </c>
      <c r="F293" s="43">
        <v>0.0</v>
      </c>
      <c r="G293" s="43">
        <f t="shared" si="4"/>
        <v>0</v>
      </c>
      <c r="H293" s="12">
        <f t="shared" si="5"/>
        <v>0</v>
      </c>
      <c r="I293" s="43">
        <v>0.0</v>
      </c>
      <c r="J293" s="43"/>
      <c r="K293" s="43">
        <v>0.0</v>
      </c>
      <c r="L293" s="43">
        <v>0.0</v>
      </c>
      <c r="M293" s="61"/>
      <c r="N293" s="61">
        <f t="shared" si="14"/>
        <v>0</v>
      </c>
      <c r="O293" s="86"/>
    </row>
    <row r="294" ht="22.5" customHeight="1">
      <c r="A294" s="93">
        <f t="shared" si="7"/>
        <v>293</v>
      </c>
      <c r="B294" s="94" t="str">
        <f t="shared" si="1"/>
        <v>01-Jan</v>
      </c>
      <c r="C294" s="94">
        <v>46041.0</v>
      </c>
      <c r="D294" s="20" t="str">
        <f t="shared" si="15"/>
        <v>Mon</v>
      </c>
      <c r="E294" s="48">
        <f t="shared" si="3"/>
        <v>4</v>
      </c>
      <c r="F294" s="43">
        <v>11389.0</v>
      </c>
      <c r="G294" s="43">
        <f t="shared" si="4"/>
        <v>569.45</v>
      </c>
      <c r="H294" s="12">
        <f t="shared" si="5"/>
        <v>10819.55</v>
      </c>
      <c r="I294" s="43">
        <v>2572.0</v>
      </c>
      <c r="J294" s="43"/>
      <c r="K294" s="43">
        <v>0.0</v>
      </c>
      <c r="L294" s="43">
        <v>4004.0</v>
      </c>
      <c r="M294" s="61"/>
      <c r="N294" s="61">
        <f t="shared" si="14"/>
        <v>17395.55</v>
      </c>
      <c r="O294" s="86"/>
    </row>
    <row r="295" ht="22.5" customHeight="1">
      <c r="A295" s="93">
        <f t="shared" si="7"/>
        <v>294</v>
      </c>
      <c r="B295" s="94" t="str">
        <f t="shared" si="1"/>
        <v>01-Jan</v>
      </c>
      <c r="C295" s="94">
        <v>46042.0</v>
      </c>
      <c r="D295" s="20" t="str">
        <f t="shared" si="15"/>
        <v>Tue</v>
      </c>
      <c r="E295" s="48">
        <f t="shared" si="3"/>
        <v>4</v>
      </c>
      <c r="F295" s="43">
        <v>9802.0</v>
      </c>
      <c r="G295" s="43">
        <f t="shared" si="4"/>
        <v>490.1</v>
      </c>
      <c r="H295" s="12">
        <f t="shared" si="5"/>
        <v>9311.9</v>
      </c>
      <c r="I295" s="43">
        <v>5601.0</v>
      </c>
      <c r="J295" s="43"/>
      <c r="K295" s="43">
        <v>0.0</v>
      </c>
      <c r="L295" s="43">
        <v>2998.0</v>
      </c>
      <c r="M295" s="61"/>
      <c r="N295" s="61">
        <f t="shared" si="14"/>
        <v>17910.9</v>
      </c>
      <c r="O295" s="86"/>
    </row>
    <row r="296" ht="22.5" customHeight="1">
      <c r="A296" s="93">
        <f t="shared" si="7"/>
        <v>295</v>
      </c>
      <c r="B296" s="94" t="str">
        <f t="shared" si="1"/>
        <v>01-Jan</v>
      </c>
      <c r="C296" s="94">
        <v>46043.0</v>
      </c>
      <c r="D296" s="20" t="str">
        <f t="shared" si="15"/>
        <v>Wed</v>
      </c>
      <c r="E296" s="48">
        <f t="shared" si="3"/>
        <v>4</v>
      </c>
      <c r="F296" s="43">
        <v>25376.0</v>
      </c>
      <c r="G296" s="43">
        <f t="shared" si="4"/>
        <v>1268.8</v>
      </c>
      <c r="H296" s="12">
        <f t="shared" si="5"/>
        <v>24107.2</v>
      </c>
      <c r="I296" s="43">
        <v>2089.0</v>
      </c>
      <c r="J296" s="43"/>
      <c r="K296" s="43">
        <v>0.0</v>
      </c>
      <c r="L296" s="43">
        <v>3154.0</v>
      </c>
      <c r="M296" s="61"/>
      <c r="N296" s="61">
        <f t="shared" si="14"/>
        <v>29350.2</v>
      </c>
      <c r="O296" s="86"/>
    </row>
    <row r="297" ht="22.5" customHeight="1">
      <c r="A297" s="93">
        <f t="shared" si="7"/>
        <v>296</v>
      </c>
      <c r="B297" s="94" t="str">
        <f t="shared" si="1"/>
        <v>01-Jan</v>
      </c>
      <c r="C297" s="94">
        <v>46044.0</v>
      </c>
      <c r="D297" s="20" t="str">
        <f t="shared" si="15"/>
        <v>Thu</v>
      </c>
      <c r="E297" s="48">
        <f t="shared" si="3"/>
        <v>4</v>
      </c>
      <c r="F297" s="43">
        <v>36150.0</v>
      </c>
      <c r="G297" s="43">
        <f t="shared" si="4"/>
        <v>1807.5</v>
      </c>
      <c r="H297" s="12">
        <f t="shared" si="5"/>
        <v>34342.5</v>
      </c>
      <c r="I297" s="43">
        <v>5683.0</v>
      </c>
      <c r="J297" s="43"/>
      <c r="K297" s="43">
        <v>0.0</v>
      </c>
      <c r="L297" s="43">
        <v>1203.0</v>
      </c>
      <c r="M297" s="61"/>
      <c r="N297" s="61">
        <f t="shared" si="14"/>
        <v>41228.5</v>
      </c>
      <c r="O297" s="86"/>
    </row>
    <row r="298" ht="22.5" customHeight="1">
      <c r="A298" s="93">
        <f t="shared" si="7"/>
        <v>297</v>
      </c>
      <c r="B298" s="94" t="str">
        <f t="shared" si="1"/>
        <v>01-Jan</v>
      </c>
      <c r="C298" s="94">
        <v>46045.0</v>
      </c>
      <c r="D298" s="20" t="str">
        <f t="shared" si="15"/>
        <v>Fri</v>
      </c>
      <c r="E298" s="48">
        <f t="shared" si="3"/>
        <v>4</v>
      </c>
      <c r="F298" s="43">
        <v>20252.0</v>
      </c>
      <c r="G298" s="43">
        <f t="shared" si="4"/>
        <v>1012.6</v>
      </c>
      <c r="H298" s="12">
        <f t="shared" si="5"/>
        <v>19239.4</v>
      </c>
      <c r="I298" s="43">
        <v>8306.0</v>
      </c>
      <c r="J298" s="43"/>
      <c r="K298" s="43">
        <v>0.0</v>
      </c>
      <c r="L298" s="43">
        <v>3629.0</v>
      </c>
      <c r="M298" s="61"/>
      <c r="N298" s="61">
        <f t="shared" si="14"/>
        <v>31174.4</v>
      </c>
      <c r="O298" s="86"/>
    </row>
    <row r="299" ht="22.5" customHeight="1">
      <c r="A299" s="93">
        <f t="shared" si="7"/>
        <v>298</v>
      </c>
      <c r="B299" s="94" t="str">
        <f t="shared" si="1"/>
        <v>01-Jan</v>
      </c>
      <c r="C299" s="94">
        <v>46046.0</v>
      </c>
      <c r="D299" s="20" t="str">
        <f t="shared" si="15"/>
        <v>Sat</v>
      </c>
      <c r="E299" s="48">
        <f t="shared" si="3"/>
        <v>4</v>
      </c>
      <c r="F299" s="43">
        <v>21223.0</v>
      </c>
      <c r="G299" s="43">
        <f t="shared" si="4"/>
        <v>1061.15</v>
      </c>
      <c r="H299" s="12">
        <f t="shared" si="5"/>
        <v>20161.85</v>
      </c>
      <c r="I299" s="43">
        <v>9516.0</v>
      </c>
      <c r="J299" s="43"/>
      <c r="K299" s="43">
        <v>0.0</v>
      </c>
      <c r="L299" s="43">
        <v>5097.0</v>
      </c>
      <c r="M299" s="61"/>
      <c r="N299" s="61">
        <f t="shared" si="14"/>
        <v>34774.85</v>
      </c>
      <c r="O299" s="86"/>
      <c r="P299" s="84" t="s">
        <v>1229</v>
      </c>
    </row>
    <row r="300" ht="22.5" customHeight="1">
      <c r="A300" s="93">
        <f t="shared" si="7"/>
        <v>299</v>
      </c>
      <c r="B300" s="94" t="str">
        <f t="shared" si="1"/>
        <v>01-Jan</v>
      </c>
      <c r="C300" s="94">
        <v>46047.0</v>
      </c>
      <c r="D300" s="20" t="str">
        <f t="shared" si="15"/>
        <v>Sun</v>
      </c>
      <c r="E300" s="48">
        <f t="shared" si="3"/>
        <v>5</v>
      </c>
      <c r="F300" s="43">
        <v>0.0</v>
      </c>
      <c r="G300" s="43">
        <f t="shared" si="4"/>
        <v>0</v>
      </c>
      <c r="H300" s="12">
        <f t="shared" si="5"/>
        <v>0</v>
      </c>
      <c r="I300" s="43">
        <v>0.0</v>
      </c>
      <c r="J300" s="43"/>
      <c r="K300" s="43">
        <v>0.0</v>
      </c>
      <c r="L300" s="43">
        <v>0.0</v>
      </c>
      <c r="M300" s="61"/>
      <c r="N300" s="61">
        <f t="shared" si="14"/>
        <v>0</v>
      </c>
      <c r="O300" s="86"/>
    </row>
    <row r="301" ht="22.5" customHeight="1">
      <c r="A301" s="93">
        <f t="shared" si="7"/>
        <v>300</v>
      </c>
      <c r="B301" s="94" t="str">
        <f t="shared" si="1"/>
        <v>01-Jan</v>
      </c>
      <c r="C301" s="94">
        <v>46048.0</v>
      </c>
      <c r="D301" s="20" t="str">
        <f t="shared" si="15"/>
        <v>Mon</v>
      </c>
      <c r="E301" s="48">
        <f t="shared" si="3"/>
        <v>5</v>
      </c>
      <c r="F301" s="43">
        <v>28519.0</v>
      </c>
      <c r="G301" s="43">
        <f t="shared" si="4"/>
        <v>1425.95</v>
      </c>
      <c r="H301" s="12">
        <f t="shared" si="5"/>
        <v>27093.05</v>
      </c>
      <c r="I301" s="43">
        <v>11427.0</v>
      </c>
      <c r="J301" s="43"/>
      <c r="K301" s="43">
        <v>0.0</v>
      </c>
      <c r="L301" s="43">
        <v>4010.0</v>
      </c>
      <c r="M301" s="61"/>
      <c r="N301" s="61">
        <f t="shared" si="14"/>
        <v>42530.05</v>
      </c>
      <c r="O301" s="86"/>
    </row>
    <row r="302" ht="22.5" customHeight="1">
      <c r="A302" s="93">
        <f t="shared" si="7"/>
        <v>301</v>
      </c>
      <c r="B302" s="94" t="str">
        <f t="shared" si="1"/>
        <v>01-Jan</v>
      </c>
      <c r="C302" s="94">
        <v>46049.0</v>
      </c>
      <c r="D302" s="20" t="str">
        <f t="shared" si="15"/>
        <v>Tue</v>
      </c>
      <c r="E302" s="48">
        <f t="shared" si="3"/>
        <v>5</v>
      </c>
      <c r="F302" s="43">
        <v>14750.0</v>
      </c>
      <c r="G302" s="43">
        <f t="shared" si="4"/>
        <v>737.5</v>
      </c>
      <c r="H302" s="12">
        <f t="shared" si="5"/>
        <v>14012.5</v>
      </c>
      <c r="I302" s="43">
        <v>3654.0</v>
      </c>
      <c r="J302" s="43"/>
      <c r="K302" s="43">
        <v>0.0</v>
      </c>
      <c r="L302" s="43">
        <v>2836.0</v>
      </c>
      <c r="M302" s="61"/>
      <c r="N302" s="61">
        <f t="shared" si="14"/>
        <v>20502.5</v>
      </c>
      <c r="O302" s="86"/>
    </row>
    <row r="303" ht="22.5" customHeight="1">
      <c r="A303" s="93">
        <f t="shared" si="7"/>
        <v>302</v>
      </c>
      <c r="B303" s="94" t="str">
        <f t="shared" si="1"/>
        <v>01-Jan</v>
      </c>
      <c r="C303" s="94">
        <v>46050.0</v>
      </c>
      <c r="D303" s="20" t="str">
        <f t="shared" si="15"/>
        <v>Wed</v>
      </c>
      <c r="E303" s="48">
        <f t="shared" si="3"/>
        <v>5</v>
      </c>
      <c r="F303" s="43">
        <v>7562.0</v>
      </c>
      <c r="G303" s="43">
        <f t="shared" si="4"/>
        <v>378.1</v>
      </c>
      <c r="H303" s="12">
        <f t="shared" si="5"/>
        <v>7183.9</v>
      </c>
      <c r="I303" s="43">
        <v>5445.0</v>
      </c>
      <c r="J303" s="43"/>
      <c r="K303" s="43">
        <v>0.0</v>
      </c>
      <c r="L303" s="43">
        <v>374.0</v>
      </c>
      <c r="M303" s="61"/>
      <c r="N303" s="61">
        <f t="shared" si="14"/>
        <v>13002.9</v>
      </c>
      <c r="O303" s="86"/>
    </row>
    <row r="304" ht="22.5" customHeight="1">
      <c r="A304" s="93">
        <f t="shared" si="7"/>
        <v>303</v>
      </c>
      <c r="B304" s="94" t="str">
        <f t="shared" si="1"/>
        <v>01-Jan</v>
      </c>
      <c r="C304" s="94">
        <v>46051.0</v>
      </c>
      <c r="D304" s="20" t="str">
        <f t="shared" si="15"/>
        <v>Thu</v>
      </c>
      <c r="E304" s="48">
        <f t="shared" si="3"/>
        <v>5</v>
      </c>
      <c r="F304" s="43">
        <v>18874.0</v>
      </c>
      <c r="G304" s="43">
        <f t="shared" si="4"/>
        <v>943.7</v>
      </c>
      <c r="H304" s="12">
        <f t="shared" si="5"/>
        <v>17930.3</v>
      </c>
      <c r="I304" s="43">
        <v>10644.0</v>
      </c>
      <c r="J304" s="43"/>
      <c r="K304" s="43">
        <v>0.0</v>
      </c>
      <c r="L304" s="43">
        <v>3184.0</v>
      </c>
      <c r="M304" s="61"/>
      <c r="N304" s="61">
        <f t="shared" si="14"/>
        <v>31758.3</v>
      </c>
      <c r="O304" s="86"/>
    </row>
    <row r="305" ht="22.5" customHeight="1">
      <c r="A305" s="93">
        <f t="shared" si="7"/>
        <v>304</v>
      </c>
      <c r="B305" s="94" t="str">
        <f t="shared" si="1"/>
        <v>01-Jan</v>
      </c>
      <c r="C305" s="94">
        <v>46052.0</v>
      </c>
      <c r="D305" s="20" t="str">
        <f t="shared" si="15"/>
        <v>Fri</v>
      </c>
      <c r="E305" s="48">
        <f t="shared" si="3"/>
        <v>5</v>
      </c>
      <c r="F305" s="43">
        <v>31041.0</v>
      </c>
      <c r="G305" s="43">
        <f t="shared" si="4"/>
        <v>1552.05</v>
      </c>
      <c r="H305" s="12">
        <f t="shared" si="5"/>
        <v>29488.95</v>
      </c>
      <c r="I305" s="43">
        <v>9147.0</v>
      </c>
      <c r="J305" s="43"/>
      <c r="K305" s="43">
        <v>0.0</v>
      </c>
      <c r="L305" s="43">
        <v>4148.0</v>
      </c>
      <c r="M305" s="61"/>
      <c r="N305" s="61">
        <f t="shared" si="14"/>
        <v>42783.95</v>
      </c>
      <c r="O305" s="86"/>
    </row>
    <row r="306" ht="22.5" customHeight="1">
      <c r="A306" s="93">
        <f t="shared" si="7"/>
        <v>305</v>
      </c>
      <c r="B306" s="94" t="str">
        <f t="shared" si="1"/>
        <v>01-Jan</v>
      </c>
      <c r="C306" s="94">
        <v>46053.0</v>
      </c>
      <c r="D306" s="20" t="str">
        <f t="shared" si="15"/>
        <v>Sat</v>
      </c>
      <c r="E306" s="48">
        <f t="shared" si="3"/>
        <v>5</v>
      </c>
      <c r="F306" s="43">
        <v>35017.0</v>
      </c>
      <c r="G306" s="43">
        <f t="shared" si="4"/>
        <v>1750.85</v>
      </c>
      <c r="H306" s="12">
        <f t="shared" si="5"/>
        <v>33266.15</v>
      </c>
      <c r="I306" s="43">
        <v>6263.0</v>
      </c>
      <c r="J306" s="43"/>
      <c r="K306" s="43">
        <v>0.0</v>
      </c>
      <c r="L306" s="43">
        <v>8322.0</v>
      </c>
      <c r="M306" s="61"/>
      <c r="N306" s="61">
        <f t="shared" si="14"/>
        <v>47851.15</v>
      </c>
      <c r="O306" s="86"/>
      <c r="P306" s="104">
        <v>198737.0</v>
      </c>
    </row>
    <row r="307" ht="22.5" customHeight="1">
      <c r="A307" s="93">
        <f t="shared" si="7"/>
        <v>306</v>
      </c>
      <c r="B307" s="94" t="str">
        <f t="shared" si="1"/>
        <v>02-Feb</v>
      </c>
      <c r="C307" s="94">
        <v>46054.0</v>
      </c>
      <c r="D307" s="20" t="str">
        <f t="shared" si="15"/>
        <v>Sun</v>
      </c>
      <c r="E307" s="48">
        <f t="shared" si="3"/>
        <v>6</v>
      </c>
      <c r="F307" s="43">
        <v>0.0</v>
      </c>
      <c r="G307" s="43">
        <f t="shared" si="4"/>
        <v>0</v>
      </c>
      <c r="H307" s="12">
        <f t="shared" si="5"/>
        <v>0</v>
      </c>
      <c r="I307" s="43">
        <v>0.0</v>
      </c>
      <c r="J307" s="43"/>
      <c r="K307" s="43">
        <v>0.0</v>
      </c>
      <c r="L307" s="43">
        <v>0.0</v>
      </c>
      <c r="M307" s="61"/>
      <c r="N307" s="61">
        <f t="shared" si="14"/>
        <v>0</v>
      </c>
      <c r="O307" s="86"/>
      <c r="P307" s="103">
        <v>858622.0</v>
      </c>
    </row>
    <row r="308" ht="22.5" customHeight="1">
      <c r="A308" s="93">
        <f t="shared" si="7"/>
        <v>307</v>
      </c>
      <c r="B308" s="94" t="str">
        <f t="shared" si="1"/>
        <v>02-Feb</v>
      </c>
      <c r="C308" s="94">
        <v>46055.0</v>
      </c>
      <c r="D308" s="20" t="str">
        <f t="shared" si="15"/>
        <v>Mon</v>
      </c>
      <c r="E308" s="48">
        <f t="shared" si="3"/>
        <v>6</v>
      </c>
      <c r="F308" s="43">
        <v>12669.0</v>
      </c>
      <c r="G308" s="43">
        <f t="shared" si="4"/>
        <v>633.45</v>
      </c>
      <c r="H308" s="12">
        <f t="shared" si="5"/>
        <v>12035.55</v>
      </c>
      <c r="I308" s="43">
        <v>4220.0</v>
      </c>
      <c r="J308" s="43"/>
      <c r="K308" s="43">
        <v>0.0</v>
      </c>
      <c r="L308" s="43">
        <v>5372.0</v>
      </c>
      <c r="M308" s="61"/>
      <c r="N308" s="61">
        <f t="shared" si="14"/>
        <v>21627.55</v>
      </c>
      <c r="O308" s="86"/>
    </row>
    <row r="309" ht="22.5" customHeight="1">
      <c r="A309" s="93">
        <f t="shared" si="7"/>
        <v>308</v>
      </c>
      <c r="B309" s="94" t="str">
        <f t="shared" si="1"/>
        <v>02-Feb</v>
      </c>
      <c r="C309" s="94">
        <v>46056.0</v>
      </c>
      <c r="D309" s="20" t="str">
        <f t="shared" si="15"/>
        <v>Tue</v>
      </c>
      <c r="E309" s="48">
        <f t="shared" si="3"/>
        <v>6</v>
      </c>
      <c r="F309" s="43">
        <v>34614.0</v>
      </c>
      <c r="G309" s="43">
        <f t="shared" si="4"/>
        <v>1730.7</v>
      </c>
      <c r="H309" s="12">
        <f t="shared" si="5"/>
        <v>32883.3</v>
      </c>
      <c r="I309" s="43">
        <v>3546.0</v>
      </c>
      <c r="J309" s="43"/>
      <c r="K309" s="43">
        <v>0.0</v>
      </c>
      <c r="L309" s="43">
        <v>843.0</v>
      </c>
      <c r="M309" s="61"/>
      <c r="N309" s="61">
        <f t="shared" si="14"/>
        <v>37272.3</v>
      </c>
      <c r="O309" s="86"/>
    </row>
    <row r="310" ht="22.5" customHeight="1">
      <c r="A310" s="93">
        <f t="shared" si="7"/>
        <v>309</v>
      </c>
      <c r="B310" s="94" t="str">
        <f t="shared" si="1"/>
        <v>02-Feb</v>
      </c>
      <c r="C310" s="94">
        <v>46057.0</v>
      </c>
      <c r="D310" s="20" t="str">
        <f t="shared" si="15"/>
        <v>Wed</v>
      </c>
      <c r="E310" s="48">
        <f t="shared" si="3"/>
        <v>6</v>
      </c>
      <c r="F310" s="43">
        <v>19055.0</v>
      </c>
      <c r="G310" s="43">
        <f t="shared" si="4"/>
        <v>952.75</v>
      </c>
      <c r="H310" s="12">
        <f t="shared" si="5"/>
        <v>18102.25</v>
      </c>
      <c r="I310" s="43">
        <v>2119.0</v>
      </c>
      <c r="J310" s="43"/>
      <c r="K310" s="43">
        <v>0.0</v>
      </c>
      <c r="L310" s="43">
        <v>4264.0</v>
      </c>
      <c r="M310" s="61"/>
      <c r="N310" s="61">
        <f t="shared" si="14"/>
        <v>24485.25</v>
      </c>
      <c r="O310" s="86"/>
    </row>
    <row r="311" ht="22.5" customHeight="1">
      <c r="A311" s="93">
        <f t="shared" si="7"/>
        <v>310</v>
      </c>
      <c r="B311" s="94" t="str">
        <f t="shared" si="1"/>
        <v>02-Feb</v>
      </c>
      <c r="C311" s="94">
        <v>46058.0</v>
      </c>
      <c r="D311" s="20" t="str">
        <f t="shared" si="15"/>
        <v>Thu</v>
      </c>
      <c r="E311" s="48">
        <f t="shared" si="3"/>
        <v>6</v>
      </c>
      <c r="F311" s="43">
        <v>19353.0</v>
      </c>
      <c r="G311" s="43">
        <f t="shared" si="4"/>
        <v>967.65</v>
      </c>
      <c r="H311" s="12">
        <f t="shared" si="5"/>
        <v>18385.35</v>
      </c>
      <c r="I311" s="43">
        <v>6639.0</v>
      </c>
      <c r="J311" s="43"/>
      <c r="K311" s="43">
        <v>0.0</v>
      </c>
      <c r="L311" s="43">
        <v>2516.0</v>
      </c>
      <c r="M311" s="61"/>
      <c r="N311" s="61">
        <f t="shared" si="14"/>
        <v>27540.35</v>
      </c>
      <c r="O311" s="86"/>
    </row>
    <row r="312" ht="22.5" customHeight="1">
      <c r="A312" s="93">
        <f t="shared" si="7"/>
        <v>311</v>
      </c>
      <c r="B312" s="94" t="str">
        <f t="shared" si="1"/>
        <v>02-Feb</v>
      </c>
      <c r="C312" s="94">
        <v>46059.0</v>
      </c>
      <c r="D312" s="20" t="str">
        <f t="shared" si="15"/>
        <v>Fri</v>
      </c>
      <c r="E312" s="48">
        <f t="shared" si="3"/>
        <v>6</v>
      </c>
      <c r="F312" s="43">
        <v>31854.0</v>
      </c>
      <c r="G312" s="43">
        <f t="shared" si="4"/>
        <v>1592.7</v>
      </c>
      <c r="H312" s="12">
        <f t="shared" si="5"/>
        <v>30261.3</v>
      </c>
      <c r="I312" s="43">
        <v>6435.0</v>
      </c>
      <c r="J312" s="43"/>
      <c r="K312" s="43">
        <v>0.0</v>
      </c>
      <c r="L312" s="43">
        <v>9802.0</v>
      </c>
      <c r="M312" s="61"/>
      <c r="N312" s="61">
        <f t="shared" si="14"/>
        <v>46498.3</v>
      </c>
      <c r="O312" s="86"/>
    </row>
    <row r="313" ht="22.5" customHeight="1">
      <c r="A313" s="93">
        <f t="shared" si="7"/>
        <v>312</v>
      </c>
      <c r="B313" s="94" t="str">
        <f t="shared" si="1"/>
        <v>02-Feb</v>
      </c>
      <c r="C313" s="94">
        <v>46060.0</v>
      </c>
      <c r="D313" s="20" t="str">
        <f t="shared" si="15"/>
        <v>Sat</v>
      </c>
      <c r="E313" s="48">
        <f t="shared" si="3"/>
        <v>6</v>
      </c>
      <c r="F313" s="43">
        <v>31410.0</v>
      </c>
      <c r="G313" s="43">
        <f t="shared" si="4"/>
        <v>1570.5</v>
      </c>
      <c r="H313" s="12">
        <f t="shared" si="5"/>
        <v>29839.5</v>
      </c>
      <c r="I313" s="43">
        <v>6324.0</v>
      </c>
      <c r="J313" s="43"/>
      <c r="K313" s="43">
        <v>0.0</v>
      </c>
      <c r="L313" s="43">
        <v>7107.0</v>
      </c>
      <c r="M313" s="61"/>
      <c r="N313" s="61">
        <f t="shared" si="14"/>
        <v>43270.5</v>
      </c>
      <c r="O313" s="86"/>
      <c r="P313" s="104">
        <v>201037.0</v>
      </c>
    </row>
    <row r="314" ht="22.5" customHeight="1">
      <c r="A314" s="93">
        <f t="shared" si="7"/>
        <v>313</v>
      </c>
      <c r="B314" s="94" t="str">
        <f t="shared" si="1"/>
        <v>02-Feb</v>
      </c>
      <c r="C314" s="94">
        <v>46061.0</v>
      </c>
      <c r="D314" s="20" t="str">
        <f t="shared" si="15"/>
        <v>Sun</v>
      </c>
      <c r="E314" s="48">
        <f t="shared" si="3"/>
        <v>7</v>
      </c>
      <c r="F314" s="43">
        <v>0.0</v>
      </c>
      <c r="G314" s="43">
        <f t="shared" si="4"/>
        <v>0</v>
      </c>
      <c r="H314" s="12">
        <f t="shared" si="5"/>
        <v>0</v>
      </c>
      <c r="I314" s="43">
        <v>0.0</v>
      </c>
      <c r="J314" s="43"/>
      <c r="K314" s="43">
        <v>0.0</v>
      </c>
      <c r="L314" s="43">
        <v>0.0</v>
      </c>
      <c r="M314" s="61"/>
      <c r="N314" s="61">
        <f t="shared" si="14"/>
        <v>0</v>
      </c>
      <c r="O314" s="86"/>
    </row>
    <row r="315" ht="22.5" customHeight="1">
      <c r="A315" s="93">
        <f t="shared" si="7"/>
        <v>314</v>
      </c>
      <c r="B315" s="94" t="str">
        <f t="shared" si="1"/>
        <v>02-Feb</v>
      </c>
      <c r="C315" s="94">
        <v>46062.0</v>
      </c>
      <c r="D315" s="20" t="str">
        <f t="shared" si="15"/>
        <v>Mon</v>
      </c>
      <c r="E315" s="48">
        <f t="shared" si="3"/>
        <v>7</v>
      </c>
      <c r="F315" s="43">
        <v>21578.0</v>
      </c>
      <c r="G315" s="43">
        <f t="shared" si="4"/>
        <v>1078.9</v>
      </c>
      <c r="H315" s="12">
        <f t="shared" si="5"/>
        <v>20499.1</v>
      </c>
      <c r="I315" s="43">
        <v>6788.0</v>
      </c>
      <c r="J315" s="43"/>
      <c r="K315" s="43">
        <v>0.0</v>
      </c>
      <c r="L315" s="43">
        <v>5250.0</v>
      </c>
      <c r="M315" s="61"/>
      <c r="N315" s="61">
        <f t="shared" si="14"/>
        <v>32537.1</v>
      </c>
      <c r="O315" s="86"/>
    </row>
    <row r="316" ht="22.5" customHeight="1">
      <c r="A316" s="93">
        <f t="shared" si="7"/>
        <v>315</v>
      </c>
      <c r="B316" s="94" t="str">
        <f t="shared" si="1"/>
        <v>02-Feb</v>
      </c>
      <c r="C316" s="94">
        <v>46063.0</v>
      </c>
      <c r="D316" s="20" t="str">
        <f t="shared" si="15"/>
        <v>Tue</v>
      </c>
      <c r="E316" s="48">
        <f t="shared" si="3"/>
        <v>7</v>
      </c>
      <c r="F316" s="43">
        <v>13478.0</v>
      </c>
      <c r="G316" s="43">
        <f t="shared" si="4"/>
        <v>673.9</v>
      </c>
      <c r="H316" s="12">
        <f t="shared" si="5"/>
        <v>12804.1</v>
      </c>
      <c r="I316" s="43">
        <v>6097.0</v>
      </c>
      <c r="J316" s="43"/>
      <c r="K316" s="43">
        <v>0.0</v>
      </c>
      <c r="L316" s="43">
        <v>1900.0</v>
      </c>
      <c r="M316" s="61"/>
      <c r="N316" s="61">
        <f t="shared" si="14"/>
        <v>20801.1</v>
      </c>
      <c r="O316" s="86"/>
    </row>
    <row r="317" ht="22.5" customHeight="1">
      <c r="A317" s="93">
        <f t="shared" si="7"/>
        <v>316</v>
      </c>
      <c r="B317" s="94" t="str">
        <f t="shared" si="1"/>
        <v>02-Feb</v>
      </c>
      <c r="C317" s="94">
        <v>46064.0</v>
      </c>
      <c r="D317" s="20" t="str">
        <f t="shared" si="15"/>
        <v>Wed</v>
      </c>
      <c r="E317" s="48">
        <f t="shared" si="3"/>
        <v>7</v>
      </c>
      <c r="F317" s="43">
        <v>28237.0</v>
      </c>
      <c r="G317" s="43">
        <f t="shared" si="4"/>
        <v>1411.85</v>
      </c>
      <c r="H317" s="12">
        <f t="shared" si="5"/>
        <v>26825.15</v>
      </c>
      <c r="I317" s="43">
        <v>4148.0</v>
      </c>
      <c r="J317" s="43"/>
      <c r="K317" s="43">
        <v>0.0</v>
      </c>
      <c r="L317" s="43">
        <v>9068.0</v>
      </c>
      <c r="M317" s="61"/>
      <c r="N317" s="61">
        <f t="shared" si="14"/>
        <v>40041.15</v>
      </c>
      <c r="O317" s="86"/>
    </row>
    <row r="318" ht="22.5" customHeight="1">
      <c r="A318" s="93">
        <f t="shared" si="7"/>
        <v>317</v>
      </c>
      <c r="B318" s="94" t="str">
        <f t="shared" si="1"/>
        <v>02-Feb</v>
      </c>
      <c r="C318" s="94">
        <v>46065.0</v>
      </c>
      <c r="D318" s="20" t="str">
        <f t="shared" si="15"/>
        <v>Thu</v>
      </c>
      <c r="E318" s="48">
        <f t="shared" si="3"/>
        <v>7</v>
      </c>
      <c r="F318" s="43">
        <v>20635.0</v>
      </c>
      <c r="G318" s="43">
        <f t="shared" si="4"/>
        <v>1031.75</v>
      </c>
      <c r="H318" s="12">
        <f t="shared" si="5"/>
        <v>19603.25</v>
      </c>
      <c r="I318" s="43">
        <v>9061.0</v>
      </c>
      <c r="J318" s="43"/>
      <c r="K318" s="43">
        <v>0.0</v>
      </c>
      <c r="L318" s="43">
        <v>6412.0</v>
      </c>
      <c r="M318" s="61"/>
      <c r="N318" s="61">
        <f t="shared" si="14"/>
        <v>35076.25</v>
      </c>
      <c r="O318" s="86"/>
    </row>
    <row r="319" ht="22.5" customHeight="1">
      <c r="A319" s="93">
        <f t="shared" si="7"/>
        <v>318</v>
      </c>
      <c r="B319" s="94" t="str">
        <f t="shared" si="1"/>
        <v>02-Feb</v>
      </c>
      <c r="C319" s="94">
        <v>46066.0</v>
      </c>
      <c r="D319" s="20" t="str">
        <f t="shared" si="15"/>
        <v>Fri</v>
      </c>
      <c r="E319" s="48">
        <f t="shared" si="3"/>
        <v>7</v>
      </c>
      <c r="F319" s="43">
        <v>38034.0</v>
      </c>
      <c r="G319" s="43">
        <f t="shared" si="4"/>
        <v>1901.7</v>
      </c>
      <c r="H319" s="12">
        <f t="shared" si="5"/>
        <v>36132.3</v>
      </c>
      <c r="I319" s="43">
        <v>6481.0</v>
      </c>
      <c r="J319" s="43"/>
      <c r="K319" s="43">
        <v>0.0</v>
      </c>
      <c r="L319" s="43">
        <v>5654.0</v>
      </c>
      <c r="M319" s="61"/>
      <c r="N319" s="61">
        <f t="shared" si="14"/>
        <v>48267.3</v>
      </c>
      <c r="O319" s="86"/>
    </row>
    <row r="320" ht="22.5" customHeight="1">
      <c r="A320" s="93">
        <f t="shared" si="7"/>
        <v>319</v>
      </c>
      <c r="B320" s="94" t="str">
        <f t="shared" si="1"/>
        <v>02-Feb</v>
      </c>
      <c r="C320" s="94">
        <v>46067.0</v>
      </c>
      <c r="D320" s="20" t="str">
        <f t="shared" si="15"/>
        <v>Sat</v>
      </c>
      <c r="E320" s="48">
        <f t="shared" si="3"/>
        <v>7</v>
      </c>
      <c r="F320" s="43">
        <v>38706.0</v>
      </c>
      <c r="G320" s="43">
        <f t="shared" si="4"/>
        <v>1935.3</v>
      </c>
      <c r="H320" s="12">
        <f t="shared" si="5"/>
        <v>36770.7</v>
      </c>
      <c r="I320" s="43">
        <v>9336.0</v>
      </c>
      <c r="J320" s="43"/>
      <c r="K320" s="43">
        <v>0.0</v>
      </c>
      <c r="L320" s="43">
        <v>9295.0</v>
      </c>
      <c r="M320" s="61"/>
      <c r="N320" s="61">
        <f t="shared" si="14"/>
        <v>55401.7</v>
      </c>
      <c r="O320" s="86"/>
      <c r="P320" s="104">
        <v>232493.0</v>
      </c>
    </row>
    <row r="321" ht="22.5" customHeight="1">
      <c r="A321" s="93">
        <f t="shared" si="7"/>
        <v>320</v>
      </c>
      <c r="B321" s="94" t="str">
        <f t="shared" si="1"/>
        <v>02-Feb</v>
      </c>
      <c r="C321" s="94">
        <v>46068.0</v>
      </c>
      <c r="D321" s="20" t="str">
        <f t="shared" si="15"/>
        <v>Sun</v>
      </c>
      <c r="E321" s="48">
        <f t="shared" si="3"/>
        <v>8</v>
      </c>
      <c r="F321" s="43">
        <v>0.0</v>
      </c>
      <c r="G321" s="43">
        <f t="shared" si="4"/>
        <v>0</v>
      </c>
      <c r="H321" s="12">
        <f t="shared" si="5"/>
        <v>0</v>
      </c>
      <c r="I321" s="43">
        <v>0.0</v>
      </c>
      <c r="J321" s="43"/>
      <c r="K321" s="43">
        <v>0.0</v>
      </c>
      <c r="L321" s="43">
        <v>0.0</v>
      </c>
      <c r="M321" s="61"/>
      <c r="N321" s="61">
        <f t="shared" si="14"/>
        <v>0</v>
      </c>
      <c r="O321" s="86"/>
    </row>
    <row r="322" ht="22.5" customHeight="1">
      <c r="A322" s="93">
        <f t="shared" si="7"/>
        <v>321</v>
      </c>
      <c r="B322" s="94" t="str">
        <f t="shared" si="1"/>
        <v>02-Feb</v>
      </c>
      <c r="C322" s="94">
        <v>46069.0</v>
      </c>
      <c r="D322" s="20" t="str">
        <f t="shared" si="15"/>
        <v>Mon</v>
      </c>
      <c r="E322" s="48">
        <f t="shared" si="3"/>
        <v>8</v>
      </c>
      <c r="F322" s="43">
        <v>8517.0</v>
      </c>
      <c r="G322" s="43">
        <f t="shared" si="4"/>
        <v>425.85</v>
      </c>
      <c r="H322" s="12">
        <f t="shared" si="5"/>
        <v>8091.15</v>
      </c>
      <c r="I322" s="43">
        <v>2815.0</v>
      </c>
      <c r="J322" s="43"/>
      <c r="K322" s="43">
        <v>0.0</v>
      </c>
      <c r="L322" s="43">
        <v>8082.0</v>
      </c>
      <c r="M322" s="61"/>
      <c r="N322" s="61">
        <f t="shared" si="14"/>
        <v>18988.15</v>
      </c>
      <c r="O322" s="86"/>
    </row>
    <row r="323" ht="22.5" customHeight="1">
      <c r="A323" s="93">
        <f t="shared" si="7"/>
        <v>322</v>
      </c>
      <c r="B323" s="94" t="str">
        <f t="shared" si="1"/>
        <v>02-Feb</v>
      </c>
      <c r="C323" s="94">
        <v>46070.0</v>
      </c>
      <c r="D323" s="20" t="str">
        <f t="shared" si="15"/>
        <v>Tue</v>
      </c>
      <c r="E323" s="48">
        <f t="shared" si="3"/>
        <v>8</v>
      </c>
      <c r="F323" s="43">
        <v>22751.0</v>
      </c>
      <c r="G323" s="43">
        <f t="shared" si="4"/>
        <v>1137.55</v>
      </c>
      <c r="H323" s="12">
        <f t="shared" si="5"/>
        <v>21613.45</v>
      </c>
      <c r="I323" s="43">
        <v>2613.0</v>
      </c>
      <c r="J323" s="43"/>
      <c r="K323" s="43">
        <v>0.0</v>
      </c>
      <c r="L323" s="43">
        <v>4503.0</v>
      </c>
      <c r="M323" s="61"/>
      <c r="N323" s="61">
        <f t="shared" si="14"/>
        <v>28729.45</v>
      </c>
      <c r="O323" s="86"/>
    </row>
    <row r="324" ht="22.5" customHeight="1">
      <c r="A324" s="93">
        <f t="shared" si="7"/>
        <v>323</v>
      </c>
      <c r="B324" s="94" t="str">
        <f t="shared" si="1"/>
        <v>02-Feb</v>
      </c>
      <c r="C324" s="94">
        <v>46071.0</v>
      </c>
      <c r="D324" s="20" t="str">
        <f t="shared" si="15"/>
        <v>Wed</v>
      </c>
      <c r="E324" s="48">
        <f t="shared" si="3"/>
        <v>8</v>
      </c>
      <c r="F324" s="43">
        <v>15106.0</v>
      </c>
      <c r="G324" s="43">
        <f t="shared" si="4"/>
        <v>755.3</v>
      </c>
      <c r="H324" s="12">
        <f t="shared" si="5"/>
        <v>14350.7</v>
      </c>
      <c r="I324" s="43">
        <v>7044.0</v>
      </c>
      <c r="J324" s="43"/>
      <c r="K324" s="43">
        <v>0.0</v>
      </c>
      <c r="L324" s="43">
        <v>4027.0</v>
      </c>
      <c r="M324" s="61"/>
      <c r="N324" s="61">
        <f t="shared" si="14"/>
        <v>25421.7</v>
      </c>
      <c r="O324" s="86"/>
    </row>
    <row r="325" ht="22.5" customHeight="1">
      <c r="A325" s="93">
        <f t="shared" si="7"/>
        <v>324</v>
      </c>
      <c r="B325" s="94" t="str">
        <f t="shared" si="1"/>
        <v>02-Feb</v>
      </c>
      <c r="C325" s="94">
        <v>46072.0</v>
      </c>
      <c r="D325" s="20" t="str">
        <f t="shared" si="15"/>
        <v>Thu</v>
      </c>
      <c r="E325" s="48">
        <f t="shared" si="3"/>
        <v>8</v>
      </c>
      <c r="F325" s="43">
        <v>8053.0</v>
      </c>
      <c r="G325" s="43">
        <f t="shared" si="4"/>
        <v>402.65</v>
      </c>
      <c r="H325" s="12">
        <f t="shared" si="5"/>
        <v>7650.35</v>
      </c>
      <c r="I325" s="43">
        <v>5481.0</v>
      </c>
      <c r="J325" s="43"/>
      <c r="K325" s="43">
        <v>0.0</v>
      </c>
      <c r="L325" s="43">
        <v>2185.0</v>
      </c>
      <c r="M325" s="61"/>
      <c r="N325" s="61">
        <f t="shared" si="14"/>
        <v>15316.35</v>
      </c>
      <c r="O325" s="86"/>
    </row>
    <row r="326" ht="22.5" customHeight="1">
      <c r="A326" s="93">
        <f t="shared" si="7"/>
        <v>325</v>
      </c>
      <c r="B326" s="94" t="str">
        <f t="shared" si="1"/>
        <v>02-Feb</v>
      </c>
      <c r="C326" s="94">
        <v>46073.0</v>
      </c>
      <c r="D326" s="20" t="str">
        <f t="shared" si="15"/>
        <v>Fri</v>
      </c>
      <c r="E326" s="48">
        <f t="shared" si="3"/>
        <v>8</v>
      </c>
      <c r="F326" s="43">
        <v>18223.0</v>
      </c>
      <c r="G326" s="43">
        <f t="shared" si="4"/>
        <v>911.15</v>
      </c>
      <c r="H326" s="12">
        <f t="shared" si="5"/>
        <v>17311.85</v>
      </c>
      <c r="I326" s="43">
        <v>8955.0</v>
      </c>
      <c r="J326" s="43"/>
      <c r="K326" s="43">
        <v>0.0</v>
      </c>
      <c r="L326" s="43">
        <v>4511.0</v>
      </c>
      <c r="M326" s="61"/>
      <c r="N326" s="61">
        <f t="shared" si="14"/>
        <v>30777.85</v>
      </c>
      <c r="O326" s="86"/>
    </row>
    <row r="327" ht="22.5" customHeight="1">
      <c r="A327" s="93">
        <f t="shared" si="7"/>
        <v>326</v>
      </c>
      <c r="B327" s="94" t="str">
        <f t="shared" si="1"/>
        <v>02-Feb</v>
      </c>
      <c r="C327" s="94">
        <v>46074.0</v>
      </c>
      <c r="D327" s="20" t="str">
        <f t="shared" si="15"/>
        <v>Sat</v>
      </c>
      <c r="E327" s="48">
        <f t="shared" si="3"/>
        <v>8</v>
      </c>
      <c r="F327" s="43">
        <v>25073.0</v>
      </c>
      <c r="G327" s="43">
        <f t="shared" si="4"/>
        <v>1253.65</v>
      </c>
      <c r="H327" s="12">
        <f t="shared" si="5"/>
        <v>23819.35</v>
      </c>
      <c r="I327" s="43">
        <v>15127.0</v>
      </c>
      <c r="J327" s="43"/>
      <c r="K327" s="43">
        <v>0.0</v>
      </c>
      <c r="L327" s="43">
        <v>3040.0</v>
      </c>
      <c r="M327" s="61"/>
      <c r="N327" s="61">
        <f t="shared" si="14"/>
        <v>41986.35</v>
      </c>
      <c r="O327" s="86"/>
      <c r="P327" s="104">
        <v>161445.0</v>
      </c>
    </row>
    <row r="328" ht="22.5" customHeight="1">
      <c r="A328" s="93">
        <f t="shared" si="7"/>
        <v>327</v>
      </c>
      <c r="B328" s="94" t="str">
        <f t="shared" si="1"/>
        <v>02-Feb</v>
      </c>
      <c r="C328" s="94">
        <v>46075.0</v>
      </c>
      <c r="D328" s="20" t="str">
        <f t="shared" si="15"/>
        <v>Sun</v>
      </c>
      <c r="E328" s="48">
        <f t="shared" si="3"/>
        <v>9</v>
      </c>
      <c r="F328" s="43">
        <v>0.0</v>
      </c>
      <c r="G328" s="43">
        <f t="shared" si="4"/>
        <v>0</v>
      </c>
      <c r="H328" s="12">
        <f t="shared" si="5"/>
        <v>0</v>
      </c>
      <c r="I328" s="43">
        <v>0.0</v>
      </c>
      <c r="J328" s="43"/>
      <c r="K328" s="43">
        <v>0.0</v>
      </c>
      <c r="L328" s="43">
        <v>0.0</v>
      </c>
      <c r="M328" s="61"/>
      <c r="N328" s="61">
        <f t="shared" si="14"/>
        <v>0</v>
      </c>
      <c r="O328" s="86"/>
    </row>
    <row r="329" ht="22.5" customHeight="1">
      <c r="A329" s="93">
        <f t="shared" si="7"/>
        <v>328</v>
      </c>
      <c r="B329" s="94" t="str">
        <f t="shared" si="1"/>
        <v>02-Feb</v>
      </c>
      <c r="C329" s="94">
        <v>46076.0</v>
      </c>
      <c r="D329" s="20" t="str">
        <f t="shared" si="15"/>
        <v>Mon</v>
      </c>
      <c r="E329" s="48">
        <f t="shared" si="3"/>
        <v>9</v>
      </c>
      <c r="F329" s="43">
        <v>9199.0</v>
      </c>
      <c r="G329" s="43">
        <f t="shared" si="4"/>
        <v>459.95</v>
      </c>
      <c r="H329" s="12">
        <f t="shared" si="5"/>
        <v>8739.05</v>
      </c>
      <c r="I329" s="43">
        <v>7258.0</v>
      </c>
      <c r="J329" s="43"/>
      <c r="K329" s="43">
        <v>0.0</v>
      </c>
      <c r="L329" s="43">
        <v>5548.0</v>
      </c>
      <c r="M329" s="61"/>
      <c r="N329" s="61">
        <f t="shared" si="14"/>
        <v>21545.05</v>
      </c>
      <c r="O329" s="86"/>
    </row>
    <row r="330" ht="22.5" customHeight="1">
      <c r="A330" s="93">
        <f t="shared" si="7"/>
        <v>329</v>
      </c>
      <c r="B330" s="94" t="str">
        <f t="shared" si="1"/>
        <v>02-Feb</v>
      </c>
      <c r="C330" s="94">
        <v>46077.0</v>
      </c>
      <c r="D330" s="20" t="str">
        <f t="shared" si="15"/>
        <v>Tue</v>
      </c>
      <c r="E330" s="48">
        <f t="shared" si="3"/>
        <v>9</v>
      </c>
      <c r="F330" s="43">
        <v>13872.0</v>
      </c>
      <c r="G330" s="43">
        <f t="shared" si="4"/>
        <v>693.6</v>
      </c>
      <c r="H330" s="12">
        <f t="shared" si="5"/>
        <v>13178.4</v>
      </c>
      <c r="I330" s="43">
        <v>1887.0</v>
      </c>
      <c r="J330" s="43"/>
      <c r="K330" s="43">
        <v>0.0</v>
      </c>
      <c r="L330" s="43">
        <v>5535.0</v>
      </c>
      <c r="M330" s="61"/>
      <c r="N330" s="61">
        <f t="shared" si="14"/>
        <v>20600.4</v>
      </c>
      <c r="O330" s="86"/>
    </row>
    <row r="331" ht="22.5" customHeight="1">
      <c r="A331" s="93">
        <f t="shared" si="7"/>
        <v>330</v>
      </c>
      <c r="B331" s="94" t="str">
        <f t="shared" si="1"/>
        <v>02-Feb</v>
      </c>
      <c r="C331" s="94">
        <v>46078.0</v>
      </c>
      <c r="D331" s="20" t="str">
        <f t="shared" si="15"/>
        <v>Wed</v>
      </c>
      <c r="E331" s="48">
        <f t="shared" si="3"/>
        <v>9</v>
      </c>
      <c r="F331" s="43">
        <v>18788.0</v>
      </c>
      <c r="G331" s="43">
        <f t="shared" si="4"/>
        <v>939.4</v>
      </c>
      <c r="H331" s="12">
        <f t="shared" si="5"/>
        <v>17848.6</v>
      </c>
      <c r="I331" s="43">
        <v>5206.0</v>
      </c>
      <c r="J331" s="43"/>
      <c r="K331" s="43">
        <v>0.0</v>
      </c>
      <c r="L331" s="43">
        <v>5779.0</v>
      </c>
      <c r="M331" s="61"/>
      <c r="N331" s="61">
        <f t="shared" si="14"/>
        <v>28833.6</v>
      </c>
      <c r="O331" s="86"/>
    </row>
    <row r="332" ht="22.5" customHeight="1">
      <c r="A332" s="93">
        <f t="shared" si="7"/>
        <v>331</v>
      </c>
      <c r="B332" s="94" t="str">
        <f t="shared" si="1"/>
        <v>02-Feb</v>
      </c>
      <c r="C332" s="94">
        <v>46079.0</v>
      </c>
      <c r="D332" s="20" t="str">
        <f t="shared" si="15"/>
        <v>Thu</v>
      </c>
      <c r="E332" s="48">
        <f t="shared" si="3"/>
        <v>9</v>
      </c>
      <c r="F332" s="43">
        <v>23407.0</v>
      </c>
      <c r="G332" s="43">
        <f t="shared" si="4"/>
        <v>1170.35</v>
      </c>
      <c r="H332" s="12">
        <f t="shared" si="5"/>
        <v>22236.65</v>
      </c>
      <c r="I332" s="43">
        <v>4498.0</v>
      </c>
      <c r="J332" s="43"/>
      <c r="K332" s="43">
        <v>0.0</v>
      </c>
      <c r="L332" s="43">
        <v>3016.0</v>
      </c>
      <c r="M332" s="61"/>
      <c r="N332" s="61">
        <f t="shared" si="14"/>
        <v>29750.65</v>
      </c>
      <c r="O332" s="86"/>
    </row>
    <row r="333" ht="22.5" customHeight="1">
      <c r="A333" s="93">
        <f t="shared" si="7"/>
        <v>332</v>
      </c>
      <c r="B333" s="94" t="str">
        <f t="shared" si="1"/>
        <v>02-Feb</v>
      </c>
      <c r="C333" s="94">
        <v>46080.0</v>
      </c>
      <c r="D333" s="20" t="str">
        <f t="shared" si="15"/>
        <v>Fri</v>
      </c>
      <c r="E333" s="48">
        <f t="shared" si="3"/>
        <v>9</v>
      </c>
      <c r="F333" s="43">
        <v>27434.0</v>
      </c>
      <c r="G333" s="43">
        <f t="shared" si="4"/>
        <v>1371.7</v>
      </c>
      <c r="H333" s="12">
        <f t="shared" si="5"/>
        <v>26062.3</v>
      </c>
      <c r="I333" s="43">
        <v>11053.0</v>
      </c>
      <c r="J333" s="43"/>
      <c r="K333" s="43">
        <v>0.0</v>
      </c>
      <c r="L333" s="43">
        <v>6954.0</v>
      </c>
      <c r="M333" s="61"/>
      <c r="N333" s="61">
        <f t="shared" si="14"/>
        <v>44069.3</v>
      </c>
      <c r="O333" s="86"/>
    </row>
    <row r="334" ht="22.5" customHeight="1">
      <c r="A334" s="93">
        <f t="shared" si="7"/>
        <v>333</v>
      </c>
      <c r="B334" s="94" t="str">
        <f t="shared" si="1"/>
        <v>02-Feb</v>
      </c>
      <c r="C334" s="94">
        <v>46081.0</v>
      </c>
      <c r="D334" s="20" t="str">
        <f t="shared" si="15"/>
        <v>Sat</v>
      </c>
      <c r="E334" s="48">
        <f t="shared" si="3"/>
        <v>9</v>
      </c>
      <c r="F334" s="43">
        <v>13783.0</v>
      </c>
      <c r="G334" s="43">
        <f t="shared" si="4"/>
        <v>689.15</v>
      </c>
      <c r="H334" s="12">
        <f t="shared" si="5"/>
        <v>13093.85</v>
      </c>
      <c r="I334" s="43">
        <v>7395.0</v>
      </c>
      <c r="J334" s="43"/>
      <c r="K334" s="43">
        <v>0.0</v>
      </c>
      <c r="L334" s="43">
        <v>4517.0</v>
      </c>
      <c r="M334" s="61"/>
      <c r="N334" s="61">
        <f t="shared" si="14"/>
        <v>25005.85</v>
      </c>
      <c r="O334" s="86"/>
      <c r="P334" s="104">
        <v>170139.0</v>
      </c>
    </row>
    <row r="335" ht="22.5" customHeight="1">
      <c r="A335" s="93">
        <f t="shared" si="7"/>
        <v>334</v>
      </c>
      <c r="B335" s="94" t="str">
        <f t="shared" si="1"/>
        <v>03-Mar</v>
      </c>
      <c r="C335" s="94">
        <v>46082.0</v>
      </c>
      <c r="D335" s="20" t="str">
        <f t="shared" si="15"/>
        <v>Sun</v>
      </c>
      <c r="E335" s="48">
        <f t="shared" si="3"/>
        <v>10</v>
      </c>
      <c r="F335" s="43">
        <v>0.0</v>
      </c>
      <c r="G335" s="43">
        <f t="shared" si="4"/>
        <v>0</v>
      </c>
      <c r="H335" s="12">
        <f t="shared" si="5"/>
        <v>0</v>
      </c>
      <c r="I335" s="43">
        <v>0.0</v>
      </c>
      <c r="J335" s="43"/>
      <c r="K335" s="43">
        <v>0.0</v>
      </c>
      <c r="L335" s="43">
        <v>0.0</v>
      </c>
      <c r="M335" s="61"/>
      <c r="N335" s="61">
        <f t="shared" si="14"/>
        <v>0</v>
      </c>
      <c r="O335" s="86"/>
      <c r="P335" s="103">
        <v>765114.0</v>
      </c>
    </row>
    <row r="336" ht="22.5" customHeight="1">
      <c r="A336" s="93">
        <f t="shared" si="7"/>
        <v>335</v>
      </c>
      <c r="B336" s="94" t="str">
        <f t="shared" si="1"/>
        <v>03-Mar</v>
      </c>
      <c r="C336" s="94">
        <v>46083.0</v>
      </c>
      <c r="D336" s="20" t="str">
        <f t="shared" si="15"/>
        <v>Mon</v>
      </c>
      <c r="E336" s="48">
        <f t="shared" si="3"/>
        <v>10</v>
      </c>
      <c r="F336" s="43">
        <v>7214.0</v>
      </c>
      <c r="G336" s="43">
        <f t="shared" si="4"/>
        <v>360.7</v>
      </c>
      <c r="H336" s="12">
        <f t="shared" si="5"/>
        <v>6853.3</v>
      </c>
      <c r="I336" s="43">
        <v>4801.0</v>
      </c>
      <c r="J336" s="43"/>
      <c r="K336" s="43">
        <v>0.0</v>
      </c>
      <c r="L336" s="43">
        <v>3988.0</v>
      </c>
      <c r="M336" s="61"/>
      <c r="N336" s="61">
        <f t="shared" si="14"/>
        <v>15642.3</v>
      </c>
      <c r="O336" s="86"/>
    </row>
    <row r="337" ht="22.5" customHeight="1">
      <c r="A337" s="93">
        <f t="shared" si="7"/>
        <v>336</v>
      </c>
      <c r="B337" s="94" t="str">
        <f t="shared" si="1"/>
        <v>03-Mar</v>
      </c>
      <c r="C337" s="94">
        <v>46084.0</v>
      </c>
      <c r="D337" s="20" t="str">
        <f t="shared" si="15"/>
        <v>Tue</v>
      </c>
      <c r="E337" s="48">
        <f t="shared" si="3"/>
        <v>10</v>
      </c>
      <c r="F337" s="43">
        <v>14238.0</v>
      </c>
      <c r="G337" s="43">
        <f t="shared" si="4"/>
        <v>711.9</v>
      </c>
      <c r="H337" s="12">
        <f t="shared" si="5"/>
        <v>13526.1</v>
      </c>
      <c r="I337" s="43">
        <v>4905.0</v>
      </c>
      <c r="J337" s="43"/>
      <c r="K337" s="43">
        <v>0.0</v>
      </c>
      <c r="L337" s="43">
        <v>4317.0</v>
      </c>
      <c r="M337" s="61"/>
      <c r="N337" s="61">
        <f t="shared" si="14"/>
        <v>22748.1</v>
      </c>
      <c r="O337" s="86"/>
    </row>
    <row r="338" ht="22.5" customHeight="1">
      <c r="A338" s="93">
        <f t="shared" si="7"/>
        <v>337</v>
      </c>
      <c r="B338" s="94" t="str">
        <f t="shared" si="1"/>
        <v>03-Mar</v>
      </c>
      <c r="C338" s="94">
        <v>46085.0</v>
      </c>
      <c r="D338" s="20" t="str">
        <f t="shared" si="15"/>
        <v>Wed</v>
      </c>
      <c r="E338" s="48">
        <f t="shared" si="3"/>
        <v>10</v>
      </c>
      <c r="F338" s="43">
        <v>8215.0</v>
      </c>
      <c r="G338" s="43">
        <f t="shared" si="4"/>
        <v>410.75</v>
      </c>
      <c r="H338" s="12">
        <f t="shared" si="5"/>
        <v>7804.25</v>
      </c>
      <c r="I338" s="43">
        <v>5034.0</v>
      </c>
      <c r="J338" s="43"/>
      <c r="K338" s="43">
        <v>0.0</v>
      </c>
      <c r="L338" s="43">
        <v>3988.0</v>
      </c>
      <c r="M338" s="61"/>
      <c r="N338" s="61">
        <f t="shared" si="14"/>
        <v>16826.25</v>
      </c>
      <c r="O338" s="86"/>
    </row>
    <row r="339" ht="22.5" customHeight="1">
      <c r="A339" s="93">
        <f t="shared" si="7"/>
        <v>338</v>
      </c>
      <c r="B339" s="94" t="str">
        <f t="shared" si="1"/>
        <v>03-Mar</v>
      </c>
      <c r="C339" s="94">
        <v>46086.0</v>
      </c>
      <c r="D339" s="20" t="str">
        <f t="shared" si="15"/>
        <v>Thu</v>
      </c>
      <c r="E339" s="48">
        <f t="shared" si="3"/>
        <v>10</v>
      </c>
      <c r="F339" s="43">
        <v>11085.0</v>
      </c>
      <c r="G339" s="43">
        <f t="shared" si="4"/>
        <v>554.25</v>
      </c>
      <c r="H339" s="12">
        <f t="shared" si="5"/>
        <v>10530.75</v>
      </c>
      <c r="I339" s="43">
        <v>7498.0</v>
      </c>
      <c r="J339" s="43"/>
      <c r="K339" s="43">
        <v>0.0</v>
      </c>
      <c r="L339" s="43">
        <v>4345.0</v>
      </c>
      <c r="M339" s="61"/>
      <c r="N339" s="61">
        <f t="shared" si="14"/>
        <v>22373.75</v>
      </c>
      <c r="O339" s="86"/>
    </row>
    <row r="340" ht="22.5" customHeight="1">
      <c r="A340" s="93">
        <f t="shared" si="7"/>
        <v>339</v>
      </c>
      <c r="B340" s="94" t="str">
        <f t="shared" si="1"/>
        <v>03-Mar</v>
      </c>
      <c r="C340" s="94">
        <v>46087.0</v>
      </c>
      <c r="D340" s="20" t="str">
        <f t="shared" si="15"/>
        <v>Fri</v>
      </c>
      <c r="E340" s="48">
        <f t="shared" si="3"/>
        <v>10</v>
      </c>
      <c r="F340" s="43">
        <v>33031.0</v>
      </c>
      <c r="G340" s="43">
        <f t="shared" si="4"/>
        <v>1651.55</v>
      </c>
      <c r="H340" s="12">
        <f t="shared" si="5"/>
        <v>31379.45</v>
      </c>
      <c r="I340" s="43">
        <v>9595.0</v>
      </c>
      <c r="J340" s="43"/>
      <c r="K340" s="43">
        <v>0.0</v>
      </c>
      <c r="L340" s="43">
        <v>5854.0</v>
      </c>
      <c r="M340" s="61"/>
      <c r="N340" s="61">
        <f t="shared" si="14"/>
        <v>46828.45</v>
      </c>
      <c r="O340" s="86"/>
    </row>
    <row r="341" ht="22.5" customHeight="1">
      <c r="A341" s="93">
        <f t="shared" si="7"/>
        <v>340</v>
      </c>
      <c r="B341" s="94" t="str">
        <f t="shared" si="1"/>
        <v>03-Mar</v>
      </c>
      <c r="C341" s="94">
        <v>46088.0</v>
      </c>
      <c r="D341" s="20" t="str">
        <f t="shared" si="15"/>
        <v>Sat</v>
      </c>
      <c r="E341" s="48">
        <f t="shared" si="3"/>
        <v>10</v>
      </c>
      <c r="F341" s="43">
        <v>28684.0</v>
      </c>
      <c r="G341" s="43">
        <f t="shared" si="4"/>
        <v>1434.2</v>
      </c>
      <c r="H341" s="12">
        <f t="shared" si="5"/>
        <v>27249.8</v>
      </c>
      <c r="I341" s="43">
        <v>6298.0</v>
      </c>
      <c r="J341" s="43"/>
      <c r="K341" s="43">
        <v>0.0</v>
      </c>
      <c r="L341" s="43">
        <v>6558.0</v>
      </c>
      <c r="M341" s="61"/>
      <c r="N341" s="61">
        <f t="shared" si="14"/>
        <v>40105.8</v>
      </c>
      <c r="O341" s="86"/>
      <c r="P341" s="104">
        <v>164754.0</v>
      </c>
    </row>
    <row r="342" ht="22.5" customHeight="1">
      <c r="A342" s="93">
        <f t="shared" si="7"/>
        <v>341</v>
      </c>
      <c r="B342" s="94" t="str">
        <f t="shared" si="1"/>
        <v>03-Mar</v>
      </c>
      <c r="C342" s="94">
        <v>46089.0</v>
      </c>
      <c r="D342" s="20" t="str">
        <f t="shared" si="15"/>
        <v>Sun</v>
      </c>
      <c r="E342" s="48">
        <f t="shared" si="3"/>
        <v>11</v>
      </c>
      <c r="F342" s="43">
        <v>0.0</v>
      </c>
      <c r="G342" s="43">
        <f t="shared" si="4"/>
        <v>0</v>
      </c>
      <c r="H342" s="12">
        <f t="shared" si="5"/>
        <v>0</v>
      </c>
      <c r="I342" s="43">
        <v>0.0</v>
      </c>
      <c r="J342" s="43"/>
      <c r="K342" s="43">
        <v>0.0</v>
      </c>
      <c r="L342" s="43">
        <v>0.0</v>
      </c>
      <c r="M342" s="61"/>
      <c r="N342" s="61">
        <f t="shared" si="14"/>
        <v>0</v>
      </c>
      <c r="O342" s="86"/>
    </row>
    <row r="343" ht="22.5" customHeight="1">
      <c r="A343" s="93">
        <f t="shared" si="7"/>
        <v>342</v>
      </c>
      <c r="B343" s="94" t="str">
        <f t="shared" si="1"/>
        <v>03-Mar</v>
      </c>
      <c r="C343" s="94">
        <v>46090.0</v>
      </c>
      <c r="D343" s="20" t="str">
        <f t="shared" si="15"/>
        <v>Mon</v>
      </c>
      <c r="E343" s="48">
        <f t="shared" si="3"/>
        <v>11</v>
      </c>
      <c r="F343" s="43">
        <v>16485.0</v>
      </c>
      <c r="G343" s="43">
        <f t="shared" si="4"/>
        <v>824.25</v>
      </c>
      <c r="H343" s="12">
        <f t="shared" si="5"/>
        <v>15660.75</v>
      </c>
      <c r="I343" s="43">
        <v>3838.0</v>
      </c>
      <c r="J343" s="43"/>
      <c r="K343" s="43">
        <v>0.0</v>
      </c>
      <c r="L343" s="43">
        <v>1551.0</v>
      </c>
      <c r="M343" s="61"/>
      <c r="N343" s="61">
        <f t="shared" si="14"/>
        <v>21049.75</v>
      </c>
      <c r="O343" s="86"/>
    </row>
    <row r="344" ht="22.5" customHeight="1">
      <c r="A344" s="93">
        <f t="shared" si="7"/>
        <v>343</v>
      </c>
      <c r="B344" s="94" t="str">
        <f t="shared" si="1"/>
        <v>03-Mar</v>
      </c>
      <c r="C344" s="94">
        <v>46091.0</v>
      </c>
      <c r="D344" s="20" t="str">
        <f t="shared" si="15"/>
        <v>Tue</v>
      </c>
      <c r="E344" s="48">
        <f t="shared" si="3"/>
        <v>11</v>
      </c>
      <c r="F344" s="43">
        <v>19776.0</v>
      </c>
      <c r="G344" s="43">
        <f t="shared" si="4"/>
        <v>988.8</v>
      </c>
      <c r="H344" s="12">
        <f t="shared" si="5"/>
        <v>18787.2</v>
      </c>
      <c r="I344" s="43">
        <v>7642.0</v>
      </c>
      <c r="J344" s="43"/>
      <c r="K344" s="43">
        <v>0.0</v>
      </c>
      <c r="L344" s="43">
        <v>3802.0</v>
      </c>
      <c r="M344" s="61"/>
      <c r="N344" s="61">
        <f t="shared" si="14"/>
        <v>30231.2</v>
      </c>
      <c r="O344" s="86"/>
    </row>
    <row r="345" ht="22.5" customHeight="1">
      <c r="A345" s="93">
        <f t="shared" si="7"/>
        <v>344</v>
      </c>
      <c r="B345" s="94" t="str">
        <f t="shared" si="1"/>
        <v>03-Mar</v>
      </c>
      <c r="C345" s="94">
        <v>46092.0</v>
      </c>
      <c r="D345" s="20" t="str">
        <f t="shared" si="15"/>
        <v>Wed</v>
      </c>
      <c r="E345" s="48">
        <f t="shared" si="3"/>
        <v>11</v>
      </c>
      <c r="F345" s="43">
        <v>26800.0</v>
      </c>
      <c r="G345" s="43">
        <f t="shared" si="4"/>
        <v>1340</v>
      </c>
      <c r="H345" s="12">
        <f t="shared" si="5"/>
        <v>25460</v>
      </c>
      <c r="I345" s="43">
        <v>7098.0</v>
      </c>
      <c r="J345" s="43"/>
      <c r="K345" s="43">
        <v>0.0</v>
      </c>
      <c r="L345" s="43">
        <v>3863.0</v>
      </c>
      <c r="M345" s="61"/>
      <c r="N345" s="61">
        <f t="shared" si="14"/>
        <v>36421</v>
      </c>
      <c r="O345" s="86"/>
    </row>
    <row r="346" ht="22.5" customHeight="1">
      <c r="A346" s="93">
        <f t="shared" si="7"/>
        <v>345</v>
      </c>
      <c r="B346" s="94" t="str">
        <f t="shared" si="1"/>
        <v>03-Mar</v>
      </c>
      <c r="C346" s="94">
        <v>46093.0</v>
      </c>
      <c r="D346" s="20" t="str">
        <f t="shared" si="15"/>
        <v>Thu</v>
      </c>
      <c r="E346" s="48">
        <f t="shared" si="3"/>
        <v>11</v>
      </c>
      <c r="F346" s="43">
        <v>26423.0</v>
      </c>
      <c r="G346" s="43">
        <f t="shared" si="4"/>
        <v>1321.15</v>
      </c>
      <c r="H346" s="12">
        <f t="shared" si="5"/>
        <v>25101.85</v>
      </c>
      <c r="I346" s="43">
        <v>8226.0</v>
      </c>
      <c r="J346" s="43"/>
      <c r="K346" s="43">
        <v>0.0</v>
      </c>
      <c r="L346" s="43">
        <v>3791.0</v>
      </c>
      <c r="M346" s="61"/>
      <c r="N346" s="61">
        <f t="shared" si="14"/>
        <v>37118.85</v>
      </c>
      <c r="O346" s="86"/>
    </row>
    <row r="347" ht="22.5" customHeight="1">
      <c r="A347" s="93">
        <f t="shared" si="7"/>
        <v>346</v>
      </c>
      <c r="B347" s="94" t="str">
        <f t="shared" si="1"/>
        <v>03-Mar</v>
      </c>
      <c r="C347" s="94">
        <v>46094.0</v>
      </c>
      <c r="D347" s="20" t="str">
        <f t="shared" si="15"/>
        <v>Fri</v>
      </c>
      <c r="E347" s="48">
        <f t="shared" si="3"/>
        <v>11</v>
      </c>
      <c r="F347" s="43">
        <v>19381.0</v>
      </c>
      <c r="G347" s="43">
        <f t="shared" si="4"/>
        <v>969.05</v>
      </c>
      <c r="H347" s="12">
        <f t="shared" si="5"/>
        <v>18411.95</v>
      </c>
      <c r="I347" s="43">
        <v>12679.0</v>
      </c>
      <c r="J347" s="43"/>
      <c r="K347" s="43">
        <v>0.0</v>
      </c>
      <c r="L347" s="43">
        <v>6556.0</v>
      </c>
      <c r="M347" s="61"/>
      <c r="N347" s="61">
        <f t="shared" si="14"/>
        <v>37646.95</v>
      </c>
      <c r="O347" s="86"/>
    </row>
    <row r="348" ht="22.5" customHeight="1">
      <c r="A348" s="93">
        <f t="shared" si="7"/>
        <v>347</v>
      </c>
      <c r="B348" s="94" t="str">
        <f t="shared" si="1"/>
        <v>03-Mar</v>
      </c>
      <c r="C348" s="94">
        <v>46095.0</v>
      </c>
      <c r="D348" s="20" t="str">
        <f t="shared" si="15"/>
        <v>Sat</v>
      </c>
      <c r="E348" s="48">
        <f t="shared" si="3"/>
        <v>11</v>
      </c>
      <c r="F348" s="43">
        <v>34850.0</v>
      </c>
      <c r="G348" s="43">
        <f t="shared" si="4"/>
        <v>1742.5</v>
      </c>
      <c r="H348" s="12">
        <f t="shared" si="5"/>
        <v>33107.5</v>
      </c>
      <c r="I348" s="43">
        <v>2995.0</v>
      </c>
      <c r="J348" s="43"/>
      <c r="K348" s="43">
        <v>0.0</v>
      </c>
      <c r="L348" s="43">
        <v>14542.0</v>
      </c>
      <c r="M348" s="61"/>
      <c r="N348" s="61">
        <f t="shared" si="14"/>
        <v>50644.5</v>
      </c>
      <c r="O348" s="86"/>
      <c r="P348" s="104">
        <v>213413.0</v>
      </c>
    </row>
    <row r="349" ht="22.5" customHeight="1">
      <c r="A349" s="93">
        <f t="shared" si="7"/>
        <v>348</v>
      </c>
      <c r="B349" s="94" t="str">
        <f t="shared" si="1"/>
        <v>03-Mar</v>
      </c>
      <c r="C349" s="94">
        <v>46096.0</v>
      </c>
      <c r="D349" s="20" t="str">
        <f t="shared" si="15"/>
        <v>Sun</v>
      </c>
      <c r="E349" s="48">
        <f t="shared" si="3"/>
        <v>12</v>
      </c>
      <c r="F349" s="43">
        <v>0.0</v>
      </c>
      <c r="G349" s="43">
        <f t="shared" si="4"/>
        <v>0</v>
      </c>
      <c r="H349" s="12">
        <f t="shared" si="5"/>
        <v>0</v>
      </c>
      <c r="I349" s="43">
        <v>0.0</v>
      </c>
      <c r="J349" s="43"/>
      <c r="K349" s="43">
        <v>0.0</v>
      </c>
      <c r="L349" s="43">
        <v>0.0</v>
      </c>
      <c r="M349" s="61"/>
      <c r="N349" s="61">
        <f t="shared" si="14"/>
        <v>0</v>
      </c>
      <c r="O349" s="86"/>
    </row>
    <row r="350" ht="22.5" customHeight="1">
      <c r="A350" s="93">
        <f t="shared" si="7"/>
        <v>349</v>
      </c>
      <c r="B350" s="94" t="str">
        <f t="shared" si="1"/>
        <v>03-Mar</v>
      </c>
      <c r="C350" s="94">
        <v>46097.0</v>
      </c>
      <c r="D350" s="20" t="str">
        <f t="shared" si="15"/>
        <v>Mon</v>
      </c>
      <c r="E350" s="48">
        <f t="shared" si="3"/>
        <v>12</v>
      </c>
      <c r="F350" s="43">
        <v>21787.0</v>
      </c>
      <c r="G350" s="43">
        <f t="shared" si="4"/>
        <v>1089.35</v>
      </c>
      <c r="H350" s="12">
        <f t="shared" si="5"/>
        <v>20697.65</v>
      </c>
      <c r="I350" s="43">
        <v>4713.0</v>
      </c>
      <c r="J350" s="43"/>
      <c r="K350" s="43">
        <v>0.0</v>
      </c>
      <c r="L350" s="43">
        <v>7725.0</v>
      </c>
      <c r="M350" s="61"/>
      <c r="N350" s="61">
        <f t="shared" si="14"/>
        <v>33135.65</v>
      </c>
      <c r="O350" s="86"/>
    </row>
    <row r="351" ht="22.5" customHeight="1">
      <c r="A351" s="93">
        <f t="shared" si="7"/>
        <v>350</v>
      </c>
      <c r="B351" s="94" t="str">
        <f t="shared" si="1"/>
        <v>03-Mar</v>
      </c>
      <c r="C351" s="94">
        <v>46098.0</v>
      </c>
      <c r="D351" s="20" t="str">
        <f t="shared" si="15"/>
        <v>Tue</v>
      </c>
      <c r="E351" s="48">
        <f t="shared" si="3"/>
        <v>12</v>
      </c>
      <c r="F351" s="43">
        <v>23512.0</v>
      </c>
      <c r="G351" s="43">
        <f t="shared" si="4"/>
        <v>1175.6</v>
      </c>
      <c r="H351" s="12">
        <f t="shared" si="5"/>
        <v>22336.4</v>
      </c>
      <c r="I351" s="43">
        <v>8368.0</v>
      </c>
      <c r="J351" s="43"/>
      <c r="K351" s="43">
        <v>0.0</v>
      </c>
      <c r="L351" s="43">
        <v>5317.0</v>
      </c>
      <c r="M351" s="61"/>
      <c r="N351" s="61">
        <f t="shared" si="14"/>
        <v>36021.4</v>
      </c>
      <c r="O351" s="86"/>
    </row>
    <row r="352" ht="22.5" customHeight="1">
      <c r="A352" s="93">
        <f t="shared" si="7"/>
        <v>351</v>
      </c>
      <c r="B352" s="94" t="str">
        <f t="shared" si="1"/>
        <v>03-Mar</v>
      </c>
      <c r="C352" s="94">
        <v>46099.0</v>
      </c>
      <c r="D352" s="20" t="str">
        <f t="shared" si="15"/>
        <v>Wed</v>
      </c>
      <c r="E352" s="48">
        <f t="shared" si="3"/>
        <v>12</v>
      </c>
      <c r="F352" s="43">
        <v>24651.0</v>
      </c>
      <c r="G352" s="43">
        <f t="shared" si="4"/>
        <v>1232.55</v>
      </c>
      <c r="H352" s="12">
        <f t="shared" si="5"/>
        <v>23418.45</v>
      </c>
      <c r="I352" s="43">
        <v>7027.0</v>
      </c>
      <c r="J352" s="43"/>
      <c r="K352" s="43">
        <v>0.0</v>
      </c>
      <c r="L352" s="43">
        <v>7537.0</v>
      </c>
      <c r="M352" s="61"/>
      <c r="N352" s="61">
        <f t="shared" si="14"/>
        <v>37982.45</v>
      </c>
      <c r="O352" s="86"/>
    </row>
    <row r="353" ht="22.5" customHeight="1">
      <c r="A353" s="93">
        <f t="shared" si="7"/>
        <v>352</v>
      </c>
      <c r="B353" s="94" t="str">
        <f t="shared" si="1"/>
        <v>03-Mar</v>
      </c>
      <c r="C353" s="94">
        <v>46100.0</v>
      </c>
      <c r="D353" s="20" t="str">
        <f t="shared" si="15"/>
        <v>Thu</v>
      </c>
      <c r="E353" s="48">
        <f t="shared" si="3"/>
        <v>12</v>
      </c>
      <c r="F353" s="43">
        <v>18254.0</v>
      </c>
      <c r="G353" s="43">
        <f t="shared" si="4"/>
        <v>912.7</v>
      </c>
      <c r="H353" s="12">
        <f t="shared" si="5"/>
        <v>17341.3</v>
      </c>
      <c r="I353" s="43">
        <v>10221.0</v>
      </c>
      <c r="J353" s="43"/>
      <c r="K353" s="43">
        <v>0.0</v>
      </c>
      <c r="L353" s="43">
        <v>6097.0</v>
      </c>
      <c r="M353" s="61"/>
      <c r="N353" s="61">
        <f t="shared" si="14"/>
        <v>33659.3</v>
      </c>
      <c r="O353" s="86"/>
    </row>
    <row r="354" ht="22.5" customHeight="1">
      <c r="A354" s="93">
        <f t="shared" si="7"/>
        <v>353</v>
      </c>
      <c r="B354" s="94" t="str">
        <f t="shared" si="1"/>
        <v>03-Mar</v>
      </c>
      <c r="C354" s="94">
        <v>46101.0</v>
      </c>
      <c r="D354" s="20" t="str">
        <f t="shared" si="15"/>
        <v>Fri</v>
      </c>
      <c r="E354" s="48">
        <f t="shared" si="3"/>
        <v>12</v>
      </c>
      <c r="F354" s="43">
        <v>24153.0</v>
      </c>
      <c r="G354" s="43">
        <f t="shared" si="4"/>
        <v>1207.65</v>
      </c>
      <c r="H354" s="12">
        <f t="shared" si="5"/>
        <v>22945.35</v>
      </c>
      <c r="I354" s="43">
        <v>7704.0</v>
      </c>
      <c r="J354" s="43"/>
      <c r="K354" s="43">
        <v>0.0</v>
      </c>
      <c r="L354" s="43">
        <v>8812.0</v>
      </c>
      <c r="M354" s="61"/>
      <c r="N354" s="61">
        <f t="shared" si="14"/>
        <v>39461.35</v>
      </c>
      <c r="O354" s="86"/>
    </row>
    <row r="355" ht="22.5" customHeight="1">
      <c r="A355" s="93">
        <f t="shared" si="7"/>
        <v>354</v>
      </c>
      <c r="B355" s="94" t="str">
        <f t="shared" si="1"/>
        <v>03-Mar</v>
      </c>
      <c r="C355" s="94">
        <v>46102.0</v>
      </c>
      <c r="D355" s="20" t="str">
        <f t="shared" si="15"/>
        <v>Sat</v>
      </c>
      <c r="E355" s="48">
        <f t="shared" si="3"/>
        <v>12</v>
      </c>
      <c r="F355" s="43">
        <v>27667.0</v>
      </c>
      <c r="G355" s="43">
        <f t="shared" si="4"/>
        <v>1383.35</v>
      </c>
      <c r="H355" s="12">
        <f t="shared" si="5"/>
        <v>26283.65</v>
      </c>
      <c r="I355" s="43">
        <v>10467.0</v>
      </c>
      <c r="J355" s="43"/>
      <c r="K355" s="43">
        <v>0.0</v>
      </c>
      <c r="L355" s="43">
        <v>9246.0</v>
      </c>
      <c r="M355" s="61"/>
      <c r="N355" s="61">
        <f t="shared" si="14"/>
        <v>45996.65</v>
      </c>
      <c r="O355" s="86"/>
      <c r="P355" s="104">
        <v>226499.0</v>
      </c>
    </row>
    <row r="356" ht="22.5" customHeight="1">
      <c r="A356" s="93">
        <f t="shared" si="7"/>
        <v>355</v>
      </c>
      <c r="B356" s="94" t="str">
        <f t="shared" si="1"/>
        <v>03-Mar</v>
      </c>
      <c r="C356" s="94">
        <v>46103.0</v>
      </c>
      <c r="D356" s="20" t="str">
        <f t="shared" si="15"/>
        <v>Sun</v>
      </c>
      <c r="E356" s="48">
        <f t="shared" si="3"/>
        <v>13</v>
      </c>
      <c r="F356" s="43">
        <v>0.0</v>
      </c>
      <c r="G356" s="43">
        <f t="shared" si="4"/>
        <v>0</v>
      </c>
      <c r="H356" s="12">
        <f t="shared" si="5"/>
        <v>0</v>
      </c>
      <c r="I356" s="43">
        <v>0.0</v>
      </c>
      <c r="J356" s="43"/>
      <c r="K356" s="43">
        <v>0.0</v>
      </c>
      <c r="L356" s="43">
        <v>0.0</v>
      </c>
      <c r="M356" s="61"/>
      <c r="N356" s="61">
        <f t="shared" si="14"/>
        <v>0</v>
      </c>
      <c r="O356" s="86"/>
    </row>
    <row r="357" ht="22.5" customHeight="1">
      <c r="A357" s="93">
        <f t="shared" si="7"/>
        <v>356</v>
      </c>
      <c r="B357" s="94" t="str">
        <f t="shared" si="1"/>
        <v>03-Mar</v>
      </c>
      <c r="C357" s="94">
        <v>46104.0</v>
      </c>
      <c r="D357" s="20" t="str">
        <f t="shared" si="15"/>
        <v>Mon</v>
      </c>
      <c r="E357" s="48">
        <f t="shared" si="3"/>
        <v>13</v>
      </c>
      <c r="F357" s="43">
        <v>16101.0</v>
      </c>
      <c r="G357" s="43">
        <f t="shared" si="4"/>
        <v>805.05</v>
      </c>
      <c r="H357" s="12">
        <f t="shared" si="5"/>
        <v>15295.95</v>
      </c>
      <c r="I357" s="43">
        <v>9058.0</v>
      </c>
      <c r="J357" s="43"/>
      <c r="K357" s="43">
        <v>0.0</v>
      </c>
      <c r="L357" s="43">
        <v>5635.0</v>
      </c>
      <c r="M357" s="61"/>
      <c r="N357" s="61">
        <f t="shared" si="14"/>
        <v>29988.95</v>
      </c>
      <c r="O357" s="86"/>
    </row>
    <row r="358" ht="22.5" customHeight="1">
      <c r="A358" s="93">
        <f t="shared" si="7"/>
        <v>357</v>
      </c>
      <c r="B358" s="94" t="str">
        <f t="shared" si="1"/>
        <v>03-Mar</v>
      </c>
      <c r="C358" s="94">
        <v>46105.0</v>
      </c>
      <c r="D358" s="20" t="str">
        <f t="shared" si="15"/>
        <v>Tue</v>
      </c>
      <c r="E358" s="48">
        <f t="shared" si="3"/>
        <v>13</v>
      </c>
      <c r="F358" s="43">
        <v>17151.0</v>
      </c>
      <c r="G358" s="43">
        <f t="shared" si="4"/>
        <v>857.55</v>
      </c>
      <c r="H358" s="12">
        <f t="shared" si="5"/>
        <v>16293.45</v>
      </c>
      <c r="I358" s="43">
        <v>4339.0</v>
      </c>
      <c r="J358" s="43"/>
      <c r="K358" s="43">
        <v>0.0</v>
      </c>
      <c r="L358" s="43">
        <v>6276.0</v>
      </c>
      <c r="M358" s="61"/>
      <c r="N358" s="61">
        <f t="shared" si="14"/>
        <v>26908.45</v>
      </c>
      <c r="O358" s="86"/>
    </row>
    <row r="359" ht="22.5" customHeight="1">
      <c r="A359" s="93">
        <f t="shared" si="7"/>
        <v>358</v>
      </c>
      <c r="B359" s="94" t="str">
        <f t="shared" si="1"/>
        <v>03-Mar</v>
      </c>
      <c r="C359" s="94">
        <v>46106.0</v>
      </c>
      <c r="D359" s="20" t="str">
        <f t="shared" si="15"/>
        <v>Wed</v>
      </c>
      <c r="E359" s="48">
        <f t="shared" si="3"/>
        <v>13</v>
      </c>
      <c r="F359" s="43">
        <v>19245.0</v>
      </c>
      <c r="G359" s="43">
        <f t="shared" si="4"/>
        <v>962.25</v>
      </c>
      <c r="H359" s="12">
        <f t="shared" si="5"/>
        <v>18282.75</v>
      </c>
      <c r="I359" s="43">
        <v>10488.0</v>
      </c>
      <c r="J359" s="43"/>
      <c r="K359" s="43">
        <v>0.0</v>
      </c>
      <c r="L359" s="43">
        <v>6110.0</v>
      </c>
      <c r="M359" s="61"/>
      <c r="N359" s="61">
        <f t="shared" si="14"/>
        <v>34880.75</v>
      </c>
      <c r="O359" s="86"/>
    </row>
    <row r="360" ht="22.5" customHeight="1">
      <c r="A360" s="93">
        <f t="shared" si="7"/>
        <v>359</v>
      </c>
      <c r="B360" s="94" t="str">
        <f t="shared" si="1"/>
        <v>03-Mar</v>
      </c>
      <c r="C360" s="94">
        <v>46107.0</v>
      </c>
      <c r="D360" s="20" t="str">
        <f t="shared" si="15"/>
        <v>Thu</v>
      </c>
      <c r="E360" s="48">
        <f t="shared" si="3"/>
        <v>13</v>
      </c>
      <c r="F360" s="43">
        <v>29620.0</v>
      </c>
      <c r="G360" s="43">
        <f t="shared" si="4"/>
        <v>1481</v>
      </c>
      <c r="H360" s="12">
        <f t="shared" si="5"/>
        <v>28139</v>
      </c>
      <c r="I360" s="43">
        <v>7830.0</v>
      </c>
      <c r="J360" s="43"/>
      <c r="K360" s="43">
        <v>0.0</v>
      </c>
      <c r="L360" s="43">
        <v>8221.0</v>
      </c>
      <c r="M360" s="61"/>
      <c r="N360" s="61">
        <f t="shared" si="14"/>
        <v>44190</v>
      </c>
      <c r="O360" s="86"/>
    </row>
    <row r="361" ht="22.5" customHeight="1">
      <c r="A361" s="93">
        <f t="shared" si="7"/>
        <v>360</v>
      </c>
      <c r="B361" s="94" t="str">
        <f t="shared" si="1"/>
        <v>03-Mar</v>
      </c>
      <c r="C361" s="94">
        <v>46108.0</v>
      </c>
      <c r="D361" s="20" t="str">
        <f t="shared" si="15"/>
        <v>Fri</v>
      </c>
      <c r="E361" s="48">
        <f t="shared" si="3"/>
        <v>13</v>
      </c>
      <c r="F361" s="43">
        <v>30785.0</v>
      </c>
      <c r="G361" s="43">
        <f t="shared" si="4"/>
        <v>1539.25</v>
      </c>
      <c r="H361" s="12">
        <f t="shared" si="5"/>
        <v>29245.75</v>
      </c>
      <c r="I361" s="43">
        <v>12351.0</v>
      </c>
      <c r="J361" s="43"/>
      <c r="K361" s="43">
        <v>0.0</v>
      </c>
      <c r="L361" s="43">
        <v>2944.0</v>
      </c>
      <c r="M361" s="61"/>
      <c r="N361" s="61">
        <f t="shared" si="14"/>
        <v>44540.75</v>
      </c>
      <c r="O361" s="86"/>
    </row>
    <row r="362" ht="22.5" customHeight="1">
      <c r="A362" s="93">
        <f t="shared" si="7"/>
        <v>361</v>
      </c>
      <c r="B362" s="94" t="str">
        <f t="shared" si="1"/>
        <v>03-Mar</v>
      </c>
      <c r="C362" s="94">
        <v>46109.0</v>
      </c>
      <c r="D362" s="20" t="str">
        <f t="shared" si="15"/>
        <v>Sat</v>
      </c>
      <c r="E362" s="48">
        <f t="shared" si="3"/>
        <v>13</v>
      </c>
      <c r="F362" s="43">
        <v>27237.0</v>
      </c>
      <c r="G362" s="43">
        <f t="shared" si="4"/>
        <v>1361.85</v>
      </c>
      <c r="H362" s="12">
        <f t="shared" si="5"/>
        <v>25875.15</v>
      </c>
      <c r="I362" s="43">
        <v>13743.0</v>
      </c>
      <c r="J362" s="43"/>
      <c r="K362" s="43">
        <v>0.0</v>
      </c>
      <c r="L362" s="43">
        <v>7509.0</v>
      </c>
      <c r="M362" s="61"/>
      <c r="N362" s="61">
        <f t="shared" si="14"/>
        <v>47127.15</v>
      </c>
      <c r="O362" s="86"/>
      <c r="P362" s="104">
        <v>227929.0</v>
      </c>
    </row>
    <row r="363" ht="22.5" customHeight="1">
      <c r="A363" s="93">
        <f t="shared" si="7"/>
        <v>362</v>
      </c>
      <c r="B363" s="94" t="str">
        <f t="shared" si="1"/>
        <v>03-Mar</v>
      </c>
      <c r="C363" s="94">
        <v>46110.0</v>
      </c>
      <c r="D363" s="20" t="str">
        <f t="shared" si="15"/>
        <v>Sun</v>
      </c>
      <c r="E363" s="48">
        <f t="shared" si="3"/>
        <v>14</v>
      </c>
      <c r="F363" s="43">
        <v>0.0</v>
      </c>
      <c r="G363" s="43">
        <f t="shared" si="4"/>
        <v>0</v>
      </c>
      <c r="H363" s="12">
        <f t="shared" si="5"/>
        <v>0</v>
      </c>
      <c r="I363" s="43">
        <v>0.0</v>
      </c>
      <c r="J363" s="43"/>
      <c r="K363" s="43">
        <v>0.0</v>
      </c>
      <c r="L363" s="43">
        <v>0.0</v>
      </c>
      <c r="M363" s="61"/>
      <c r="N363" s="61">
        <f t="shared" si="14"/>
        <v>0</v>
      </c>
      <c r="O363" s="86"/>
    </row>
    <row r="364" ht="22.5" customHeight="1">
      <c r="A364" s="93">
        <f t="shared" si="7"/>
        <v>363</v>
      </c>
      <c r="B364" s="94" t="str">
        <f t="shared" si="1"/>
        <v>03-Mar</v>
      </c>
      <c r="C364" s="94">
        <v>46111.0</v>
      </c>
      <c r="D364" s="20" t="str">
        <f t="shared" si="15"/>
        <v>Mon</v>
      </c>
      <c r="E364" s="48">
        <f t="shared" si="3"/>
        <v>14</v>
      </c>
      <c r="F364" s="43">
        <v>16007.0</v>
      </c>
      <c r="G364" s="43">
        <f t="shared" si="4"/>
        <v>800.35</v>
      </c>
      <c r="H364" s="12">
        <f t="shared" si="5"/>
        <v>15206.65</v>
      </c>
      <c r="I364" s="43">
        <v>8637.0</v>
      </c>
      <c r="J364" s="43"/>
      <c r="K364" s="43">
        <v>0.0</v>
      </c>
      <c r="L364" s="43">
        <v>5401.0</v>
      </c>
      <c r="M364" s="61"/>
      <c r="N364" s="61">
        <f t="shared" si="14"/>
        <v>29244.65</v>
      </c>
      <c r="O364" s="86"/>
    </row>
    <row r="365" ht="22.5" customHeight="1">
      <c r="A365" s="93">
        <f t="shared" si="7"/>
        <v>364</v>
      </c>
      <c r="B365" s="94" t="str">
        <f t="shared" si="1"/>
        <v>03-Mar</v>
      </c>
      <c r="C365" s="94">
        <v>46112.0</v>
      </c>
      <c r="D365" s="20" t="str">
        <f t="shared" si="15"/>
        <v>Tue</v>
      </c>
      <c r="E365" s="48">
        <f t="shared" si="3"/>
        <v>14</v>
      </c>
      <c r="F365" s="43">
        <v>22566.0</v>
      </c>
      <c r="G365" s="43">
        <f t="shared" si="4"/>
        <v>1128.3</v>
      </c>
      <c r="H365" s="12">
        <f t="shared" si="5"/>
        <v>21437.7</v>
      </c>
      <c r="I365" s="43">
        <v>7243.0</v>
      </c>
      <c r="J365" s="43"/>
      <c r="K365" s="43">
        <v>0.0</v>
      </c>
      <c r="L365" s="43">
        <v>8636.0</v>
      </c>
      <c r="M365" s="61"/>
      <c r="N365" s="61">
        <f t="shared" si="14"/>
        <v>37316.7</v>
      </c>
      <c r="O365" s="86"/>
      <c r="P365" s="103">
        <v>899236.0</v>
      </c>
    </row>
    <row r="366" ht="22.5" customHeight="1">
      <c r="A366" s="93">
        <f t="shared" si="7"/>
        <v>365</v>
      </c>
      <c r="B366" s="94" t="str">
        <f t="shared" si="1"/>
        <v>04-Apr</v>
      </c>
      <c r="C366" s="94">
        <v>46113.0</v>
      </c>
      <c r="D366" s="20" t="str">
        <f t="shared" si="15"/>
        <v>Wed</v>
      </c>
      <c r="E366" s="48">
        <f t="shared" si="3"/>
        <v>14</v>
      </c>
      <c r="F366" s="43">
        <v>20486.0</v>
      </c>
      <c r="G366" s="43">
        <f t="shared" si="4"/>
        <v>1024.3</v>
      </c>
      <c r="H366" s="12">
        <f t="shared" si="5"/>
        <v>19461.7</v>
      </c>
      <c r="I366" s="43">
        <v>10683.0</v>
      </c>
      <c r="J366" s="43"/>
      <c r="K366" s="43">
        <v>0.0</v>
      </c>
      <c r="L366" s="43">
        <v>6176.0</v>
      </c>
      <c r="M366" s="61"/>
      <c r="N366" s="61">
        <f t="shared" si="14"/>
        <v>36320.7</v>
      </c>
      <c r="O366" s="86"/>
    </row>
    <row r="367" ht="22.5" customHeight="1">
      <c r="A367" s="93">
        <f t="shared" si="7"/>
        <v>366</v>
      </c>
      <c r="B367" s="94" t="str">
        <f t="shared" si="1"/>
        <v>04-Apr</v>
      </c>
      <c r="C367" s="94">
        <v>46114.0</v>
      </c>
      <c r="D367" s="20" t="str">
        <f t="shared" si="15"/>
        <v>Thu</v>
      </c>
      <c r="E367" s="48">
        <f t="shared" si="3"/>
        <v>14</v>
      </c>
      <c r="F367" s="43">
        <v>19296.0</v>
      </c>
      <c r="G367" s="43">
        <f t="shared" si="4"/>
        <v>964.8</v>
      </c>
      <c r="H367" s="12">
        <f t="shared" si="5"/>
        <v>18331.2</v>
      </c>
      <c r="I367" s="43">
        <v>3915.0</v>
      </c>
      <c r="J367" s="43"/>
      <c r="K367" s="43">
        <v>0.0</v>
      </c>
      <c r="L367" s="43">
        <v>5539.0</v>
      </c>
      <c r="M367" s="61"/>
      <c r="N367" s="61">
        <f t="shared" si="14"/>
        <v>27785.2</v>
      </c>
      <c r="O367" s="86"/>
    </row>
    <row r="368" ht="22.5" customHeight="1">
      <c r="A368" s="93">
        <f t="shared" si="7"/>
        <v>367</v>
      </c>
      <c r="B368" s="94" t="str">
        <f t="shared" si="1"/>
        <v>04-Apr</v>
      </c>
      <c r="C368" s="94">
        <v>46115.0</v>
      </c>
      <c r="D368" s="20" t="str">
        <f t="shared" si="15"/>
        <v>Fri</v>
      </c>
      <c r="E368" s="48">
        <f t="shared" si="3"/>
        <v>14</v>
      </c>
      <c r="F368" s="43">
        <v>0.0</v>
      </c>
      <c r="G368" s="43">
        <f t="shared" si="4"/>
        <v>0</v>
      </c>
      <c r="H368" s="12">
        <f t="shared" si="5"/>
        <v>0</v>
      </c>
      <c r="I368" s="43">
        <v>0.0</v>
      </c>
      <c r="J368" s="43"/>
      <c r="K368" s="43">
        <v>0.0</v>
      </c>
      <c r="L368" s="43">
        <v>0.0</v>
      </c>
      <c r="M368" s="61"/>
      <c r="N368" s="61">
        <f t="shared" si="14"/>
        <v>0</v>
      </c>
      <c r="O368" s="86"/>
    </row>
    <row r="369" ht="22.5" customHeight="1">
      <c r="A369" s="93">
        <f t="shared" si="7"/>
        <v>368</v>
      </c>
      <c r="B369" s="94" t="str">
        <f t="shared" si="1"/>
        <v>04-Apr</v>
      </c>
      <c r="C369" s="94">
        <v>46116.0</v>
      </c>
      <c r="D369" s="20" t="str">
        <f t="shared" si="15"/>
        <v>Sat</v>
      </c>
      <c r="E369" s="48">
        <f t="shared" si="3"/>
        <v>14</v>
      </c>
      <c r="F369" s="43">
        <v>0.0</v>
      </c>
      <c r="G369" s="43">
        <f t="shared" si="4"/>
        <v>0</v>
      </c>
      <c r="H369" s="12">
        <f t="shared" si="5"/>
        <v>0</v>
      </c>
      <c r="I369" s="43">
        <v>0.0</v>
      </c>
      <c r="J369" s="43"/>
      <c r="K369" s="43">
        <v>0.0</v>
      </c>
      <c r="L369" s="43">
        <v>0.0</v>
      </c>
      <c r="M369" s="61"/>
      <c r="N369" s="61">
        <f t="shared" si="14"/>
        <v>0</v>
      </c>
      <c r="O369" s="86"/>
      <c r="P369" s="104">
        <v>64105.0</v>
      </c>
    </row>
    <row r="370" ht="22.5" customHeight="1">
      <c r="A370" s="93">
        <f t="shared" si="7"/>
        <v>369</v>
      </c>
      <c r="B370" s="94" t="str">
        <f t="shared" si="1"/>
        <v>04-Apr</v>
      </c>
      <c r="C370" s="94">
        <v>46117.0</v>
      </c>
      <c r="D370" s="20" t="str">
        <f t="shared" si="15"/>
        <v>Sun</v>
      </c>
      <c r="E370" s="48">
        <f t="shared" si="3"/>
        <v>15</v>
      </c>
      <c r="F370" s="43">
        <v>0.0</v>
      </c>
      <c r="G370" s="43">
        <f t="shared" si="4"/>
        <v>0</v>
      </c>
      <c r="H370" s="12">
        <f t="shared" si="5"/>
        <v>0</v>
      </c>
      <c r="I370" s="43">
        <v>0.0</v>
      </c>
      <c r="J370" s="43"/>
      <c r="K370" s="43">
        <v>0.0</v>
      </c>
      <c r="L370" s="43">
        <v>0.0</v>
      </c>
      <c r="M370" s="61"/>
      <c r="N370" s="61">
        <f t="shared" si="14"/>
        <v>0</v>
      </c>
      <c r="O370" s="86"/>
    </row>
    <row r="371" ht="22.5" customHeight="1">
      <c r="A371" s="93">
        <f t="shared" si="7"/>
        <v>370</v>
      </c>
      <c r="B371" s="94" t="str">
        <f t="shared" si="1"/>
        <v>04-Apr</v>
      </c>
      <c r="C371" s="94">
        <v>46118.0</v>
      </c>
      <c r="D371" s="20" t="str">
        <f t="shared" si="15"/>
        <v>Mon</v>
      </c>
      <c r="E371" s="48">
        <f t="shared" si="3"/>
        <v>15</v>
      </c>
      <c r="F371" s="43">
        <v>17252.0</v>
      </c>
      <c r="G371" s="43">
        <f t="shared" si="4"/>
        <v>862.6</v>
      </c>
      <c r="H371" s="12">
        <f t="shared" si="5"/>
        <v>16389.4</v>
      </c>
      <c r="I371" s="43">
        <v>4002.0</v>
      </c>
      <c r="J371" s="43"/>
      <c r="K371" s="43">
        <v>0.0</v>
      </c>
      <c r="L371" s="43">
        <v>3673.0</v>
      </c>
      <c r="M371" s="61"/>
      <c r="N371" s="61">
        <f t="shared" si="14"/>
        <v>24064.4</v>
      </c>
      <c r="O371" s="86"/>
    </row>
    <row r="372" ht="22.5" customHeight="1">
      <c r="A372" s="93">
        <f t="shared" si="7"/>
        <v>371</v>
      </c>
      <c r="B372" s="94" t="str">
        <f t="shared" si="1"/>
        <v>04-Apr</v>
      </c>
      <c r="C372" s="94">
        <v>46119.0</v>
      </c>
      <c r="D372" s="20" t="str">
        <f t="shared" si="15"/>
        <v>Tue</v>
      </c>
      <c r="E372" s="48">
        <f t="shared" si="3"/>
        <v>15</v>
      </c>
      <c r="F372" s="43">
        <v>40564.0</v>
      </c>
      <c r="G372" s="43">
        <f t="shared" si="4"/>
        <v>2028.2</v>
      </c>
      <c r="H372" s="12">
        <f t="shared" si="5"/>
        <v>38535.8</v>
      </c>
      <c r="I372" s="43">
        <v>5851.0</v>
      </c>
      <c r="J372" s="43"/>
      <c r="K372" s="43">
        <v>0.0</v>
      </c>
      <c r="L372" s="43">
        <v>7912.0</v>
      </c>
      <c r="M372" s="61"/>
      <c r="N372" s="61">
        <f t="shared" si="14"/>
        <v>52298.8</v>
      </c>
      <c r="O372" s="86"/>
    </row>
    <row r="373" ht="22.5" customHeight="1">
      <c r="A373" s="93">
        <f t="shared" si="7"/>
        <v>372</v>
      </c>
      <c r="B373" s="94" t="str">
        <f t="shared" si="1"/>
        <v>04-Apr</v>
      </c>
      <c r="C373" s="94">
        <v>46120.0</v>
      </c>
      <c r="D373" s="20" t="str">
        <f t="shared" si="15"/>
        <v>Wed</v>
      </c>
      <c r="E373" s="48">
        <f t="shared" si="3"/>
        <v>15</v>
      </c>
      <c r="F373" s="43">
        <v>22596.0</v>
      </c>
      <c r="G373" s="43">
        <f t="shared" si="4"/>
        <v>1129.8</v>
      </c>
      <c r="H373" s="12">
        <f t="shared" si="5"/>
        <v>21466.2</v>
      </c>
      <c r="I373" s="43">
        <v>7815.0</v>
      </c>
      <c r="J373" s="43"/>
      <c r="K373" s="43">
        <v>0.0</v>
      </c>
      <c r="L373" s="43">
        <v>4844.0</v>
      </c>
      <c r="M373" s="61"/>
      <c r="N373" s="61">
        <f t="shared" si="14"/>
        <v>34125.2</v>
      </c>
      <c r="O373" s="86"/>
    </row>
    <row r="374" ht="22.5" customHeight="1">
      <c r="A374" s="93">
        <f t="shared" si="7"/>
        <v>373</v>
      </c>
      <c r="B374" s="94" t="str">
        <f t="shared" si="1"/>
        <v>04-Apr</v>
      </c>
      <c r="C374" s="94">
        <v>46121.0</v>
      </c>
      <c r="D374" s="20" t="str">
        <f t="shared" si="15"/>
        <v>Thu</v>
      </c>
      <c r="E374" s="48">
        <f t="shared" si="3"/>
        <v>15</v>
      </c>
      <c r="F374" s="43">
        <v>12418.0</v>
      </c>
      <c r="G374" s="43">
        <f t="shared" si="4"/>
        <v>620.9</v>
      </c>
      <c r="H374" s="12">
        <f t="shared" si="5"/>
        <v>11797.1</v>
      </c>
      <c r="I374" s="43">
        <v>5701.0</v>
      </c>
      <c r="J374" s="43"/>
      <c r="K374" s="43">
        <v>0.0</v>
      </c>
      <c r="L374" s="43">
        <v>6116.0</v>
      </c>
      <c r="M374" s="61"/>
      <c r="N374" s="61">
        <f t="shared" si="14"/>
        <v>23614.1</v>
      </c>
      <c r="O374" s="86"/>
    </row>
    <row r="375" ht="22.5" customHeight="1">
      <c r="A375" s="93">
        <f t="shared" si="7"/>
        <v>374</v>
      </c>
      <c r="B375" s="94" t="str">
        <f t="shared" si="1"/>
        <v>04-Apr</v>
      </c>
      <c r="C375" s="94">
        <v>46122.0</v>
      </c>
      <c r="D375" s="20" t="str">
        <f t="shared" si="15"/>
        <v>Fri</v>
      </c>
      <c r="E375" s="48">
        <f t="shared" si="3"/>
        <v>15</v>
      </c>
      <c r="F375" s="43">
        <v>14837.0</v>
      </c>
      <c r="G375" s="43">
        <f t="shared" si="4"/>
        <v>741.85</v>
      </c>
      <c r="H375" s="12">
        <f t="shared" si="5"/>
        <v>14095.15</v>
      </c>
      <c r="I375" s="43">
        <v>8244.0</v>
      </c>
      <c r="J375" s="43"/>
      <c r="K375" s="43">
        <v>0.0</v>
      </c>
      <c r="L375" s="43">
        <v>6863.0</v>
      </c>
      <c r="M375" s="61"/>
      <c r="N375" s="61">
        <f t="shared" si="14"/>
        <v>29202.15</v>
      </c>
      <c r="O375" s="86"/>
    </row>
    <row r="376" ht="22.5" customHeight="1">
      <c r="A376" s="93">
        <f t="shared" si="7"/>
        <v>375</v>
      </c>
      <c r="B376" s="94" t="str">
        <f t="shared" si="1"/>
        <v>04-Apr</v>
      </c>
      <c r="C376" s="94">
        <v>46123.0</v>
      </c>
      <c r="D376" s="20" t="str">
        <f t="shared" si="15"/>
        <v>Sat</v>
      </c>
      <c r="E376" s="48">
        <f t="shared" si="3"/>
        <v>15</v>
      </c>
      <c r="F376" s="43">
        <v>32288.0</v>
      </c>
      <c r="G376" s="43">
        <f t="shared" si="4"/>
        <v>1614.4</v>
      </c>
      <c r="H376" s="12">
        <f t="shared" si="5"/>
        <v>30673.6</v>
      </c>
      <c r="I376" s="43">
        <v>8175.0</v>
      </c>
      <c r="J376" s="43"/>
      <c r="K376" s="43">
        <v>0.0</v>
      </c>
      <c r="L376" s="43">
        <v>5873.0</v>
      </c>
      <c r="M376" s="61"/>
      <c r="N376" s="61">
        <f t="shared" si="14"/>
        <v>44721.6</v>
      </c>
      <c r="O376" s="86"/>
      <c r="P376" s="104">
        <v>208026.0</v>
      </c>
    </row>
    <row r="377" ht="22.5" customHeight="1">
      <c r="A377" s="93">
        <f t="shared" si="7"/>
        <v>376</v>
      </c>
      <c r="B377" s="94" t="str">
        <f t="shared" si="1"/>
        <v>04-Apr</v>
      </c>
      <c r="C377" s="94">
        <v>46124.0</v>
      </c>
      <c r="D377" s="20" t="str">
        <f t="shared" si="15"/>
        <v>Sun</v>
      </c>
      <c r="E377" s="48">
        <f t="shared" si="3"/>
        <v>16</v>
      </c>
      <c r="F377" s="43">
        <v>0.0</v>
      </c>
      <c r="G377" s="43">
        <f t="shared" si="4"/>
        <v>0</v>
      </c>
      <c r="H377" s="12">
        <f t="shared" si="5"/>
        <v>0</v>
      </c>
      <c r="I377" s="43">
        <v>0.0</v>
      </c>
      <c r="J377" s="43"/>
      <c r="K377" s="43">
        <v>0.0</v>
      </c>
      <c r="L377" s="43">
        <v>0.0</v>
      </c>
      <c r="M377" s="61"/>
      <c r="N377" s="61">
        <f t="shared" si="14"/>
        <v>0</v>
      </c>
      <c r="O377" s="86"/>
    </row>
    <row r="378" ht="22.5" customHeight="1">
      <c r="A378" s="93">
        <f t="shared" si="7"/>
        <v>377</v>
      </c>
      <c r="B378" s="94" t="str">
        <f t="shared" si="1"/>
        <v>04-Apr</v>
      </c>
      <c r="C378" s="94">
        <v>46125.0</v>
      </c>
      <c r="D378" s="20" t="str">
        <f t="shared" si="15"/>
        <v>Mon</v>
      </c>
      <c r="E378" s="48">
        <f t="shared" si="3"/>
        <v>16</v>
      </c>
      <c r="F378" s="43">
        <v>43319.0</v>
      </c>
      <c r="G378" s="43">
        <f t="shared" si="4"/>
        <v>2165.95</v>
      </c>
      <c r="H378" s="12">
        <f t="shared" si="5"/>
        <v>41153.05</v>
      </c>
      <c r="I378" s="43">
        <v>5176.0</v>
      </c>
      <c r="J378" s="43"/>
      <c r="K378" s="43">
        <v>0.0</v>
      </c>
      <c r="L378" s="43">
        <v>5292.0</v>
      </c>
      <c r="M378" s="61"/>
      <c r="N378" s="61">
        <f t="shared" si="14"/>
        <v>51621.05</v>
      </c>
      <c r="O378" s="86"/>
    </row>
    <row r="379" ht="22.5" customHeight="1">
      <c r="A379" s="93">
        <f t="shared" si="7"/>
        <v>378</v>
      </c>
      <c r="B379" s="94" t="str">
        <f t="shared" si="1"/>
        <v>04-Apr</v>
      </c>
      <c r="C379" s="94">
        <v>46126.0</v>
      </c>
      <c r="D379" s="20" t="str">
        <f t="shared" si="15"/>
        <v>Tue</v>
      </c>
      <c r="E379" s="48">
        <f t="shared" si="3"/>
        <v>16</v>
      </c>
      <c r="F379" s="43">
        <v>21995.0</v>
      </c>
      <c r="G379" s="43">
        <f t="shared" si="4"/>
        <v>1099.75</v>
      </c>
      <c r="H379" s="12">
        <f t="shared" si="5"/>
        <v>20895.25</v>
      </c>
      <c r="I379" s="43">
        <v>3892.0</v>
      </c>
      <c r="J379" s="43"/>
      <c r="K379" s="43">
        <v>0.0</v>
      </c>
      <c r="L379" s="43">
        <v>7922.0</v>
      </c>
      <c r="M379" s="61"/>
      <c r="N379" s="61">
        <f t="shared" si="14"/>
        <v>32709.25</v>
      </c>
      <c r="O379" s="86"/>
    </row>
    <row r="380" ht="22.5" customHeight="1">
      <c r="A380" s="93">
        <f t="shared" si="7"/>
        <v>379</v>
      </c>
      <c r="B380" s="94" t="str">
        <f t="shared" si="1"/>
        <v>04-Apr</v>
      </c>
      <c r="C380" s="94">
        <v>46127.0</v>
      </c>
      <c r="D380" s="20" t="str">
        <f t="shared" si="15"/>
        <v>Wed</v>
      </c>
      <c r="E380" s="48">
        <f t="shared" si="3"/>
        <v>16</v>
      </c>
      <c r="F380" s="43">
        <v>31874.0</v>
      </c>
      <c r="G380" s="43">
        <f t="shared" si="4"/>
        <v>1593.7</v>
      </c>
      <c r="H380" s="12">
        <f t="shared" si="5"/>
        <v>30280.3</v>
      </c>
      <c r="I380" s="43">
        <v>7153.0</v>
      </c>
      <c r="J380" s="43"/>
      <c r="K380" s="43">
        <v>0.0</v>
      </c>
      <c r="L380" s="43">
        <v>7334.0</v>
      </c>
      <c r="M380" s="61"/>
      <c r="N380" s="61">
        <f t="shared" si="14"/>
        <v>44767.3</v>
      </c>
      <c r="O380" s="86"/>
    </row>
    <row r="381" ht="22.5" customHeight="1">
      <c r="A381" s="93">
        <f t="shared" si="7"/>
        <v>380</v>
      </c>
      <c r="B381" s="94" t="str">
        <f t="shared" si="1"/>
        <v>04-Apr</v>
      </c>
      <c r="C381" s="94">
        <v>46128.0</v>
      </c>
      <c r="D381" s="20" t="str">
        <f t="shared" si="15"/>
        <v>Thu</v>
      </c>
      <c r="E381" s="48">
        <f t="shared" si="3"/>
        <v>16</v>
      </c>
      <c r="F381" s="43">
        <v>17871.0</v>
      </c>
      <c r="G381" s="43">
        <f t="shared" si="4"/>
        <v>893.55</v>
      </c>
      <c r="H381" s="12">
        <f t="shared" si="5"/>
        <v>16977.45</v>
      </c>
      <c r="I381" s="43">
        <v>9871.0</v>
      </c>
      <c r="J381" s="43"/>
      <c r="K381" s="43">
        <v>0.0</v>
      </c>
      <c r="L381" s="43">
        <v>9795.0</v>
      </c>
      <c r="M381" s="61"/>
      <c r="N381" s="61">
        <f t="shared" si="14"/>
        <v>36643.45</v>
      </c>
      <c r="O381" s="86"/>
    </row>
    <row r="382" ht="22.5" customHeight="1">
      <c r="A382" s="93">
        <f t="shared" si="7"/>
        <v>381</v>
      </c>
      <c r="B382" s="94" t="str">
        <f t="shared" si="1"/>
        <v>04-Apr</v>
      </c>
      <c r="C382" s="94">
        <v>46129.0</v>
      </c>
      <c r="D382" s="20" t="str">
        <f t="shared" si="15"/>
        <v>Fri</v>
      </c>
      <c r="E382" s="48">
        <f t="shared" si="3"/>
        <v>16</v>
      </c>
      <c r="F382" s="43">
        <v>17572.0</v>
      </c>
      <c r="G382" s="43">
        <f t="shared" si="4"/>
        <v>878.6</v>
      </c>
      <c r="H382" s="12">
        <f t="shared" si="5"/>
        <v>16693.4</v>
      </c>
      <c r="I382" s="43">
        <v>11898.0</v>
      </c>
      <c r="J382" s="43"/>
      <c r="K382" s="43">
        <v>0.0</v>
      </c>
      <c r="L382" s="43">
        <v>5181.0</v>
      </c>
      <c r="M382" s="61"/>
      <c r="N382" s="61">
        <f t="shared" si="14"/>
        <v>33772.4</v>
      </c>
      <c r="O382" s="86"/>
    </row>
    <row r="383" ht="22.5" customHeight="1">
      <c r="A383" s="93">
        <f t="shared" si="7"/>
        <v>382</v>
      </c>
      <c r="B383" s="94" t="str">
        <f t="shared" si="1"/>
        <v>04-Apr</v>
      </c>
      <c r="C383" s="94">
        <v>46130.0</v>
      </c>
      <c r="D383" s="20" t="str">
        <f t="shared" si="15"/>
        <v>Sat</v>
      </c>
      <c r="E383" s="48">
        <f t="shared" si="3"/>
        <v>16</v>
      </c>
      <c r="F383" s="43">
        <v>34019.0</v>
      </c>
      <c r="G383" s="43">
        <f t="shared" si="4"/>
        <v>1700.95</v>
      </c>
      <c r="H383" s="12">
        <f t="shared" si="5"/>
        <v>32318.05</v>
      </c>
      <c r="I383" s="43">
        <v>10387.0</v>
      </c>
      <c r="J383" s="43"/>
      <c r="K383" s="43">
        <v>0.0</v>
      </c>
      <c r="L383" s="43">
        <v>6536.0</v>
      </c>
      <c r="M383" s="61"/>
      <c r="N383" s="61">
        <f t="shared" si="14"/>
        <v>49241.05</v>
      </c>
      <c r="O383" s="86"/>
      <c r="P383" s="104">
        <v>248754.0</v>
      </c>
    </row>
    <row r="384" ht="22.5" customHeight="1">
      <c r="A384" s="93">
        <f t="shared" si="7"/>
        <v>383</v>
      </c>
      <c r="B384" s="94" t="str">
        <f t="shared" si="1"/>
        <v>04-Apr</v>
      </c>
      <c r="C384" s="94">
        <v>46131.0</v>
      </c>
      <c r="D384" s="20" t="str">
        <f t="shared" si="15"/>
        <v>Sun</v>
      </c>
      <c r="E384" s="48">
        <f t="shared" si="3"/>
        <v>17</v>
      </c>
      <c r="F384" s="43">
        <v>0.0</v>
      </c>
      <c r="G384" s="43">
        <f t="shared" si="4"/>
        <v>0</v>
      </c>
      <c r="H384" s="12">
        <f t="shared" si="5"/>
        <v>0</v>
      </c>
      <c r="I384" s="43">
        <v>0.0</v>
      </c>
      <c r="J384" s="43"/>
      <c r="K384" s="43">
        <v>0.0</v>
      </c>
      <c r="L384" s="43">
        <v>0.0</v>
      </c>
      <c r="M384" s="61"/>
      <c r="N384" s="61">
        <f t="shared" si="14"/>
        <v>0</v>
      </c>
      <c r="O384" s="86"/>
    </row>
    <row r="385" ht="22.5" customHeight="1">
      <c r="A385" s="93">
        <f t="shared" si="7"/>
        <v>384</v>
      </c>
      <c r="B385" s="94" t="str">
        <f t="shared" si="1"/>
        <v>04-Apr</v>
      </c>
      <c r="C385" s="94">
        <v>46132.0</v>
      </c>
      <c r="D385" s="20" t="str">
        <f t="shared" si="15"/>
        <v>Mon</v>
      </c>
      <c r="E385" s="48">
        <f t="shared" si="3"/>
        <v>17</v>
      </c>
      <c r="F385" s="43">
        <v>10188.0</v>
      </c>
      <c r="G385" s="43">
        <f t="shared" si="4"/>
        <v>509.4</v>
      </c>
      <c r="H385" s="12">
        <f t="shared" si="5"/>
        <v>9678.6</v>
      </c>
      <c r="I385" s="43">
        <v>3489.0</v>
      </c>
      <c r="J385" s="43"/>
      <c r="K385" s="43">
        <v>0.0</v>
      </c>
      <c r="L385" s="43">
        <v>3276.0</v>
      </c>
      <c r="M385" s="61"/>
      <c r="N385" s="61">
        <f t="shared" si="14"/>
        <v>16443.6</v>
      </c>
      <c r="O385" s="86"/>
    </row>
    <row r="386" ht="22.5" customHeight="1">
      <c r="A386" s="93">
        <f t="shared" si="7"/>
        <v>385</v>
      </c>
      <c r="B386" s="94" t="str">
        <f t="shared" si="1"/>
        <v>04-Apr</v>
      </c>
      <c r="C386" s="94">
        <v>46133.0</v>
      </c>
      <c r="D386" s="20" t="str">
        <f t="shared" si="15"/>
        <v>Tue</v>
      </c>
      <c r="E386" s="48">
        <f t="shared" si="3"/>
        <v>17</v>
      </c>
      <c r="F386" s="43">
        <v>17700.0</v>
      </c>
      <c r="G386" s="43">
        <f t="shared" si="4"/>
        <v>885</v>
      </c>
      <c r="H386" s="12">
        <f t="shared" si="5"/>
        <v>16815</v>
      </c>
      <c r="I386" s="43">
        <v>8050.0</v>
      </c>
      <c r="J386" s="43"/>
      <c r="K386" s="43">
        <v>0.0</v>
      </c>
      <c r="L386" s="43">
        <v>2936.0</v>
      </c>
      <c r="M386" s="61"/>
      <c r="N386" s="61">
        <f t="shared" si="14"/>
        <v>27801</v>
      </c>
      <c r="O386" s="86"/>
    </row>
    <row r="387" ht="22.5" customHeight="1">
      <c r="A387" s="105">
        <f t="shared" si="7"/>
        <v>386</v>
      </c>
      <c r="B387" s="106" t="str">
        <f t="shared" si="1"/>
        <v>04-Apr</v>
      </c>
      <c r="C387" s="106">
        <v>46134.0</v>
      </c>
      <c r="D387" s="107" t="str">
        <f t="shared" si="15"/>
        <v>Wed</v>
      </c>
      <c r="E387" s="108">
        <f t="shared" si="3"/>
        <v>17</v>
      </c>
      <c r="F387" s="109">
        <v>40435.0</v>
      </c>
      <c r="G387" s="109">
        <f t="shared" si="4"/>
        <v>2021.75</v>
      </c>
      <c r="H387" s="110">
        <f t="shared" si="5"/>
        <v>38413.25</v>
      </c>
      <c r="I387" s="109">
        <v>10063.0</v>
      </c>
      <c r="J387" s="109"/>
      <c r="K387" s="109">
        <v>0.0</v>
      </c>
      <c r="L387" s="109">
        <v>8713.0</v>
      </c>
      <c r="M387" s="111"/>
      <c r="N387" s="111">
        <f t="shared" si="14"/>
        <v>57189.25</v>
      </c>
      <c r="O387" s="86"/>
    </row>
    <row r="388" ht="22.5" customHeight="1">
      <c r="A388" s="93">
        <f t="shared" si="7"/>
        <v>387</v>
      </c>
      <c r="B388" s="94" t="str">
        <f t="shared" si="1"/>
        <v>04-Apr</v>
      </c>
      <c r="C388" s="94">
        <v>46135.0</v>
      </c>
      <c r="D388" s="20" t="str">
        <f t="shared" si="15"/>
        <v>Thu</v>
      </c>
      <c r="E388" s="48">
        <f t="shared" si="3"/>
        <v>17</v>
      </c>
      <c r="F388" s="43">
        <v>25797.0</v>
      </c>
      <c r="G388" s="43">
        <f t="shared" si="4"/>
        <v>1289.85</v>
      </c>
      <c r="H388" s="12">
        <f t="shared" si="5"/>
        <v>24507.15</v>
      </c>
      <c r="I388" s="43">
        <v>7257.0</v>
      </c>
      <c r="J388" s="43"/>
      <c r="K388" s="43">
        <v>0.0</v>
      </c>
      <c r="L388" s="43">
        <v>9451.0</v>
      </c>
      <c r="M388" s="61"/>
      <c r="N388" s="61">
        <f t="shared" si="14"/>
        <v>41215.15</v>
      </c>
      <c r="O388" s="86"/>
    </row>
    <row r="389" ht="22.5" customHeight="1">
      <c r="A389" s="93">
        <f t="shared" si="7"/>
        <v>388</v>
      </c>
      <c r="B389" s="94" t="str">
        <f t="shared" si="1"/>
        <v>04-Apr</v>
      </c>
      <c r="C389" s="94">
        <v>46136.0</v>
      </c>
      <c r="D389" s="20" t="str">
        <f t="shared" si="15"/>
        <v>Fri</v>
      </c>
      <c r="E389" s="48">
        <f t="shared" si="3"/>
        <v>17</v>
      </c>
      <c r="F389" s="43">
        <v>27980.0</v>
      </c>
      <c r="G389" s="43">
        <f t="shared" si="4"/>
        <v>1399</v>
      </c>
      <c r="H389" s="12">
        <f t="shared" si="5"/>
        <v>26581</v>
      </c>
      <c r="I389" s="43">
        <v>13509.0</v>
      </c>
      <c r="J389" s="43"/>
      <c r="K389" s="43">
        <v>0.0</v>
      </c>
      <c r="L389" s="43">
        <v>13265.0</v>
      </c>
      <c r="M389" s="61"/>
      <c r="N389" s="61">
        <f t="shared" si="14"/>
        <v>53355</v>
      </c>
      <c r="O389" s="86"/>
    </row>
    <row r="390" ht="22.5" customHeight="1">
      <c r="A390" s="93">
        <f t="shared" si="7"/>
        <v>389</v>
      </c>
      <c r="B390" s="94" t="str">
        <f t="shared" si="1"/>
        <v>04-Apr</v>
      </c>
      <c r="C390" s="94">
        <v>46137.0</v>
      </c>
      <c r="D390" s="20" t="str">
        <f t="shared" si="15"/>
        <v>Sat</v>
      </c>
      <c r="E390" s="48">
        <f t="shared" si="3"/>
        <v>17</v>
      </c>
      <c r="F390" s="43">
        <v>36310.0</v>
      </c>
      <c r="G390" s="43">
        <f t="shared" si="4"/>
        <v>1815.5</v>
      </c>
      <c r="H390" s="12">
        <f t="shared" si="5"/>
        <v>34494.5</v>
      </c>
      <c r="I390" s="43">
        <v>6079.0</v>
      </c>
      <c r="J390" s="43"/>
      <c r="K390" s="43">
        <v>0.0</v>
      </c>
      <c r="L390" s="43">
        <v>3895.0</v>
      </c>
      <c r="M390" s="61"/>
      <c r="N390" s="61">
        <f t="shared" si="14"/>
        <v>44468.5</v>
      </c>
      <c r="O390" s="86"/>
      <c r="P390" s="104">
        <v>240472.0</v>
      </c>
    </row>
    <row r="391" ht="22.5" customHeight="1">
      <c r="A391" s="93">
        <f t="shared" si="7"/>
        <v>390</v>
      </c>
      <c r="B391" s="94" t="str">
        <f t="shared" si="1"/>
        <v>04-Apr</v>
      </c>
      <c r="C391" s="94">
        <v>46138.0</v>
      </c>
      <c r="D391" s="20" t="str">
        <f t="shared" si="15"/>
        <v>Sun</v>
      </c>
      <c r="E391" s="48">
        <f t="shared" si="3"/>
        <v>18</v>
      </c>
      <c r="F391" s="43">
        <v>0.0</v>
      </c>
      <c r="G391" s="43">
        <f t="shared" si="4"/>
        <v>0</v>
      </c>
      <c r="H391" s="12">
        <f t="shared" si="5"/>
        <v>0</v>
      </c>
      <c r="I391" s="43">
        <v>0.0</v>
      </c>
      <c r="J391" s="43">
        <v>0.0</v>
      </c>
      <c r="K391" s="43">
        <v>0.0</v>
      </c>
      <c r="L391" s="43">
        <v>0.0</v>
      </c>
      <c r="M391" s="61"/>
      <c r="N391" s="61">
        <f t="shared" si="14"/>
        <v>0</v>
      </c>
      <c r="O391" s="86"/>
    </row>
    <row r="392" ht="22.5" customHeight="1">
      <c r="A392" s="93">
        <f t="shared" si="7"/>
        <v>391</v>
      </c>
      <c r="B392" s="94" t="str">
        <f t="shared" si="1"/>
        <v>04-Apr</v>
      </c>
      <c r="C392" s="94">
        <v>46139.0</v>
      </c>
      <c r="D392" s="20" t="str">
        <f t="shared" si="15"/>
        <v>Mon</v>
      </c>
      <c r="E392" s="48">
        <f t="shared" si="3"/>
        <v>18</v>
      </c>
      <c r="F392" s="43">
        <v>26380.0</v>
      </c>
      <c r="G392" s="43">
        <f t="shared" si="4"/>
        <v>1319</v>
      </c>
      <c r="H392" s="12">
        <f t="shared" si="5"/>
        <v>25061</v>
      </c>
      <c r="I392" s="43">
        <v>5211.0</v>
      </c>
      <c r="J392" s="43">
        <v>0.0</v>
      </c>
      <c r="K392" s="43">
        <v>0.0</v>
      </c>
      <c r="L392" s="43">
        <v>2142.0</v>
      </c>
      <c r="M392" s="61"/>
      <c r="N392" s="61">
        <f t="shared" si="14"/>
        <v>32414</v>
      </c>
      <c r="O392" s="86"/>
    </row>
    <row r="393" ht="22.5" customHeight="1">
      <c r="A393" s="93">
        <f t="shared" si="7"/>
        <v>392</v>
      </c>
      <c r="B393" s="94" t="str">
        <f t="shared" si="1"/>
        <v>04-Apr</v>
      </c>
      <c r="C393" s="94">
        <v>46140.0</v>
      </c>
      <c r="D393" s="20" t="str">
        <f t="shared" si="15"/>
        <v>Tue</v>
      </c>
      <c r="E393" s="48">
        <f t="shared" si="3"/>
        <v>18</v>
      </c>
      <c r="F393" s="43">
        <v>29396.0</v>
      </c>
      <c r="G393" s="43">
        <f t="shared" si="4"/>
        <v>1469.8</v>
      </c>
      <c r="H393" s="12">
        <f t="shared" si="5"/>
        <v>27926.2</v>
      </c>
      <c r="I393" s="43">
        <v>6796.0</v>
      </c>
      <c r="J393" s="43">
        <v>0.0</v>
      </c>
      <c r="K393" s="43">
        <v>0.0</v>
      </c>
      <c r="L393" s="43">
        <v>4465.0</v>
      </c>
      <c r="M393" s="61"/>
      <c r="N393" s="61">
        <f t="shared" si="14"/>
        <v>39187.2</v>
      </c>
      <c r="O393" s="86"/>
    </row>
    <row r="394" ht="22.5" customHeight="1">
      <c r="A394" s="93">
        <f t="shared" si="7"/>
        <v>393</v>
      </c>
      <c r="B394" s="94" t="str">
        <f t="shared" si="1"/>
        <v>04-Apr</v>
      </c>
      <c r="C394" s="94">
        <v>46141.0</v>
      </c>
      <c r="D394" s="20" t="str">
        <f t="shared" si="15"/>
        <v>Wed</v>
      </c>
      <c r="E394" s="48">
        <f t="shared" si="3"/>
        <v>18</v>
      </c>
      <c r="F394" s="43">
        <v>27116.0</v>
      </c>
      <c r="G394" s="43">
        <f t="shared" si="4"/>
        <v>1355.8</v>
      </c>
      <c r="H394" s="12">
        <f t="shared" si="5"/>
        <v>25760.2</v>
      </c>
      <c r="I394" s="43">
        <v>6996.0</v>
      </c>
      <c r="J394" s="43">
        <v>0.0</v>
      </c>
      <c r="K394" s="43">
        <v>0.0</v>
      </c>
      <c r="L394" s="43">
        <v>3829.0</v>
      </c>
      <c r="M394" s="61"/>
      <c r="N394" s="61">
        <f t="shared" si="14"/>
        <v>36585.2</v>
      </c>
      <c r="O394" s="86"/>
    </row>
    <row r="395" ht="22.5" customHeight="1">
      <c r="A395" s="93">
        <f t="shared" si="7"/>
        <v>394</v>
      </c>
      <c r="B395" s="94" t="str">
        <f t="shared" si="1"/>
        <v>04-Apr</v>
      </c>
      <c r="C395" s="94">
        <v>46142.0</v>
      </c>
      <c r="D395" s="20" t="str">
        <f t="shared" si="15"/>
        <v>Thu</v>
      </c>
      <c r="E395" s="48">
        <f t="shared" si="3"/>
        <v>18</v>
      </c>
      <c r="F395" s="43">
        <v>28501.0</v>
      </c>
      <c r="G395" s="43">
        <f t="shared" si="4"/>
        <v>1425.05</v>
      </c>
      <c r="H395" s="12">
        <f t="shared" si="5"/>
        <v>27075.95</v>
      </c>
      <c r="I395" s="43">
        <v>6472.0</v>
      </c>
      <c r="J395" s="43">
        <v>0.0</v>
      </c>
      <c r="K395" s="43">
        <v>0.0</v>
      </c>
      <c r="L395" s="43">
        <v>3407.0</v>
      </c>
      <c r="M395" s="61"/>
      <c r="N395" s="61">
        <f t="shared" si="14"/>
        <v>36954.95</v>
      </c>
      <c r="O395" s="86"/>
      <c r="P395" s="103">
        <v>906500.0</v>
      </c>
    </row>
    <row r="396" ht="22.5" customHeight="1">
      <c r="A396" s="93">
        <f t="shared" si="7"/>
        <v>395</v>
      </c>
      <c r="B396" s="94" t="str">
        <f t="shared" si="1"/>
        <v>05-May</v>
      </c>
      <c r="C396" s="94">
        <v>46143.0</v>
      </c>
      <c r="D396" s="20" t="str">
        <f t="shared" si="15"/>
        <v>Fri</v>
      </c>
      <c r="E396" s="48">
        <f t="shared" si="3"/>
        <v>18</v>
      </c>
      <c r="F396" s="43">
        <v>30909.0</v>
      </c>
      <c r="G396" s="43">
        <f t="shared" si="4"/>
        <v>1545.45</v>
      </c>
      <c r="H396" s="12">
        <f t="shared" si="5"/>
        <v>29363.55</v>
      </c>
      <c r="I396" s="43">
        <v>7995.0</v>
      </c>
      <c r="J396" s="43">
        <v>0.0</v>
      </c>
      <c r="K396" s="43">
        <v>0.0</v>
      </c>
      <c r="L396" s="43">
        <v>5575.0</v>
      </c>
      <c r="M396" s="61"/>
      <c r="N396" s="61">
        <f t="shared" si="14"/>
        <v>42933.55</v>
      </c>
      <c r="O396" s="86"/>
    </row>
    <row r="397" ht="22.5" customHeight="1">
      <c r="A397" s="93">
        <f t="shared" si="7"/>
        <v>396</v>
      </c>
      <c r="B397" s="94" t="str">
        <f t="shared" si="1"/>
        <v>05-May</v>
      </c>
      <c r="C397" s="94">
        <v>46144.0</v>
      </c>
      <c r="D397" s="20" t="str">
        <f t="shared" si="15"/>
        <v>Sat</v>
      </c>
      <c r="E397" s="48">
        <f t="shared" si="3"/>
        <v>18</v>
      </c>
      <c r="F397" s="43">
        <v>28950.0</v>
      </c>
      <c r="G397" s="43">
        <f t="shared" si="4"/>
        <v>1447.5</v>
      </c>
      <c r="H397" s="12">
        <f t="shared" si="5"/>
        <v>27502.5</v>
      </c>
      <c r="I397" s="43">
        <v>4254.0</v>
      </c>
      <c r="J397" s="43">
        <v>0.0</v>
      </c>
      <c r="K397" s="43">
        <v>0.0</v>
      </c>
      <c r="L397" s="43">
        <v>9353.0</v>
      </c>
      <c r="M397" s="61"/>
      <c r="N397" s="61">
        <f t="shared" si="14"/>
        <v>41109.5</v>
      </c>
      <c r="O397" s="86"/>
      <c r="P397" s="104">
        <v>229184.0</v>
      </c>
    </row>
    <row r="398" ht="22.5" customHeight="1">
      <c r="A398" s="93">
        <f t="shared" si="7"/>
        <v>397</v>
      </c>
      <c r="B398" s="94" t="str">
        <f t="shared" si="1"/>
        <v>05-May</v>
      </c>
      <c r="C398" s="94">
        <v>46145.0</v>
      </c>
      <c r="D398" s="20" t="str">
        <f t="shared" si="15"/>
        <v>Sun</v>
      </c>
      <c r="E398" s="48">
        <f t="shared" si="3"/>
        <v>19</v>
      </c>
      <c r="F398" s="43">
        <v>0.0</v>
      </c>
      <c r="G398" s="43">
        <v>0.0</v>
      </c>
      <c r="H398" s="12">
        <f t="shared" si="5"/>
        <v>0</v>
      </c>
      <c r="I398" s="43">
        <v>0.0</v>
      </c>
      <c r="J398" s="43">
        <v>0.0</v>
      </c>
      <c r="K398" s="43">
        <v>0.0</v>
      </c>
      <c r="L398" s="43">
        <v>0.0</v>
      </c>
      <c r="M398" s="61"/>
      <c r="N398" s="61">
        <f t="shared" si="14"/>
        <v>0</v>
      </c>
      <c r="O398" s="86"/>
    </row>
    <row r="399" ht="22.5" customHeight="1">
      <c r="A399" s="93">
        <f t="shared" si="7"/>
        <v>398</v>
      </c>
      <c r="B399" s="94" t="str">
        <f t="shared" si="1"/>
        <v>05-May</v>
      </c>
      <c r="C399" s="94">
        <v>46146.0</v>
      </c>
      <c r="D399" s="20" t="str">
        <f t="shared" si="15"/>
        <v>Mon</v>
      </c>
      <c r="E399" s="48">
        <f t="shared" si="3"/>
        <v>19</v>
      </c>
      <c r="F399" s="43">
        <v>11654.0</v>
      </c>
      <c r="G399" s="43">
        <f t="shared" ref="G399:G411" si="16">if(F399&lt;&gt;"",F399*0.05,"")</f>
        <v>582.7</v>
      </c>
      <c r="H399" s="12">
        <f t="shared" si="5"/>
        <v>11071.3</v>
      </c>
      <c r="I399" s="43">
        <v>12936.0</v>
      </c>
      <c r="J399" s="43">
        <v>0.0</v>
      </c>
      <c r="K399" s="43">
        <v>0.0</v>
      </c>
      <c r="L399" s="43">
        <v>700.0</v>
      </c>
      <c r="M399" s="61"/>
      <c r="N399" s="61">
        <f t="shared" si="14"/>
        <v>24707.3</v>
      </c>
      <c r="O399" s="86"/>
    </row>
    <row r="400" ht="22.5" customHeight="1">
      <c r="A400" s="93">
        <f t="shared" si="7"/>
        <v>399</v>
      </c>
      <c r="B400" s="94" t="str">
        <f t="shared" si="1"/>
        <v>05-May</v>
      </c>
      <c r="C400" s="94">
        <v>46147.0</v>
      </c>
      <c r="D400" s="20" t="str">
        <f t="shared" si="15"/>
        <v>Tue</v>
      </c>
      <c r="E400" s="48">
        <f t="shared" si="3"/>
        <v>19</v>
      </c>
      <c r="F400" s="43">
        <v>32128.0</v>
      </c>
      <c r="G400" s="43">
        <f t="shared" si="16"/>
        <v>1606.4</v>
      </c>
      <c r="H400" s="12">
        <f t="shared" si="5"/>
        <v>30521.6</v>
      </c>
      <c r="I400" s="43">
        <v>4990.0</v>
      </c>
      <c r="J400" s="43">
        <v>0.0</v>
      </c>
      <c r="K400" s="43">
        <v>0.0</v>
      </c>
      <c r="L400" s="43">
        <v>4633.0</v>
      </c>
      <c r="M400" s="61"/>
      <c r="N400" s="61">
        <f t="shared" si="14"/>
        <v>40144.6</v>
      </c>
      <c r="O400" s="86"/>
    </row>
    <row r="401" ht="22.5" customHeight="1">
      <c r="A401" s="93">
        <f t="shared" si="7"/>
        <v>400</v>
      </c>
      <c r="B401" s="94" t="str">
        <f t="shared" si="1"/>
        <v>05-May</v>
      </c>
      <c r="C401" s="94">
        <v>46148.0</v>
      </c>
      <c r="D401" s="20" t="str">
        <f t="shared" si="15"/>
        <v>Wed</v>
      </c>
      <c r="E401" s="48">
        <f t="shared" si="3"/>
        <v>19</v>
      </c>
      <c r="F401" s="43">
        <v>0.0</v>
      </c>
      <c r="G401" s="43">
        <f t="shared" si="16"/>
        <v>0</v>
      </c>
      <c r="H401" s="12">
        <f t="shared" si="5"/>
        <v>0</v>
      </c>
      <c r="I401" s="43">
        <v>0.0</v>
      </c>
      <c r="J401" s="43">
        <v>0.0</v>
      </c>
      <c r="K401" s="43">
        <v>0.0</v>
      </c>
      <c r="L401" s="43">
        <v>0.0</v>
      </c>
      <c r="M401" s="61"/>
      <c r="N401" s="61">
        <f t="shared" si="14"/>
        <v>0</v>
      </c>
      <c r="O401" s="86"/>
    </row>
    <row r="402" ht="22.5" customHeight="1">
      <c r="A402" s="93">
        <f t="shared" si="7"/>
        <v>401</v>
      </c>
      <c r="B402" s="94" t="str">
        <f t="shared" si="1"/>
        <v>05-May</v>
      </c>
      <c r="C402" s="94">
        <v>46149.0</v>
      </c>
      <c r="D402" s="20" t="str">
        <f t="shared" si="15"/>
        <v>Thu</v>
      </c>
      <c r="E402" s="48">
        <f t="shared" si="3"/>
        <v>19</v>
      </c>
      <c r="F402" s="43">
        <v>44832.0</v>
      </c>
      <c r="G402" s="43">
        <f t="shared" si="16"/>
        <v>2241.6</v>
      </c>
      <c r="H402" s="12">
        <f t="shared" si="5"/>
        <v>42590.4</v>
      </c>
      <c r="I402" s="43">
        <v>12117.0</v>
      </c>
      <c r="J402" s="43">
        <v>0.0</v>
      </c>
      <c r="K402" s="43">
        <v>0.0</v>
      </c>
      <c r="L402" s="43">
        <v>10384.0</v>
      </c>
      <c r="M402" s="61"/>
      <c r="N402" s="61">
        <f t="shared" si="14"/>
        <v>65091.4</v>
      </c>
      <c r="O402" s="86"/>
    </row>
    <row r="403" ht="22.5" customHeight="1">
      <c r="A403" s="93">
        <f t="shared" si="7"/>
        <v>402</v>
      </c>
      <c r="B403" s="94" t="str">
        <f t="shared" si="1"/>
        <v>05-May</v>
      </c>
      <c r="C403" s="94">
        <v>46150.0</v>
      </c>
      <c r="D403" s="20" t="str">
        <f t="shared" si="15"/>
        <v>Fri</v>
      </c>
      <c r="E403" s="48">
        <f t="shared" si="3"/>
        <v>19</v>
      </c>
      <c r="F403" s="43">
        <v>33357.0</v>
      </c>
      <c r="G403" s="43">
        <f t="shared" si="16"/>
        <v>1667.85</v>
      </c>
      <c r="H403" s="12">
        <f t="shared" si="5"/>
        <v>31689.15</v>
      </c>
      <c r="I403" s="43">
        <v>12094.0</v>
      </c>
      <c r="J403" s="43">
        <v>0.0</v>
      </c>
      <c r="K403" s="43">
        <v>0.0</v>
      </c>
      <c r="L403" s="43">
        <v>6445.0</v>
      </c>
      <c r="M403" s="61"/>
      <c r="N403" s="61">
        <f t="shared" si="14"/>
        <v>50228.15</v>
      </c>
      <c r="O403" s="86"/>
    </row>
    <row r="404" ht="22.5" customHeight="1">
      <c r="A404" s="93">
        <f t="shared" si="7"/>
        <v>403</v>
      </c>
      <c r="B404" s="94" t="str">
        <f t="shared" si="1"/>
        <v>05-May</v>
      </c>
      <c r="C404" s="94">
        <v>46151.0</v>
      </c>
      <c r="D404" s="20" t="str">
        <f t="shared" si="15"/>
        <v>Sat</v>
      </c>
      <c r="E404" s="48">
        <f t="shared" si="3"/>
        <v>19</v>
      </c>
      <c r="F404" s="43">
        <v>25356.0</v>
      </c>
      <c r="G404" s="43">
        <f t="shared" si="16"/>
        <v>1267.8</v>
      </c>
      <c r="H404" s="12">
        <f t="shared" si="5"/>
        <v>24088.2</v>
      </c>
      <c r="I404" s="43">
        <v>8052.0</v>
      </c>
      <c r="J404" s="43">
        <v>0.0</v>
      </c>
      <c r="K404" s="43">
        <v>0.0</v>
      </c>
      <c r="L404" s="43">
        <v>11868.0</v>
      </c>
      <c r="M404" s="61"/>
      <c r="N404" s="61">
        <f t="shared" si="14"/>
        <v>44008.2</v>
      </c>
      <c r="O404" s="86"/>
      <c r="P404" s="104">
        <v>224179.0</v>
      </c>
    </row>
    <row r="405" ht="22.5" customHeight="1">
      <c r="A405" s="93">
        <f t="shared" si="7"/>
        <v>404</v>
      </c>
      <c r="B405" s="94" t="str">
        <f t="shared" si="1"/>
        <v>05-May</v>
      </c>
      <c r="C405" s="94">
        <v>46152.0</v>
      </c>
      <c r="D405" s="20" t="str">
        <f t="shared" si="15"/>
        <v>Sun</v>
      </c>
      <c r="E405" s="48">
        <f t="shared" si="3"/>
        <v>20</v>
      </c>
      <c r="F405" s="43">
        <v>0.0</v>
      </c>
      <c r="G405" s="43">
        <f t="shared" si="16"/>
        <v>0</v>
      </c>
      <c r="H405" s="12">
        <f t="shared" si="5"/>
        <v>0</v>
      </c>
      <c r="I405" s="43">
        <v>0.0</v>
      </c>
      <c r="J405" s="43">
        <v>0.0</v>
      </c>
      <c r="K405" s="43">
        <v>0.0</v>
      </c>
      <c r="L405" s="43">
        <v>0.0</v>
      </c>
      <c r="M405" s="61"/>
      <c r="N405" s="61">
        <f t="shared" si="14"/>
        <v>0</v>
      </c>
      <c r="O405" s="86"/>
    </row>
    <row r="406" ht="22.5" customHeight="1">
      <c r="A406" s="93">
        <f t="shared" si="7"/>
        <v>405</v>
      </c>
      <c r="B406" s="94" t="str">
        <f t="shared" si="1"/>
        <v>05-May</v>
      </c>
      <c r="C406" s="94">
        <v>46153.0</v>
      </c>
      <c r="D406" s="20" t="str">
        <f t="shared" si="15"/>
        <v>Mon</v>
      </c>
      <c r="E406" s="48">
        <f t="shared" si="3"/>
        <v>20</v>
      </c>
      <c r="F406" s="43">
        <v>15718.0</v>
      </c>
      <c r="G406" s="43">
        <f t="shared" si="16"/>
        <v>785.9</v>
      </c>
      <c r="H406" s="12">
        <f t="shared" si="5"/>
        <v>14932.1</v>
      </c>
      <c r="I406" s="43">
        <v>3627.0</v>
      </c>
      <c r="J406" s="43">
        <v>0.0</v>
      </c>
      <c r="K406" s="43">
        <v>0.0</v>
      </c>
      <c r="L406" s="43">
        <v>3744.0</v>
      </c>
      <c r="M406" s="61"/>
      <c r="N406" s="43">
        <v>2458.0</v>
      </c>
      <c r="O406" s="86"/>
    </row>
    <row r="407" ht="22.5" customHeight="1">
      <c r="A407" s="93">
        <f t="shared" si="7"/>
        <v>406</v>
      </c>
      <c r="B407" s="94" t="str">
        <f t="shared" si="1"/>
        <v>05-May</v>
      </c>
      <c r="C407" s="94">
        <v>46154.0</v>
      </c>
      <c r="D407" s="20" t="str">
        <f t="shared" si="15"/>
        <v>Tue</v>
      </c>
      <c r="E407" s="48">
        <f t="shared" si="3"/>
        <v>20</v>
      </c>
      <c r="F407" s="43">
        <v>25956.0</v>
      </c>
      <c r="G407" s="43">
        <f t="shared" si="16"/>
        <v>1297.8</v>
      </c>
      <c r="H407" s="12">
        <f t="shared" si="5"/>
        <v>24658.2</v>
      </c>
      <c r="I407" s="43">
        <v>4260.0</v>
      </c>
      <c r="J407" s="43">
        <v>0.0</v>
      </c>
      <c r="K407" s="43">
        <v>0.0</v>
      </c>
      <c r="L407" s="43">
        <v>6840.0</v>
      </c>
      <c r="M407" s="61"/>
      <c r="N407" s="61">
        <f t="shared" ref="N407:N479" si="17">if(or(H407&lt;&gt;"",I407&lt;&gt;"",K407&lt;&gt;""),sum(H407:L407),"")</f>
        <v>35758.2</v>
      </c>
      <c r="O407" s="86"/>
    </row>
    <row r="408" ht="22.5" customHeight="1">
      <c r="A408" s="93">
        <f t="shared" si="7"/>
        <v>407</v>
      </c>
      <c r="B408" s="94" t="str">
        <f t="shared" si="1"/>
        <v>05-May</v>
      </c>
      <c r="C408" s="94">
        <v>46155.0</v>
      </c>
      <c r="D408" s="20" t="str">
        <f t="shared" si="15"/>
        <v>Wed</v>
      </c>
      <c r="E408" s="48">
        <f t="shared" si="3"/>
        <v>20</v>
      </c>
      <c r="F408" s="43">
        <v>16961.0</v>
      </c>
      <c r="G408" s="43">
        <f t="shared" si="16"/>
        <v>848.05</v>
      </c>
      <c r="H408" s="12">
        <f t="shared" si="5"/>
        <v>16112.95</v>
      </c>
      <c r="I408" s="43">
        <v>6764.0</v>
      </c>
      <c r="J408" s="43">
        <v>0.0</v>
      </c>
      <c r="K408" s="43">
        <v>0.0</v>
      </c>
      <c r="L408" s="43">
        <v>5572.0</v>
      </c>
      <c r="M408" s="61"/>
      <c r="N408" s="61">
        <f t="shared" si="17"/>
        <v>28448.95</v>
      </c>
      <c r="O408" s="86"/>
    </row>
    <row r="409" ht="22.5" customHeight="1">
      <c r="A409" s="93">
        <f t="shared" si="7"/>
        <v>408</v>
      </c>
      <c r="B409" s="94" t="str">
        <f t="shared" si="1"/>
        <v>05-May</v>
      </c>
      <c r="C409" s="94">
        <v>46156.0</v>
      </c>
      <c r="D409" s="20" t="str">
        <f t="shared" si="15"/>
        <v>Thu</v>
      </c>
      <c r="E409" s="48">
        <f t="shared" si="3"/>
        <v>20</v>
      </c>
      <c r="F409" s="43">
        <v>28204.0</v>
      </c>
      <c r="G409" s="43">
        <f t="shared" si="16"/>
        <v>1410.2</v>
      </c>
      <c r="H409" s="12">
        <f t="shared" si="5"/>
        <v>26793.8</v>
      </c>
      <c r="I409" s="43">
        <v>10844.0</v>
      </c>
      <c r="J409" s="43">
        <v>0.0</v>
      </c>
      <c r="K409" s="43">
        <v>0.0</v>
      </c>
      <c r="L409" s="43">
        <v>6928.0</v>
      </c>
      <c r="M409" s="61"/>
      <c r="N409" s="61">
        <f t="shared" si="17"/>
        <v>44565.8</v>
      </c>
      <c r="O409" s="86"/>
    </row>
    <row r="410" ht="22.5" customHeight="1">
      <c r="A410" s="93">
        <f t="shared" si="7"/>
        <v>409</v>
      </c>
      <c r="B410" s="94" t="str">
        <f t="shared" si="1"/>
        <v>05-May</v>
      </c>
      <c r="C410" s="94">
        <v>46157.0</v>
      </c>
      <c r="D410" s="20" t="str">
        <f t="shared" si="15"/>
        <v>Fri</v>
      </c>
      <c r="E410" s="48">
        <f t="shared" si="3"/>
        <v>20</v>
      </c>
      <c r="F410" s="43">
        <v>43453.0</v>
      </c>
      <c r="G410" s="43">
        <f t="shared" si="16"/>
        <v>2172.65</v>
      </c>
      <c r="H410" s="43">
        <f t="shared" si="5"/>
        <v>41280.35</v>
      </c>
      <c r="I410" s="43">
        <v>12107.0</v>
      </c>
      <c r="J410" s="43">
        <v>0.0</v>
      </c>
      <c r="K410" s="43">
        <v>0.0</v>
      </c>
      <c r="L410" s="43">
        <v>8129.0</v>
      </c>
      <c r="M410" s="61"/>
      <c r="N410" s="61">
        <f t="shared" si="17"/>
        <v>61516.35</v>
      </c>
      <c r="O410" s="86"/>
    </row>
    <row r="411" ht="22.5" customHeight="1">
      <c r="A411" s="93">
        <f t="shared" si="7"/>
        <v>410</v>
      </c>
      <c r="B411" s="94" t="str">
        <f t="shared" si="1"/>
        <v>05-May</v>
      </c>
      <c r="C411" s="94">
        <v>46158.0</v>
      </c>
      <c r="D411" s="20" t="str">
        <f t="shared" si="15"/>
        <v>Sat</v>
      </c>
      <c r="E411" s="48">
        <f t="shared" si="3"/>
        <v>20</v>
      </c>
      <c r="F411" s="43">
        <v>37688.0</v>
      </c>
      <c r="G411" s="43">
        <f t="shared" si="16"/>
        <v>1884.4</v>
      </c>
      <c r="H411" s="43">
        <f t="shared" si="5"/>
        <v>35803.6</v>
      </c>
      <c r="I411" s="43">
        <v>10941.0</v>
      </c>
      <c r="J411" s="43">
        <v>0.0</v>
      </c>
      <c r="K411" s="43">
        <v>0.0</v>
      </c>
      <c r="L411" s="43">
        <v>6525.0</v>
      </c>
      <c r="M411" s="61"/>
      <c r="N411" s="61">
        <f t="shared" si="17"/>
        <v>53269.6</v>
      </c>
      <c r="O411" s="86"/>
      <c r="P411" s="104">
        <v>245862.0</v>
      </c>
    </row>
    <row r="412" ht="22.5" customHeight="1">
      <c r="A412" s="93">
        <f t="shared" si="7"/>
        <v>411</v>
      </c>
      <c r="B412" s="94" t="str">
        <f t="shared" si="1"/>
        <v>05-May</v>
      </c>
      <c r="C412" s="94">
        <v>46159.0</v>
      </c>
      <c r="D412" s="20" t="str">
        <f t="shared" si="15"/>
        <v>Sun</v>
      </c>
      <c r="E412" s="48">
        <f t="shared" si="3"/>
        <v>21</v>
      </c>
      <c r="F412" s="43">
        <v>0.0</v>
      </c>
      <c r="G412" s="43">
        <v>0.0</v>
      </c>
      <c r="H412" s="43">
        <v>0.0</v>
      </c>
      <c r="I412" s="43">
        <v>0.0</v>
      </c>
      <c r="J412" s="43">
        <v>0.0</v>
      </c>
      <c r="K412" s="43">
        <v>0.0</v>
      </c>
      <c r="L412" s="43">
        <v>0.0</v>
      </c>
      <c r="M412" s="61"/>
      <c r="N412" s="61">
        <f t="shared" si="17"/>
        <v>0</v>
      </c>
      <c r="O412" s="86"/>
    </row>
    <row r="413" ht="22.5" customHeight="1">
      <c r="A413" s="93">
        <f t="shared" si="7"/>
        <v>412</v>
      </c>
      <c r="B413" s="94" t="str">
        <f t="shared" si="1"/>
        <v>05-May</v>
      </c>
      <c r="C413" s="94">
        <v>46160.0</v>
      </c>
      <c r="D413" s="20" t="str">
        <f t="shared" si="15"/>
        <v>Mon</v>
      </c>
      <c r="E413" s="48">
        <f t="shared" si="3"/>
        <v>21</v>
      </c>
      <c r="F413" s="43">
        <v>22560.0</v>
      </c>
      <c r="G413" s="43">
        <f t="shared" ref="G413:G418" si="18">if(F413&lt;&gt;"",F413*0.05,"")</f>
        <v>1128</v>
      </c>
      <c r="H413" s="43">
        <f t="shared" ref="H413:H418" si="19">F413-G413</f>
        <v>21432</v>
      </c>
      <c r="I413" s="43">
        <v>8041.0</v>
      </c>
      <c r="J413" s="43">
        <v>0.0</v>
      </c>
      <c r="K413" s="43">
        <v>0.0</v>
      </c>
      <c r="L413" s="43">
        <v>4603.0</v>
      </c>
      <c r="M413" s="61"/>
      <c r="N413" s="61">
        <f t="shared" si="17"/>
        <v>34076</v>
      </c>
      <c r="O413" s="86"/>
    </row>
    <row r="414" ht="22.5" customHeight="1">
      <c r="A414" s="93">
        <f t="shared" si="7"/>
        <v>413</v>
      </c>
      <c r="B414" s="94" t="str">
        <f t="shared" si="1"/>
        <v>05-May</v>
      </c>
      <c r="C414" s="94">
        <v>46161.0</v>
      </c>
      <c r="D414" s="20" t="str">
        <f t="shared" si="15"/>
        <v>Tue</v>
      </c>
      <c r="E414" s="48">
        <f t="shared" si="3"/>
        <v>21</v>
      </c>
      <c r="F414" s="43">
        <v>20023.0</v>
      </c>
      <c r="G414" s="43">
        <f t="shared" si="18"/>
        <v>1001.15</v>
      </c>
      <c r="H414" s="43">
        <f t="shared" si="19"/>
        <v>19021.85</v>
      </c>
      <c r="I414" s="43">
        <v>6765.0</v>
      </c>
      <c r="J414" s="43">
        <v>0.0</v>
      </c>
      <c r="K414" s="43">
        <v>0.0</v>
      </c>
      <c r="L414" s="43">
        <v>7243.0</v>
      </c>
      <c r="M414" s="61"/>
      <c r="N414" s="61">
        <f t="shared" si="17"/>
        <v>33029.85</v>
      </c>
      <c r="O414" s="86"/>
    </row>
    <row r="415" ht="22.5" customHeight="1">
      <c r="A415" s="93">
        <f t="shared" si="7"/>
        <v>414</v>
      </c>
      <c r="B415" s="94" t="str">
        <f t="shared" si="1"/>
        <v>05-May</v>
      </c>
      <c r="C415" s="94">
        <v>46162.0</v>
      </c>
      <c r="D415" s="20" t="str">
        <f t="shared" si="15"/>
        <v>Wed</v>
      </c>
      <c r="E415" s="48">
        <f t="shared" si="3"/>
        <v>21</v>
      </c>
      <c r="F415" s="43">
        <v>29299.0</v>
      </c>
      <c r="G415" s="43">
        <f t="shared" si="18"/>
        <v>1464.95</v>
      </c>
      <c r="H415" s="43">
        <f t="shared" si="19"/>
        <v>27834.05</v>
      </c>
      <c r="I415" s="43">
        <v>4708.0</v>
      </c>
      <c r="J415" s="43">
        <v>0.0</v>
      </c>
      <c r="K415" s="43">
        <v>0.0</v>
      </c>
      <c r="L415" s="43">
        <v>5824.0</v>
      </c>
      <c r="M415" s="61"/>
      <c r="N415" s="61">
        <f t="shared" si="17"/>
        <v>38366.05</v>
      </c>
      <c r="O415" s="86"/>
    </row>
    <row r="416" ht="22.5" customHeight="1">
      <c r="A416" s="93">
        <f t="shared" si="7"/>
        <v>415</v>
      </c>
      <c r="B416" s="94" t="str">
        <f t="shared" si="1"/>
        <v>05-May</v>
      </c>
      <c r="C416" s="94">
        <v>46163.0</v>
      </c>
      <c r="D416" s="20" t="str">
        <f t="shared" si="15"/>
        <v>Thu</v>
      </c>
      <c r="E416" s="48">
        <f t="shared" si="3"/>
        <v>21</v>
      </c>
      <c r="F416" s="43">
        <v>28479.0</v>
      </c>
      <c r="G416" s="43">
        <f t="shared" si="18"/>
        <v>1423.95</v>
      </c>
      <c r="H416" s="43">
        <f t="shared" si="19"/>
        <v>27055.05</v>
      </c>
      <c r="I416" s="43">
        <v>8695.0</v>
      </c>
      <c r="J416" s="43">
        <v>0.0</v>
      </c>
      <c r="K416" s="43">
        <v>0.0</v>
      </c>
      <c r="L416" s="43">
        <v>7857.0</v>
      </c>
      <c r="M416" s="61"/>
      <c r="N416" s="61">
        <f t="shared" si="17"/>
        <v>43607.05</v>
      </c>
      <c r="O416" s="86"/>
    </row>
    <row r="417" ht="22.5" customHeight="1">
      <c r="A417" s="93">
        <f t="shared" si="7"/>
        <v>416</v>
      </c>
      <c r="B417" s="94" t="str">
        <f t="shared" si="1"/>
        <v>05-May</v>
      </c>
      <c r="C417" s="94">
        <v>46164.0</v>
      </c>
      <c r="D417" s="20" t="str">
        <f t="shared" si="15"/>
        <v>Fri</v>
      </c>
      <c r="E417" s="48">
        <f t="shared" si="3"/>
        <v>21</v>
      </c>
      <c r="F417" s="43">
        <v>31281.0</v>
      </c>
      <c r="G417" s="43">
        <f t="shared" si="18"/>
        <v>1564.05</v>
      </c>
      <c r="H417" s="43">
        <f t="shared" si="19"/>
        <v>29716.95</v>
      </c>
      <c r="I417" s="43">
        <v>7227.0</v>
      </c>
      <c r="J417" s="43">
        <v>0.0</v>
      </c>
      <c r="K417" s="43">
        <v>0.0</v>
      </c>
      <c r="L417" s="43">
        <v>4234.0</v>
      </c>
      <c r="M417" s="61"/>
      <c r="N417" s="61">
        <f t="shared" si="17"/>
        <v>41177.95</v>
      </c>
      <c r="O417" s="86"/>
    </row>
    <row r="418" ht="22.5" customHeight="1">
      <c r="A418" s="93">
        <f t="shared" si="7"/>
        <v>417</v>
      </c>
      <c r="B418" s="94" t="str">
        <f t="shared" si="1"/>
        <v>05-May</v>
      </c>
      <c r="C418" s="94">
        <v>46165.0</v>
      </c>
      <c r="D418" s="20" t="str">
        <f t="shared" si="15"/>
        <v>Sat</v>
      </c>
      <c r="E418" s="48">
        <f t="shared" si="3"/>
        <v>21</v>
      </c>
      <c r="F418" s="43">
        <v>16775.0</v>
      </c>
      <c r="G418" s="43">
        <f t="shared" si="18"/>
        <v>838.75</v>
      </c>
      <c r="H418" s="43">
        <f t="shared" si="19"/>
        <v>15936.25</v>
      </c>
      <c r="I418" s="43">
        <v>11822.0</v>
      </c>
      <c r="J418" s="43">
        <v>0.0</v>
      </c>
      <c r="K418" s="43">
        <v>0.0</v>
      </c>
      <c r="L418" s="43">
        <v>13819.0</v>
      </c>
      <c r="M418" s="61"/>
      <c r="N418" s="61">
        <f t="shared" si="17"/>
        <v>41577.25</v>
      </c>
      <c r="O418" s="86"/>
      <c r="P418" s="104">
        <v>231834.0</v>
      </c>
    </row>
    <row r="419" ht="22.5" customHeight="1">
      <c r="A419" s="93">
        <f t="shared" si="7"/>
        <v>418</v>
      </c>
      <c r="B419" s="94" t="str">
        <f t="shared" si="1"/>
        <v>05-May</v>
      </c>
      <c r="C419" s="94">
        <v>46166.0</v>
      </c>
      <c r="D419" s="20" t="str">
        <f t="shared" si="15"/>
        <v>Sun</v>
      </c>
      <c r="E419" s="48">
        <f t="shared" si="3"/>
        <v>22</v>
      </c>
      <c r="F419" s="43">
        <v>0.0</v>
      </c>
      <c r="G419" s="43">
        <v>0.0</v>
      </c>
      <c r="H419" s="43">
        <v>0.0</v>
      </c>
      <c r="I419" s="43">
        <v>0.0</v>
      </c>
      <c r="J419" s="43">
        <v>0.0</v>
      </c>
      <c r="K419" s="43">
        <v>0.0</v>
      </c>
      <c r="L419" s="43">
        <v>0.0</v>
      </c>
      <c r="M419" s="61"/>
      <c r="N419" s="61">
        <f t="shared" si="17"/>
        <v>0</v>
      </c>
      <c r="O419" s="86"/>
    </row>
    <row r="420" ht="22.5" customHeight="1">
      <c r="A420" s="93">
        <f t="shared" si="7"/>
        <v>419</v>
      </c>
      <c r="B420" s="94" t="str">
        <f t="shared" si="1"/>
        <v>05-May</v>
      </c>
      <c r="C420" s="94">
        <v>46167.0</v>
      </c>
      <c r="D420" s="20" t="str">
        <f t="shared" si="15"/>
        <v>Mon</v>
      </c>
      <c r="E420" s="48">
        <f t="shared" si="3"/>
        <v>22</v>
      </c>
      <c r="F420" s="43">
        <v>17877.0</v>
      </c>
      <c r="G420" s="43">
        <f t="shared" ref="G420:G425" si="20">if(F420&lt;&gt;"",F420*0.05,"")</f>
        <v>893.85</v>
      </c>
      <c r="H420" s="43">
        <f t="shared" ref="H420:H432" si="21">F420-G420</f>
        <v>16983.15</v>
      </c>
      <c r="I420" s="43">
        <v>5755.0</v>
      </c>
      <c r="J420" s="43">
        <v>0.0</v>
      </c>
      <c r="K420" s="43">
        <v>0.0</v>
      </c>
      <c r="L420" s="43">
        <v>3280.0</v>
      </c>
      <c r="M420" s="61"/>
      <c r="N420" s="61">
        <f t="shared" si="17"/>
        <v>26018.15</v>
      </c>
      <c r="O420" s="86"/>
    </row>
    <row r="421" ht="22.5" customHeight="1">
      <c r="A421" s="93">
        <f t="shared" si="7"/>
        <v>420</v>
      </c>
      <c r="B421" s="94" t="str">
        <f t="shared" si="1"/>
        <v>05-May</v>
      </c>
      <c r="C421" s="94">
        <v>46168.0</v>
      </c>
      <c r="D421" s="20" t="str">
        <f t="shared" si="15"/>
        <v>Tue</v>
      </c>
      <c r="E421" s="48">
        <f t="shared" si="3"/>
        <v>22</v>
      </c>
      <c r="F421" s="43">
        <v>17530.0</v>
      </c>
      <c r="G421" s="43">
        <f t="shared" si="20"/>
        <v>876.5</v>
      </c>
      <c r="H421" s="43">
        <f t="shared" si="21"/>
        <v>16653.5</v>
      </c>
      <c r="I421" s="43">
        <v>5871.0</v>
      </c>
      <c r="J421" s="43">
        <v>0.0</v>
      </c>
      <c r="K421" s="43">
        <v>0.0</v>
      </c>
      <c r="L421" s="43">
        <v>8739.0</v>
      </c>
      <c r="M421" s="61"/>
      <c r="N421" s="61">
        <f t="shared" si="17"/>
        <v>31263.5</v>
      </c>
      <c r="O421" s="86"/>
    </row>
    <row r="422" ht="22.5" customHeight="1">
      <c r="A422" s="93">
        <f t="shared" si="7"/>
        <v>421</v>
      </c>
      <c r="B422" s="94" t="str">
        <f t="shared" si="1"/>
        <v>05-May</v>
      </c>
      <c r="C422" s="94">
        <v>46169.0</v>
      </c>
      <c r="D422" s="20" t="str">
        <f t="shared" si="15"/>
        <v>Wed</v>
      </c>
      <c r="E422" s="48">
        <f t="shared" si="3"/>
        <v>22</v>
      </c>
      <c r="F422" s="43">
        <v>35680.0</v>
      </c>
      <c r="G422" s="43">
        <f t="shared" si="20"/>
        <v>1784</v>
      </c>
      <c r="H422" s="43">
        <f t="shared" si="21"/>
        <v>33896</v>
      </c>
      <c r="I422" s="43">
        <v>7807.0</v>
      </c>
      <c r="J422" s="43">
        <v>0.0</v>
      </c>
      <c r="K422" s="43">
        <v>0.0</v>
      </c>
      <c r="L422" s="43">
        <v>11779.0</v>
      </c>
      <c r="M422" s="61"/>
      <c r="N422" s="61">
        <f t="shared" si="17"/>
        <v>53482</v>
      </c>
      <c r="O422" s="86"/>
    </row>
    <row r="423" ht="22.5" customHeight="1">
      <c r="A423" s="93">
        <f t="shared" si="7"/>
        <v>422</v>
      </c>
      <c r="B423" s="94" t="str">
        <f t="shared" si="1"/>
        <v>05-May</v>
      </c>
      <c r="C423" s="94">
        <v>46170.0</v>
      </c>
      <c r="D423" s="20" t="str">
        <f t="shared" si="15"/>
        <v>Thu</v>
      </c>
      <c r="E423" s="48">
        <f t="shared" si="3"/>
        <v>22</v>
      </c>
      <c r="F423" s="43">
        <v>23878.0</v>
      </c>
      <c r="G423" s="43">
        <f t="shared" si="20"/>
        <v>1193.9</v>
      </c>
      <c r="H423" s="43">
        <f t="shared" si="21"/>
        <v>22684.1</v>
      </c>
      <c r="I423" s="43">
        <v>13453.0</v>
      </c>
      <c r="J423" s="43">
        <v>0.0</v>
      </c>
      <c r="K423" s="43">
        <v>0.0</v>
      </c>
      <c r="L423" s="43">
        <v>13362.0</v>
      </c>
      <c r="M423" s="61"/>
      <c r="N423" s="61">
        <f t="shared" si="17"/>
        <v>49499.1</v>
      </c>
      <c r="O423" s="86"/>
    </row>
    <row r="424" ht="22.5" customHeight="1">
      <c r="A424" s="93">
        <f t="shared" si="7"/>
        <v>423</v>
      </c>
      <c r="B424" s="94" t="str">
        <f t="shared" si="1"/>
        <v>05-May</v>
      </c>
      <c r="C424" s="94">
        <v>46171.0</v>
      </c>
      <c r="D424" s="20" t="str">
        <f t="shared" si="15"/>
        <v>Fri</v>
      </c>
      <c r="E424" s="48">
        <f t="shared" si="3"/>
        <v>22</v>
      </c>
      <c r="F424" s="43">
        <v>28502.0</v>
      </c>
      <c r="G424" s="43">
        <f t="shared" si="20"/>
        <v>1425.1</v>
      </c>
      <c r="H424" s="43">
        <f t="shared" si="21"/>
        <v>27076.9</v>
      </c>
      <c r="I424" s="43">
        <v>7056.0</v>
      </c>
      <c r="J424" s="43">
        <v>0.0</v>
      </c>
      <c r="K424" s="43">
        <v>0.0</v>
      </c>
      <c r="L424" s="43">
        <v>9217.0</v>
      </c>
      <c r="M424" s="61"/>
      <c r="N424" s="61">
        <f t="shared" si="17"/>
        <v>43349.9</v>
      </c>
      <c r="O424" s="86"/>
    </row>
    <row r="425" ht="22.5" customHeight="1">
      <c r="A425" s="93">
        <f t="shared" si="7"/>
        <v>424</v>
      </c>
      <c r="B425" s="94" t="str">
        <f t="shared" si="1"/>
        <v>05-May</v>
      </c>
      <c r="C425" s="94">
        <v>46172.0</v>
      </c>
      <c r="D425" s="20" t="str">
        <f t="shared" si="15"/>
        <v>Sat</v>
      </c>
      <c r="E425" s="48">
        <f t="shared" si="3"/>
        <v>22</v>
      </c>
      <c r="F425" s="43">
        <v>37709.0</v>
      </c>
      <c r="G425" s="43">
        <f t="shared" si="20"/>
        <v>1885.45</v>
      </c>
      <c r="H425" s="43">
        <f t="shared" si="21"/>
        <v>35823.55</v>
      </c>
      <c r="I425" s="43">
        <v>9384.0</v>
      </c>
      <c r="J425" s="43">
        <v>0.0</v>
      </c>
      <c r="K425" s="43">
        <v>0.0</v>
      </c>
      <c r="L425" s="43">
        <v>8432.0</v>
      </c>
      <c r="M425" s="61"/>
      <c r="N425" s="61">
        <f t="shared" si="17"/>
        <v>53639.55</v>
      </c>
      <c r="O425" s="86"/>
      <c r="P425" s="104">
        <v>257252.0</v>
      </c>
    </row>
    <row r="426" ht="22.5" customHeight="1">
      <c r="A426" s="93">
        <f t="shared" si="7"/>
        <v>425</v>
      </c>
      <c r="B426" s="94" t="str">
        <f t="shared" si="1"/>
        <v>05-May</v>
      </c>
      <c r="C426" s="94">
        <v>46173.0</v>
      </c>
      <c r="D426" s="20" t="str">
        <f t="shared" si="15"/>
        <v>Sun</v>
      </c>
      <c r="E426" s="48">
        <f t="shared" si="3"/>
        <v>23</v>
      </c>
      <c r="F426" s="43">
        <v>0.0</v>
      </c>
      <c r="G426" s="43">
        <v>0.0</v>
      </c>
      <c r="H426" s="43">
        <f t="shared" si="21"/>
        <v>0</v>
      </c>
      <c r="I426" s="43">
        <v>0.0</v>
      </c>
      <c r="J426" s="43">
        <v>0.0</v>
      </c>
      <c r="K426" s="43">
        <v>0.0</v>
      </c>
      <c r="L426" s="43">
        <v>0.0</v>
      </c>
      <c r="M426" s="61"/>
      <c r="N426" s="61">
        <f t="shared" si="17"/>
        <v>0</v>
      </c>
      <c r="O426" s="86"/>
      <c r="P426" s="112" t="s">
        <v>1230</v>
      </c>
    </row>
    <row r="427" ht="22.5" customHeight="1">
      <c r="A427" s="93">
        <f t="shared" si="7"/>
        <v>426</v>
      </c>
      <c r="B427" s="94" t="str">
        <f t="shared" si="1"/>
        <v>06-Jun</v>
      </c>
      <c r="C427" s="94">
        <v>46174.0</v>
      </c>
      <c r="D427" s="20" t="str">
        <f t="shared" si="15"/>
        <v>Mon</v>
      </c>
      <c r="E427" s="48">
        <f t="shared" si="3"/>
        <v>23</v>
      </c>
      <c r="F427" s="43">
        <v>25445.0</v>
      </c>
      <c r="G427" s="43">
        <f t="shared" ref="G427:G432" si="22">if(F427&lt;&gt;"",F427*0.05,"")</f>
        <v>1272.25</v>
      </c>
      <c r="H427" s="43">
        <f t="shared" si="21"/>
        <v>24172.75</v>
      </c>
      <c r="I427" s="43">
        <v>11276.0</v>
      </c>
      <c r="J427" s="43">
        <v>0.0</v>
      </c>
      <c r="K427" s="43">
        <v>0.0</v>
      </c>
      <c r="L427" s="43">
        <v>7756.0</v>
      </c>
      <c r="M427" s="61"/>
      <c r="N427" s="61">
        <f t="shared" si="17"/>
        <v>43204.75</v>
      </c>
      <c r="O427" s="86"/>
    </row>
    <row r="428" ht="22.5" customHeight="1">
      <c r="A428" s="93">
        <f t="shared" si="7"/>
        <v>427</v>
      </c>
      <c r="B428" s="94" t="str">
        <f t="shared" si="1"/>
        <v>06-Jun</v>
      </c>
      <c r="C428" s="94">
        <v>46175.0</v>
      </c>
      <c r="D428" s="20" t="str">
        <f t="shared" si="15"/>
        <v>Tue</v>
      </c>
      <c r="E428" s="48">
        <f t="shared" si="3"/>
        <v>23</v>
      </c>
      <c r="F428" s="43">
        <v>19302.0</v>
      </c>
      <c r="G428" s="43">
        <f t="shared" si="22"/>
        <v>965.1</v>
      </c>
      <c r="H428" s="43">
        <f t="shared" si="21"/>
        <v>18336.9</v>
      </c>
      <c r="I428" s="43">
        <v>11209.0</v>
      </c>
      <c r="J428" s="43">
        <v>0.0</v>
      </c>
      <c r="K428" s="43">
        <v>0.0</v>
      </c>
      <c r="L428" s="43">
        <v>6031.0</v>
      </c>
      <c r="M428" s="61"/>
      <c r="N428" s="61">
        <f t="shared" si="17"/>
        <v>35576.9</v>
      </c>
      <c r="O428" s="86"/>
    </row>
    <row r="429" ht="22.5" customHeight="1">
      <c r="A429" s="93">
        <f t="shared" si="7"/>
        <v>428</v>
      </c>
      <c r="B429" s="94" t="str">
        <f t="shared" si="1"/>
        <v>06-Jun</v>
      </c>
      <c r="C429" s="94">
        <v>46176.0</v>
      </c>
      <c r="D429" s="20" t="str">
        <f t="shared" si="15"/>
        <v>Wed</v>
      </c>
      <c r="E429" s="48">
        <f t="shared" si="3"/>
        <v>23</v>
      </c>
      <c r="F429" s="43">
        <v>23359.0</v>
      </c>
      <c r="G429" s="43">
        <f t="shared" si="22"/>
        <v>1167.95</v>
      </c>
      <c r="H429" s="43">
        <f t="shared" si="21"/>
        <v>22191.05</v>
      </c>
      <c r="I429" s="43">
        <v>4165.0</v>
      </c>
      <c r="J429" s="43">
        <v>0.0</v>
      </c>
      <c r="K429" s="43">
        <v>0.0</v>
      </c>
      <c r="L429" s="43">
        <v>5794.0</v>
      </c>
      <c r="M429" s="61"/>
      <c r="N429" s="61">
        <f t="shared" si="17"/>
        <v>32150.05</v>
      </c>
      <c r="O429" s="86"/>
    </row>
    <row r="430" ht="22.5" customHeight="1">
      <c r="A430" s="93">
        <f t="shared" si="7"/>
        <v>429</v>
      </c>
      <c r="B430" s="94" t="str">
        <f t="shared" si="1"/>
        <v>06-Jun</v>
      </c>
      <c r="C430" s="94">
        <v>46177.0</v>
      </c>
      <c r="D430" s="20" t="str">
        <f t="shared" si="15"/>
        <v>Thu</v>
      </c>
      <c r="E430" s="48">
        <f t="shared" si="3"/>
        <v>23</v>
      </c>
      <c r="F430" s="43">
        <v>18868.0</v>
      </c>
      <c r="G430" s="43">
        <f t="shared" si="22"/>
        <v>943.4</v>
      </c>
      <c r="H430" s="43">
        <f t="shared" si="21"/>
        <v>17924.6</v>
      </c>
      <c r="I430" s="43">
        <v>9853.0</v>
      </c>
      <c r="J430" s="43">
        <v>0.0</v>
      </c>
      <c r="K430" s="43">
        <v>0.0</v>
      </c>
      <c r="L430" s="43">
        <v>7387.0</v>
      </c>
      <c r="M430" s="61"/>
      <c r="N430" s="61">
        <f t="shared" si="17"/>
        <v>35164.6</v>
      </c>
      <c r="O430" s="86"/>
    </row>
    <row r="431" ht="22.5" customHeight="1">
      <c r="A431" s="93">
        <f t="shared" si="7"/>
        <v>430</v>
      </c>
      <c r="B431" s="94" t="str">
        <f t="shared" si="1"/>
        <v>06-Jun</v>
      </c>
      <c r="C431" s="94">
        <v>46178.0</v>
      </c>
      <c r="D431" s="20" t="str">
        <f t="shared" si="15"/>
        <v>Fri</v>
      </c>
      <c r="E431" s="48">
        <f t="shared" si="3"/>
        <v>23</v>
      </c>
      <c r="F431" s="43">
        <v>39992.0</v>
      </c>
      <c r="G431" s="43">
        <f t="shared" si="22"/>
        <v>1999.6</v>
      </c>
      <c r="H431" s="43">
        <f t="shared" si="21"/>
        <v>37992.4</v>
      </c>
      <c r="I431" s="43">
        <v>7279.0</v>
      </c>
      <c r="J431" s="43">
        <v>0.0</v>
      </c>
      <c r="K431" s="43">
        <v>0.0</v>
      </c>
      <c r="L431" s="43">
        <v>9242.0</v>
      </c>
      <c r="M431" s="61"/>
      <c r="N431" s="61">
        <f t="shared" si="17"/>
        <v>54513.4</v>
      </c>
      <c r="O431" s="86"/>
    </row>
    <row r="432" ht="22.5" customHeight="1">
      <c r="A432" s="93">
        <f t="shared" si="7"/>
        <v>431</v>
      </c>
      <c r="B432" s="94" t="str">
        <f t="shared" si="1"/>
        <v>06-Jun</v>
      </c>
      <c r="C432" s="94">
        <v>46179.0</v>
      </c>
      <c r="D432" s="20" t="str">
        <f t="shared" si="15"/>
        <v>Sat</v>
      </c>
      <c r="E432" s="48">
        <f t="shared" si="3"/>
        <v>23</v>
      </c>
      <c r="F432" s="43">
        <v>24285.0</v>
      </c>
      <c r="G432" s="43">
        <f t="shared" si="22"/>
        <v>1214.25</v>
      </c>
      <c r="H432" s="43">
        <f t="shared" si="21"/>
        <v>23070.75</v>
      </c>
      <c r="I432" s="43">
        <v>11875.0</v>
      </c>
      <c r="J432" s="43">
        <v>0.0</v>
      </c>
      <c r="K432" s="43">
        <v>0.0</v>
      </c>
      <c r="L432" s="43">
        <v>8924.0</v>
      </c>
      <c r="M432" s="61"/>
      <c r="N432" s="61">
        <f t="shared" si="17"/>
        <v>43869.75</v>
      </c>
      <c r="O432" s="86"/>
      <c r="P432" s="104">
        <v>244479.0</v>
      </c>
    </row>
    <row r="433" ht="22.5" customHeight="1">
      <c r="A433" s="93">
        <f t="shared" si="7"/>
        <v>432</v>
      </c>
      <c r="B433" s="94" t="str">
        <f t="shared" si="1"/>
        <v>06-Jun</v>
      </c>
      <c r="C433" s="94">
        <v>46180.0</v>
      </c>
      <c r="D433" s="20" t="str">
        <f t="shared" si="15"/>
        <v>Sun</v>
      </c>
      <c r="E433" s="48">
        <f t="shared" si="3"/>
        <v>24</v>
      </c>
      <c r="F433" s="43">
        <v>0.0</v>
      </c>
      <c r="G433" s="43">
        <v>0.0</v>
      </c>
      <c r="H433" s="43">
        <v>0.0</v>
      </c>
      <c r="I433" s="43">
        <v>0.0</v>
      </c>
      <c r="J433" s="43">
        <v>0.0</v>
      </c>
      <c r="K433" s="43">
        <v>0.0</v>
      </c>
      <c r="L433" s="43">
        <v>0.0</v>
      </c>
      <c r="M433" s="61"/>
      <c r="N433" s="61">
        <f t="shared" si="17"/>
        <v>0</v>
      </c>
      <c r="O433" s="86"/>
    </row>
    <row r="434" ht="22.5" customHeight="1">
      <c r="A434" s="93">
        <f t="shared" si="7"/>
        <v>433</v>
      </c>
      <c r="B434" s="94" t="str">
        <f t="shared" si="1"/>
        <v>06-Jun</v>
      </c>
      <c r="C434" s="94">
        <v>46181.0</v>
      </c>
      <c r="D434" s="20" t="str">
        <f t="shared" si="15"/>
        <v>Mon</v>
      </c>
      <c r="E434" s="48">
        <f t="shared" si="3"/>
        <v>24</v>
      </c>
      <c r="F434" s="43">
        <v>21997.0</v>
      </c>
      <c r="G434" s="43">
        <f t="shared" ref="G434:G446" si="23">if(F434&lt;&gt;"",F434*0.05,"")</f>
        <v>1099.85</v>
      </c>
      <c r="H434" s="43">
        <f t="shared" ref="H434:H446" si="24">F434-G434</f>
        <v>20897.15</v>
      </c>
      <c r="I434" s="43">
        <v>4516.0</v>
      </c>
      <c r="J434" s="43">
        <v>0.0</v>
      </c>
      <c r="K434" s="43">
        <v>0.0</v>
      </c>
      <c r="L434" s="43">
        <v>7034.0</v>
      </c>
      <c r="M434" s="61"/>
      <c r="N434" s="61">
        <f t="shared" si="17"/>
        <v>32447.15</v>
      </c>
      <c r="O434" s="86"/>
    </row>
    <row r="435" ht="22.5" customHeight="1">
      <c r="A435" s="93">
        <f t="shared" si="7"/>
        <v>434</v>
      </c>
      <c r="B435" s="94" t="str">
        <f t="shared" si="1"/>
        <v>06-Jun</v>
      </c>
      <c r="C435" s="94">
        <v>46182.0</v>
      </c>
      <c r="D435" s="20" t="str">
        <f t="shared" si="15"/>
        <v>Tue</v>
      </c>
      <c r="E435" s="48">
        <f t="shared" si="3"/>
        <v>24</v>
      </c>
      <c r="F435" s="43">
        <v>17966.0</v>
      </c>
      <c r="G435" s="43">
        <f t="shared" si="23"/>
        <v>898.3</v>
      </c>
      <c r="H435" s="43">
        <f t="shared" si="24"/>
        <v>17067.7</v>
      </c>
      <c r="I435" s="43">
        <v>5979.0</v>
      </c>
      <c r="J435" s="43">
        <v>0.0</v>
      </c>
      <c r="K435" s="43">
        <v>0.0</v>
      </c>
      <c r="L435" s="43">
        <v>6010.0</v>
      </c>
      <c r="M435" s="61"/>
      <c r="N435" s="61">
        <f t="shared" si="17"/>
        <v>29056.7</v>
      </c>
      <c r="O435" s="86"/>
    </row>
    <row r="436" ht="22.5" customHeight="1">
      <c r="A436" s="93">
        <f t="shared" si="7"/>
        <v>435</v>
      </c>
      <c r="B436" s="94" t="str">
        <f t="shared" si="1"/>
        <v>06-Jun</v>
      </c>
      <c r="C436" s="94">
        <v>46183.0</v>
      </c>
      <c r="D436" s="20" t="str">
        <f t="shared" si="15"/>
        <v>Wed</v>
      </c>
      <c r="E436" s="48">
        <f t="shared" si="3"/>
        <v>24</v>
      </c>
      <c r="F436" s="43">
        <v>31143.0</v>
      </c>
      <c r="G436" s="43">
        <f t="shared" si="23"/>
        <v>1557.15</v>
      </c>
      <c r="H436" s="43">
        <f t="shared" si="24"/>
        <v>29585.85</v>
      </c>
      <c r="I436" s="43">
        <v>3119.0</v>
      </c>
      <c r="J436" s="43">
        <v>0.0</v>
      </c>
      <c r="K436" s="43">
        <v>0.0</v>
      </c>
      <c r="L436" s="43">
        <v>4972.0</v>
      </c>
      <c r="M436" s="61"/>
      <c r="N436" s="61">
        <f t="shared" si="17"/>
        <v>37676.85</v>
      </c>
      <c r="O436" s="86"/>
    </row>
    <row r="437" ht="22.5" customHeight="1">
      <c r="A437" s="93">
        <f t="shared" si="7"/>
        <v>436</v>
      </c>
      <c r="B437" s="94" t="str">
        <f t="shared" si="1"/>
        <v>06-Jun</v>
      </c>
      <c r="C437" s="94">
        <v>46184.0</v>
      </c>
      <c r="D437" s="20" t="str">
        <f t="shared" si="15"/>
        <v>Thu</v>
      </c>
      <c r="E437" s="48">
        <f t="shared" si="3"/>
        <v>24</v>
      </c>
      <c r="F437" s="43">
        <v>26064.0</v>
      </c>
      <c r="G437" s="43">
        <f t="shared" si="23"/>
        <v>1303.2</v>
      </c>
      <c r="H437" s="43">
        <f t="shared" si="24"/>
        <v>24760.8</v>
      </c>
      <c r="I437" s="43">
        <v>8536.0</v>
      </c>
      <c r="J437" s="43">
        <v>0.0</v>
      </c>
      <c r="K437" s="43">
        <v>0.0</v>
      </c>
      <c r="L437" s="43">
        <v>4187.0</v>
      </c>
      <c r="M437" s="61"/>
      <c r="N437" s="61">
        <f t="shared" si="17"/>
        <v>37483.8</v>
      </c>
      <c r="O437" s="86"/>
    </row>
    <row r="438" ht="22.5" customHeight="1">
      <c r="A438" s="93">
        <f t="shared" si="7"/>
        <v>437</v>
      </c>
      <c r="B438" s="94" t="str">
        <f t="shared" si="1"/>
        <v>06-Jun</v>
      </c>
      <c r="C438" s="94">
        <v>46185.0</v>
      </c>
      <c r="D438" s="20" t="str">
        <f t="shared" si="15"/>
        <v>Fri</v>
      </c>
      <c r="E438" s="48">
        <f t="shared" si="3"/>
        <v>24</v>
      </c>
      <c r="F438" s="43">
        <v>53484.0</v>
      </c>
      <c r="G438" s="43">
        <f t="shared" si="23"/>
        <v>2674.2</v>
      </c>
      <c r="H438" s="43">
        <f t="shared" si="24"/>
        <v>50809.8</v>
      </c>
      <c r="I438" s="43">
        <v>13545.0</v>
      </c>
      <c r="J438" s="43">
        <v>0.0</v>
      </c>
      <c r="K438" s="43">
        <v>0.0</v>
      </c>
      <c r="L438" s="43">
        <v>8738.0</v>
      </c>
      <c r="M438" s="61"/>
      <c r="N438" s="61">
        <f t="shared" si="17"/>
        <v>73092.8</v>
      </c>
      <c r="O438" s="86"/>
    </row>
    <row r="439" ht="22.5" customHeight="1">
      <c r="A439" s="93">
        <f t="shared" si="7"/>
        <v>438</v>
      </c>
      <c r="B439" s="94" t="str">
        <f t="shared" si="1"/>
        <v>06-Jun</v>
      </c>
      <c r="C439" s="94">
        <v>46186.0</v>
      </c>
      <c r="D439" s="20" t="str">
        <f t="shared" si="15"/>
        <v>Sat</v>
      </c>
      <c r="E439" s="48">
        <f t="shared" si="3"/>
        <v>24</v>
      </c>
      <c r="F439" s="43">
        <v>41315.0</v>
      </c>
      <c r="G439" s="43">
        <f t="shared" si="23"/>
        <v>2065.75</v>
      </c>
      <c r="H439" s="43">
        <f t="shared" si="24"/>
        <v>39249.25</v>
      </c>
      <c r="I439" s="43">
        <v>18865.0</v>
      </c>
      <c r="J439" s="43">
        <v>0.0</v>
      </c>
      <c r="K439" s="43">
        <v>0.0</v>
      </c>
      <c r="L439" s="43">
        <v>5704.0</v>
      </c>
      <c r="M439" s="61"/>
      <c r="N439" s="61">
        <f t="shared" si="17"/>
        <v>63818.25</v>
      </c>
      <c r="O439" s="86"/>
      <c r="P439" s="104">
        <v>273575.0</v>
      </c>
    </row>
    <row r="440" ht="22.5" customHeight="1">
      <c r="A440" s="93">
        <f t="shared" si="7"/>
        <v>439</v>
      </c>
      <c r="B440" s="94" t="str">
        <f t="shared" si="1"/>
        <v>06-Jun</v>
      </c>
      <c r="C440" s="94">
        <v>46187.0</v>
      </c>
      <c r="D440" s="20" t="str">
        <f t="shared" si="15"/>
        <v>Sun</v>
      </c>
      <c r="E440" s="48">
        <f t="shared" si="3"/>
        <v>25</v>
      </c>
      <c r="F440" s="43">
        <v>0.0</v>
      </c>
      <c r="G440" s="43">
        <f t="shared" si="23"/>
        <v>0</v>
      </c>
      <c r="H440" s="43">
        <f t="shared" si="24"/>
        <v>0</v>
      </c>
      <c r="I440" s="43">
        <v>0.0</v>
      </c>
      <c r="J440" s="43">
        <v>0.0</v>
      </c>
      <c r="K440" s="43">
        <v>0.0</v>
      </c>
      <c r="L440" s="43">
        <v>0.0</v>
      </c>
      <c r="M440" s="61"/>
      <c r="N440" s="61">
        <f t="shared" si="17"/>
        <v>0</v>
      </c>
      <c r="O440" s="86"/>
    </row>
    <row r="441" ht="22.5" customHeight="1">
      <c r="A441" s="93">
        <f t="shared" si="7"/>
        <v>440</v>
      </c>
      <c r="B441" s="94" t="str">
        <f t="shared" si="1"/>
        <v>06-Jun</v>
      </c>
      <c r="C441" s="94">
        <v>46188.0</v>
      </c>
      <c r="D441" s="20" t="str">
        <f t="shared" si="15"/>
        <v>Mon</v>
      </c>
      <c r="E441" s="48">
        <f t="shared" si="3"/>
        <v>25</v>
      </c>
      <c r="F441" s="43">
        <v>16814.0</v>
      </c>
      <c r="G441" s="43">
        <f t="shared" si="23"/>
        <v>840.7</v>
      </c>
      <c r="H441" s="43">
        <f t="shared" si="24"/>
        <v>15973.3</v>
      </c>
      <c r="I441" s="43">
        <v>8770.0</v>
      </c>
      <c r="J441" s="43">
        <v>0.0</v>
      </c>
      <c r="K441" s="43">
        <v>0.0</v>
      </c>
      <c r="L441" s="43">
        <v>5365.0</v>
      </c>
      <c r="M441" s="61"/>
      <c r="N441" s="61">
        <f t="shared" si="17"/>
        <v>30108.3</v>
      </c>
      <c r="O441" s="86"/>
    </row>
    <row r="442" ht="22.5" customHeight="1">
      <c r="A442" s="93">
        <f t="shared" si="7"/>
        <v>441</v>
      </c>
      <c r="B442" s="94" t="str">
        <f t="shared" si="1"/>
        <v>06-Jun</v>
      </c>
      <c r="C442" s="94">
        <v>46189.0</v>
      </c>
      <c r="D442" s="20" t="str">
        <f t="shared" si="15"/>
        <v>Tue</v>
      </c>
      <c r="E442" s="48">
        <f t="shared" si="3"/>
        <v>25</v>
      </c>
      <c r="F442" s="43">
        <v>18768.0</v>
      </c>
      <c r="G442" s="43">
        <f t="shared" si="23"/>
        <v>938.4</v>
      </c>
      <c r="H442" s="43">
        <f t="shared" si="24"/>
        <v>17829.6</v>
      </c>
      <c r="I442" s="43">
        <v>3447.0</v>
      </c>
      <c r="J442" s="43">
        <v>0.0</v>
      </c>
      <c r="K442" s="43">
        <v>0.0</v>
      </c>
      <c r="L442" s="43">
        <v>8197.0</v>
      </c>
      <c r="M442" s="61"/>
      <c r="N442" s="61">
        <f t="shared" si="17"/>
        <v>29473.6</v>
      </c>
      <c r="O442" s="86"/>
    </row>
    <row r="443" ht="22.5" customHeight="1">
      <c r="A443" s="93">
        <f t="shared" si="7"/>
        <v>442</v>
      </c>
      <c r="B443" s="94" t="str">
        <f t="shared" si="1"/>
        <v>06-Jun</v>
      </c>
      <c r="C443" s="94">
        <v>46190.0</v>
      </c>
      <c r="D443" s="20" t="str">
        <f t="shared" si="15"/>
        <v>Wed</v>
      </c>
      <c r="E443" s="48">
        <f t="shared" si="3"/>
        <v>25</v>
      </c>
      <c r="F443" s="43">
        <v>19590.0</v>
      </c>
      <c r="G443" s="43">
        <f t="shared" si="23"/>
        <v>979.5</v>
      </c>
      <c r="H443" s="43">
        <f t="shared" si="24"/>
        <v>18610.5</v>
      </c>
      <c r="I443" s="43">
        <v>6154.0</v>
      </c>
      <c r="J443" s="43">
        <v>0.0</v>
      </c>
      <c r="K443" s="43">
        <v>0.0</v>
      </c>
      <c r="L443" s="43">
        <v>4004.0</v>
      </c>
      <c r="M443" s="61"/>
      <c r="N443" s="61">
        <f t="shared" si="17"/>
        <v>28768.5</v>
      </c>
      <c r="O443" s="86"/>
    </row>
    <row r="444" ht="22.5" customHeight="1">
      <c r="A444" s="93">
        <f t="shared" si="7"/>
        <v>443</v>
      </c>
      <c r="B444" s="94" t="str">
        <f t="shared" si="1"/>
        <v>06-Jun</v>
      </c>
      <c r="C444" s="94">
        <v>46191.0</v>
      </c>
      <c r="D444" s="20" t="str">
        <f t="shared" si="15"/>
        <v>Thu</v>
      </c>
      <c r="E444" s="48">
        <f t="shared" si="3"/>
        <v>25</v>
      </c>
      <c r="F444" s="43">
        <v>22663.0</v>
      </c>
      <c r="G444" s="43">
        <f t="shared" si="23"/>
        <v>1133.15</v>
      </c>
      <c r="H444" s="43">
        <f t="shared" si="24"/>
        <v>21529.85</v>
      </c>
      <c r="I444" s="43">
        <v>9680.0</v>
      </c>
      <c r="J444" s="43">
        <v>0.0</v>
      </c>
      <c r="K444" s="43">
        <v>0.0</v>
      </c>
      <c r="L444" s="43">
        <v>4168.0</v>
      </c>
      <c r="M444" s="61"/>
      <c r="N444" s="61">
        <f t="shared" si="17"/>
        <v>35377.85</v>
      </c>
      <c r="O444" s="86"/>
    </row>
    <row r="445" ht="22.5" customHeight="1">
      <c r="A445" s="93">
        <f t="shared" si="7"/>
        <v>444</v>
      </c>
      <c r="B445" s="94" t="str">
        <f t="shared" si="1"/>
        <v>06-Jun</v>
      </c>
      <c r="C445" s="94">
        <v>46192.0</v>
      </c>
      <c r="D445" s="20" t="str">
        <f t="shared" si="15"/>
        <v>Fri</v>
      </c>
      <c r="E445" s="48">
        <f t="shared" si="3"/>
        <v>25</v>
      </c>
      <c r="F445" s="43">
        <v>36224.0</v>
      </c>
      <c r="G445" s="43">
        <f t="shared" si="23"/>
        <v>1811.2</v>
      </c>
      <c r="H445" s="43">
        <f t="shared" si="24"/>
        <v>34412.8</v>
      </c>
      <c r="I445" s="43">
        <v>8484.0</v>
      </c>
      <c r="J445" s="43">
        <v>0.0</v>
      </c>
      <c r="K445" s="43">
        <v>0.0</v>
      </c>
      <c r="L445" s="43">
        <v>7933.0</v>
      </c>
      <c r="M445" s="61"/>
      <c r="N445" s="61">
        <f t="shared" si="17"/>
        <v>50829.8</v>
      </c>
      <c r="O445" s="86"/>
    </row>
    <row r="446" ht="22.5" customHeight="1">
      <c r="A446" s="93">
        <f t="shared" si="7"/>
        <v>445</v>
      </c>
      <c r="B446" s="94" t="str">
        <f t="shared" si="1"/>
        <v>06-Jun</v>
      </c>
      <c r="C446" s="94">
        <v>46193.0</v>
      </c>
      <c r="D446" s="20" t="str">
        <f t="shared" si="15"/>
        <v>Sat</v>
      </c>
      <c r="E446" s="48">
        <f t="shared" si="3"/>
        <v>25</v>
      </c>
      <c r="F446" s="43">
        <v>38934.0</v>
      </c>
      <c r="G446" s="43">
        <f t="shared" si="23"/>
        <v>1946.7</v>
      </c>
      <c r="H446" s="43">
        <f t="shared" si="24"/>
        <v>36987.3</v>
      </c>
      <c r="I446" s="43">
        <v>10305.0</v>
      </c>
      <c r="J446" s="43">
        <v>0.0</v>
      </c>
      <c r="K446" s="43">
        <v>0.0</v>
      </c>
      <c r="L446" s="43">
        <v>10119.0</v>
      </c>
      <c r="M446" s="61"/>
      <c r="N446" s="61">
        <f t="shared" si="17"/>
        <v>57411.3</v>
      </c>
      <c r="O446" s="86"/>
      <c r="P446" s="104">
        <v>231969.0</v>
      </c>
    </row>
    <row r="447" ht="22.5" customHeight="1">
      <c r="A447" s="93">
        <f t="shared" si="7"/>
        <v>446</v>
      </c>
      <c r="B447" s="94" t="str">
        <f t="shared" si="1"/>
        <v>06-Jun</v>
      </c>
      <c r="C447" s="94">
        <v>46194.0</v>
      </c>
      <c r="D447" s="20" t="str">
        <f t="shared" si="15"/>
        <v>Sun</v>
      </c>
      <c r="E447" s="48">
        <f t="shared" si="3"/>
        <v>26</v>
      </c>
      <c r="F447" s="43">
        <v>0.0</v>
      </c>
      <c r="G447" s="43">
        <v>0.0</v>
      </c>
      <c r="H447" s="43">
        <v>0.0</v>
      </c>
      <c r="I447" s="43">
        <v>0.0</v>
      </c>
      <c r="J447" s="43">
        <v>0.0</v>
      </c>
      <c r="K447" s="43">
        <v>0.0</v>
      </c>
      <c r="L447" s="43">
        <v>0.0</v>
      </c>
      <c r="M447" s="61"/>
      <c r="N447" s="61">
        <f t="shared" si="17"/>
        <v>0</v>
      </c>
      <c r="O447" s="86"/>
    </row>
    <row r="448" ht="22.5" customHeight="1">
      <c r="A448" s="93">
        <f t="shared" si="7"/>
        <v>447</v>
      </c>
      <c r="B448" s="94" t="str">
        <f t="shared" si="1"/>
        <v>06-Jun</v>
      </c>
      <c r="C448" s="94">
        <v>46195.0</v>
      </c>
      <c r="D448" s="20" t="str">
        <f t="shared" si="15"/>
        <v>Mon</v>
      </c>
      <c r="E448" s="48">
        <f t="shared" si="3"/>
        <v>26</v>
      </c>
      <c r="F448" s="43"/>
      <c r="G448" s="43" t="str">
        <f t="shared" ref="G448:G479" si="25">if(F448&lt;&gt;"",F448*0.05,"")</f>
        <v/>
      </c>
      <c r="H448" s="43">
        <f t="shared" ref="H448:H479" si="26">F448-G448</f>
        <v>0</v>
      </c>
      <c r="I448" s="43"/>
      <c r="J448" s="43"/>
      <c r="K448" s="43"/>
      <c r="L448" s="43"/>
      <c r="M448" s="61"/>
      <c r="N448" s="61">
        <f t="shared" si="17"/>
        <v>0</v>
      </c>
      <c r="O448" s="86"/>
    </row>
    <row r="449" ht="22.5" customHeight="1">
      <c r="A449" s="93">
        <f t="shared" si="7"/>
        <v>448</v>
      </c>
      <c r="B449" s="94" t="str">
        <f t="shared" si="1"/>
        <v>06-Jun</v>
      </c>
      <c r="C449" s="94">
        <v>46196.0</v>
      </c>
      <c r="D449" s="20" t="str">
        <f t="shared" si="15"/>
        <v>Tue</v>
      </c>
      <c r="E449" s="48">
        <f t="shared" si="3"/>
        <v>26</v>
      </c>
      <c r="F449" s="43"/>
      <c r="G449" s="43" t="str">
        <f t="shared" si="25"/>
        <v/>
      </c>
      <c r="H449" s="43">
        <f t="shared" si="26"/>
        <v>0</v>
      </c>
      <c r="I449" s="43"/>
      <c r="J449" s="43"/>
      <c r="K449" s="43"/>
      <c r="L449" s="43"/>
      <c r="M449" s="61"/>
      <c r="N449" s="61">
        <f t="shared" si="17"/>
        <v>0</v>
      </c>
      <c r="O449" s="86"/>
    </row>
    <row r="450" ht="22.5" customHeight="1">
      <c r="A450" s="93">
        <f t="shared" si="7"/>
        <v>449</v>
      </c>
      <c r="B450" s="94" t="str">
        <f t="shared" si="1"/>
        <v>06-Jun</v>
      </c>
      <c r="C450" s="94">
        <v>46197.0</v>
      </c>
      <c r="D450" s="20" t="str">
        <f t="shared" si="15"/>
        <v>Wed</v>
      </c>
      <c r="E450" s="48">
        <f t="shared" si="3"/>
        <v>26</v>
      </c>
      <c r="F450" s="43"/>
      <c r="G450" s="43" t="str">
        <f t="shared" si="25"/>
        <v/>
      </c>
      <c r="H450" s="43">
        <f t="shared" si="26"/>
        <v>0</v>
      </c>
      <c r="I450" s="43"/>
      <c r="J450" s="43"/>
      <c r="K450" s="43"/>
      <c r="L450" s="43"/>
      <c r="M450" s="61"/>
      <c r="N450" s="61">
        <f t="shared" si="17"/>
        <v>0</v>
      </c>
      <c r="O450" s="86"/>
    </row>
    <row r="451" ht="22.5" customHeight="1">
      <c r="A451" s="93">
        <f t="shared" si="7"/>
        <v>450</v>
      </c>
      <c r="B451" s="94" t="str">
        <f t="shared" si="1"/>
        <v>06-Jun</v>
      </c>
      <c r="C451" s="94">
        <v>46198.0</v>
      </c>
      <c r="D451" s="20" t="str">
        <f t="shared" si="15"/>
        <v>Thu</v>
      </c>
      <c r="E451" s="48">
        <f t="shared" si="3"/>
        <v>26</v>
      </c>
      <c r="F451" s="43"/>
      <c r="G451" s="43" t="str">
        <f t="shared" si="25"/>
        <v/>
      </c>
      <c r="H451" s="43">
        <f t="shared" si="26"/>
        <v>0</v>
      </c>
      <c r="I451" s="43"/>
      <c r="J451" s="43"/>
      <c r="K451" s="43"/>
      <c r="L451" s="43"/>
      <c r="M451" s="61"/>
      <c r="N451" s="61">
        <f t="shared" si="17"/>
        <v>0</v>
      </c>
      <c r="O451" s="86"/>
    </row>
    <row r="452" ht="22.5" customHeight="1">
      <c r="A452" s="93">
        <f t="shared" si="7"/>
        <v>451</v>
      </c>
      <c r="B452" s="94" t="str">
        <f t="shared" si="1"/>
        <v>06-Jun</v>
      </c>
      <c r="C452" s="94">
        <v>46199.0</v>
      </c>
      <c r="D452" s="20" t="str">
        <f t="shared" si="15"/>
        <v>Fri</v>
      </c>
      <c r="E452" s="48">
        <f t="shared" si="3"/>
        <v>26</v>
      </c>
      <c r="F452" s="43"/>
      <c r="G452" s="43" t="str">
        <f t="shared" si="25"/>
        <v/>
      </c>
      <c r="H452" s="43">
        <f t="shared" si="26"/>
        <v>0</v>
      </c>
      <c r="I452" s="43"/>
      <c r="J452" s="43"/>
      <c r="K452" s="43"/>
      <c r="L452" s="43"/>
      <c r="M452" s="61"/>
      <c r="N452" s="61">
        <f t="shared" si="17"/>
        <v>0</v>
      </c>
      <c r="O452" s="86"/>
    </row>
    <row r="453" ht="22.5" customHeight="1">
      <c r="A453" s="93">
        <f t="shared" si="7"/>
        <v>452</v>
      </c>
      <c r="B453" s="94" t="str">
        <f t="shared" si="1"/>
        <v>06-Jun</v>
      </c>
      <c r="C453" s="94">
        <v>46200.0</v>
      </c>
      <c r="D453" s="20" t="str">
        <f t="shared" si="15"/>
        <v>Sat</v>
      </c>
      <c r="E453" s="48">
        <f t="shared" si="3"/>
        <v>26</v>
      </c>
      <c r="F453" s="43"/>
      <c r="G453" s="43" t="str">
        <f t="shared" si="25"/>
        <v/>
      </c>
      <c r="H453" s="43">
        <f t="shared" si="26"/>
        <v>0</v>
      </c>
      <c r="I453" s="43"/>
      <c r="J453" s="43"/>
      <c r="K453" s="43"/>
      <c r="L453" s="43"/>
      <c r="M453" s="61"/>
      <c r="N453" s="61">
        <f t="shared" si="17"/>
        <v>0</v>
      </c>
      <c r="O453" s="86"/>
    </row>
    <row r="454" ht="22.5" customHeight="1">
      <c r="A454" s="93">
        <f t="shared" si="7"/>
        <v>453</v>
      </c>
      <c r="B454" s="94" t="str">
        <f t="shared" si="1"/>
        <v>06-Jun</v>
      </c>
      <c r="C454" s="94">
        <v>46201.0</v>
      </c>
      <c r="D454" s="20" t="str">
        <f t="shared" si="15"/>
        <v>Sun</v>
      </c>
      <c r="E454" s="48">
        <f t="shared" si="3"/>
        <v>27</v>
      </c>
      <c r="F454" s="43"/>
      <c r="G454" s="43" t="str">
        <f t="shared" si="25"/>
        <v/>
      </c>
      <c r="H454" s="43">
        <f t="shared" si="26"/>
        <v>0</v>
      </c>
      <c r="I454" s="43"/>
      <c r="J454" s="43"/>
      <c r="K454" s="43"/>
      <c r="L454" s="43"/>
      <c r="M454" s="61"/>
      <c r="N454" s="61">
        <f t="shared" si="17"/>
        <v>0</v>
      </c>
      <c r="O454" s="86"/>
    </row>
    <row r="455" ht="22.5" customHeight="1">
      <c r="A455" s="93">
        <f t="shared" si="7"/>
        <v>454</v>
      </c>
      <c r="B455" s="94" t="str">
        <f t="shared" si="1"/>
        <v>06-Jun</v>
      </c>
      <c r="C455" s="94">
        <v>46202.0</v>
      </c>
      <c r="D455" s="20" t="str">
        <f t="shared" si="15"/>
        <v>Mon</v>
      </c>
      <c r="E455" s="48">
        <f t="shared" si="3"/>
        <v>27</v>
      </c>
      <c r="F455" s="43"/>
      <c r="G455" s="43" t="str">
        <f t="shared" si="25"/>
        <v/>
      </c>
      <c r="H455" s="43">
        <f t="shared" si="26"/>
        <v>0</v>
      </c>
      <c r="I455" s="43"/>
      <c r="J455" s="43"/>
      <c r="K455" s="43"/>
      <c r="L455" s="43"/>
      <c r="M455" s="61"/>
      <c r="N455" s="61">
        <f t="shared" si="17"/>
        <v>0</v>
      </c>
      <c r="O455" s="86"/>
    </row>
    <row r="456" ht="22.5" customHeight="1">
      <c r="A456" s="93">
        <f t="shared" si="7"/>
        <v>455</v>
      </c>
      <c r="B456" s="94" t="str">
        <f t="shared" si="1"/>
        <v>06-Jun</v>
      </c>
      <c r="C456" s="94">
        <v>46203.0</v>
      </c>
      <c r="D456" s="20" t="str">
        <f t="shared" si="15"/>
        <v>Tue</v>
      </c>
      <c r="E456" s="48">
        <f t="shared" si="3"/>
        <v>27</v>
      </c>
      <c r="F456" s="43"/>
      <c r="G456" s="43" t="str">
        <f t="shared" si="25"/>
        <v/>
      </c>
      <c r="H456" s="43">
        <f t="shared" si="26"/>
        <v>0</v>
      </c>
      <c r="I456" s="43"/>
      <c r="J456" s="43"/>
      <c r="K456" s="43"/>
      <c r="L456" s="43"/>
      <c r="M456" s="61"/>
      <c r="N456" s="61">
        <f t="shared" si="17"/>
        <v>0</v>
      </c>
      <c r="O456" s="86"/>
    </row>
    <row r="457" ht="22.5" customHeight="1">
      <c r="A457" s="93">
        <f t="shared" si="7"/>
        <v>456</v>
      </c>
      <c r="B457" s="94" t="str">
        <f t="shared" si="1"/>
        <v>07-Jul</v>
      </c>
      <c r="C457" s="94">
        <v>46204.0</v>
      </c>
      <c r="D457" s="20" t="str">
        <f t="shared" si="15"/>
        <v>Wed</v>
      </c>
      <c r="E457" s="48">
        <f t="shared" si="3"/>
        <v>27</v>
      </c>
      <c r="F457" s="43"/>
      <c r="G457" s="43" t="str">
        <f t="shared" si="25"/>
        <v/>
      </c>
      <c r="H457" s="43">
        <f t="shared" si="26"/>
        <v>0</v>
      </c>
      <c r="I457" s="43"/>
      <c r="J457" s="43"/>
      <c r="K457" s="43"/>
      <c r="L457" s="43"/>
      <c r="M457" s="61"/>
      <c r="N457" s="61">
        <f t="shared" si="17"/>
        <v>0</v>
      </c>
      <c r="O457" s="86"/>
    </row>
    <row r="458" ht="22.5" customHeight="1">
      <c r="A458" s="93">
        <f t="shared" si="7"/>
        <v>457</v>
      </c>
      <c r="B458" s="94" t="str">
        <f t="shared" si="1"/>
        <v>07-Jul</v>
      </c>
      <c r="C458" s="94">
        <v>46205.0</v>
      </c>
      <c r="D458" s="20" t="str">
        <f t="shared" si="15"/>
        <v>Thu</v>
      </c>
      <c r="E458" s="48">
        <f t="shared" si="3"/>
        <v>27</v>
      </c>
      <c r="F458" s="43"/>
      <c r="G458" s="43" t="str">
        <f t="shared" si="25"/>
        <v/>
      </c>
      <c r="H458" s="43">
        <f t="shared" si="26"/>
        <v>0</v>
      </c>
      <c r="I458" s="43"/>
      <c r="J458" s="43"/>
      <c r="K458" s="43"/>
      <c r="L458" s="43"/>
      <c r="M458" s="61"/>
      <c r="N458" s="61">
        <f t="shared" si="17"/>
        <v>0</v>
      </c>
      <c r="O458" s="86"/>
    </row>
    <row r="459" ht="22.5" customHeight="1">
      <c r="A459" s="93">
        <f t="shared" si="7"/>
        <v>458</v>
      </c>
      <c r="B459" s="94" t="str">
        <f t="shared" si="1"/>
        <v>07-Jul</v>
      </c>
      <c r="C459" s="94">
        <v>46206.0</v>
      </c>
      <c r="D459" s="20" t="str">
        <f t="shared" si="15"/>
        <v>Fri</v>
      </c>
      <c r="E459" s="48">
        <f t="shared" si="3"/>
        <v>27</v>
      </c>
      <c r="F459" s="43"/>
      <c r="G459" s="43" t="str">
        <f t="shared" si="25"/>
        <v/>
      </c>
      <c r="H459" s="43">
        <f t="shared" si="26"/>
        <v>0</v>
      </c>
      <c r="I459" s="43"/>
      <c r="J459" s="43"/>
      <c r="K459" s="43"/>
      <c r="L459" s="43"/>
      <c r="M459" s="61"/>
      <c r="N459" s="61">
        <f t="shared" si="17"/>
        <v>0</v>
      </c>
      <c r="O459" s="86"/>
    </row>
    <row r="460" ht="22.5" customHeight="1">
      <c r="A460" s="93">
        <f t="shared" si="7"/>
        <v>459</v>
      </c>
      <c r="B460" s="94" t="str">
        <f t="shared" si="1"/>
        <v>07-Jul</v>
      </c>
      <c r="C460" s="94">
        <v>46207.0</v>
      </c>
      <c r="D460" s="20" t="str">
        <f t="shared" si="15"/>
        <v>Sat</v>
      </c>
      <c r="E460" s="48">
        <f t="shared" si="3"/>
        <v>27</v>
      </c>
      <c r="F460" s="43"/>
      <c r="G460" s="43" t="str">
        <f t="shared" si="25"/>
        <v/>
      </c>
      <c r="H460" s="43">
        <f t="shared" si="26"/>
        <v>0</v>
      </c>
      <c r="I460" s="43"/>
      <c r="J460" s="43"/>
      <c r="K460" s="43"/>
      <c r="L460" s="43"/>
      <c r="M460" s="61"/>
      <c r="N460" s="61">
        <f t="shared" si="17"/>
        <v>0</v>
      </c>
      <c r="O460" s="86"/>
    </row>
    <row r="461" ht="22.5" customHeight="1">
      <c r="A461" s="93">
        <f t="shared" si="7"/>
        <v>460</v>
      </c>
      <c r="B461" s="94" t="str">
        <f t="shared" si="1"/>
        <v>07-Jul</v>
      </c>
      <c r="C461" s="94">
        <v>46208.0</v>
      </c>
      <c r="D461" s="20" t="str">
        <f t="shared" si="15"/>
        <v>Sun</v>
      </c>
      <c r="E461" s="48">
        <f t="shared" si="3"/>
        <v>28</v>
      </c>
      <c r="F461" s="43"/>
      <c r="G461" s="43" t="str">
        <f t="shared" si="25"/>
        <v/>
      </c>
      <c r="H461" s="43">
        <f t="shared" si="26"/>
        <v>0</v>
      </c>
      <c r="I461" s="43"/>
      <c r="J461" s="43"/>
      <c r="K461" s="43"/>
      <c r="L461" s="43"/>
      <c r="M461" s="61"/>
      <c r="N461" s="61">
        <f t="shared" si="17"/>
        <v>0</v>
      </c>
      <c r="O461" s="86"/>
    </row>
    <row r="462" ht="22.5" customHeight="1">
      <c r="A462" s="93">
        <f t="shared" si="7"/>
        <v>461</v>
      </c>
      <c r="B462" s="94" t="str">
        <f t="shared" si="1"/>
        <v>07-Jul</v>
      </c>
      <c r="C462" s="94">
        <v>46209.0</v>
      </c>
      <c r="D462" s="20" t="str">
        <f t="shared" si="15"/>
        <v>Mon</v>
      </c>
      <c r="E462" s="48">
        <f t="shared" si="3"/>
        <v>28</v>
      </c>
      <c r="F462" s="43"/>
      <c r="G462" s="43" t="str">
        <f t="shared" si="25"/>
        <v/>
      </c>
      <c r="H462" s="43">
        <f t="shared" si="26"/>
        <v>0</v>
      </c>
      <c r="I462" s="43"/>
      <c r="J462" s="43"/>
      <c r="K462" s="43"/>
      <c r="L462" s="43"/>
      <c r="M462" s="61"/>
      <c r="N462" s="61">
        <f t="shared" si="17"/>
        <v>0</v>
      </c>
      <c r="O462" s="86"/>
    </row>
    <row r="463" ht="22.5" customHeight="1">
      <c r="A463" s="93">
        <f t="shared" si="7"/>
        <v>462</v>
      </c>
      <c r="B463" s="94" t="str">
        <f t="shared" si="1"/>
        <v>07-Jul</v>
      </c>
      <c r="C463" s="94">
        <v>46210.0</v>
      </c>
      <c r="D463" s="20" t="str">
        <f t="shared" si="15"/>
        <v>Tue</v>
      </c>
      <c r="E463" s="48">
        <f t="shared" si="3"/>
        <v>28</v>
      </c>
      <c r="F463" s="43"/>
      <c r="G463" s="43" t="str">
        <f t="shared" si="25"/>
        <v/>
      </c>
      <c r="H463" s="43">
        <f t="shared" si="26"/>
        <v>0</v>
      </c>
      <c r="I463" s="43"/>
      <c r="J463" s="43"/>
      <c r="K463" s="43"/>
      <c r="L463" s="43"/>
      <c r="M463" s="61"/>
      <c r="N463" s="61">
        <f t="shared" si="17"/>
        <v>0</v>
      </c>
      <c r="O463" s="86"/>
    </row>
    <row r="464" ht="22.5" customHeight="1">
      <c r="A464" s="93">
        <f t="shared" si="7"/>
        <v>463</v>
      </c>
      <c r="B464" s="94" t="str">
        <f t="shared" si="1"/>
        <v>07-Jul</v>
      </c>
      <c r="C464" s="94">
        <v>46211.0</v>
      </c>
      <c r="D464" s="20" t="str">
        <f t="shared" si="15"/>
        <v>Wed</v>
      </c>
      <c r="E464" s="48">
        <f t="shared" si="3"/>
        <v>28</v>
      </c>
      <c r="F464" s="43"/>
      <c r="G464" s="43" t="str">
        <f t="shared" si="25"/>
        <v/>
      </c>
      <c r="H464" s="43">
        <f t="shared" si="26"/>
        <v>0</v>
      </c>
      <c r="I464" s="43"/>
      <c r="J464" s="43"/>
      <c r="K464" s="43"/>
      <c r="L464" s="43"/>
      <c r="M464" s="61"/>
      <c r="N464" s="61">
        <f t="shared" si="17"/>
        <v>0</v>
      </c>
      <c r="O464" s="86"/>
    </row>
    <row r="465" ht="22.5" customHeight="1">
      <c r="A465" s="93">
        <f t="shared" si="7"/>
        <v>464</v>
      </c>
      <c r="B465" s="94" t="str">
        <f t="shared" si="1"/>
        <v>07-Jul</v>
      </c>
      <c r="C465" s="94">
        <v>46212.0</v>
      </c>
      <c r="D465" s="20" t="str">
        <f t="shared" si="15"/>
        <v>Thu</v>
      </c>
      <c r="E465" s="48">
        <f t="shared" si="3"/>
        <v>28</v>
      </c>
      <c r="F465" s="43"/>
      <c r="G465" s="43" t="str">
        <f t="shared" si="25"/>
        <v/>
      </c>
      <c r="H465" s="43">
        <f t="shared" si="26"/>
        <v>0</v>
      </c>
      <c r="I465" s="43"/>
      <c r="J465" s="43"/>
      <c r="K465" s="43"/>
      <c r="L465" s="43"/>
      <c r="M465" s="61"/>
      <c r="N465" s="61">
        <f t="shared" si="17"/>
        <v>0</v>
      </c>
      <c r="O465" s="86"/>
    </row>
    <row r="466" ht="22.5" customHeight="1">
      <c r="A466" s="93">
        <f t="shared" si="7"/>
        <v>465</v>
      </c>
      <c r="B466" s="94" t="str">
        <f t="shared" si="1"/>
        <v>07-Jul</v>
      </c>
      <c r="C466" s="94">
        <v>46213.0</v>
      </c>
      <c r="D466" s="20" t="str">
        <f t="shared" si="15"/>
        <v>Fri</v>
      </c>
      <c r="E466" s="48">
        <f t="shared" si="3"/>
        <v>28</v>
      </c>
      <c r="F466" s="43"/>
      <c r="G466" s="43" t="str">
        <f t="shared" si="25"/>
        <v/>
      </c>
      <c r="H466" s="43">
        <f t="shared" si="26"/>
        <v>0</v>
      </c>
      <c r="I466" s="43"/>
      <c r="J466" s="43"/>
      <c r="K466" s="43"/>
      <c r="L466" s="43"/>
      <c r="M466" s="61"/>
      <c r="N466" s="61">
        <f t="shared" si="17"/>
        <v>0</v>
      </c>
      <c r="O466" s="86"/>
    </row>
    <row r="467" ht="22.5" customHeight="1">
      <c r="A467" s="93">
        <f t="shared" si="7"/>
        <v>466</v>
      </c>
      <c r="B467" s="94" t="str">
        <f t="shared" si="1"/>
        <v>07-Jul</v>
      </c>
      <c r="C467" s="94">
        <v>46214.0</v>
      </c>
      <c r="D467" s="20" t="str">
        <f t="shared" si="15"/>
        <v>Sat</v>
      </c>
      <c r="E467" s="48">
        <f t="shared" si="3"/>
        <v>28</v>
      </c>
      <c r="F467" s="43"/>
      <c r="G467" s="43" t="str">
        <f t="shared" si="25"/>
        <v/>
      </c>
      <c r="H467" s="43">
        <f t="shared" si="26"/>
        <v>0</v>
      </c>
      <c r="I467" s="43"/>
      <c r="J467" s="43"/>
      <c r="K467" s="43"/>
      <c r="L467" s="43"/>
      <c r="M467" s="61"/>
      <c r="N467" s="61">
        <f t="shared" si="17"/>
        <v>0</v>
      </c>
      <c r="O467" s="86"/>
    </row>
    <row r="468" ht="22.5" customHeight="1">
      <c r="A468" s="93">
        <f t="shared" si="7"/>
        <v>467</v>
      </c>
      <c r="B468" s="94" t="str">
        <f t="shared" si="1"/>
        <v>07-Jul</v>
      </c>
      <c r="C468" s="94">
        <v>46215.0</v>
      </c>
      <c r="D468" s="20" t="str">
        <f t="shared" si="15"/>
        <v>Sun</v>
      </c>
      <c r="E468" s="48">
        <f t="shared" si="3"/>
        <v>29</v>
      </c>
      <c r="F468" s="43"/>
      <c r="G468" s="43" t="str">
        <f t="shared" si="25"/>
        <v/>
      </c>
      <c r="H468" s="43">
        <f t="shared" si="26"/>
        <v>0</v>
      </c>
      <c r="I468" s="43"/>
      <c r="J468" s="43"/>
      <c r="K468" s="43"/>
      <c r="L468" s="43"/>
      <c r="M468" s="61"/>
      <c r="N468" s="61">
        <f t="shared" si="17"/>
        <v>0</v>
      </c>
      <c r="O468" s="86"/>
    </row>
    <row r="469" ht="22.5" customHeight="1">
      <c r="A469" s="93">
        <f t="shared" si="7"/>
        <v>468</v>
      </c>
      <c r="B469" s="94" t="str">
        <f t="shared" si="1"/>
        <v>07-Jul</v>
      </c>
      <c r="C469" s="94">
        <v>46216.0</v>
      </c>
      <c r="D469" s="20" t="str">
        <f t="shared" si="15"/>
        <v>Mon</v>
      </c>
      <c r="E469" s="48">
        <f t="shared" si="3"/>
        <v>29</v>
      </c>
      <c r="F469" s="43"/>
      <c r="G469" s="43" t="str">
        <f t="shared" si="25"/>
        <v/>
      </c>
      <c r="H469" s="43">
        <f t="shared" si="26"/>
        <v>0</v>
      </c>
      <c r="I469" s="43"/>
      <c r="J469" s="43"/>
      <c r="K469" s="43"/>
      <c r="L469" s="43"/>
      <c r="M469" s="61"/>
      <c r="N469" s="61">
        <f t="shared" si="17"/>
        <v>0</v>
      </c>
      <c r="O469" s="86"/>
    </row>
    <row r="470" ht="22.5" customHeight="1">
      <c r="A470" s="93">
        <f t="shared" si="7"/>
        <v>469</v>
      </c>
      <c r="B470" s="94" t="str">
        <f t="shared" si="1"/>
        <v>07-Jul</v>
      </c>
      <c r="C470" s="94">
        <v>46217.0</v>
      </c>
      <c r="D470" s="20" t="str">
        <f t="shared" si="15"/>
        <v>Tue</v>
      </c>
      <c r="E470" s="48">
        <f t="shared" si="3"/>
        <v>29</v>
      </c>
      <c r="F470" s="43"/>
      <c r="G470" s="43" t="str">
        <f t="shared" si="25"/>
        <v/>
      </c>
      <c r="H470" s="43">
        <f t="shared" si="26"/>
        <v>0</v>
      </c>
      <c r="I470" s="43"/>
      <c r="J470" s="43"/>
      <c r="K470" s="43"/>
      <c r="L470" s="43"/>
      <c r="M470" s="61"/>
      <c r="N470" s="61">
        <f t="shared" si="17"/>
        <v>0</v>
      </c>
      <c r="O470" s="86"/>
    </row>
    <row r="471" ht="22.5" customHeight="1">
      <c r="A471" s="93">
        <f t="shared" si="7"/>
        <v>470</v>
      </c>
      <c r="B471" s="94" t="str">
        <f t="shared" si="1"/>
        <v>07-Jul</v>
      </c>
      <c r="C471" s="94">
        <v>46218.0</v>
      </c>
      <c r="D471" s="20" t="str">
        <f t="shared" si="15"/>
        <v>Wed</v>
      </c>
      <c r="E471" s="48">
        <f t="shared" si="3"/>
        <v>29</v>
      </c>
      <c r="F471" s="43"/>
      <c r="G471" s="43" t="str">
        <f t="shared" si="25"/>
        <v/>
      </c>
      <c r="H471" s="43">
        <f t="shared" si="26"/>
        <v>0</v>
      </c>
      <c r="I471" s="43"/>
      <c r="J471" s="43"/>
      <c r="K471" s="43"/>
      <c r="L471" s="43"/>
      <c r="M471" s="61"/>
      <c r="N471" s="61">
        <f t="shared" si="17"/>
        <v>0</v>
      </c>
      <c r="O471" s="86"/>
    </row>
    <row r="472" ht="22.5" customHeight="1">
      <c r="A472" s="93">
        <f t="shared" si="7"/>
        <v>471</v>
      </c>
      <c r="B472" s="94" t="str">
        <f t="shared" si="1"/>
        <v>07-Jul</v>
      </c>
      <c r="C472" s="94">
        <v>46219.0</v>
      </c>
      <c r="D472" s="20" t="str">
        <f t="shared" si="15"/>
        <v>Thu</v>
      </c>
      <c r="E472" s="48">
        <f t="shared" si="3"/>
        <v>29</v>
      </c>
      <c r="F472" s="43"/>
      <c r="G472" s="43" t="str">
        <f t="shared" si="25"/>
        <v/>
      </c>
      <c r="H472" s="43">
        <f t="shared" si="26"/>
        <v>0</v>
      </c>
      <c r="I472" s="43"/>
      <c r="J472" s="43"/>
      <c r="K472" s="43"/>
      <c r="L472" s="43"/>
      <c r="M472" s="61"/>
      <c r="N472" s="61">
        <f t="shared" si="17"/>
        <v>0</v>
      </c>
      <c r="O472" s="86"/>
    </row>
    <row r="473" ht="22.5" customHeight="1">
      <c r="A473" s="93">
        <f t="shared" si="7"/>
        <v>472</v>
      </c>
      <c r="B473" s="94" t="str">
        <f t="shared" si="1"/>
        <v>07-Jul</v>
      </c>
      <c r="C473" s="94">
        <v>46220.0</v>
      </c>
      <c r="D473" s="20" t="str">
        <f t="shared" si="15"/>
        <v>Fri</v>
      </c>
      <c r="E473" s="48">
        <f t="shared" si="3"/>
        <v>29</v>
      </c>
      <c r="F473" s="43"/>
      <c r="G473" s="43" t="str">
        <f t="shared" si="25"/>
        <v/>
      </c>
      <c r="H473" s="43">
        <f t="shared" si="26"/>
        <v>0</v>
      </c>
      <c r="I473" s="43"/>
      <c r="J473" s="43"/>
      <c r="K473" s="43"/>
      <c r="L473" s="43"/>
      <c r="M473" s="61"/>
      <c r="N473" s="61">
        <f t="shared" si="17"/>
        <v>0</v>
      </c>
      <c r="O473" s="86"/>
    </row>
    <row r="474" ht="22.5" customHeight="1">
      <c r="A474" s="93">
        <f t="shared" si="7"/>
        <v>473</v>
      </c>
      <c r="B474" s="94" t="str">
        <f t="shared" si="1"/>
        <v>07-Jul</v>
      </c>
      <c r="C474" s="94">
        <v>46221.0</v>
      </c>
      <c r="D474" s="20" t="str">
        <f t="shared" si="15"/>
        <v>Sat</v>
      </c>
      <c r="E474" s="48">
        <f t="shared" si="3"/>
        <v>29</v>
      </c>
      <c r="F474" s="43"/>
      <c r="G474" s="43" t="str">
        <f t="shared" si="25"/>
        <v/>
      </c>
      <c r="H474" s="43">
        <f t="shared" si="26"/>
        <v>0</v>
      </c>
      <c r="I474" s="43"/>
      <c r="J474" s="43"/>
      <c r="K474" s="43"/>
      <c r="L474" s="43"/>
      <c r="M474" s="61"/>
      <c r="N474" s="61">
        <f t="shared" si="17"/>
        <v>0</v>
      </c>
      <c r="O474" s="86"/>
    </row>
    <row r="475" ht="22.5" customHeight="1">
      <c r="A475" s="93">
        <f t="shared" si="7"/>
        <v>474</v>
      </c>
      <c r="B475" s="94" t="str">
        <f t="shared" si="1"/>
        <v>07-Jul</v>
      </c>
      <c r="C475" s="94">
        <v>46222.0</v>
      </c>
      <c r="D475" s="20" t="str">
        <f t="shared" si="15"/>
        <v>Sun</v>
      </c>
      <c r="E475" s="48">
        <f t="shared" si="3"/>
        <v>30</v>
      </c>
      <c r="F475" s="43"/>
      <c r="G475" s="43" t="str">
        <f t="shared" si="25"/>
        <v/>
      </c>
      <c r="H475" s="43">
        <f t="shared" si="26"/>
        <v>0</v>
      </c>
      <c r="I475" s="43"/>
      <c r="J475" s="43"/>
      <c r="K475" s="43"/>
      <c r="L475" s="43"/>
      <c r="M475" s="61"/>
      <c r="N475" s="61">
        <f t="shared" si="17"/>
        <v>0</v>
      </c>
      <c r="O475" s="86"/>
    </row>
    <row r="476" ht="22.5" customHeight="1">
      <c r="A476" s="93">
        <f t="shared" si="7"/>
        <v>475</v>
      </c>
      <c r="B476" s="94" t="str">
        <f t="shared" si="1"/>
        <v>07-Jul</v>
      </c>
      <c r="C476" s="94">
        <v>46223.0</v>
      </c>
      <c r="D476" s="20" t="str">
        <f t="shared" si="15"/>
        <v>Mon</v>
      </c>
      <c r="E476" s="48">
        <f t="shared" si="3"/>
        <v>30</v>
      </c>
      <c r="F476" s="43"/>
      <c r="G476" s="43" t="str">
        <f t="shared" si="25"/>
        <v/>
      </c>
      <c r="H476" s="43">
        <f t="shared" si="26"/>
        <v>0</v>
      </c>
      <c r="I476" s="43"/>
      <c r="J476" s="43"/>
      <c r="K476" s="43"/>
      <c r="L476" s="43"/>
      <c r="M476" s="61"/>
      <c r="N476" s="61">
        <f t="shared" si="17"/>
        <v>0</v>
      </c>
      <c r="O476" s="86"/>
    </row>
    <row r="477" ht="22.5" customHeight="1">
      <c r="A477" s="93">
        <f t="shared" si="7"/>
        <v>476</v>
      </c>
      <c r="B477" s="94" t="str">
        <f t="shared" si="1"/>
        <v>07-Jul</v>
      </c>
      <c r="C477" s="94">
        <v>46224.0</v>
      </c>
      <c r="D477" s="20" t="str">
        <f t="shared" si="15"/>
        <v>Tue</v>
      </c>
      <c r="E477" s="48">
        <f t="shared" si="3"/>
        <v>30</v>
      </c>
      <c r="F477" s="43"/>
      <c r="G477" s="43" t="str">
        <f t="shared" si="25"/>
        <v/>
      </c>
      <c r="H477" s="43">
        <f t="shared" si="26"/>
        <v>0</v>
      </c>
      <c r="I477" s="43"/>
      <c r="J477" s="43"/>
      <c r="K477" s="43"/>
      <c r="L477" s="43"/>
      <c r="M477" s="61"/>
      <c r="N477" s="61">
        <f t="shared" si="17"/>
        <v>0</v>
      </c>
      <c r="O477" s="86"/>
    </row>
    <row r="478" ht="22.5" customHeight="1">
      <c r="A478" s="93">
        <f t="shared" si="7"/>
        <v>477</v>
      </c>
      <c r="B478" s="94" t="str">
        <f t="shared" si="1"/>
        <v>07-Jul</v>
      </c>
      <c r="C478" s="94">
        <v>46225.0</v>
      </c>
      <c r="D478" s="20" t="str">
        <f t="shared" si="15"/>
        <v>Wed</v>
      </c>
      <c r="E478" s="48">
        <f t="shared" si="3"/>
        <v>30</v>
      </c>
      <c r="F478" s="43"/>
      <c r="G478" s="43" t="str">
        <f t="shared" si="25"/>
        <v/>
      </c>
      <c r="H478" s="43">
        <f t="shared" si="26"/>
        <v>0</v>
      </c>
      <c r="I478" s="43"/>
      <c r="J478" s="43"/>
      <c r="K478" s="43"/>
      <c r="L478" s="43"/>
      <c r="M478" s="61"/>
      <c r="N478" s="61">
        <f t="shared" si="17"/>
        <v>0</v>
      </c>
      <c r="O478" s="86"/>
    </row>
    <row r="479" ht="22.5" customHeight="1">
      <c r="A479" s="93">
        <f t="shared" si="7"/>
        <v>478</v>
      </c>
      <c r="B479" s="94" t="str">
        <f t="shared" si="1"/>
        <v>07-Jul</v>
      </c>
      <c r="C479" s="94">
        <v>46226.0</v>
      </c>
      <c r="D479" s="20" t="str">
        <f t="shared" si="15"/>
        <v>Thu</v>
      </c>
      <c r="E479" s="48">
        <f t="shared" si="3"/>
        <v>30</v>
      </c>
      <c r="F479" s="43"/>
      <c r="G479" s="43" t="str">
        <f t="shared" si="25"/>
        <v/>
      </c>
      <c r="H479" s="43">
        <f t="shared" si="26"/>
        <v>0</v>
      </c>
      <c r="I479" s="43"/>
      <c r="J479" s="43"/>
      <c r="K479" s="43"/>
      <c r="L479" s="43"/>
      <c r="M479" s="61"/>
      <c r="N479" s="61">
        <f t="shared" si="17"/>
        <v>0</v>
      </c>
      <c r="O479" s="86"/>
    </row>
    <row r="480">
      <c r="O480" s="86"/>
    </row>
    <row r="481">
      <c r="O481" s="86"/>
    </row>
    <row r="482">
      <c r="O482" s="86"/>
    </row>
    <row r="483">
      <c r="O483" s="86"/>
    </row>
    <row r="484">
      <c r="O484" s="86"/>
    </row>
    <row r="485">
      <c r="O485" s="86"/>
    </row>
    <row r="486">
      <c r="O486" s="86"/>
    </row>
    <row r="487">
      <c r="O487" s="86"/>
    </row>
    <row r="488">
      <c r="O488" s="86"/>
    </row>
    <row r="489">
      <c r="O489" s="86"/>
    </row>
    <row r="490">
      <c r="O490" s="86"/>
    </row>
    <row r="491">
      <c r="O491" s="86"/>
    </row>
    <row r="492">
      <c r="O492" s="86"/>
    </row>
    <row r="493">
      <c r="O493" s="86"/>
    </row>
    <row r="494">
      <c r="O494" s="86"/>
    </row>
    <row r="495">
      <c r="O495" s="86"/>
    </row>
    <row r="496">
      <c r="O496" s="86"/>
    </row>
    <row r="497">
      <c r="O497" s="86"/>
    </row>
    <row r="498">
      <c r="O498" s="86"/>
    </row>
    <row r="499">
      <c r="O499" s="86"/>
    </row>
    <row r="500">
      <c r="O500" s="86"/>
    </row>
    <row r="501">
      <c r="O501" s="86"/>
    </row>
    <row r="502">
      <c r="O502" s="86"/>
    </row>
    <row r="503">
      <c r="O503" s="86"/>
    </row>
    <row r="504">
      <c r="O504" s="86"/>
    </row>
    <row r="505">
      <c r="O505" s="86"/>
    </row>
    <row r="506">
      <c r="O506" s="86"/>
    </row>
    <row r="507">
      <c r="O507" s="86"/>
    </row>
    <row r="508">
      <c r="O508" s="86"/>
    </row>
    <row r="509">
      <c r="O509" s="86"/>
    </row>
    <row r="510">
      <c r="O510" s="86"/>
    </row>
    <row r="511">
      <c r="O511" s="86"/>
    </row>
    <row r="512">
      <c r="O512" s="86"/>
    </row>
    <row r="513">
      <c r="O513" s="86"/>
    </row>
    <row r="514">
      <c r="O514" s="86"/>
    </row>
    <row r="515">
      <c r="O515" s="86"/>
    </row>
    <row r="516">
      <c r="O516" s="86"/>
    </row>
    <row r="517">
      <c r="O517" s="86"/>
    </row>
    <row r="518">
      <c r="O518" s="86"/>
    </row>
    <row r="519">
      <c r="O519" s="86"/>
    </row>
    <row r="520">
      <c r="O520" s="86"/>
    </row>
    <row r="521">
      <c r="O521" s="86"/>
    </row>
    <row r="522">
      <c r="O522" s="86"/>
    </row>
    <row r="523">
      <c r="O523" s="86"/>
    </row>
    <row r="524">
      <c r="O524" s="86"/>
    </row>
    <row r="525">
      <c r="O525" s="86"/>
    </row>
    <row r="526">
      <c r="O526" s="86"/>
    </row>
    <row r="527">
      <c r="O527" s="86"/>
    </row>
    <row r="528">
      <c r="O528" s="86"/>
    </row>
    <row r="529">
      <c r="O529" s="86"/>
    </row>
    <row r="530">
      <c r="O530" s="86"/>
    </row>
    <row r="531">
      <c r="O531" s="86"/>
    </row>
    <row r="532">
      <c r="O532" s="86"/>
    </row>
    <row r="533">
      <c r="O533" s="86"/>
    </row>
    <row r="534">
      <c r="O534" s="86"/>
    </row>
    <row r="535">
      <c r="O535" s="86"/>
    </row>
    <row r="536">
      <c r="O536" s="86"/>
    </row>
    <row r="537">
      <c r="O537" s="86"/>
    </row>
    <row r="538">
      <c r="O538" s="86"/>
    </row>
    <row r="539">
      <c r="O539" s="86"/>
    </row>
    <row r="540">
      <c r="O540" s="86"/>
    </row>
    <row r="541">
      <c r="O541" s="86"/>
    </row>
    <row r="542">
      <c r="O542" s="86"/>
    </row>
    <row r="543">
      <c r="O543" s="86"/>
    </row>
    <row r="544">
      <c r="O544" s="86"/>
    </row>
    <row r="545">
      <c r="O545" s="86"/>
    </row>
    <row r="546">
      <c r="O546" s="86"/>
    </row>
    <row r="547">
      <c r="O547" s="86"/>
    </row>
    <row r="548">
      <c r="O548" s="86"/>
    </row>
    <row r="549">
      <c r="O549" s="86"/>
    </row>
    <row r="550">
      <c r="O550" s="86"/>
    </row>
    <row r="551">
      <c r="O551" s="86"/>
    </row>
    <row r="552">
      <c r="O552" s="86"/>
    </row>
    <row r="553">
      <c r="O553" s="86"/>
    </row>
    <row r="554">
      <c r="O554" s="86"/>
    </row>
    <row r="555">
      <c r="O555" s="86"/>
    </row>
    <row r="556">
      <c r="O556" s="86"/>
    </row>
    <row r="557">
      <c r="O557" s="86"/>
    </row>
    <row r="558">
      <c r="O558" s="86"/>
    </row>
    <row r="559">
      <c r="O559" s="86"/>
    </row>
    <row r="560">
      <c r="O560" s="86"/>
    </row>
    <row r="561">
      <c r="O561" s="86"/>
    </row>
    <row r="562">
      <c r="O562" s="86"/>
    </row>
    <row r="563">
      <c r="O563" s="86"/>
    </row>
    <row r="564">
      <c r="O564" s="86"/>
    </row>
    <row r="565">
      <c r="O565" s="86"/>
    </row>
    <row r="566">
      <c r="O566" s="86"/>
    </row>
    <row r="567">
      <c r="O567" s="86"/>
    </row>
    <row r="568">
      <c r="O568" s="86"/>
    </row>
    <row r="569">
      <c r="O569" s="86"/>
    </row>
    <row r="570">
      <c r="O570" s="86"/>
    </row>
    <row r="571">
      <c r="O571" s="86"/>
    </row>
    <row r="572">
      <c r="O572" s="86"/>
    </row>
    <row r="573">
      <c r="O573" s="86"/>
    </row>
    <row r="574">
      <c r="O574" s="86"/>
    </row>
    <row r="575">
      <c r="O575" s="86"/>
    </row>
    <row r="576">
      <c r="O576" s="86"/>
    </row>
    <row r="577">
      <c r="O577" s="86"/>
    </row>
    <row r="578">
      <c r="O578" s="86"/>
    </row>
    <row r="579">
      <c r="O579" s="86"/>
    </row>
    <row r="580">
      <c r="O580" s="86"/>
    </row>
    <row r="581">
      <c r="O581" s="86"/>
    </row>
    <row r="582">
      <c r="O582" s="86"/>
    </row>
    <row r="583">
      <c r="O583" s="86"/>
    </row>
    <row r="584">
      <c r="O584" s="86"/>
    </row>
    <row r="585">
      <c r="O585" s="86"/>
    </row>
    <row r="586">
      <c r="O586" s="86"/>
    </row>
    <row r="587">
      <c r="O587" s="86"/>
    </row>
    <row r="588">
      <c r="O588" s="86"/>
    </row>
    <row r="589">
      <c r="O589" s="86"/>
    </row>
    <row r="590">
      <c r="O590" s="86"/>
    </row>
    <row r="591">
      <c r="O591" s="86"/>
    </row>
    <row r="592">
      <c r="O592" s="86"/>
    </row>
    <row r="593">
      <c r="O593" s="86"/>
    </row>
    <row r="594">
      <c r="O594" s="86"/>
    </row>
    <row r="595">
      <c r="O595" s="86"/>
    </row>
    <row r="596">
      <c r="O596" s="86"/>
    </row>
    <row r="597">
      <c r="O597" s="86"/>
    </row>
    <row r="598">
      <c r="O598" s="86"/>
    </row>
    <row r="599">
      <c r="O599" s="86"/>
    </row>
    <row r="600">
      <c r="O600" s="86"/>
    </row>
    <row r="601">
      <c r="O601" s="86"/>
    </row>
    <row r="602">
      <c r="O602" s="86"/>
    </row>
    <row r="603">
      <c r="O603" s="86"/>
    </row>
    <row r="604">
      <c r="O604" s="86"/>
    </row>
    <row r="605">
      <c r="O605" s="86"/>
    </row>
    <row r="606">
      <c r="O606" s="86"/>
    </row>
    <row r="607">
      <c r="O607" s="86"/>
    </row>
    <row r="608">
      <c r="O608" s="86"/>
    </row>
    <row r="609">
      <c r="O609" s="86"/>
    </row>
    <row r="610">
      <c r="O610" s="86"/>
    </row>
    <row r="611">
      <c r="O611" s="86"/>
    </row>
    <row r="612">
      <c r="O612" s="86"/>
    </row>
    <row r="613">
      <c r="O613" s="86"/>
    </row>
    <row r="614">
      <c r="O614" s="86"/>
    </row>
    <row r="615">
      <c r="O615" s="86"/>
    </row>
    <row r="616">
      <c r="O616" s="86"/>
    </row>
    <row r="617">
      <c r="O617" s="86"/>
    </row>
    <row r="618">
      <c r="O618" s="86"/>
    </row>
    <row r="619">
      <c r="O619" s="86"/>
    </row>
    <row r="620">
      <c r="O620" s="86"/>
    </row>
    <row r="621">
      <c r="O621" s="86"/>
    </row>
    <row r="622">
      <c r="O622" s="86"/>
    </row>
    <row r="623">
      <c r="O623" s="86"/>
    </row>
    <row r="624">
      <c r="O624" s="86"/>
    </row>
    <row r="625">
      <c r="O625" s="86"/>
    </row>
    <row r="626">
      <c r="O626" s="86"/>
    </row>
    <row r="627">
      <c r="O627" s="86"/>
    </row>
    <row r="628">
      <c r="O628" s="86"/>
    </row>
    <row r="629">
      <c r="O629" s="86"/>
    </row>
    <row r="630">
      <c r="O630" s="86"/>
    </row>
    <row r="631">
      <c r="O631" s="86"/>
    </row>
    <row r="632">
      <c r="O632" s="86"/>
    </row>
    <row r="633">
      <c r="O633" s="86"/>
    </row>
    <row r="634">
      <c r="O634" s="86"/>
    </row>
    <row r="635">
      <c r="O635" s="86"/>
    </row>
    <row r="636">
      <c r="O636" s="86"/>
    </row>
    <row r="637">
      <c r="O637" s="86"/>
    </row>
    <row r="638">
      <c r="O638" s="86"/>
    </row>
    <row r="639">
      <c r="O639" s="86"/>
    </row>
    <row r="640">
      <c r="O640" s="86"/>
    </row>
    <row r="641">
      <c r="O641" s="86"/>
    </row>
    <row r="642">
      <c r="O642" s="86"/>
    </row>
    <row r="643">
      <c r="O643" s="86"/>
    </row>
    <row r="644">
      <c r="O644" s="86"/>
    </row>
    <row r="645">
      <c r="O645" s="86"/>
    </row>
    <row r="646">
      <c r="O646" s="86"/>
    </row>
    <row r="647">
      <c r="O647" s="86"/>
    </row>
    <row r="648">
      <c r="O648" s="86"/>
    </row>
    <row r="649">
      <c r="O649" s="86"/>
    </row>
    <row r="650">
      <c r="O650" s="86"/>
    </row>
    <row r="651">
      <c r="O651" s="86"/>
    </row>
    <row r="652">
      <c r="O652" s="86"/>
    </row>
    <row r="653">
      <c r="O653" s="86"/>
    </row>
    <row r="654">
      <c r="O654" s="86"/>
    </row>
    <row r="655">
      <c r="O655" s="86"/>
    </row>
    <row r="656">
      <c r="O656" s="86"/>
    </row>
    <row r="657">
      <c r="O657" s="86"/>
    </row>
    <row r="658">
      <c r="O658" s="86"/>
    </row>
    <row r="659">
      <c r="O659" s="86"/>
    </row>
    <row r="660">
      <c r="O660" s="86"/>
    </row>
    <row r="661">
      <c r="O661" s="86"/>
    </row>
    <row r="662">
      <c r="O662" s="86"/>
    </row>
    <row r="663">
      <c r="O663" s="86"/>
    </row>
    <row r="664">
      <c r="O664" s="86"/>
    </row>
    <row r="665">
      <c r="O665" s="86"/>
    </row>
    <row r="666">
      <c r="O666" s="86"/>
    </row>
    <row r="667">
      <c r="O667" s="86"/>
    </row>
    <row r="668">
      <c r="O668" s="86"/>
    </row>
    <row r="669">
      <c r="O669" s="86"/>
    </row>
    <row r="670">
      <c r="O670" s="86"/>
    </row>
    <row r="671">
      <c r="O671" s="86"/>
    </row>
    <row r="672">
      <c r="O672" s="86"/>
    </row>
    <row r="673">
      <c r="O673" s="86"/>
    </row>
    <row r="674">
      <c r="O674" s="86"/>
    </row>
    <row r="675">
      <c r="O675" s="86"/>
    </row>
    <row r="676">
      <c r="O676" s="86"/>
    </row>
    <row r="677">
      <c r="O677" s="86"/>
    </row>
    <row r="678">
      <c r="O678" s="86"/>
    </row>
    <row r="679">
      <c r="O679" s="86"/>
    </row>
    <row r="680">
      <c r="O680" s="86"/>
    </row>
    <row r="681">
      <c r="O681" s="86"/>
    </row>
    <row r="682">
      <c r="O682" s="86"/>
    </row>
    <row r="683">
      <c r="O683" s="86"/>
    </row>
    <row r="684">
      <c r="O684" s="86"/>
    </row>
    <row r="685">
      <c r="O685" s="86"/>
    </row>
    <row r="686">
      <c r="O686" s="86"/>
    </row>
    <row r="687">
      <c r="O687" s="86"/>
    </row>
    <row r="688">
      <c r="O688" s="86"/>
    </row>
    <row r="689">
      <c r="O689" s="86"/>
    </row>
    <row r="690">
      <c r="O690" s="86"/>
    </row>
    <row r="691">
      <c r="O691" s="86"/>
    </row>
    <row r="692">
      <c r="O692" s="86"/>
    </row>
    <row r="693">
      <c r="O693" s="86"/>
    </row>
    <row r="694">
      <c r="O694" s="86"/>
    </row>
    <row r="695">
      <c r="O695" s="86"/>
    </row>
    <row r="696">
      <c r="O696" s="86"/>
    </row>
    <row r="697">
      <c r="O697" s="86"/>
    </row>
    <row r="698">
      <c r="O698" s="86"/>
    </row>
    <row r="699">
      <c r="O699" s="86"/>
    </row>
    <row r="700">
      <c r="O700" s="86"/>
    </row>
    <row r="701">
      <c r="O701" s="86"/>
    </row>
    <row r="702">
      <c r="O702" s="86"/>
    </row>
    <row r="703">
      <c r="O703" s="86"/>
    </row>
    <row r="704">
      <c r="O704" s="86"/>
    </row>
    <row r="705">
      <c r="O705" s="86"/>
    </row>
    <row r="706">
      <c r="O706" s="86"/>
    </row>
    <row r="707">
      <c r="O707" s="86"/>
    </row>
    <row r="708">
      <c r="O708" s="86"/>
    </row>
    <row r="709">
      <c r="O709" s="86"/>
    </row>
    <row r="710">
      <c r="O710" s="86"/>
    </row>
    <row r="711">
      <c r="O711" s="86"/>
    </row>
    <row r="712">
      <c r="O712" s="86"/>
    </row>
    <row r="713">
      <c r="O713" s="86"/>
    </row>
    <row r="714">
      <c r="O714" s="86"/>
    </row>
    <row r="715">
      <c r="O715" s="86"/>
    </row>
    <row r="716">
      <c r="O716" s="86"/>
    </row>
    <row r="717">
      <c r="O717" s="86"/>
    </row>
    <row r="718">
      <c r="O718" s="86"/>
    </row>
    <row r="719">
      <c r="O719" s="86"/>
    </row>
    <row r="720">
      <c r="O720" s="86"/>
    </row>
    <row r="721">
      <c r="O721" s="86"/>
    </row>
    <row r="722">
      <c r="O722" s="86"/>
    </row>
    <row r="723">
      <c r="O723" s="86"/>
    </row>
    <row r="724">
      <c r="O724" s="86"/>
    </row>
    <row r="725">
      <c r="O725" s="86"/>
    </row>
    <row r="726">
      <c r="O726" s="86"/>
    </row>
    <row r="727">
      <c r="O727" s="86"/>
    </row>
    <row r="728">
      <c r="O728" s="86"/>
    </row>
    <row r="729">
      <c r="O729" s="86"/>
    </row>
    <row r="730">
      <c r="O730" s="86"/>
    </row>
    <row r="731">
      <c r="O731" s="86"/>
    </row>
    <row r="732">
      <c r="O732" s="86"/>
    </row>
    <row r="733">
      <c r="O733" s="86"/>
    </row>
    <row r="734">
      <c r="O734" s="86"/>
    </row>
    <row r="735">
      <c r="O735" s="86"/>
    </row>
    <row r="736">
      <c r="O736" s="86"/>
    </row>
    <row r="737">
      <c r="O737" s="86"/>
    </row>
    <row r="738">
      <c r="O738" s="86"/>
    </row>
    <row r="739">
      <c r="O739" s="86"/>
    </row>
    <row r="740">
      <c r="O740" s="86"/>
    </row>
    <row r="741">
      <c r="O741" s="86"/>
    </row>
    <row r="742">
      <c r="O742" s="86"/>
    </row>
    <row r="743">
      <c r="O743" s="86"/>
    </row>
    <row r="744">
      <c r="O744" s="86"/>
    </row>
    <row r="745">
      <c r="O745" s="86"/>
    </row>
    <row r="746">
      <c r="O746" s="86"/>
    </row>
    <row r="747">
      <c r="O747" s="86"/>
    </row>
    <row r="748">
      <c r="O748" s="86"/>
    </row>
    <row r="749">
      <c r="O749" s="86"/>
    </row>
    <row r="750">
      <c r="O750" s="86"/>
    </row>
    <row r="751">
      <c r="O751" s="86"/>
    </row>
    <row r="752">
      <c r="O752" s="86"/>
    </row>
    <row r="753">
      <c r="O753" s="86"/>
    </row>
    <row r="754">
      <c r="O754" s="86"/>
    </row>
    <row r="755">
      <c r="O755" s="86"/>
    </row>
    <row r="756">
      <c r="O756" s="86"/>
    </row>
    <row r="757">
      <c r="O757" s="86"/>
    </row>
    <row r="758">
      <c r="O758" s="86"/>
    </row>
    <row r="759">
      <c r="O759" s="86"/>
    </row>
    <row r="760">
      <c r="O760" s="86"/>
    </row>
    <row r="761">
      <c r="O761" s="86"/>
    </row>
    <row r="762">
      <c r="O762" s="86"/>
    </row>
    <row r="763">
      <c r="O763" s="86"/>
    </row>
    <row r="764">
      <c r="O764" s="86"/>
    </row>
    <row r="765">
      <c r="O765" s="86"/>
    </row>
    <row r="766">
      <c r="O766" s="86"/>
    </row>
    <row r="767">
      <c r="O767" s="86"/>
    </row>
    <row r="768">
      <c r="O768" s="86"/>
    </row>
    <row r="769">
      <c r="O769" s="86"/>
    </row>
    <row r="770">
      <c r="O770" s="86"/>
    </row>
    <row r="771">
      <c r="O771" s="86"/>
    </row>
    <row r="772">
      <c r="O772" s="86"/>
    </row>
    <row r="773">
      <c r="O773" s="86"/>
    </row>
    <row r="774">
      <c r="O774" s="86"/>
    </row>
    <row r="775">
      <c r="O775" s="86"/>
    </row>
    <row r="776">
      <c r="O776" s="86"/>
    </row>
    <row r="777">
      <c r="O777" s="86"/>
    </row>
    <row r="778">
      <c r="O778" s="86"/>
    </row>
    <row r="779">
      <c r="O779" s="86"/>
    </row>
    <row r="780">
      <c r="O780" s="86"/>
    </row>
    <row r="781">
      <c r="O781" s="86"/>
    </row>
    <row r="782">
      <c r="O782" s="86"/>
    </row>
    <row r="783">
      <c r="O783" s="86"/>
    </row>
    <row r="784">
      <c r="O784" s="86"/>
    </row>
    <row r="785">
      <c r="O785" s="86"/>
    </row>
    <row r="786">
      <c r="O786" s="86"/>
    </row>
    <row r="787">
      <c r="O787" s="86"/>
    </row>
    <row r="788">
      <c r="O788" s="86"/>
    </row>
    <row r="789">
      <c r="O789" s="86"/>
    </row>
    <row r="790">
      <c r="O790" s="86"/>
    </row>
    <row r="791">
      <c r="O791" s="86"/>
    </row>
    <row r="792">
      <c r="O792" s="86"/>
    </row>
    <row r="793">
      <c r="O793" s="86"/>
    </row>
    <row r="794">
      <c r="O794" s="86"/>
    </row>
    <row r="795">
      <c r="O795" s="86"/>
    </row>
    <row r="796">
      <c r="O796" s="86"/>
    </row>
    <row r="797">
      <c r="O797" s="86"/>
    </row>
    <row r="798">
      <c r="O798" s="86"/>
    </row>
    <row r="799">
      <c r="O799" s="86"/>
    </row>
    <row r="800">
      <c r="O800" s="86"/>
    </row>
    <row r="801">
      <c r="O801" s="86"/>
    </row>
    <row r="802">
      <c r="O802" s="86"/>
    </row>
    <row r="803">
      <c r="O803" s="86"/>
    </row>
    <row r="804">
      <c r="O804" s="86"/>
    </row>
    <row r="805">
      <c r="O805" s="86"/>
    </row>
    <row r="806">
      <c r="O806" s="86"/>
    </row>
    <row r="807">
      <c r="O807" s="86"/>
    </row>
    <row r="808">
      <c r="O808" s="86"/>
    </row>
    <row r="809">
      <c r="O809" s="86"/>
    </row>
    <row r="810">
      <c r="O810" s="86"/>
    </row>
    <row r="811">
      <c r="O811" s="86"/>
    </row>
    <row r="812">
      <c r="O812" s="86"/>
    </row>
    <row r="813">
      <c r="O813" s="86"/>
    </row>
    <row r="814">
      <c r="O814" s="86"/>
    </row>
    <row r="815">
      <c r="O815" s="86"/>
    </row>
    <row r="816">
      <c r="O816" s="86"/>
    </row>
    <row r="817">
      <c r="O817" s="86"/>
    </row>
    <row r="818">
      <c r="O818" s="86"/>
    </row>
    <row r="819">
      <c r="O819" s="86"/>
    </row>
    <row r="820">
      <c r="O820" s="86"/>
    </row>
    <row r="821">
      <c r="O821" s="86"/>
    </row>
    <row r="822">
      <c r="O822" s="86"/>
    </row>
    <row r="823">
      <c r="O823" s="86"/>
    </row>
    <row r="824">
      <c r="O824" s="86"/>
    </row>
    <row r="825">
      <c r="O825" s="86"/>
    </row>
    <row r="826">
      <c r="O826" s="86"/>
    </row>
    <row r="827">
      <c r="O827" s="86"/>
    </row>
    <row r="828">
      <c r="O828" s="86"/>
    </row>
    <row r="829">
      <c r="O829" s="86"/>
    </row>
    <row r="830">
      <c r="O830" s="86"/>
    </row>
    <row r="831">
      <c r="O831" s="86"/>
    </row>
    <row r="832">
      <c r="O832" s="86"/>
    </row>
    <row r="833">
      <c r="O833" s="86"/>
    </row>
    <row r="834">
      <c r="O834" s="86"/>
    </row>
    <row r="835">
      <c r="O835" s="86"/>
    </row>
    <row r="836">
      <c r="O836" s="86"/>
    </row>
    <row r="837">
      <c r="O837" s="86"/>
    </row>
    <row r="838">
      <c r="O838" s="86"/>
    </row>
    <row r="839">
      <c r="O839" s="86"/>
    </row>
    <row r="840">
      <c r="O840" s="86"/>
    </row>
    <row r="841">
      <c r="O841" s="86"/>
    </row>
    <row r="842">
      <c r="O842" s="86"/>
    </row>
    <row r="843">
      <c r="O843" s="86"/>
    </row>
    <row r="844">
      <c r="O844" s="86"/>
    </row>
    <row r="845">
      <c r="O845" s="86"/>
    </row>
    <row r="846">
      <c r="O846" s="86"/>
    </row>
    <row r="847">
      <c r="O847" s="86"/>
    </row>
    <row r="848">
      <c r="O848" s="86"/>
    </row>
    <row r="849">
      <c r="O849" s="86"/>
    </row>
    <row r="850">
      <c r="O850" s="86"/>
    </row>
    <row r="851">
      <c r="O851" s="86"/>
    </row>
    <row r="852">
      <c r="O852" s="86"/>
    </row>
    <row r="853">
      <c r="O853" s="86"/>
    </row>
    <row r="854">
      <c r="O854" s="86"/>
    </row>
    <row r="855">
      <c r="O855" s="86"/>
    </row>
    <row r="856">
      <c r="O856" s="86"/>
    </row>
    <row r="857">
      <c r="O857" s="86"/>
    </row>
    <row r="858">
      <c r="O858" s="86"/>
    </row>
    <row r="859">
      <c r="O859" s="86"/>
    </row>
    <row r="860">
      <c r="O860" s="86"/>
    </row>
    <row r="861">
      <c r="O861" s="86"/>
    </row>
    <row r="862">
      <c r="O862" s="86"/>
    </row>
    <row r="863">
      <c r="O863" s="86"/>
    </row>
    <row r="864">
      <c r="O864" s="86"/>
    </row>
    <row r="865">
      <c r="O865" s="86"/>
    </row>
    <row r="866">
      <c r="O866" s="86"/>
    </row>
    <row r="867">
      <c r="O867" s="86"/>
    </row>
    <row r="868">
      <c r="O868" s="86"/>
    </row>
    <row r="869">
      <c r="O869" s="86"/>
    </row>
    <row r="870">
      <c r="O870" s="86"/>
    </row>
    <row r="871">
      <c r="O871" s="86"/>
    </row>
    <row r="872">
      <c r="O872" s="86"/>
    </row>
    <row r="873">
      <c r="O873" s="86"/>
    </row>
    <row r="874">
      <c r="O874" s="86"/>
    </row>
    <row r="875">
      <c r="O875" s="86"/>
    </row>
    <row r="876">
      <c r="O876" s="86"/>
    </row>
    <row r="877">
      <c r="O877" s="86"/>
    </row>
    <row r="878">
      <c r="O878" s="86"/>
    </row>
    <row r="879">
      <c r="O879" s="86"/>
    </row>
    <row r="880">
      <c r="O880" s="86"/>
    </row>
    <row r="881">
      <c r="O881" s="86"/>
    </row>
    <row r="882">
      <c r="O882" s="86"/>
    </row>
    <row r="883">
      <c r="O883" s="86"/>
    </row>
    <row r="884">
      <c r="O884" s="86"/>
    </row>
    <row r="885">
      <c r="O885" s="86"/>
    </row>
    <row r="886">
      <c r="O886" s="86"/>
    </row>
    <row r="887">
      <c r="O887" s="86"/>
    </row>
    <row r="888">
      <c r="O888" s="86"/>
    </row>
    <row r="889">
      <c r="O889" s="86"/>
    </row>
    <row r="890">
      <c r="O890" s="86"/>
    </row>
    <row r="891">
      <c r="O891" s="86"/>
    </row>
    <row r="892">
      <c r="O892" s="86"/>
    </row>
    <row r="893">
      <c r="O893" s="86"/>
    </row>
    <row r="894">
      <c r="O894" s="86"/>
    </row>
    <row r="895">
      <c r="O895" s="86"/>
    </row>
    <row r="896">
      <c r="O896" s="86"/>
    </row>
    <row r="897">
      <c r="O897" s="86"/>
    </row>
    <row r="898">
      <c r="O898" s="86"/>
    </row>
    <row r="899">
      <c r="O899" s="86"/>
    </row>
    <row r="900">
      <c r="O900" s="86"/>
    </row>
    <row r="901">
      <c r="O901" s="86"/>
    </row>
    <row r="902">
      <c r="O902" s="86"/>
    </row>
    <row r="903">
      <c r="O903" s="86"/>
    </row>
    <row r="904">
      <c r="O904" s="86"/>
    </row>
    <row r="905">
      <c r="O905" s="86"/>
    </row>
    <row r="906">
      <c r="O906" s="86"/>
    </row>
    <row r="907">
      <c r="O907" s="86"/>
    </row>
    <row r="908">
      <c r="O908" s="86"/>
    </row>
    <row r="909">
      <c r="O909" s="86"/>
    </row>
    <row r="910">
      <c r="O910" s="86"/>
    </row>
    <row r="911">
      <c r="O911" s="86"/>
    </row>
    <row r="912">
      <c r="O912" s="86"/>
    </row>
    <row r="913">
      <c r="O913" s="86"/>
    </row>
    <row r="914">
      <c r="O914" s="86"/>
    </row>
    <row r="915">
      <c r="O915" s="86"/>
    </row>
    <row r="916">
      <c r="O916" s="86"/>
    </row>
    <row r="917">
      <c r="O917" s="86"/>
    </row>
    <row r="918">
      <c r="O918" s="86"/>
    </row>
    <row r="919">
      <c r="O919" s="86"/>
    </row>
    <row r="920">
      <c r="O920" s="86"/>
    </row>
    <row r="921">
      <c r="O921" s="86"/>
    </row>
    <row r="922">
      <c r="O922" s="86"/>
    </row>
    <row r="923">
      <c r="O923" s="86"/>
    </row>
    <row r="924">
      <c r="O924" s="86"/>
    </row>
    <row r="925">
      <c r="O925" s="86"/>
    </row>
    <row r="926">
      <c r="O926" s="86"/>
    </row>
    <row r="927">
      <c r="O927" s="86"/>
    </row>
    <row r="928">
      <c r="O928" s="86"/>
    </row>
    <row r="929">
      <c r="O929" s="86"/>
    </row>
    <row r="930">
      <c r="O930" s="86"/>
    </row>
    <row r="931">
      <c r="O931" s="86"/>
    </row>
    <row r="932">
      <c r="O932" s="86"/>
    </row>
    <row r="933">
      <c r="O933" s="86"/>
    </row>
    <row r="934">
      <c r="O934" s="86"/>
    </row>
    <row r="935">
      <c r="O935" s="86"/>
    </row>
    <row r="936">
      <c r="O936" s="86"/>
    </row>
    <row r="937">
      <c r="O937" s="86"/>
    </row>
    <row r="938">
      <c r="O938" s="86"/>
    </row>
    <row r="939">
      <c r="O939" s="86"/>
    </row>
    <row r="940">
      <c r="O940" s="86"/>
    </row>
    <row r="941">
      <c r="O941" s="86"/>
    </row>
    <row r="942">
      <c r="O942" s="86"/>
    </row>
    <row r="943">
      <c r="O943" s="86"/>
    </row>
    <row r="944">
      <c r="O944" s="86"/>
    </row>
    <row r="945">
      <c r="O945" s="86"/>
    </row>
    <row r="946">
      <c r="O946" s="86"/>
    </row>
    <row r="947">
      <c r="O947" s="86"/>
    </row>
    <row r="948">
      <c r="O948" s="86"/>
    </row>
    <row r="949">
      <c r="O949" s="86"/>
    </row>
    <row r="950">
      <c r="O950" s="86"/>
    </row>
    <row r="951">
      <c r="O951" s="86"/>
    </row>
    <row r="952">
      <c r="O952" s="86"/>
    </row>
    <row r="953">
      <c r="O953" s="86"/>
    </row>
    <row r="954">
      <c r="O954" s="86"/>
    </row>
    <row r="955">
      <c r="O955" s="86"/>
    </row>
    <row r="956">
      <c r="O956" s="86"/>
    </row>
    <row r="957">
      <c r="O957" s="86"/>
    </row>
    <row r="958">
      <c r="O958" s="86"/>
    </row>
    <row r="959">
      <c r="O959" s="86"/>
    </row>
    <row r="960">
      <c r="O960" s="86"/>
    </row>
    <row r="961">
      <c r="O961" s="86"/>
    </row>
    <row r="962">
      <c r="O962" s="86"/>
    </row>
    <row r="963">
      <c r="O963" s="86"/>
    </row>
    <row r="964">
      <c r="O964" s="86"/>
    </row>
    <row r="965">
      <c r="O965" s="86"/>
    </row>
    <row r="966">
      <c r="O966" s="86"/>
    </row>
    <row r="967">
      <c r="O967" s="86"/>
    </row>
    <row r="968">
      <c r="O968" s="86"/>
    </row>
    <row r="969">
      <c r="O969" s="86"/>
    </row>
    <row r="970">
      <c r="O970" s="86"/>
    </row>
    <row r="971">
      <c r="O971" s="86"/>
    </row>
    <row r="972">
      <c r="O972" s="86"/>
    </row>
    <row r="973">
      <c r="O973" s="86"/>
    </row>
  </sheetData>
  <dataValidations>
    <dataValidation type="custom" allowBlank="1" showDropDown="1" sqref="C2:C479">
      <formula1>OR(NOT(ISERROR(DATEVALUE(C2))), AND(ISNUMBER(C2), LEFT(CELL("format", C2))="D"))</formula1>
    </dataValidation>
    <dataValidation type="custom" allowBlank="1" showDropDown="1" sqref="P2:S116 A2:A479">
      <formula1>AND(ISNUMBER(A2),(NOT(OR(NOT(ISERROR(DATEVALUE(A2))), AND(ISNUMBER(A2), LEFT(CELL("format", A2))="D")))))</formula1>
    </dataValidation>
    <dataValidation allowBlank="1" showDropDown="1" sqref="D2:D479"/>
  </dataValidations>
  <drawing r:id="rId4"/>
  <legacyDrawing r:id="rId5"/>
  <tableParts count="2">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4.0"/>
    <col customWidth="1" min="4" max="4" width="27.13"/>
    <col customWidth="1" min="5" max="5" width="15.38"/>
    <col customWidth="1" min="6" max="6" width="20.88"/>
    <col customWidth="1" min="7" max="7" width="16.0"/>
    <col customWidth="1" min="9" max="9" width="17.38"/>
    <col customWidth="1" min="10" max="12" width="14.0"/>
    <col customWidth="1" min="13" max="13" width="16.88"/>
    <col customWidth="1" min="15" max="15" width="16.38"/>
    <col customWidth="1" min="17" max="17" width="14.0"/>
    <col customWidth="1" min="19" max="19" width="21.25"/>
    <col customWidth="1" min="20" max="20" width="18.75"/>
    <col customWidth="1" min="21" max="21" width="17.25"/>
    <col customWidth="1" min="22" max="22" width="17.38"/>
    <col customWidth="1" min="23" max="23" width="18.88"/>
    <col customWidth="1" min="24" max="24" width="31.88"/>
    <col customWidth="1" min="25" max="25" width="25.5"/>
  </cols>
  <sheetData>
    <row r="1" ht="22.5" customHeight="1">
      <c r="A1" s="5" t="s">
        <v>1231</v>
      </c>
      <c r="B1" s="5" t="s">
        <v>1232</v>
      </c>
      <c r="C1" s="5" t="s">
        <v>4</v>
      </c>
      <c r="D1" s="5" t="s">
        <v>1233</v>
      </c>
      <c r="E1" s="5" t="s">
        <v>1037</v>
      </c>
      <c r="F1" s="5" t="s">
        <v>1234</v>
      </c>
      <c r="G1" s="5" t="s">
        <v>1235</v>
      </c>
      <c r="H1" s="5" t="s">
        <v>1022</v>
      </c>
      <c r="I1" s="5" t="s">
        <v>5</v>
      </c>
      <c r="J1" s="6" t="s">
        <v>1236</v>
      </c>
      <c r="K1" s="6" t="s">
        <v>1237</v>
      </c>
      <c r="L1" s="5" t="s">
        <v>1238</v>
      </c>
      <c r="M1" s="5" t="s">
        <v>1239</v>
      </c>
      <c r="N1" s="5" t="s">
        <v>1240</v>
      </c>
      <c r="O1" s="5" t="s">
        <v>1241</v>
      </c>
      <c r="P1" s="5" t="s">
        <v>1242</v>
      </c>
      <c r="Q1" s="5" t="s">
        <v>1243</v>
      </c>
      <c r="R1" s="5" t="s">
        <v>1029</v>
      </c>
      <c r="S1" s="5" t="s">
        <v>1244</v>
      </c>
      <c r="T1" s="5" t="s">
        <v>1245</v>
      </c>
      <c r="U1" s="5" t="s">
        <v>1246</v>
      </c>
      <c r="V1" s="5" t="s">
        <v>1247</v>
      </c>
      <c r="W1" s="5" t="s">
        <v>1248</v>
      </c>
      <c r="X1" s="5" t="s">
        <v>1249</v>
      </c>
      <c r="Y1" s="5" t="s">
        <v>1250</v>
      </c>
    </row>
    <row r="2" ht="22.5" customHeight="1">
      <c r="A2" s="113">
        <v>1.0</v>
      </c>
      <c r="B2" s="113">
        <v>1.54634344E8</v>
      </c>
      <c r="C2" s="58" t="s">
        <v>1050</v>
      </c>
      <c r="D2" s="58" t="s">
        <v>1049</v>
      </c>
      <c r="E2" s="10" t="s">
        <v>955</v>
      </c>
      <c r="G2" s="10" t="s">
        <v>1251</v>
      </c>
      <c r="H2" s="113">
        <v>380.0</v>
      </c>
      <c r="I2" s="12">
        <f>H2+H2*(1/(0.78)-1)</f>
        <v>487.1794872</v>
      </c>
      <c r="J2" s="114"/>
      <c r="K2" s="58"/>
      <c r="L2" s="10" t="s">
        <v>1051</v>
      </c>
      <c r="M2" s="58" t="s">
        <v>1252</v>
      </c>
      <c r="N2" s="58" t="s">
        <v>955</v>
      </c>
      <c r="O2" s="10" t="s">
        <v>1253</v>
      </c>
      <c r="P2" s="58" t="s">
        <v>955</v>
      </c>
      <c r="Q2" s="58" t="s">
        <v>955</v>
      </c>
      <c r="R2" s="113">
        <v>1.0</v>
      </c>
      <c r="S2" s="113">
        <v>0.0</v>
      </c>
      <c r="T2" s="58" t="s">
        <v>1052</v>
      </c>
      <c r="U2" s="58" t="s">
        <v>955</v>
      </c>
      <c r="V2" s="58" t="s">
        <v>955</v>
      </c>
      <c r="W2" s="58" t="s">
        <v>1052</v>
      </c>
      <c r="X2" s="58" t="s">
        <v>955</v>
      </c>
      <c r="Y2" s="58"/>
    </row>
    <row r="3" ht="22.5" customHeight="1">
      <c r="A3" s="113">
        <v>2.0</v>
      </c>
      <c r="B3" s="113">
        <v>1.54634345E8</v>
      </c>
      <c r="C3" s="58" t="s">
        <v>1050</v>
      </c>
      <c r="D3" s="58" t="s">
        <v>1053</v>
      </c>
      <c r="E3" s="10" t="s">
        <v>955</v>
      </c>
      <c r="F3" s="58" t="s">
        <v>955</v>
      </c>
      <c r="G3" s="10" t="s">
        <v>1251</v>
      </c>
      <c r="H3" s="113">
        <v>360.0</v>
      </c>
      <c r="I3" s="12">
        <f t="shared" ref="I3:I154" si="1">H3+H3*(1/(1-0.22)-1)</f>
        <v>461.5384615</v>
      </c>
      <c r="J3" s="114"/>
      <c r="K3" s="58"/>
      <c r="L3" s="10" t="s">
        <v>1051</v>
      </c>
      <c r="M3" s="58" t="s">
        <v>1254</v>
      </c>
      <c r="N3" s="58" t="s">
        <v>955</v>
      </c>
      <c r="O3" s="10" t="s">
        <v>1253</v>
      </c>
      <c r="P3" s="58" t="s">
        <v>955</v>
      </c>
      <c r="Q3" s="58" t="s">
        <v>955</v>
      </c>
      <c r="R3" s="113">
        <v>1.0</v>
      </c>
      <c r="S3" s="113">
        <v>0.0</v>
      </c>
      <c r="T3" s="58" t="s">
        <v>1052</v>
      </c>
      <c r="U3" s="58" t="s">
        <v>955</v>
      </c>
      <c r="V3" s="58" t="s">
        <v>955</v>
      </c>
      <c r="W3" s="58" t="s">
        <v>1052</v>
      </c>
      <c r="X3" s="58" t="s">
        <v>955</v>
      </c>
      <c r="Y3" s="58"/>
    </row>
    <row r="4" ht="22.5" customHeight="1">
      <c r="A4" s="113">
        <v>3.0</v>
      </c>
      <c r="B4" s="113">
        <v>1.54634346E8</v>
      </c>
      <c r="C4" s="58" t="s">
        <v>1050</v>
      </c>
      <c r="D4" s="58" t="s">
        <v>1054</v>
      </c>
      <c r="E4" s="10" t="s">
        <v>955</v>
      </c>
      <c r="F4" s="58" t="s">
        <v>955</v>
      </c>
      <c r="G4" s="10" t="s">
        <v>1251</v>
      </c>
      <c r="H4" s="113">
        <v>310.0</v>
      </c>
      <c r="I4" s="12">
        <f t="shared" si="1"/>
        <v>397.4358974</v>
      </c>
      <c r="J4" s="114"/>
      <c r="K4" s="58"/>
      <c r="L4" s="10" t="s">
        <v>1051</v>
      </c>
      <c r="M4" s="58" t="s">
        <v>1255</v>
      </c>
      <c r="N4" s="58" t="s">
        <v>955</v>
      </c>
      <c r="O4" s="10" t="s">
        <v>1253</v>
      </c>
      <c r="P4" s="58" t="s">
        <v>955</v>
      </c>
      <c r="Q4" s="58" t="s">
        <v>955</v>
      </c>
      <c r="R4" s="113">
        <v>1.0</v>
      </c>
      <c r="S4" s="113">
        <v>0.0</v>
      </c>
      <c r="T4" s="58" t="s">
        <v>1052</v>
      </c>
      <c r="U4" s="58" t="s">
        <v>955</v>
      </c>
      <c r="V4" s="58" t="s">
        <v>955</v>
      </c>
      <c r="W4" s="58" t="s">
        <v>1052</v>
      </c>
      <c r="X4" s="58" t="s">
        <v>955</v>
      </c>
      <c r="Y4" s="58"/>
    </row>
    <row r="5" ht="22.5" customHeight="1">
      <c r="A5" s="113">
        <v>4.0</v>
      </c>
      <c r="B5" s="113">
        <v>1.54634347E8</v>
      </c>
      <c r="C5" s="58" t="s">
        <v>1050</v>
      </c>
      <c r="D5" s="58" t="s">
        <v>1055</v>
      </c>
      <c r="E5" s="10" t="s">
        <v>955</v>
      </c>
      <c r="F5" s="58" t="s">
        <v>955</v>
      </c>
      <c r="G5" s="10" t="s">
        <v>1251</v>
      </c>
      <c r="H5" s="113">
        <v>310.0</v>
      </c>
      <c r="I5" s="12">
        <f t="shared" si="1"/>
        <v>397.4358974</v>
      </c>
      <c r="J5" s="114"/>
      <c r="K5" s="58"/>
      <c r="L5" s="10" t="s">
        <v>1056</v>
      </c>
      <c r="M5" s="58" t="s">
        <v>1256</v>
      </c>
      <c r="N5" s="58" t="s">
        <v>955</v>
      </c>
      <c r="O5" s="10" t="s">
        <v>1253</v>
      </c>
      <c r="P5" s="58" t="s">
        <v>955</v>
      </c>
      <c r="Q5" s="58" t="s">
        <v>955</v>
      </c>
      <c r="R5" s="113">
        <v>1.0</v>
      </c>
      <c r="S5" s="113">
        <v>0.0</v>
      </c>
      <c r="T5" s="58" t="s">
        <v>1052</v>
      </c>
      <c r="U5" s="58" t="s">
        <v>955</v>
      </c>
      <c r="V5" s="58" t="s">
        <v>955</v>
      </c>
      <c r="W5" s="58" t="s">
        <v>1052</v>
      </c>
      <c r="X5" s="58" t="s">
        <v>955</v>
      </c>
      <c r="Y5" s="58"/>
    </row>
    <row r="6" ht="22.5" customHeight="1">
      <c r="A6" s="113">
        <v>5.0</v>
      </c>
      <c r="B6" s="113">
        <v>1.54634348E8</v>
      </c>
      <c r="C6" s="58" t="s">
        <v>1050</v>
      </c>
      <c r="D6" s="58" t="s">
        <v>1057</v>
      </c>
      <c r="E6" s="10" t="s">
        <v>955</v>
      </c>
      <c r="F6" s="58" t="s">
        <v>955</v>
      </c>
      <c r="G6" s="10" t="s">
        <v>1251</v>
      </c>
      <c r="H6" s="113">
        <v>260.0</v>
      </c>
      <c r="I6" s="12">
        <f t="shared" si="1"/>
        <v>333.3333333</v>
      </c>
      <c r="J6" s="114"/>
      <c r="K6" s="58"/>
      <c r="L6" s="10" t="s">
        <v>1056</v>
      </c>
      <c r="M6" s="58" t="s">
        <v>1257</v>
      </c>
      <c r="N6" s="58" t="s">
        <v>955</v>
      </c>
      <c r="O6" s="10" t="s">
        <v>1253</v>
      </c>
      <c r="P6" s="58" t="s">
        <v>955</v>
      </c>
      <c r="Q6" s="58" t="s">
        <v>955</v>
      </c>
      <c r="R6" s="113">
        <v>1.0</v>
      </c>
      <c r="S6" s="113">
        <v>0.0</v>
      </c>
      <c r="T6" s="58" t="s">
        <v>1052</v>
      </c>
      <c r="U6" s="58" t="s">
        <v>955</v>
      </c>
      <c r="V6" s="58" t="s">
        <v>955</v>
      </c>
      <c r="W6" s="58" t="s">
        <v>1052</v>
      </c>
      <c r="X6" s="58" t="s">
        <v>955</v>
      </c>
      <c r="Y6" s="58"/>
    </row>
    <row r="7" ht="22.5" customHeight="1">
      <c r="A7" s="113">
        <v>6.0</v>
      </c>
      <c r="B7" s="113">
        <v>1.54634349E8</v>
      </c>
      <c r="C7" s="58" t="s">
        <v>1059</v>
      </c>
      <c r="D7" s="58" t="s">
        <v>1058</v>
      </c>
      <c r="E7" s="10" t="s">
        <v>955</v>
      </c>
      <c r="F7" s="58" t="s">
        <v>955</v>
      </c>
      <c r="G7" s="10" t="s">
        <v>1251</v>
      </c>
      <c r="H7" s="113">
        <v>340.0</v>
      </c>
      <c r="I7" s="12">
        <f t="shared" si="1"/>
        <v>435.8974359</v>
      </c>
      <c r="J7" s="114"/>
      <c r="K7" s="58"/>
      <c r="L7" s="10" t="s">
        <v>1056</v>
      </c>
      <c r="M7" s="58" t="s">
        <v>1258</v>
      </c>
      <c r="N7" s="58" t="s">
        <v>955</v>
      </c>
      <c r="O7" s="10" t="s">
        <v>1253</v>
      </c>
      <c r="P7" s="58" t="s">
        <v>955</v>
      </c>
      <c r="Q7" s="58" t="s">
        <v>955</v>
      </c>
      <c r="R7" s="113">
        <v>1.0</v>
      </c>
      <c r="S7" s="113">
        <v>0.0</v>
      </c>
      <c r="T7" s="58" t="s">
        <v>1052</v>
      </c>
      <c r="U7" s="58" t="s">
        <v>955</v>
      </c>
      <c r="V7" s="58" t="s">
        <v>955</v>
      </c>
      <c r="W7" s="58" t="s">
        <v>1052</v>
      </c>
      <c r="X7" s="58" t="s">
        <v>955</v>
      </c>
      <c r="Y7" s="58"/>
    </row>
    <row r="8" ht="22.5" customHeight="1">
      <c r="A8" s="113">
        <v>7.0</v>
      </c>
      <c r="B8" s="113">
        <v>1.5463435E8</v>
      </c>
      <c r="C8" s="58" t="s">
        <v>1059</v>
      </c>
      <c r="D8" s="58" t="s">
        <v>1060</v>
      </c>
      <c r="E8" s="10" t="s">
        <v>955</v>
      </c>
      <c r="F8" s="58" t="s">
        <v>955</v>
      </c>
      <c r="G8" s="10" t="s">
        <v>1251</v>
      </c>
      <c r="H8" s="113">
        <v>470.0</v>
      </c>
      <c r="I8" s="12">
        <f t="shared" si="1"/>
        <v>602.5641026</v>
      </c>
      <c r="J8" s="114"/>
      <c r="K8" s="58"/>
      <c r="L8" s="10" t="s">
        <v>1051</v>
      </c>
      <c r="M8" s="58" t="s">
        <v>1259</v>
      </c>
      <c r="N8" s="58" t="s">
        <v>955</v>
      </c>
      <c r="O8" s="10" t="s">
        <v>1253</v>
      </c>
      <c r="P8" s="58" t="s">
        <v>955</v>
      </c>
      <c r="Q8" s="58" t="s">
        <v>955</v>
      </c>
      <c r="R8" s="113">
        <v>1.0</v>
      </c>
      <c r="S8" s="113">
        <v>0.0</v>
      </c>
      <c r="T8" s="58" t="s">
        <v>1052</v>
      </c>
      <c r="U8" s="58" t="s">
        <v>955</v>
      </c>
      <c r="V8" s="58" t="s">
        <v>955</v>
      </c>
      <c r="W8" s="58" t="s">
        <v>1052</v>
      </c>
      <c r="X8" s="58" t="s">
        <v>955</v>
      </c>
      <c r="Y8" s="58"/>
    </row>
    <row r="9" ht="22.5" customHeight="1">
      <c r="A9" s="113">
        <v>8.0</v>
      </c>
      <c r="B9" s="113">
        <v>1.54634351E8</v>
      </c>
      <c r="C9" s="58" t="s">
        <v>1062</v>
      </c>
      <c r="D9" s="58" t="s">
        <v>1061</v>
      </c>
      <c r="E9" s="10" t="s">
        <v>955</v>
      </c>
      <c r="F9" s="58" t="s">
        <v>955</v>
      </c>
      <c r="G9" s="10" t="s">
        <v>1251</v>
      </c>
      <c r="H9" s="113">
        <v>380.0</v>
      </c>
      <c r="I9" s="12">
        <f t="shared" si="1"/>
        <v>487.1794872</v>
      </c>
      <c r="J9" s="114"/>
      <c r="K9" s="58"/>
      <c r="L9" s="10" t="s">
        <v>1056</v>
      </c>
      <c r="M9" s="58" t="s">
        <v>1260</v>
      </c>
      <c r="N9" s="58" t="s">
        <v>955</v>
      </c>
      <c r="O9" s="10" t="s">
        <v>1253</v>
      </c>
      <c r="P9" s="58" t="s">
        <v>955</v>
      </c>
      <c r="Q9" s="58" t="s">
        <v>955</v>
      </c>
      <c r="R9" s="113">
        <v>1.0</v>
      </c>
      <c r="S9" s="113">
        <v>0.0</v>
      </c>
      <c r="T9" s="58" t="s">
        <v>1052</v>
      </c>
      <c r="U9" s="58" t="s">
        <v>955</v>
      </c>
      <c r="V9" s="58" t="s">
        <v>955</v>
      </c>
      <c r="W9" s="58" t="s">
        <v>1052</v>
      </c>
      <c r="X9" s="58" t="s">
        <v>955</v>
      </c>
      <c r="Y9" s="58"/>
    </row>
    <row r="10" ht="22.5" customHeight="1">
      <c r="A10" s="113">
        <v>9.0</v>
      </c>
      <c r="B10" s="113">
        <v>1.54634352E8</v>
      </c>
      <c r="C10" s="58" t="s">
        <v>1062</v>
      </c>
      <c r="D10" s="58" t="s">
        <v>1063</v>
      </c>
      <c r="E10" s="10" t="s">
        <v>955</v>
      </c>
      <c r="F10" s="58" t="s">
        <v>955</v>
      </c>
      <c r="G10" s="10" t="s">
        <v>1251</v>
      </c>
      <c r="H10" s="113">
        <v>420.0</v>
      </c>
      <c r="I10" s="12">
        <f t="shared" si="1"/>
        <v>538.4615385</v>
      </c>
      <c r="J10" s="114"/>
      <c r="K10" s="58"/>
      <c r="L10" s="10" t="s">
        <v>1051</v>
      </c>
      <c r="M10" s="58" t="s">
        <v>1261</v>
      </c>
      <c r="N10" s="58" t="s">
        <v>955</v>
      </c>
      <c r="O10" s="10" t="s">
        <v>1253</v>
      </c>
      <c r="P10" s="58" t="s">
        <v>955</v>
      </c>
      <c r="Q10" s="58" t="s">
        <v>955</v>
      </c>
      <c r="R10" s="113">
        <v>1.0</v>
      </c>
      <c r="S10" s="113">
        <v>0.0</v>
      </c>
      <c r="T10" s="58" t="s">
        <v>1052</v>
      </c>
      <c r="U10" s="58" t="s">
        <v>955</v>
      </c>
      <c r="V10" s="58" t="s">
        <v>955</v>
      </c>
      <c r="W10" s="58" t="s">
        <v>1052</v>
      </c>
      <c r="X10" s="58" t="s">
        <v>955</v>
      </c>
      <c r="Y10" s="58"/>
    </row>
    <row r="11" ht="22.5" customHeight="1">
      <c r="A11" s="113">
        <v>10.0</v>
      </c>
      <c r="B11" s="113">
        <v>1.54634353E8</v>
      </c>
      <c r="C11" s="58" t="s">
        <v>1066</v>
      </c>
      <c r="D11" s="58" t="s">
        <v>1064</v>
      </c>
      <c r="E11" s="10" t="s">
        <v>955</v>
      </c>
      <c r="F11" s="58" t="s">
        <v>955</v>
      </c>
      <c r="G11" s="10" t="s">
        <v>1251</v>
      </c>
      <c r="H11" s="113">
        <v>490.0</v>
      </c>
      <c r="I11" s="12">
        <f t="shared" si="1"/>
        <v>628.2051282</v>
      </c>
      <c r="J11" s="114"/>
      <c r="K11" s="58"/>
      <c r="L11" s="10" t="s">
        <v>1051</v>
      </c>
      <c r="M11" s="58" t="s">
        <v>1065</v>
      </c>
      <c r="N11" s="58" t="s">
        <v>955</v>
      </c>
      <c r="O11" s="10" t="s">
        <v>1253</v>
      </c>
      <c r="P11" s="58" t="s">
        <v>955</v>
      </c>
      <c r="Q11" s="58" t="s">
        <v>955</v>
      </c>
      <c r="R11" s="113">
        <v>1.0</v>
      </c>
      <c r="S11" s="113">
        <v>0.0</v>
      </c>
      <c r="T11" s="58" t="s">
        <v>1052</v>
      </c>
      <c r="U11" s="58" t="s">
        <v>955</v>
      </c>
      <c r="V11" s="58" t="s">
        <v>955</v>
      </c>
      <c r="W11" s="58" t="s">
        <v>1052</v>
      </c>
      <c r="X11" s="58" t="s">
        <v>955</v>
      </c>
      <c r="Y11" s="58"/>
    </row>
    <row r="12" ht="22.5" customHeight="1">
      <c r="A12" s="113">
        <v>11.0</v>
      </c>
      <c r="B12" s="113">
        <v>1.54634354E8</v>
      </c>
      <c r="C12" s="58" t="s">
        <v>1066</v>
      </c>
      <c r="D12" s="58" t="s">
        <v>1067</v>
      </c>
      <c r="E12" s="10" t="s">
        <v>955</v>
      </c>
      <c r="F12" s="58" t="s">
        <v>955</v>
      </c>
      <c r="G12" s="10" t="s">
        <v>1251</v>
      </c>
      <c r="H12" s="113">
        <v>520.0</v>
      </c>
      <c r="I12" s="12">
        <f t="shared" si="1"/>
        <v>666.6666667</v>
      </c>
      <c r="J12" s="114"/>
      <c r="K12" s="58"/>
      <c r="L12" s="10" t="s">
        <v>1051</v>
      </c>
      <c r="M12" s="58" t="s">
        <v>1068</v>
      </c>
      <c r="N12" s="58" t="s">
        <v>955</v>
      </c>
      <c r="O12" s="10" t="s">
        <v>1253</v>
      </c>
      <c r="P12" s="58" t="s">
        <v>955</v>
      </c>
      <c r="Q12" s="58" t="s">
        <v>955</v>
      </c>
      <c r="R12" s="113">
        <v>1.0</v>
      </c>
      <c r="S12" s="113">
        <v>0.0</v>
      </c>
      <c r="T12" s="58" t="s">
        <v>1052</v>
      </c>
      <c r="U12" s="58" t="s">
        <v>955</v>
      </c>
      <c r="V12" s="58" t="s">
        <v>955</v>
      </c>
      <c r="W12" s="58" t="s">
        <v>1052</v>
      </c>
      <c r="X12" s="58" t="s">
        <v>955</v>
      </c>
      <c r="Y12" s="58"/>
    </row>
    <row r="13" ht="22.5" customHeight="1">
      <c r="A13" s="113">
        <v>12.0</v>
      </c>
      <c r="B13" s="113">
        <v>1.54634355E8</v>
      </c>
      <c r="C13" s="58" t="s">
        <v>1070</v>
      </c>
      <c r="D13" s="58" t="s">
        <v>1069</v>
      </c>
      <c r="E13" s="10" t="s">
        <v>955</v>
      </c>
      <c r="F13" s="58" t="s">
        <v>955</v>
      </c>
      <c r="G13" s="10" t="s">
        <v>1251</v>
      </c>
      <c r="H13" s="113">
        <v>380.0</v>
      </c>
      <c r="I13" s="12">
        <f t="shared" si="1"/>
        <v>487.1794872</v>
      </c>
      <c r="J13" s="114"/>
      <c r="K13" s="58"/>
      <c r="L13" s="10" t="s">
        <v>1051</v>
      </c>
      <c r="M13" s="58" t="s">
        <v>1262</v>
      </c>
      <c r="N13" s="58" t="s">
        <v>955</v>
      </c>
      <c r="O13" s="10" t="s">
        <v>1253</v>
      </c>
      <c r="P13" s="58" t="s">
        <v>955</v>
      </c>
      <c r="Q13" s="58" t="s">
        <v>955</v>
      </c>
      <c r="R13" s="113">
        <v>1.0</v>
      </c>
      <c r="S13" s="113">
        <v>0.0</v>
      </c>
      <c r="T13" s="58" t="s">
        <v>1052</v>
      </c>
      <c r="U13" s="58" t="s">
        <v>955</v>
      </c>
      <c r="V13" s="58" t="s">
        <v>955</v>
      </c>
      <c r="W13" s="58" t="s">
        <v>1052</v>
      </c>
      <c r="X13" s="58" t="s">
        <v>955</v>
      </c>
      <c r="Y13" s="58"/>
    </row>
    <row r="14" ht="22.5" customHeight="1">
      <c r="A14" s="113">
        <v>13.0</v>
      </c>
      <c r="B14" s="113">
        <v>1.54634356E8</v>
      </c>
      <c r="C14" s="58" t="s">
        <v>1066</v>
      </c>
      <c r="D14" s="58" t="s">
        <v>1071</v>
      </c>
      <c r="E14" s="10" t="s">
        <v>955</v>
      </c>
      <c r="F14" s="58" t="s">
        <v>955</v>
      </c>
      <c r="G14" s="10" t="s">
        <v>1251</v>
      </c>
      <c r="H14" s="113">
        <v>520.0</v>
      </c>
      <c r="I14" s="12">
        <f t="shared" si="1"/>
        <v>666.6666667</v>
      </c>
      <c r="J14" s="114"/>
      <c r="K14" s="58"/>
      <c r="L14" s="10" t="s">
        <v>1051</v>
      </c>
      <c r="M14" s="58" t="s">
        <v>1072</v>
      </c>
      <c r="N14" s="58" t="s">
        <v>955</v>
      </c>
      <c r="O14" s="10" t="s">
        <v>1253</v>
      </c>
      <c r="P14" s="58" t="s">
        <v>955</v>
      </c>
      <c r="Q14" s="58" t="s">
        <v>955</v>
      </c>
      <c r="R14" s="113">
        <v>1.0</v>
      </c>
      <c r="S14" s="113">
        <v>0.0</v>
      </c>
      <c r="T14" s="58" t="s">
        <v>1052</v>
      </c>
      <c r="U14" s="58" t="s">
        <v>955</v>
      </c>
      <c r="V14" s="58" t="s">
        <v>955</v>
      </c>
      <c r="W14" s="58" t="s">
        <v>1052</v>
      </c>
      <c r="X14" s="58" t="s">
        <v>955</v>
      </c>
      <c r="Y14" s="58"/>
    </row>
    <row r="15" ht="22.5" customHeight="1">
      <c r="A15" s="113">
        <v>14.0</v>
      </c>
      <c r="B15" s="113">
        <v>1.54634357E8</v>
      </c>
      <c r="C15" s="58" t="s">
        <v>1066</v>
      </c>
      <c r="D15" s="58" t="s">
        <v>1073</v>
      </c>
      <c r="E15" s="10" t="s">
        <v>955</v>
      </c>
      <c r="F15" s="58" t="s">
        <v>955</v>
      </c>
      <c r="G15" s="10" t="s">
        <v>1251</v>
      </c>
      <c r="H15" s="113">
        <v>490.0</v>
      </c>
      <c r="I15" s="12">
        <f t="shared" si="1"/>
        <v>628.2051282</v>
      </c>
      <c r="J15" s="114"/>
      <c r="K15" s="58"/>
      <c r="L15" s="10" t="s">
        <v>1051</v>
      </c>
      <c r="M15" s="58" t="s">
        <v>1074</v>
      </c>
      <c r="N15" s="58" t="s">
        <v>955</v>
      </c>
      <c r="O15" s="10" t="s">
        <v>1253</v>
      </c>
      <c r="P15" s="58" t="s">
        <v>955</v>
      </c>
      <c r="Q15" s="58" t="s">
        <v>955</v>
      </c>
      <c r="R15" s="113">
        <v>1.0</v>
      </c>
      <c r="S15" s="113">
        <v>0.0</v>
      </c>
      <c r="T15" s="58" t="s">
        <v>1052</v>
      </c>
      <c r="U15" s="58" t="s">
        <v>955</v>
      </c>
      <c r="V15" s="58" t="s">
        <v>955</v>
      </c>
      <c r="W15" s="58" t="s">
        <v>1052</v>
      </c>
      <c r="X15" s="58" t="s">
        <v>955</v>
      </c>
      <c r="Y15" s="58"/>
    </row>
    <row r="16" ht="22.5" customHeight="1">
      <c r="A16" s="113">
        <v>15.0</v>
      </c>
      <c r="B16" s="113">
        <v>1.54634358E8</v>
      </c>
      <c r="C16" s="58" t="s">
        <v>1076</v>
      </c>
      <c r="D16" s="58" t="s">
        <v>1075</v>
      </c>
      <c r="E16" s="10" t="s">
        <v>955</v>
      </c>
      <c r="F16" s="58" t="s">
        <v>955</v>
      </c>
      <c r="G16" s="10" t="s">
        <v>1251</v>
      </c>
      <c r="H16" s="113">
        <v>220.0</v>
      </c>
      <c r="I16" s="12">
        <f t="shared" si="1"/>
        <v>282.0512821</v>
      </c>
      <c r="J16" s="114"/>
      <c r="K16" s="58"/>
      <c r="L16" s="10" t="s">
        <v>1056</v>
      </c>
      <c r="M16" s="58" t="s">
        <v>1263</v>
      </c>
      <c r="N16" s="58" t="s">
        <v>955</v>
      </c>
      <c r="O16" s="10" t="s">
        <v>1253</v>
      </c>
      <c r="P16" s="58" t="s">
        <v>955</v>
      </c>
      <c r="Q16" s="58" t="s">
        <v>955</v>
      </c>
      <c r="R16" s="113">
        <v>1.0</v>
      </c>
      <c r="S16" s="113">
        <v>0.0</v>
      </c>
      <c r="T16" s="58" t="s">
        <v>1052</v>
      </c>
      <c r="U16" s="58" t="s">
        <v>955</v>
      </c>
      <c r="V16" s="58" t="s">
        <v>955</v>
      </c>
      <c r="W16" s="58" t="s">
        <v>1052</v>
      </c>
      <c r="X16" s="58" t="s">
        <v>955</v>
      </c>
      <c r="Y16" s="58"/>
    </row>
    <row r="17" ht="22.5" customHeight="1">
      <c r="A17" s="113">
        <v>16.0</v>
      </c>
      <c r="B17" s="113">
        <v>1.54634359E8</v>
      </c>
      <c r="C17" s="58" t="s">
        <v>1076</v>
      </c>
      <c r="D17" s="58" t="s">
        <v>1077</v>
      </c>
      <c r="E17" s="10" t="s">
        <v>955</v>
      </c>
      <c r="F17" s="58" t="s">
        <v>955</v>
      </c>
      <c r="G17" s="10" t="s">
        <v>1251</v>
      </c>
      <c r="H17" s="113">
        <v>210.0</v>
      </c>
      <c r="I17" s="12">
        <f t="shared" si="1"/>
        <v>269.2307692</v>
      </c>
      <c r="J17" s="114"/>
      <c r="K17" s="58"/>
      <c r="L17" s="10" t="s">
        <v>1056</v>
      </c>
      <c r="M17" s="58" t="s">
        <v>1264</v>
      </c>
      <c r="N17" s="58" t="s">
        <v>955</v>
      </c>
      <c r="O17" s="10" t="s">
        <v>1253</v>
      </c>
      <c r="P17" s="58" t="s">
        <v>955</v>
      </c>
      <c r="Q17" s="58" t="s">
        <v>955</v>
      </c>
      <c r="R17" s="113">
        <v>1.0</v>
      </c>
      <c r="S17" s="113">
        <v>0.0</v>
      </c>
      <c r="T17" s="58" t="s">
        <v>1052</v>
      </c>
      <c r="U17" s="58" t="s">
        <v>955</v>
      </c>
      <c r="V17" s="58" t="s">
        <v>955</v>
      </c>
      <c r="W17" s="58" t="s">
        <v>1052</v>
      </c>
      <c r="X17" s="58" t="s">
        <v>955</v>
      </c>
      <c r="Y17" s="58"/>
    </row>
    <row r="18" ht="22.5" customHeight="1">
      <c r="A18" s="113">
        <v>17.0</v>
      </c>
      <c r="B18" s="113">
        <v>1.5463436E8</v>
      </c>
      <c r="C18" s="58" t="s">
        <v>1076</v>
      </c>
      <c r="D18" s="58" t="s">
        <v>1078</v>
      </c>
      <c r="E18" s="10" t="s">
        <v>955</v>
      </c>
      <c r="F18" s="58" t="s">
        <v>955</v>
      </c>
      <c r="G18" s="10" t="s">
        <v>1251</v>
      </c>
      <c r="H18" s="113">
        <v>180.0</v>
      </c>
      <c r="I18" s="12">
        <f t="shared" si="1"/>
        <v>230.7692308</v>
      </c>
      <c r="J18" s="114"/>
      <c r="K18" s="58"/>
      <c r="L18" s="10" t="s">
        <v>1056</v>
      </c>
      <c r="M18" s="58" t="s">
        <v>1265</v>
      </c>
      <c r="N18" s="58" t="s">
        <v>955</v>
      </c>
      <c r="O18" s="10" t="s">
        <v>1253</v>
      </c>
      <c r="P18" s="58" t="s">
        <v>955</v>
      </c>
      <c r="Q18" s="58" t="s">
        <v>955</v>
      </c>
      <c r="R18" s="113">
        <v>1.0</v>
      </c>
      <c r="S18" s="113">
        <v>0.0</v>
      </c>
      <c r="T18" s="58" t="s">
        <v>1052</v>
      </c>
      <c r="U18" s="58" t="s">
        <v>955</v>
      </c>
      <c r="V18" s="58" t="s">
        <v>955</v>
      </c>
      <c r="W18" s="58" t="s">
        <v>1052</v>
      </c>
      <c r="X18" s="58" t="s">
        <v>955</v>
      </c>
      <c r="Y18" s="58"/>
    </row>
    <row r="19" ht="22.5" customHeight="1">
      <c r="A19" s="113">
        <v>18.0</v>
      </c>
      <c r="B19" s="113">
        <v>1.54634361E8</v>
      </c>
      <c r="C19" s="58" t="s">
        <v>1076</v>
      </c>
      <c r="D19" s="58" t="s">
        <v>1079</v>
      </c>
      <c r="E19" s="10" t="s">
        <v>955</v>
      </c>
      <c r="F19" s="58" t="s">
        <v>955</v>
      </c>
      <c r="G19" s="10" t="s">
        <v>1251</v>
      </c>
      <c r="H19" s="113">
        <v>160.0</v>
      </c>
      <c r="I19" s="12">
        <f t="shared" si="1"/>
        <v>205.1282051</v>
      </c>
      <c r="J19" s="114"/>
      <c r="K19" s="58"/>
      <c r="L19" s="10" t="s">
        <v>1056</v>
      </c>
      <c r="M19" s="58" t="s">
        <v>1266</v>
      </c>
      <c r="N19" s="58" t="s">
        <v>955</v>
      </c>
      <c r="O19" s="10" t="s">
        <v>1253</v>
      </c>
      <c r="P19" s="58" t="s">
        <v>955</v>
      </c>
      <c r="Q19" s="58" t="s">
        <v>955</v>
      </c>
      <c r="R19" s="113">
        <v>1.0</v>
      </c>
      <c r="S19" s="113">
        <v>0.0</v>
      </c>
      <c r="T19" s="58" t="s">
        <v>1052</v>
      </c>
      <c r="U19" s="58" t="s">
        <v>955</v>
      </c>
      <c r="V19" s="58" t="s">
        <v>955</v>
      </c>
      <c r="W19" s="58" t="s">
        <v>1052</v>
      </c>
      <c r="X19" s="58" t="s">
        <v>955</v>
      </c>
      <c r="Y19" s="58"/>
    </row>
    <row r="20" ht="22.5" customHeight="1">
      <c r="A20" s="113">
        <v>19.0</v>
      </c>
      <c r="B20" s="113">
        <v>1.54634362E8</v>
      </c>
      <c r="C20" s="58" t="s">
        <v>1076</v>
      </c>
      <c r="D20" s="58" t="s">
        <v>1080</v>
      </c>
      <c r="E20" s="10" t="s">
        <v>955</v>
      </c>
      <c r="F20" s="58" t="s">
        <v>955</v>
      </c>
      <c r="G20" s="10" t="s">
        <v>1251</v>
      </c>
      <c r="H20" s="113">
        <v>120.0</v>
      </c>
      <c r="I20" s="12">
        <f t="shared" si="1"/>
        <v>153.8461538</v>
      </c>
      <c r="J20" s="114"/>
      <c r="K20" s="58"/>
      <c r="L20" s="10" t="s">
        <v>1056</v>
      </c>
      <c r="M20" s="58" t="s">
        <v>1267</v>
      </c>
      <c r="N20" s="58" t="s">
        <v>955</v>
      </c>
      <c r="O20" s="10" t="s">
        <v>1253</v>
      </c>
      <c r="P20" s="58" t="s">
        <v>955</v>
      </c>
      <c r="Q20" s="58" t="s">
        <v>955</v>
      </c>
      <c r="R20" s="113">
        <v>1.0</v>
      </c>
      <c r="S20" s="113">
        <v>0.0</v>
      </c>
      <c r="T20" s="58" t="s">
        <v>1052</v>
      </c>
      <c r="U20" s="58" t="s">
        <v>955</v>
      </c>
      <c r="V20" s="58" t="s">
        <v>955</v>
      </c>
      <c r="W20" s="58" t="s">
        <v>1052</v>
      </c>
      <c r="X20" s="58" t="s">
        <v>955</v>
      </c>
      <c r="Y20" s="58"/>
    </row>
    <row r="21" ht="22.5" customHeight="1">
      <c r="A21" s="113">
        <v>20.0</v>
      </c>
      <c r="B21" s="113">
        <v>1.54634363E8</v>
      </c>
      <c r="C21" s="58" t="s">
        <v>1070</v>
      </c>
      <c r="D21" s="58" t="s">
        <v>1081</v>
      </c>
      <c r="E21" s="10" t="s">
        <v>955</v>
      </c>
      <c r="F21" s="58" t="s">
        <v>955</v>
      </c>
      <c r="G21" s="10" t="s">
        <v>1251</v>
      </c>
      <c r="H21" s="113">
        <v>380.0</v>
      </c>
      <c r="I21" s="12">
        <f t="shared" si="1"/>
        <v>487.1794872</v>
      </c>
      <c r="J21" s="114"/>
      <c r="K21" s="58"/>
      <c r="L21" s="10" t="s">
        <v>1051</v>
      </c>
      <c r="M21" s="58" t="s">
        <v>1268</v>
      </c>
      <c r="N21" s="58" t="s">
        <v>955</v>
      </c>
      <c r="O21" s="10" t="s">
        <v>1253</v>
      </c>
      <c r="P21" s="58" t="s">
        <v>955</v>
      </c>
      <c r="Q21" s="58" t="s">
        <v>955</v>
      </c>
      <c r="R21" s="113">
        <v>1.0</v>
      </c>
      <c r="S21" s="113">
        <v>0.0</v>
      </c>
      <c r="T21" s="58" t="s">
        <v>1052</v>
      </c>
      <c r="U21" s="58" t="s">
        <v>955</v>
      </c>
      <c r="V21" s="58" t="s">
        <v>955</v>
      </c>
      <c r="W21" s="58" t="s">
        <v>1052</v>
      </c>
      <c r="X21" s="58" t="s">
        <v>955</v>
      </c>
      <c r="Y21" s="58"/>
    </row>
    <row r="22" ht="22.5" customHeight="1">
      <c r="A22" s="113">
        <v>21.0</v>
      </c>
      <c r="B22" s="113">
        <v>1.54634364E8</v>
      </c>
      <c r="C22" s="58" t="s">
        <v>1070</v>
      </c>
      <c r="D22" s="58" t="s">
        <v>1082</v>
      </c>
      <c r="E22" s="10" t="s">
        <v>955</v>
      </c>
      <c r="F22" s="58" t="s">
        <v>955</v>
      </c>
      <c r="G22" s="10" t="s">
        <v>1251</v>
      </c>
      <c r="H22" s="113">
        <v>360.0</v>
      </c>
      <c r="I22" s="12">
        <f t="shared" si="1"/>
        <v>461.5384615</v>
      </c>
      <c r="J22" s="114"/>
      <c r="K22" s="58"/>
      <c r="L22" s="10" t="s">
        <v>1051</v>
      </c>
      <c r="M22" s="58" t="s">
        <v>1083</v>
      </c>
      <c r="N22" s="58" t="s">
        <v>955</v>
      </c>
      <c r="O22" s="10" t="s">
        <v>1253</v>
      </c>
      <c r="P22" s="58" t="s">
        <v>955</v>
      </c>
      <c r="Q22" s="58" t="s">
        <v>955</v>
      </c>
      <c r="R22" s="113">
        <v>1.0</v>
      </c>
      <c r="S22" s="113">
        <v>0.0</v>
      </c>
      <c r="T22" s="58" t="s">
        <v>1052</v>
      </c>
      <c r="U22" s="58" t="s">
        <v>955</v>
      </c>
      <c r="V22" s="58" t="s">
        <v>955</v>
      </c>
      <c r="W22" s="58" t="s">
        <v>1052</v>
      </c>
      <c r="X22" s="58" t="s">
        <v>955</v>
      </c>
      <c r="Y22" s="58"/>
    </row>
    <row r="23" ht="22.5" customHeight="1">
      <c r="A23" s="113">
        <v>22.0</v>
      </c>
      <c r="B23" s="113">
        <v>1.54634365E8</v>
      </c>
      <c r="C23" s="58" t="s">
        <v>1070</v>
      </c>
      <c r="D23" s="58" t="s">
        <v>1084</v>
      </c>
      <c r="E23" s="10" t="s">
        <v>955</v>
      </c>
      <c r="F23" s="58" t="s">
        <v>955</v>
      </c>
      <c r="G23" s="10" t="s">
        <v>1251</v>
      </c>
      <c r="H23" s="113">
        <v>360.0</v>
      </c>
      <c r="I23" s="12">
        <f t="shared" si="1"/>
        <v>461.5384615</v>
      </c>
      <c r="J23" s="114"/>
      <c r="K23" s="58"/>
      <c r="L23" s="10" t="s">
        <v>1051</v>
      </c>
      <c r="M23" s="58" t="s">
        <v>1269</v>
      </c>
      <c r="N23" s="58" t="s">
        <v>955</v>
      </c>
      <c r="O23" s="10" t="s">
        <v>1253</v>
      </c>
      <c r="P23" s="58" t="s">
        <v>955</v>
      </c>
      <c r="Q23" s="58" t="s">
        <v>955</v>
      </c>
      <c r="R23" s="113">
        <v>1.0</v>
      </c>
      <c r="S23" s="113">
        <v>0.0</v>
      </c>
      <c r="T23" s="58" t="s">
        <v>1052</v>
      </c>
      <c r="U23" s="58" t="s">
        <v>955</v>
      </c>
      <c r="V23" s="58" t="s">
        <v>955</v>
      </c>
      <c r="W23" s="58" t="s">
        <v>1052</v>
      </c>
      <c r="X23" s="58" t="s">
        <v>955</v>
      </c>
      <c r="Y23" s="58"/>
    </row>
    <row r="24" ht="22.5" customHeight="1">
      <c r="A24" s="113">
        <v>23.0</v>
      </c>
      <c r="B24" s="113">
        <v>1.54634366E8</v>
      </c>
      <c r="C24" s="58" t="s">
        <v>1070</v>
      </c>
      <c r="D24" s="58" t="s">
        <v>1085</v>
      </c>
      <c r="E24" s="10" t="s">
        <v>955</v>
      </c>
      <c r="F24" s="58" t="s">
        <v>955</v>
      </c>
      <c r="G24" s="10" t="s">
        <v>1251</v>
      </c>
      <c r="H24" s="113">
        <v>360.0</v>
      </c>
      <c r="I24" s="12">
        <f t="shared" si="1"/>
        <v>461.5384615</v>
      </c>
      <c r="J24" s="114"/>
      <c r="K24" s="58"/>
      <c r="L24" s="10" t="s">
        <v>1051</v>
      </c>
      <c r="M24" s="58" t="s">
        <v>1270</v>
      </c>
      <c r="N24" s="58" t="s">
        <v>955</v>
      </c>
      <c r="O24" s="10" t="s">
        <v>1253</v>
      </c>
      <c r="P24" s="58" t="s">
        <v>955</v>
      </c>
      <c r="Q24" s="58" t="s">
        <v>955</v>
      </c>
      <c r="R24" s="113">
        <v>1.0</v>
      </c>
      <c r="S24" s="113">
        <v>0.0</v>
      </c>
      <c r="T24" s="58" t="s">
        <v>1052</v>
      </c>
      <c r="U24" s="58" t="s">
        <v>955</v>
      </c>
      <c r="V24" s="58" t="s">
        <v>955</v>
      </c>
      <c r="W24" s="58" t="s">
        <v>1052</v>
      </c>
      <c r="X24" s="58" t="s">
        <v>955</v>
      </c>
      <c r="Y24" s="58"/>
    </row>
    <row r="25" ht="22.5" customHeight="1">
      <c r="A25" s="113">
        <v>24.0</v>
      </c>
      <c r="B25" s="113">
        <v>1.54634367E8</v>
      </c>
      <c r="C25" s="58" t="s">
        <v>1070</v>
      </c>
      <c r="D25" s="58" t="s">
        <v>1086</v>
      </c>
      <c r="E25" s="10" t="s">
        <v>955</v>
      </c>
      <c r="F25" s="58" t="s">
        <v>955</v>
      </c>
      <c r="G25" s="10" t="s">
        <v>1251</v>
      </c>
      <c r="H25" s="113">
        <v>310.0</v>
      </c>
      <c r="I25" s="12">
        <f t="shared" si="1"/>
        <v>397.4358974</v>
      </c>
      <c r="J25" s="114"/>
      <c r="K25" s="58"/>
      <c r="L25" s="10" t="s">
        <v>1056</v>
      </c>
      <c r="M25" s="58" t="s">
        <v>1271</v>
      </c>
      <c r="N25" s="58" t="s">
        <v>955</v>
      </c>
      <c r="O25" s="10" t="s">
        <v>1253</v>
      </c>
      <c r="P25" s="58" t="s">
        <v>955</v>
      </c>
      <c r="Q25" s="58" t="s">
        <v>955</v>
      </c>
      <c r="R25" s="113">
        <v>1.0</v>
      </c>
      <c r="S25" s="113">
        <v>0.0</v>
      </c>
      <c r="T25" s="58" t="s">
        <v>1052</v>
      </c>
      <c r="U25" s="58" t="s">
        <v>955</v>
      </c>
      <c r="V25" s="58" t="s">
        <v>955</v>
      </c>
      <c r="W25" s="58" t="s">
        <v>1052</v>
      </c>
      <c r="X25" s="58" t="s">
        <v>955</v>
      </c>
      <c r="Y25" s="58"/>
    </row>
    <row r="26" ht="22.5" customHeight="1">
      <c r="A26" s="113">
        <v>25.0</v>
      </c>
      <c r="B26" s="113">
        <v>1.54634368E8</v>
      </c>
      <c r="C26" s="58" t="s">
        <v>1088</v>
      </c>
      <c r="D26" s="58" t="s">
        <v>1087</v>
      </c>
      <c r="E26" s="10" t="s">
        <v>955</v>
      </c>
      <c r="F26" s="58" t="s">
        <v>955</v>
      </c>
      <c r="G26" s="10" t="s">
        <v>1251</v>
      </c>
      <c r="H26" s="113">
        <v>450.0</v>
      </c>
      <c r="I26" s="12">
        <f t="shared" si="1"/>
        <v>576.9230769</v>
      </c>
      <c r="J26" s="114"/>
      <c r="K26" s="58"/>
      <c r="L26" s="10" t="s">
        <v>1051</v>
      </c>
      <c r="M26" s="58" t="s">
        <v>1272</v>
      </c>
      <c r="N26" s="58" t="s">
        <v>955</v>
      </c>
      <c r="O26" s="10" t="s">
        <v>1253</v>
      </c>
      <c r="P26" s="58" t="s">
        <v>955</v>
      </c>
      <c r="Q26" s="58" t="s">
        <v>955</v>
      </c>
      <c r="R26" s="113">
        <v>1.0</v>
      </c>
      <c r="S26" s="113">
        <v>0.0</v>
      </c>
      <c r="T26" s="58" t="s">
        <v>1052</v>
      </c>
      <c r="U26" s="58" t="s">
        <v>955</v>
      </c>
      <c r="V26" s="58" t="s">
        <v>955</v>
      </c>
      <c r="W26" s="58" t="s">
        <v>1052</v>
      </c>
      <c r="X26" s="58" t="s">
        <v>955</v>
      </c>
      <c r="Y26" s="58"/>
    </row>
    <row r="27" ht="22.5" customHeight="1">
      <c r="A27" s="113">
        <v>26.0</v>
      </c>
      <c r="B27" s="113">
        <v>1.54634369E8</v>
      </c>
      <c r="C27" s="58" t="s">
        <v>1088</v>
      </c>
      <c r="D27" s="58" t="s">
        <v>1089</v>
      </c>
      <c r="E27" s="10" t="s">
        <v>955</v>
      </c>
      <c r="F27" s="58" t="s">
        <v>955</v>
      </c>
      <c r="G27" s="10" t="s">
        <v>1251</v>
      </c>
      <c r="H27" s="113">
        <v>420.0</v>
      </c>
      <c r="I27" s="12">
        <f t="shared" si="1"/>
        <v>538.4615385</v>
      </c>
      <c r="J27" s="114"/>
      <c r="K27" s="58"/>
      <c r="L27" s="10" t="s">
        <v>1051</v>
      </c>
      <c r="M27" s="58" t="s">
        <v>1273</v>
      </c>
      <c r="N27" s="58" t="s">
        <v>955</v>
      </c>
      <c r="O27" s="10" t="s">
        <v>1253</v>
      </c>
      <c r="P27" s="58" t="s">
        <v>955</v>
      </c>
      <c r="Q27" s="58" t="s">
        <v>955</v>
      </c>
      <c r="R27" s="113">
        <v>1.0</v>
      </c>
      <c r="S27" s="113">
        <v>0.0</v>
      </c>
      <c r="T27" s="58" t="s">
        <v>1052</v>
      </c>
      <c r="U27" s="58" t="s">
        <v>955</v>
      </c>
      <c r="V27" s="58" t="s">
        <v>955</v>
      </c>
      <c r="W27" s="58" t="s">
        <v>1052</v>
      </c>
      <c r="X27" s="58" t="s">
        <v>955</v>
      </c>
      <c r="Y27" s="58"/>
    </row>
    <row r="28" ht="22.5" customHeight="1">
      <c r="A28" s="113">
        <v>27.0</v>
      </c>
      <c r="B28" s="113">
        <v>1.5463437E8</v>
      </c>
      <c r="C28" s="58" t="s">
        <v>1091</v>
      </c>
      <c r="D28" s="58" t="s">
        <v>1090</v>
      </c>
      <c r="E28" s="10" t="s">
        <v>955</v>
      </c>
      <c r="F28" s="58" t="s">
        <v>955</v>
      </c>
      <c r="G28" s="10" t="s">
        <v>1251</v>
      </c>
      <c r="H28" s="113">
        <v>490.0</v>
      </c>
      <c r="I28" s="12">
        <f t="shared" si="1"/>
        <v>628.2051282</v>
      </c>
      <c r="J28" s="114"/>
      <c r="K28" s="58"/>
      <c r="L28" s="10" t="s">
        <v>1056</v>
      </c>
      <c r="M28" s="58" t="s">
        <v>1274</v>
      </c>
      <c r="N28" s="58" t="s">
        <v>955</v>
      </c>
      <c r="O28" s="10" t="s">
        <v>1253</v>
      </c>
      <c r="P28" s="58" t="s">
        <v>955</v>
      </c>
      <c r="Q28" s="58" t="s">
        <v>955</v>
      </c>
      <c r="R28" s="113">
        <v>1.0</v>
      </c>
      <c r="S28" s="113">
        <v>0.0</v>
      </c>
      <c r="T28" s="58" t="s">
        <v>1052</v>
      </c>
      <c r="U28" s="58" t="s">
        <v>955</v>
      </c>
      <c r="V28" s="58" t="s">
        <v>955</v>
      </c>
      <c r="W28" s="58" t="s">
        <v>1052</v>
      </c>
      <c r="X28" s="58" t="s">
        <v>955</v>
      </c>
      <c r="Y28" s="58"/>
    </row>
    <row r="29" ht="22.5" customHeight="1">
      <c r="A29" s="113">
        <v>28.0</v>
      </c>
      <c r="B29" s="113">
        <v>1.54634371E8</v>
      </c>
      <c r="C29" s="58" t="s">
        <v>1091</v>
      </c>
      <c r="D29" s="58" t="s">
        <v>1092</v>
      </c>
      <c r="E29" s="10" t="s">
        <v>955</v>
      </c>
      <c r="F29" s="58" t="s">
        <v>955</v>
      </c>
      <c r="G29" s="10" t="s">
        <v>1251</v>
      </c>
      <c r="H29" s="113">
        <v>650.0</v>
      </c>
      <c r="I29" s="12">
        <f t="shared" si="1"/>
        <v>833.3333333</v>
      </c>
      <c r="J29" s="114"/>
      <c r="K29" s="58"/>
      <c r="L29" s="10" t="s">
        <v>1051</v>
      </c>
      <c r="M29" s="58" t="s">
        <v>1275</v>
      </c>
      <c r="N29" s="58" t="s">
        <v>955</v>
      </c>
      <c r="O29" s="10" t="s">
        <v>1253</v>
      </c>
      <c r="P29" s="58" t="s">
        <v>955</v>
      </c>
      <c r="Q29" s="58" t="s">
        <v>955</v>
      </c>
      <c r="R29" s="113">
        <v>1.0</v>
      </c>
      <c r="S29" s="113">
        <v>0.0</v>
      </c>
      <c r="T29" s="58" t="s">
        <v>1052</v>
      </c>
      <c r="U29" s="58" t="s">
        <v>955</v>
      </c>
      <c r="V29" s="58" t="s">
        <v>955</v>
      </c>
      <c r="W29" s="58" t="s">
        <v>1052</v>
      </c>
      <c r="X29" s="58" t="s">
        <v>955</v>
      </c>
      <c r="Y29" s="58"/>
    </row>
    <row r="30" ht="22.5" customHeight="1">
      <c r="A30" s="113">
        <v>29.0</v>
      </c>
      <c r="B30" s="113">
        <v>1.54634372E8</v>
      </c>
      <c r="C30" s="58" t="s">
        <v>1091</v>
      </c>
      <c r="D30" s="58" t="s">
        <v>1093</v>
      </c>
      <c r="E30" s="10" t="s">
        <v>955</v>
      </c>
      <c r="F30" s="58" t="s">
        <v>955</v>
      </c>
      <c r="G30" s="10" t="s">
        <v>1251</v>
      </c>
      <c r="H30" s="113">
        <v>650.0</v>
      </c>
      <c r="I30" s="12">
        <f t="shared" si="1"/>
        <v>833.3333333</v>
      </c>
      <c r="J30" s="114"/>
      <c r="K30" s="58"/>
      <c r="L30" s="10" t="s">
        <v>1051</v>
      </c>
      <c r="M30" s="58" t="s">
        <v>1276</v>
      </c>
      <c r="N30" s="58" t="s">
        <v>955</v>
      </c>
      <c r="O30" s="10" t="s">
        <v>1253</v>
      </c>
      <c r="P30" s="58" t="s">
        <v>955</v>
      </c>
      <c r="Q30" s="58" t="s">
        <v>955</v>
      </c>
      <c r="R30" s="113">
        <v>1.0</v>
      </c>
      <c r="S30" s="113">
        <v>0.0</v>
      </c>
      <c r="T30" s="58" t="s">
        <v>1052</v>
      </c>
      <c r="U30" s="58" t="s">
        <v>955</v>
      </c>
      <c r="V30" s="58" t="s">
        <v>955</v>
      </c>
      <c r="W30" s="58" t="s">
        <v>1052</v>
      </c>
      <c r="X30" s="58" t="s">
        <v>955</v>
      </c>
      <c r="Y30" s="58"/>
    </row>
    <row r="31" ht="22.5" customHeight="1">
      <c r="A31" s="113">
        <v>30.0</v>
      </c>
      <c r="B31" s="113">
        <v>1.54634373E8</v>
      </c>
      <c r="C31" s="58" t="s">
        <v>1091</v>
      </c>
      <c r="D31" s="58" t="s">
        <v>1094</v>
      </c>
      <c r="E31" s="10" t="s">
        <v>955</v>
      </c>
      <c r="F31" s="58" t="s">
        <v>955</v>
      </c>
      <c r="G31" s="10" t="s">
        <v>1251</v>
      </c>
      <c r="H31" s="113">
        <v>650.0</v>
      </c>
      <c r="I31" s="12">
        <f t="shared" si="1"/>
        <v>833.3333333</v>
      </c>
      <c r="J31" s="114"/>
      <c r="K31" s="58"/>
      <c r="L31" s="10" t="s">
        <v>1051</v>
      </c>
      <c r="M31" s="58" t="s">
        <v>1277</v>
      </c>
      <c r="N31" s="58" t="s">
        <v>955</v>
      </c>
      <c r="O31" s="10" t="s">
        <v>1253</v>
      </c>
      <c r="P31" s="58" t="s">
        <v>955</v>
      </c>
      <c r="Q31" s="58" t="s">
        <v>955</v>
      </c>
      <c r="R31" s="113">
        <v>1.0</v>
      </c>
      <c r="S31" s="113">
        <v>0.0</v>
      </c>
      <c r="T31" s="58" t="s">
        <v>1052</v>
      </c>
      <c r="U31" s="58" t="s">
        <v>955</v>
      </c>
      <c r="V31" s="58" t="s">
        <v>955</v>
      </c>
      <c r="W31" s="58" t="s">
        <v>1052</v>
      </c>
      <c r="X31" s="58" t="s">
        <v>955</v>
      </c>
      <c r="Y31" s="58"/>
    </row>
    <row r="32" ht="22.5" customHeight="1">
      <c r="A32" s="113">
        <v>31.0</v>
      </c>
      <c r="B32" s="113">
        <v>1.54634374E8</v>
      </c>
      <c r="C32" s="58" t="s">
        <v>1091</v>
      </c>
      <c r="D32" s="58" t="s">
        <v>1095</v>
      </c>
      <c r="E32" s="10" t="s">
        <v>955</v>
      </c>
      <c r="F32" s="58" t="s">
        <v>955</v>
      </c>
      <c r="G32" s="10" t="s">
        <v>1251</v>
      </c>
      <c r="H32" s="113">
        <v>700.0</v>
      </c>
      <c r="I32" s="12">
        <f t="shared" si="1"/>
        <v>897.4358974</v>
      </c>
      <c r="J32" s="114"/>
      <c r="K32" s="58"/>
      <c r="L32" s="10" t="s">
        <v>1051</v>
      </c>
      <c r="M32" s="58" t="s">
        <v>1278</v>
      </c>
      <c r="N32" s="58" t="s">
        <v>955</v>
      </c>
      <c r="O32" s="10" t="s">
        <v>1253</v>
      </c>
      <c r="P32" s="58" t="s">
        <v>955</v>
      </c>
      <c r="Q32" s="58" t="s">
        <v>955</v>
      </c>
      <c r="R32" s="113">
        <v>1.0</v>
      </c>
      <c r="S32" s="113">
        <v>0.0</v>
      </c>
      <c r="T32" s="58" t="s">
        <v>1052</v>
      </c>
      <c r="U32" s="58" t="s">
        <v>955</v>
      </c>
      <c r="V32" s="58" t="s">
        <v>955</v>
      </c>
      <c r="W32" s="58" t="s">
        <v>1052</v>
      </c>
      <c r="X32" s="58" t="s">
        <v>955</v>
      </c>
      <c r="Y32" s="58"/>
    </row>
    <row r="33" ht="22.5" customHeight="1">
      <c r="A33" s="113">
        <v>32.0</v>
      </c>
      <c r="B33" s="113">
        <v>1.54634375E8</v>
      </c>
      <c r="C33" s="58" t="s">
        <v>1091</v>
      </c>
      <c r="D33" s="58" t="s">
        <v>1096</v>
      </c>
      <c r="E33" s="10" t="s">
        <v>955</v>
      </c>
      <c r="F33" s="58" t="s">
        <v>955</v>
      </c>
      <c r="G33" s="10" t="s">
        <v>1251</v>
      </c>
      <c r="H33" s="113">
        <v>650.0</v>
      </c>
      <c r="I33" s="12">
        <f t="shared" si="1"/>
        <v>833.3333333</v>
      </c>
      <c r="J33" s="114"/>
      <c r="K33" s="58"/>
      <c r="L33" s="10" t="s">
        <v>1051</v>
      </c>
      <c r="M33" s="58" t="s">
        <v>1279</v>
      </c>
      <c r="N33" s="58" t="s">
        <v>955</v>
      </c>
      <c r="O33" s="10" t="s">
        <v>1253</v>
      </c>
      <c r="P33" s="58" t="s">
        <v>955</v>
      </c>
      <c r="Q33" s="58" t="s">
        <v>955</v>
      </c>
      <c r="R33" s="113">
        <v>1.0</v>
      </c>
      <c r="S33" s="113">
        <v>0.0</v>
      </c>
      <c r="T33" s="58" t="s">
        <v>1052</v>
      </c>
      <c r="U33" s="58" t="s">
        <v>955</v>
      </c>
      <c r="V33" s="58" t="s">
        <v>955</v>
      </c>
      <c r="W33" s="58" t="s">
        <v>1052</v>
      </c>
      <c r="X33" s="58" t="s">
        <v>955</v>
      </c>
      <c r="Y33" s="58"/>
    </row>
    <row r="34" ht="22.5" customHeight="1">
      <c r="A34" s="113">
        <v>33.0</v>
      </c>
      <c r="B34" s="113">
        <v>1.54634376E8</v>
      </c>
      <c r="C34" s="58" t="s">
        <v>1091</v>
      </c>
      <c r="D34" s="58" t="s">
        <v>1097</v>
      </c>
      <c r="E34" s="10" t="s">
        <v>955</v>
      </c>
      <c r="F34" s="58" t="s">
        <v>955</v>
      </c>
      <c r="G34" s="10" t="s">
        <v>1251</v>
      </c>
      <c r="H34" s="113">
        <v>700.0</v>
      </c>
      <c r="I34" s="12">
        <f t="shared" si="1"/>
        <v>897.4358974</v>
      </c>
      <c r="J34" s="114"/>
      <c r="K34" s="58"/>
      <c r="L34" s="10" t="s">
        <v>1056</v>
      </c>
      <c r="M34" s="58" t="s">
        <v>1280</v>
      </c>
      <c r="N34" s="58" t="s">
        <v>955</v>
      </c>
      <c r="O34" s="10" t="s">
        <v>1253</v>
      </c>
      <c r="P34" s="58" t="s">
        <v>955</v>
      </c>
      <c r="Q34" s="58" t="s">
        <v>955</v>
      </c>
      <c r="R34" s="113">
        <v>1.0</v>
      </c>
      <c r="S34" s="113">
        <v>0.0</v>
      </c>
      <c r="T34" s="58" t="s">
        <v>1052</v>
      </c>
      <c r="U34" s="58" t="s">
        <v>955</v>
      </c>
      <c r="V34" s="58" t="s">
        <v>955</v>
      </c>
      <c r="W34" s="58" t="s">
        <v>1052</v>
      </c>
      <c r="X34" s="58" t="s">
        <v>955</v>
      </c>
      <c r="Y34" s="58"/>
    </row>
    <row r="35" ht="22.5" customHeight="1">
      <c r="A35" s="113">
        <v>34.0</v>
      </c>
      <c r="B35" s="113">
        <v>1.54634377E8</v>
      </c>
      <c r="C35" s="58" t="s">
        <v>1091</v>
      </c>
      <c r="D35" s="58" t="s">
        <v>1098</v>
      </c>
      <c r="E35" s="10" t="s">
        <v>955</v>
      </c>
      <c r="F35" s="58" t="s">
        <v>955</v>
      </c>
      <c r="G35" s="10" t="s">
        <v>1251</v>
      </c>
      <c r="H35" s="113">
        <v>450.0</v>
      </c>
      <c r="I35" s="12">
        <f t="shared" si="1"/>
        <v>576.9230769</v>
      </c>
      <c r="J35" s="114"/>
      <c r="K35" s="58"/>
      <c r="L35" s="10" t="s">
        <v>1056</v>
      </c>
      <c r="M35" s="58" t="s">
        <v>1281</v>
      </c>
      <c r="N35" s="58" t="s">
        <v>955</v>
      </c>
      <c r="O35" s="10" t="s">
        <v>1253</v>
      </c>
      <c r="P35" s="58" t="s">
        <v>955</v>
      </c>
      <c r="Q35" s="58" t="s">
        <v>955</v>
      </c>
      <c r="R35" s="113">
        <v>1.0</v>
      </c>
      <c r="S35" s="113">
        <v>0.0</v>
      </c>
      <c r="T35" s="58" t="s">
        <v>1052</v>
      </c>
      <c r="U35" s="58" t="s">
        <v>955</v>
      </c>
      <c r="V35" s="58" t="s">
        <v>955</v>
      </c>
      <c r="W35" s="58" t="s">
        <v>1052</v>
      </c>
      <c r="X35" s="58" t="s">
        <v>955</v>
      </c>
      <c r="Y35" s="58"/>
    </row>
    <row r="36" ht="22.5" customHeight="1">
      <c r="A36" s="113">
        <v>35.0</v>
      </c>
      <c r="B36" s="113">
        <v>1.54634378E8</v>
      </c>
      <c r="C36" s="58" t="s">
        <v>1100</v>
      </c>
      <c r="D36" s="58" t="s">
        <v>1099</v>
      </c>
      <c r="E36" s="10" t="s">
        <v>955</v>
      </c>
      <c r="F36" s="58" t="s">
        <v>955</v>
      </c>
      <c r="G36" s="10" t="s">
        <v>1251</v>
      </c>
      <c r="H36" s="113">
        <v>0.0</v>
      </c>
      <c r="I36" s="12">
        <f t="shared" si="1"/>
        <v>0</v>
      </c>
      <c r="J36" s="114"/>
      <c r="K36" s="58" t="str">
        <f t="shared" ref="K36:K39" si="2">if(J36&lt;&gt;"",J36-J36*20%,"")</f>
        <v/>
      </c>
      <c r="L36" s="10" t="s">
        <v>1056</v>
      </c>
      <c r="M36" s="58" t="s">
        <v>1282</v>
      </c>
      <c r="N36" s="58" t="s">
        <v>955</v>
      </c>
      <c r="O36" s="10" t="s">
        <v>1253</v>
      </c>
      <c r="P36" s="58" t="s">
        <v>955</v>
      </c>
      <c r="Q36" s="58" t="s">
        <v>955</v>
      </c>
      <c r="R36" s="113">
        <v>1.0</v>
      </c>
      <c r="S36" s="113">
        <v>0.0</v>
      </c>
      <c r="T36" s="58" t="s">
        <v>1052</v>
      </c>
      <c r="U36" s="58" t="s">
        <v>955</v>
      </c>
      <c r="V36" s="58" t="s">
        <v>955</v>
      </c>
      <c r="W36" s="58" t="s">
        <v>1052</v>
      </c>
      <c r="X36" s="58" t="s">
        <v>955</v>
      </c>
      <c r="Y36" s="58"/>
    </row>
    <row r="37" ht="22.5" customHeight="1">
      <c r="A37" s="113">
        <v>36.0</v>
      </c>
      <c r="B37" s="113">
        <v>1.54634412E8</v>
      </c>
      <c r="C37" s="58" t="s">
        <v>1100</v>
      </c>
      <c r="D37" s="58" t="s">
        <v>1283</v>
      </c>
      <c r="E37" s="10" t="s">
        <v>1102</v>
      </c>
      <c r="F37" s="58" t="s">
        <v>955</v>
      </c>
      <c r="G37" s="10" t="s">
        <v>1284</v>
      </c>
      <c r="H37" s="113">
        <v>375.0</v>
      </c>
      <c r="I37" s="12">
        <f t="shared" si="1"/>
        <v>480.7692308</v>
      </c>
      <c r="J37" s="114"/>
      <c r="K37" s="58" t="str">
        <f t="shared" si="2"/>
        <v/>
      </c>
      <c r="L37" s="10" t="s">
        <v>1056</v>
      </c>
      <c r="M37" s="58" t="s">
        <v>955</v>
      </c>
      <c r="N37" s="58" t="s">
        <v>955</v>
      </c>
      <c r="O37" s="10" t="s">
        <v>1253</v>
      </c>
      <c r="P37" s="58" t="s">
        <v>955</v>
      </c>
      <c r="Q37" s="58" t="s">
        <v>955</v>
      </c>
      <c r="R37" s="113">
        <v>1.0</v>
      </c>
      <c r="S37" s="113">
        <v>0.0</v>
      </c>
      <c r="T37" s="58" t="s">
        <v>1052</v>
      </c>
      <c r="U37" s="58" t="s">
        <v>955</v>
      </c>
      <c r="V37" s="58" t="s">
        <v>955</v>
      </c>
      <c r="W37" s="58" t="s">
        <v>1052</v>
      </c>
      <c r="X37" s="58" t="s">
        <v>955</v>
      </c>
      <c r="Y37" s="58"/>
    </row>
    <row r="38" ht="22.5" customHeight="1">
      <c r="A38" s="113">
        <v>37.0</v>
      </c>
      <c r="B38" s="113">
        <v>1.54634413E8</v>
      </c>
      <c r="C38" s="58" t="s">
        <v>1100</v>
      </c>
      <c r="D38" s="58" t="s">
        <v>1285</v>
      </c>
      <c r="E38" s="10" t="s">
        <v>1103</v>
      </c>
      <c r="F38" s="58" t="s">
        <v>955</v>
      </c>
      <c r="G38" s="10" t="s">
        <v>1284</v>
      </c>
      <c r="H38" s="113">
        <v>525.0</v>
      </c>
      <c r="I38" s="12">
        <f t="shared" si="1"/>
        <v>673.0769231</v>
      </c>
      <c r="J38" s="114"/>
      <c r="K38" s="58" t="str">
        <f t="shared" si="2"/>
        <v/>
      </c>
      <c r="L38" s="10" t="s">
        <v>1056</v>
      </c>
      <c r="M38" s="58" t="s">
        <v>955</v>
      </c>
      <c r="N38" s="58" t="s">
        <v>955</v>
      </c>
      <c r="O38" s="10" t="s">
        <v>1253</v>
      </c>
      <c r="P38" s="58" t="s">
        <v>955</v>
      </c>
      <c r="Q38" s="58" t="s">
        <v>955</v>
      </c>
      <c r="R38" s="113">
        <v>1.0</v>
      </c>
      <c r="S38" s="113">
        <v>0.0</v>
      </c>
      <c r="T38" s="58" t="s">
        <v>1052</v>
      </c>
      <c r="U38" s="58" t="s">
        <v>955</v>
      </c>
      <c r="V38" s="58" t="s">
        <v>955</v>
      </c>
      <c r="W38" s="58" t="s">
        <v>1052</v>
      </c>
      <c r="X38" s="58" t="s">
        <v>955</v>
      </c>
      <c r="Y38" s="58"/>
    </row>
    <row r="39" ht="22.5" customHeight="1">
      <c r="A39" s="113">
        <v>38.0</v>
      </c>
      <c r="B39" s="113">
        <v>1.54634414E8</v>
      </c>
      <c r="C39" s="58" t="s">
        <v>1100</v>
      </c>
      <c r="D39" s="58" t="s">
        <v>1286</v>
      </c>
      <c r="E39" s="10" t="s">
        <v>1104</v>
      </c>
      <c r="F39" s="58" t="s">
        <v>955</v>
      </c>
      <c r="G39" s="10" t="s">
        <v>1284</v>
      </c>
      <c r="H39" s="113">
        <v>650.0</v>
      </c>
      <c r="I39" s="12">
        <f t="shared" si="1"/>
        <v>833.3333333</v>
      </c>
      <c r="J39" s="114"/>
      <c r="K39" s="58" t="str">
        <f t="shared" si="2"/>
        <v/>
      </c>
      <c r="L39" s="10" t="s">
        <v>1056</v>
      </c>
      <c r="M39" s="58" t="s">
        <v>955</v>
      </c>
      <c r="N39" s="58" t="s">
        <v>955</v>
      </c>
      <c r="O39" s="10" t="s">
        <v>1253</v>
      </c>
      <c r="P39" s="58" t="s">
        <v>955</v>
      </c>
      <c r="Q39" s="58" t="s">
        <v>955</v>
      </c>
      <c r="R39" s="113">
        <v>1.0</v>
      </c>
      <c r="S39" s="113">
        <v>0.0</v>
      </c>
      <c r="T39" s="58" t="s">
        <v>1052</v>
      </c>
      <c r="U39" s="58" t="s">
        <v>955</v>
      </c>
      <c r="V39" s="58" t="s">
        <v>955</v>
      </c>
      <c r="W39" s="58" t="s">
        <v>1052</v>
      </c>
      <c r="X39" s="58" t="s">
        <v>955</v>
      </c>
      <c r="Y39" s="58"/>
    </row>
    <row r="40" ht="22.5" customHeight="1">
      <c r="A40" s="113">
        <v>39.0</v>
      </c>
      <c r="B40" s="113">
        <v>1.54634379E8</v>
      </c>
      <c r="C40" s="58" t="s">
        <v>1100</v>
      </c>
      <c r="D40" s="58" t="s">
        <v>1105</v>
      </c>
      <c r="E40" s="10" t="s">
        <v>955</v>
      </c>
      <c r="F40" s="58" t="s">
        <v>955</v>
      </c>
      <c r="G40" s="10" t="s">
        <v>1251</v>
      </c>
      <c r="H40" s="113">
        <v>0.0</v>
      </c>
      <c r="I40" s="12">
        <f t="shared" si="1"/>
        <v>0</v>
      </c>
      <c r="J40" s="114"/>
      <c r="K40" s="58"/>
      <c r="L40" s="10" t="s">
        <v>1056</v>
      </c>
      <c r="M40" s="58" t="s">
        <v>1287</v>
      </c>
      <c r="N40" s="58" t="s">
        <v>955</v>
      </c>
      <c r="O40" s="10" t="s">
        <v>1253</v>
      </c>
      <c r="P40" s="58" t="s">
        <v>955</v>
      </c>
      <c r="Q40" s="58" t="s">
        <v>955</v>
      </c>
      <c r="R40" s="113">
        <v>1.0</v>
      </c>
      <c r="S40" s="113">
        <v>0.0</v>
      </c>
      <c r="T40" s="58" t="s">
        <v>1052</v>
      </c>
      <c r="U40" s="58" t="s">
        <v>955</v>
      </c>
      <c r="V40" s="58" t="s">
        <v>955</v>
      </c>
      <c r="W40" s="58" t="s">
        <v>1052</v>
      </c>
      <c r="X40" s="58" t="s">
        <v>955</v>
      </c>
      <c r="Y40" s="58"/>
    </row>
    <row r="41" ht="22.5" customHeight="1">
      <c r="A41" s="113">
        <v>40.0</v>
      </c>
      <c r="B41" s="113">
        <v>1.54634415E8</v>
      </c>
      <c r="C41" s="58" t="s">
        <v>1100</v>
      </c>
      <c r="D41" s="58" t="s">
        <v>1288</v>
      </c>
      <c r="E41" s="10" t="s">
        <v>1102</v>
      </c>
      <c r="F41" s="58" t="s">
        <v>955</v>
      </c>
      <c r="G41" s="10" t="s">
        <v>1284</v>
      </c>
      <c r="H41" s="113">
        <v>350.0</v>
      </c>
      <c r="I41" s="12">
        <f t="shared" si="1"/>
        <v>448.7179487</v>
      </c>
      <c r="J41" s="114"/>
      <c r="K41" s="58" t="str">
        <f t="shared" ref="K41:K43" si="3">if(J41&lt;&gt;"",J41-J41*20%,"")</f>
        <v/>
      </c>
      <c r="L41" s="10" t="s">
        <v>1056</v>
      </c>
      <c r="M41" s="58" t="s">
        <v>955</v>
      </c>
      <c r="N41" s="58" t="s">
        <v>955</v>
      </c>
      <c r="O41" s="10" t="s">
        <v>1253</v>
      </c>
      <c r="P41" s="58" t="s">
        <v>955</v>
      </c>
      <c r="Q41" s="58" t="s">
        <v>955</v>
      </c>
      <c r="R41" s="113">
        <v>1.0</v>
      </c>
      <c r="S41" s="113">
        <v>0.0</v>
      </c>
      <c r="T41" s="58" t="s">
        <v>1052</v>
      </c>
      <c r="U41" s="58" t="s">
        <v>955</v>
      </c>
      <c r="V41" s="58" t="s">
        <v>955</v>
      </c>
      <c r="W41" s="58" t="s">
        <v>1052</v>
      </c>
      <c r="X41" s="58" t="s">
        <v>955</v>
      </c>
      <c r="Y41" s="58"/>
    </row>
    <row r="42" ht="22.5" customHeight="1">
      <c r="A42" s="113">
        <v>41.0</v>
      </c>
      <c r="B42" s="113">
        <v>1.54634416E8</v>
      </c>
      <c r="C42" s="58" t="s">
        <v>1100</v>
      </c>
      <c r="D42" s="58" t="s">
        <v>1289</v>
      </c>
      <c r="E42" s="10" t="s">
        <v>1103</v>
      </c>
      <c r="F42" s="58" t="s">
        <v>955</v>
      </c>
      <c r="G42" s="10" t="s">
        <v>1284</v>
      </c>
      <c r="H42" s="113">
        <v>450.0</v>
      </c>
      <c r="I42" s="12">
        <f t="shared" si="1"/>
        <v>576.9230769</v>
      </c>
      <c r="J42" s="114"/>
      <c r="K42" s="58" t="str">
        <f t="shared" si="3"/>
        <v/>
      </c>
      <c r="L42" s="10" t="s">
        <v>1056</v>
      </c>
      <c r="M42" s="58" t="s">
        <v>955</v>
      </c>
      <c r="N42" s="58" t="s">
        <v>955</v>
      </c>
      <c r="O42" s="10" t="s">
        <v>1253</v>
      </c>
      <c r="P42" s="58" t="s">
        <v>955</v>
      </c>
      <c r="Q42" s="58" t="s">
        <v>955</v>
      </c>
      <c r="R42" s="113">
        <v>1.0</v>
      </c>
      <c r="S42" s="113">
        <v>0.0</v>
      </c>
      <c r="T42" s="58" t="s">
        <v>1052</v>
      </c>
      <c r="U42" s="58" t="s">
        <v>955</v>
      </c>
      <c r="V42" s="58" t="s">
        <v>955</v>
      </c>
      <c r="W42" s="58" t="s">
        <v>1052</v>
      </c>
      <c r="X42" s="58" t="s">
        <v>955</v>
      </c>
      <c r="Y42" s="58"/>
    </row>
    <row r="43" ht="22.5" customHeight="1">
      <c r="A43" s="113">
        <v>42.0</v>
      </c>
      <c r="B43" s="113">
        <v>1.54634417E8</v>
      </c>
      <c r="C43" s="58" t="s">
        <v>1100</v>
      </c>
      <c r="D43" s="58" t="s">
        <v>1290</v>
      </c>
      <c r="E43" s="10" t="s">
        <v>1104</v>
      </c>
      <c r="F43" s="58" t="s">
        <v>955</v>
      </c>
      <c r="G43" s="10" t="s">
        <v>1284</v>
      </c>
      <c r="H43" s="113">
        <v>550.0</v>
      </c>
      <c r="I43" s="12">
        <f t="shared" si="1"/>
        <v>705.1282051</v>
      </c>
      <c r="J43" s="114"/>
      <c r="K43" s="58" t="str">
        <f t="shared" si="3"/>
        <v/>
      </c>
      <c r="L43" s="10" t="s">
        <v>1056</v>
      </c>
      <c r="M43" s="58" t="s">
        <v>955</v>
      </c>
      <c r="N43" s="58" t="s">
        <v>955</v>
      </c>
      <c r="O43" s="10" t="s">
        <v>1253</v>
      </c>
      <c r="P43" s="58" t="s">
        <v>955</v>
      </c>
      <c r="Q43" s="58" t="s">
        <v>955</v>
      </c>
      <c r="R43" s="113">
        <v>1.0</v>
      </c>
      <c r="S43" s="113">
        <v>0.0</v>
      </c>
      <c r="T43" s="58" t="s">
        <v>1052</v>
      </c>
      <c r="U43" s="58" t="s">
        <v>955</v>
      </c>
      <c r="V43" s="58" t="s">
        <v>955</v>
      </c>
      <c r="W43" s="58" t="s">
        <v>1052</v>
      </c>
      <c r="X43" s="58" t="s">
        <v>955</v>
      </c>
      <c r="Y43" s="58"/>
    </row>
    <row r="44" ht="22.5" customHeight="1">
      <c r="A44" s="113">
        <v>43.0</v>
      </c>
      <c r="B44" s="113">
        <v>1.5463438E8</v>
      </c>
      <c r="C44" s="58" t="s">
        <v>1100</v>
      </c>
      <c r="D44" s="58" t="s">
        <v>1106</v>
      </c>
      <c r="E44" s="10" t="s">
        <v>955</v>
      </c>
      <c r="F44" s="58" t="s">
        <v>955</v>
      </c>
      <c r="G44" s="10" t="s">
        <v>1251</v>
      </c>
      <c r="H44" s="113">
        <v>0.0</v>
      </c>
      <c r="I44" s="12">
        <f t="shared" si="1"/>
        <v>0</v>
      </c>
      <c r="J44" s="114"/>
      <c r="K44" s="58"/>
      <c r="L44" s="10" t="s">
        <v>1056</v>
      </c>
      <c r="M44" s="58" t="s">
        <v>1291</v>
      </c>
      <c r="N44" s="58" t="s">
        <v>955</v>
      </c>
      <c r="O44" s="10" t="s">
        <v>1253</v>
      </c>
      <c r="P44" s="58" t="s">
        <v>955</v>
      </c>
      <c r="Q44" s="58" t="s">
        <v>955</v>
      </c>
      <c r="R44" s="113">
        <v>1.0</v>
      </c>
      <c r="S44" s="113">
        <v>0.0</v>
      </c>
      <c r="T44" s="58" t="s">
        <v>1052</v>
      </c>
      <c r="U44" s="58" t="s">
        <v>955</v>
      </c>
      <c r="V44" s="58" t="s">
        <v>955</v>
      </c>
      <c r="W44" s="58" t="s">
        <v>1052</v>
      </c>
      <c r="X44" s="58" t="s">
        <v>955</v>
      </c>
      <c r="Y44" s="58"/>
    </row>
    <row r="45" ht="22.5" customHeight="1">
      <c r="A45" s="113">
        <v>44.0</v>
      </c>
      <c r="B45" s="113">
        <v>1.54634418E8</v>
      </c>
      <c r="C45" s="58" t="s">
        <v>1100</v>
      </c>
      <c r="D45" s="58" t="s">
        <v>1292</v>
      </c>
      <c r="E45" s="10" t="s">
        <v>1102</v>
      </c>
      <c r="F45" s="58" t="s">
        <v>955</v>
      </c>
      <c r="G45" s="10" t="s">
        <v>1284</v>
      </c>
      <c r="H45" s="113">
        <v>375.0</v>
      </c>
      <c r="I45" s="12">
        <f t="shared" si="1"/>
        <v>480.7692308</v>
      </c>
      <c r="J45" s="114"/>
      <c r="K45" s="58" t="str">
        <f t="shared" ref="K45:K47" si="4">if(J45&lt;&gt;"",J45-J45*20%,"")</f>
        <v/>
      </c>
      <c r="L45" s="10" t="s">
        <v>1056</v>
      </c>
      <c r="M45" s="58" t="s">
        <v>955</v>
      </c>
      <c r="N45" s="58" t="s">
        <v>955</v>
      </c>
      <c r="O45" s="10" t="s">
        <v>1253</v>
      </c>
      <c r="P45" s="58" t="s">
        <v>955</v>
      </c>
      <c r="Q45" s="58" t="s">
        <v>955</v>
      </c>
      <c r="R45" s="113">
        <v>1.0</v>
      </c>
      <c r="S45" s="113">
        <v>0.0</v>
      </c>
      <c r="T45" s="58" t="s">
        <v>1052</v>
      </c>
      <c r="U45" s="58" t="s">
        <v>955</v>
      </c>
      <c r="V45" s="58" t="s">
        <v>955</v>
      </c>
      <c r="W45" s="58" t="s">
        <v>1052</v>
      </c>
      <c r="X45" s="58" t="s">
        <v>955</v>
      </c>
      <c r="Y45" s="58"/>
    </row>
    <row r="46" ht="22.5" customHeight="1">
      <c r="A46" s="113">
        <v>45.0</v>
      </c>
      <c r="B46" s="113">
        <v>1.54634419E8</v>
      </c>
      <c r="C46" s="58" t="s">
        <v>1100</v>
      </c>
      <c r="D46" s="58" t="s">
        <v>1293</v>
      </c>
      <c r="E46" s="10" t="s">
        <v>1103</v>
      </c>
      <c r="F46" s="58" t="s">
        <v>955</v>
      </c>
      <c r="G46" s="10" t="s">
        <v>1284</v>
      </c>
      <c r="H46" s="113">
        <v>525.0</v>
      </c>
      <c r="I46" s="12">
        <f t="shared" si="1"/>
        <v>673.0769231</v>
      </c>
      <c r="J46" s="114"/>
      <c r="K46" s="58" t="str">
        <f t="shared" si="4"/>
        <v/>
      </c>
      <c r="L46" s="10" t="s">
        <v>1056</v>
      </c>
      <c r="M46" s="58" t="s">
        <v>955</v>
      </c>
      <c r="N46" s="58" t="s">
        <v>955</v>
      </c>
      <c r="O46" s="10" t="s">
        <v>1253</v>
      </c>
      <c r="P46" s="58" t="s">
        <v>955</v>
      </c>
      <c r="Q46" s="58" t="s">
        <v>955</v>
      </c>
      <c r="R46" s="113">
        <v>1.0</v>
      </c>
      <c r="S46" s="113">
        <v>0.0</v>
      </c>
      <c r="T46" s="58" t="s">
        <v>1052</v>
      </c>
      <c r="U46" s="58" t="s">
        <v>955</v>
      </c>
      <c r="V46" s="58" t="s">
        <v>955</v>
      </c>
      <c r="W46" s="58" t="s">
        <v>1052</v>
      </c>
      <c r="X46" s="58" t="s">
        <v>955</v>
      </c>
      <c r="Y46" s="58"/>
    </row>
    <row r="47" ht="22.5" customHeight="1">
      <c r="A47" s="113">
        <v>46.0</v>
      </c>
      <c r="B47" s="113">
        <v>1.5463442E8</v>
      </c>
      <c r="C47" s="58" t="s">
        <v>1100</v>
      </c>
      <c r="D47" s="58" t="s">
        <v>1294</v>
      </c>
      <c r="E47" s="10" t="s">
        <v>1104</v>
      </c>
      <c r="F47" s="58" t="s">
        <v>955</v>
      </c>
      <c r="G47" s="10" t="s">
        <v>1284</v>
      </c>
      <c r="H47" s="113">
        <v>650.0</v>
      </c>
      <c r="I47" s="12">
        <f t="shared" si="1"/>
        <v>833.3333333</v>
      </c>
      <c r="J47" s="114"/>
      <c r="K47" s="58" t="str">
        <f t="shared" si="4"/>
        <v/>
      </c>
      <c r="L47" s="10" t="s">
        <v>1056</v>
      </c>
      <c r="M47" s="58" t="s">
        <v>955</v>
      </c>
      <c r="N47" s="58" t="s">
        <v>955</v>
      </c>
      <c r="O47" s="10" t="s">
        <v>1253</v>
      </c>
      <c r="P47" s="58" t="s">
        <v>955</v>
      </c>
      <c r="Q47" s="58" t="s">
        <v>955</v>
      </c>
      <c r="R47" s="113">
        <v>1.0</v>
      </c>
      <c r="S47" s="113">
        <v>0.0</v>
      </c>
      <c r="T47" s="58" t="s">
        <v>1052</v>
      </c>
      <c r="U47" s="58" t="s">
        <v>955</v>
      </c>
      <c r="V47" s="58" t="s">
        <v>955</v>
      </c>
      <c r="W47" s="58" t="s">
        <v>1052</v>
      </c>
      <c r="X47" s="58" t="s">
        <v>955</v>
      </c>
      <c r="Y47" s="58"/>
    </row>
    <row r="48" ht="22.5" customHeight="1">
      <c r="A48" s="113">
        <v>47.0</v>
      </c>
      <c r="B48" s="113">
        <v>1.54634381E8</v>
      </c>
      <c r="C48" s="58" t="s">
        <v>1100</v>
      </c>
      <c r="D48" s="58" t="s">
        <v>1107</v>
      </c>
      <c r="E48" s="10" t="s">
        <v>955</v>
      </c>
      <c r="F48" s="58" t="s">
        <v>955</v>
      </c>
      <c r="G48" s="10" t="s">
        <v>1251</v>
      </c>
      <c r="H48" s="113">
        <v>0.0</v>
      </c>
      <c r="I48" s="12">
        <f t="shared" si="1"/>
        <v>0</v>
      </c>
      <c r="J48" s="114"/>
      <c r="K48" s="58"/>
      <c r="L48" s="10" t="s">
        <v>1056</v>
      </c>
      <c r="M48" s="58" t="s">
        <v>1295</v>
      </c>
      <c r="N48" s="58" t="s">
        <v>955</v>
      </c>
      <c r="O48" s="10" t="s">
        <v>1253</v>
      </c>
      <c r="P48" s="58" t="s">
        <v>955</v>
      </c>
      <c r="Q48" s="58" t="s">
        <v>955</v>
      </c>
      <c r="R48" s="113">
        <v>1.0</v>
      </c>
      <c r="S48" s="113">
        <v>0.0</v>
      </c>
      <c r="T48" s="58" t="s">
        <v>1052</v>
      </c>
      <c r="U48" s="58" t="s">
        <v>955</v>
      </c>
      <c r="V48" s="58" t="s">
        <v>955</v>
      </c>
      <c r="W48" s="58" t="s">
        <v>1052</v>
      </c>
      <c r="X48" s="58" t="s">
        <v>955</v>
      </c>
      <c r="Y48" s="58"/>
    </row>
    <row r="49" ht="22.5" customHeight="1">
      <c r="A49" s="113">
        <v>48.0</v>
      </c>
      <c r="B49" s="113">
        <v>1.54634421E8</v>
      </c>
      <c r="C49" s="58" t="s">
        <v>1100</v>
      </c>
      <c r="D49" s="58" t="s">
        <v>1296</v>
      </c>
      <c r="E49" s="10" t="s">
        <v>1102</v>
      </c>
      <c r="F49" s="58" t="s">
        <v>955</v>
      </c>
      <c r="G49" s="10" t="s">
        <v>1284</v>
      </c>
      <c r="H49" s="113">
        <v>375.0</v>
      </c>
      <c r="I49" s="12">
        <f t="shared" si="1"/>
        <v>480.7692308</v>
      </c>
      <c r="J49" s="114"/>
      <c r="K49" s="58" t="str">
        <f t="shared" ref="K49:K51" si="5">if(J49&lt;&gt;"",J49-J49*20%,"")</f>
        <v/>
      </c>
      <c r="L49" s="10" t="s">
        <v>1056</v>
      </c>
      <c r="M49" s="58" t="s">
        <v>955</v>
      </c>
      <c r="N49" s="58" t="s">
        <v>955</v>
      </c>
      <c r="O49" s="10" t="s">
        <v>1253</v>
      </c>
      <c r="P49" s="58" t="s">
        <v>955</v>
      </c>
      <c r="Q49" s="58" t="s">
        <v>955</v>
      </c>
      <c r="R49" s="113">
        <v>1.0</v>
      </c>
      <c r="S49" s="113">
        <v>0.0</v>
      </c>
      <c r="T49" s="58" t="s">
        <v>1052</v>
      </c>
      <c r="U49" s="58" t="s">
        <v>955</v>
      </c>
      <c r="V49" s="58" t="s">
        <v>955</v>
      </c>
      <c r="W49" s="58" t="s">
        <v>1052</v>
      </c>
      <c r="X49" s="58" t="s">
        <v>955</v>
      </c>
      <c r="Y49" s="58"/>
    </row>
    <row r="50" ht="22.5" customHeight="1">
      <c r="A50" s="113">
        <v>49.0</v>
      </c>
      <c r="B50" s="113">
        <v>1.54634422E8</v>
      </c>
      <c r="C50" s="58" t="s">
        <v>1100</v>
      </c>
      <c r="D50" s="58" t="s">
        <v>1297</v>
      </c>
      <c r="E50" s="10" t="s">
        <v>1103</v>
      </c>
      <c r="F50" s="58" t="s">
        <v>955</v>
      </c>
      <c r="G50" s="10" t="s">
        <v>1284</v>
      </c>
      <c r="H50" s="113">
        <v>525.0</v>
      </c>
      <c r="I50" s="12">
        <f t="shared" si="1"/>
        <v>673.0769231</v>
      </c>
      <c r="J50" s="114"/>
      <c r="K50" s="58" t="str">
        <f t="shared" si="5"/>
        <v/>
      </c>
      <c r="L50" s="10" t="s">
        <v>1056</v>
      </c>
      <c r="M50" s="58" t="s">
        <v>955</v>
      </c>
      <c r="N50" s="58" t="s">
        <v>955</v>
      </c>
      <c r="O50" s="10" t="s">
        <v>1253</v>
      </c>
      <c r="P50" s="58" t="s">
        <v>955</v>
      </c>
      <c r="Q50" s="58" t="s">
        <v>955</v>
      </c>
      <c r="R50" s="113">
        <v>1.0</v>
      </c>
      <c r="S50" s="113">
        <v>0.0</v>
      </c>
      <c r="T50" s="58" t="s">
        <v>1052</v>
      </c>
      <c r="U50" s="58" t="s">
        <v>955</v>
      </c>
      <c r="V50" s="58" t="s">
        <v>955</v>
      </c>
      <c r="W50" s="58" t="s">
        <v>1052</v>
      </c>
      <c r="X50" s="58" t="s">
        <v>955</v>
      </c>
      <c r="Y50" s="58"/>
    </row>
    <row r="51" ht="22.5" customHeight="1">
      <c r="A51" s="113">
        <v>50.0</v>
      </c>
      <c r="B51" s="113">
        <v>1.54634423E8</v>
      </c>
      <c r="C51" s="58" t="s">
        <v>1100</v>
      </c>
      <c r="D51" s="58" t="s">
        <v>1298</v>
      </c>
      <c r="E51" s="10" t="s">
        <v>1104</v>
      </c>
      <c r="F51" s="58" t="s">
        <v>955</v>
      </c>
      <c r="G51" s="10" t="s">
        <v>1284</v>
      </c>
      <c r="H51" s="113">
        <v>650.0</v>
      </c>
      <c r="I51" s="12">
        <f t="shared" si="1"/>
        <v>833.3333333</v>
      </c>
      <c r="J51" s="114"/>
      <c r="K51" s="58" t="str">
        <f t="shared" si="5"/>
        <v/>
      </c>
      <c r="L51" s="10" t="s">
        <v>1056</v>
      </c>
      <c r="M51" s="58" t="s">
        <v>955</v>
      </c>
      <c r="N51" s="58" t="s">
        <v>955</v>
      </c>
      <c r="O51" s="10" t="s">
        <v>1253</v>
      </c>
      <c r="P51" s="58" t="s">
        <v>955</v>
      </c>
      <c r="Q51" s="58" t="s">
        <v>955</v>
      </c>
      <c r="R51" s="113">
        <v>1.0</v>
      </c>
      <c r="S51" s="113">
        <v>0.0</v>
      </c>
      <c r="T51" s="58" t="s">
        <v>1052</v>
      </c>
      <c r="U51" s="58" t="s">
        <v>955</v>
      </c>
      <c r="V51" s="58" t="s">
        <v>955</v>
      </c>
      <c r="W51" s="58" t="s">
        <v>1052</v>
      </c>
      <c r="X51" s="58" t="s">
        <v>955</v>
      </c>
      <c r="Y51" s="58"/>
    </row>
    <row r="52" ht="22.5" customHeight="1">
      <c r="A52" s="113">
        <v>51.0</v>
      </c>
      <c r="B52" s="113">
        <v>1.54634382E8</v>
      </c>
      <c r="C52" s="58" t="s">
        <v>1100</v>
      </c>
      <c r="D52" s="58" t="s">
        <v>1108</v>
      </c>
      <c r="E52" s="10" t="s">
        <v>955</v>
      </c>
      <c r="F52" s="58" t="s">
        <v>955</v>
      </c>
      <c r="G52" s="10" t="s">
        <v>1251</v>
      </c>
      <c r="H52" s="113">
        <v>0.0</v>
      </c>
      <c r="I52" s="12">
        <f t="shared" si="1"/>
        <v>0</v>
      </c>
      <c r="J52" s="114"/>
      <c r="K52" s="58"/>
      <c r="L52" s="10" t="s">
        <v>1056</v>
      </c>
      <c r="M52" s="58" t="s">
        <v>1299</v>
      </c>
      <c r="N52" s="58" t="s">
        <v>955</v>
      </c>
      <c r="O52" s="10" t="s">
        <v>1253</v>
      </c>
      <c r="P52" s="58" t="s">
        <v>955</v>
      </c>
      <c r="Q52" s="58" t="s">
        <v>955</v>
      </c>
      <c r="R52" s="113">
        <v>1.0</v>
      </c>
      <c r="S52" s="113">
        <v>0.0</v>
      </c>
      <c r="T52" s="58" t="s">
        <v>1052</v>
      </c>
      <c r="U52" s="58" t="s">
        <v>955</v>
      </c>
      <c r="V52" s="58" t="s">
        <v>955</v>
      </c>
      <c r="W52" s="58" t="s">
        <v>1052</v>
      </c>
      <c r="X52" s="58" t="s">
        <v>955</v>
      </c>
      <c r="Y52" s="58"/>
    </row>
    <row r="53" ht="22.5" customHeight="1">
      <c r="A53" s="113">
        <v>52.0</v>
      </c>
      <c r="B53" s="113">
        <v>1.54634424E8</v>
      </c>
      <c r="C53" s="58" t="s">
        <v>1100</v>
      </c>
      <c r="D53" s="58" t="s">
        <v>1300</v>
      </c>
      <c r="E53" s="10" t="s">
        <v>1102</v>
      </c>
      <c r="F53" s="58" t="s">
        <v>955</v>
      </c>
      <c r="G53" s="10" t="s">
        <v>1284</v>
      </c>
      <c r="H53" s="113">
        <v>325.0</v>
      </c>
      <c r="I53" s="12">
        <f t="shared" si="1"/>
        <v>416.6666667</v>
      </c>
      <c r="J53" s="114"/>
      <c r="K53" s="58" t="str">
        <f t="shared" ref="K53:K55" si="6">if(J53&lt;&gt;"",J53-J53*20%,"")</f>
        <v/>
      </c>
      <c r="L53" s="10" t="s">
        <v>1056</v>
      </c>
      <c r="M53" s="58" t="s">
        <v>955</v>
      </c>
      <c r="N53" s="58" t="s">
        <v>955</v>
      </c>
      <c r="O53" s="10" t="s">
        <v>1253</v>
      </c>
      <c r="P53" s="58" t="s">
        <v>955</v>
      </c>
      <c r="Q53" s="58" t="s">
        <v>955</v>
      </c>
      <c r="R53" s="113">
        <v>1.0</v>
      </c>
      <c r="S53" s="113">
        <v>0.0</v>
      </c>
      <c r="T53" s="58" t="s">
        <v>1052</v>
      </c>
      <c r="U53" s="58" t="s">
        <v>955</v>
      </c>
      <c r="V53" s="58" t="s">
        <v>955</v>
      </c>
      <c r="W53" s="58" t="s">
        <v>1052</v>
      </c>
      <c r="X53" s="58" t="s">
        <v>955</v>
      </c>
      <c r="Y53" s="58"/>
    </row>
    <row r="54" ht="22.5" customHeight="1">
      <c r="A54" s="113">
        <v>53.0</v>
      </c>
      <c r="B54" s="113">
        <v>1.54634425E8</v>
      </c>
      <c r="C54" s="58" t="s">
        <v>1100</v>
      </c>
      <c r="D54" s="58" t="s">
        <v>1301</v>
      </c>
      <c r="E54" s="10" t="s">
        <v>1103</v>
      </c>
      <c r="F54" s="58" t="s">
        <v>955</v>
      </c>
      <c r="G54" s="10" t="s">
        <v>1284</v>
      </c>
      <c r="H54" s="113">
        <v>450.0</v>
      </c>
      <c r="I54" s="12">
        <f t="shared" si="1"/>
        <v>576.9230769</v>
      </c>
      <c r="J54" s="114"/>
      <c r="K54" s="58" t="str">
        <f t="shared" si="6"/>
        <v/>
      </c>
      <c r="L54" s="10" t="s">
        <v>1056</v>
      </c>
      <c r="M54" s="58" t="s">
        <v>955</v>
      </c>
      <c r="N54" s="58" t="s">
        <v>955</v>
      </c>
      <c r="O54" s="10" t="s">
        <v>1253</v>
      </c>
      <c r="P54" s="58" t="s">
        <v>955</v>
      </c>
      <c r="Q54" s="58" t="s">
        <v>955</v>
      </c>
      <c r="R54" s="113">
        <v>1.0</v>
      </c>
      <c r="S54" s="113">
        <v>0.0</v>
      </c>
      <c r="T54" s="58" t="s">
        <v>1052</v>
      </c>
      <c r="U54" s="58" t="s">
        <v>955</v>
      </c>
      <c r="V54" s="58" t="s">
        <v>955</v>
      </c>
      <c r="W54" s="58" t="s">
        <v>1052</v>
      </c>
      <c r="X54" s="58" t="s">
        <v>955</v>
      </c>
      <c r="Y54" s="58"/>
    </row>
    <row r="55" ht="22.5" customHeight="1">
      <c r="A55" s="113">
        <v>54.0</v>
      </c>
      <c r="B55" s="113">
        <v>1.54634426E8</v>
      </c>
      <c r="C55" s="58" t="s">
        <v>1100</v>
      </c>
      <c r="D55" s="58" t="s">
        <v>1302</v>
      </c>
      <c r="E55" s="10" t="s">
        <v>1104</v>
      </c>
      <c r="F55" s="58" t="s">
        <v>955</v>
      </c>
      <c r="G55" s="10" t="s">
        <v>1284</v>
      </c>
      <c r="H55" s="113">
        <v>600.0</v>
      </c>
      <c r="I55" s="12">
        <f t="shared" si="1"/>
        <v>769.2307692</v>
      </c>
      <c r="J55" s="114"/>
      <c r="K55" s="58" t="str">
        <f t="shared" si="6"/>
        <v/>
      </c>
      <c r="L55" s="10" t="s">
        <v>1056</v>
      </c>
      <c r="M55" s="58" t="s">
        <v>955</v>
      </c>
      <c r="N55" s="58" t="s">
        <v>955</v>
      </c>
      <c r="O55" s="10" t="s">
        <v>1253</v>
      </c>
      <c r="P55" s="58" t="s">
        <v>955</v>
      </c>
      <c r="Q55" s="58" t="s">
        <v>955</v>
      </c>
      <c r="R55" s="113">
        <v>1.0</v>
      </c>
      <c r="S55" s="113">
        <v>0.0</v>
      </c>
      <c r="T55" s="58" t="s">
        <v>1052</v>
      </c>
      <c r="U55" s="58" t="s">
        <v>955</v>
      </c>
      <c r="V55" s="58" t="s">
        <v>955</v>
      </c>
      <c r="W55" s="58" t="s">
        <v>1052</v>
      </c>
      <c r="X55" s="58" t="s">
        <v>955</v>
      </c>
      <c r="Y55" s="58"/>
    </row>
    <row r="56" ht="22.5" customHeight="1">
      <c r="A56" s="113">
        <v>55.0</v>
      </c>
      <c r="B56" s="113">
        <v>1.54634383E8</v>
      </c>
      <c r="C56" s="58" t="s">
        <v>1100</v>
      </c>
      <c r="D56" s="58" t="s">
        <v>1109</v>
      </c>
      <c r="E56" s="10" t="s">
        <v>955</v>
      </c>
      <c r="F56" s="58" t="s">
        <v>955</v>
      </c>
      <c r="G56" s="10" t="s">
        <v>1251</v>
      </c>
      <c r="H56" s="113">
        <v>0.0</v>
      </c>
      <c r="I56" s="12">
        <f t="shared" si="1"/>
        <v>0</v>
      </c>
      <c r="J56" s="114"/>
      <c r="K56" s="58"/>
      <c r="L56" s="10" t="s">
        <v>1056</v>
      </c>
      <c r="M56" s="58" t="s">
        <v>1303</v>
      </c>
      <c r="N56" s="58" t="s">
        <v>955</v>
      </c>
      <c r="O56" s="10" t="s">
        <v>1253</v>
      </c>
      <c r="P56" s="58" t="s">
        <v>955</v>
      </c>
      <c r="Q56" s="58" t="s">
        <v>955</v>
      </c>
      <c r="R56" s="113">
        <v>1.0</v>
      </c>
      <c r="S56" s="113">
        <v>0.0</v>
      </c>
      <c r="T56" s="58" t="s">
        <v>1052</v>
      </c>
      <c r="U56" s="58" t="s">
        <v>955</v>
      </c>
      <c r="V56" s="58" t="s">
        <v>955</v>
      </c>
      <c r="W56" s="58" t="s">
        <v>1052</v>
      </c>
      <c r="X56" s="58" t="s">
        <v>955</v>
      </c>
      <c r="Y56" s="58"/>
    </row>
    <row r="57" ht="22.5" customHeight="1">
      <c r="A57" s="113">
        <v>56.0</v>
      </c>
      <c r="B57" s="113">
        <v>1.54634427E8</v>
      </c>
      <c r="C57" s="58" t="s">
        <v>1100</v>
      </c>
      <c r="D57" s="58" t="s">
        <v>1304</v>
      </c>
      <c r="E57" s="10" t="s">
        <v>1102</v>
      </c>
      <c r="F57" s="58" t="s">
        <v>955</v>
      </c>
      <c r="G57" s="10" t="s">
        <v>1284</v>
      </c>
      <c r="H57" s="113">
        <v>425.0</v>
      </c>
      <c r="I57" s="12">
        <f t="shared" si="1"/>
        <v>544.8717949</v>
      </c>
      <c r="J57" s="114"/>
      <c r="K57" s="58" t="str">
        <f t="shared" ref="K57:K59" si="7">if(J57&lt;&gt;"",J57-J57*20%,"")</f>
        <v/>
      </c>
      <c r="L57" s="10" t="s">
        <v>1056</v>
      </c>
      <c r="M57" s="58" t="s">
        <v>955</v>
      </c>
      <c r="N57" s="58" t="s">
        <v>955</v>
      </c>
      <c r="O57" s="10" t="s">
        <v>1253</v>
      </c>
      <c r="P57" s="58" t="s">
        <v>955</v>
      </c>
      <c r="Q57" s="58" t="s">
        <v>955</v>
      </c>
      <c r="R57" s="113">
        <v>1.0</v>
      </c>
      <c r="S57" s="113">
        <v>0.0</v>
      </c>
      <c r="T57" s="58" t="s">
        <v>1052</v>
      </c>
      <c r="U57" s="58" t="s">
        <v>955</v>
      </c>
      <c r="V57" s="58" t="s">
        <v>955</v>
      </c>
      <c r="W57" s="58" t="s">
        <v>1052</v>
      </c>
      <c r="X57" s="58" t="s">
        <v>955</v>
      </c>
      <c r="Y57" s="58"/>
    </row>
    <row r="58" ht="22.5" customHeight="1">
      <c r="A58" s="113">
        <v>57.0</v>
      </c>
      <c r="B58" s="113">
        <v>1.54634428E8</v>
      </c>
      <c r="C58" s="58" t="s">
        <v>1100</v>
      </c>
      <c r="D58" s="58" t="s">
        <v>1305</v>
      </c>
      <c r="E58" s="10" t="s">
        <v>1103</v>
      </c>
      <c r="F58" s="58" t="s">
        <v>955</v>
      </c>
      <c r="G58" s="10" t="s">
        <v>1284</v>
      </c>
      <c r="H58" s="113">
        <v>575.0</v>
      </c>
      <c r="I58" s="12">
        <f t="shared" si="1"/>
        <v>737.1794872</v>
      </c>
      <c r="J58" s="114"/>
      <c r="K58" s="58" t="str">
        <f t="shared" si="7"/>
        <v/>
      </c>
      <c r="L58" s="10" t="s">
        <v>1056</v>
      </c>
      <c r="M58" s="58" t="s">
        <v>955</v>
      </c>
      <c r="N58" s="58" t="s">
        <v>955</v>
      </c>
      <c r="O58" s="10" t="s">
        <v>1253</v>
      </c>
      <c r="P58" s="58" t="s">
        <v>955</v>
      </c>
      <c r="Q58" s="58" t="s">
        <v>955</v>
      </c>
      <c r="R58" s="113">
        <v>1.0</v>
      </c>
      <c r="S58" s="113">
        <v>0.0</v>
      </c>
      <c r="T58" s="58" t="s">
        <v>1052</v>
      </c>
      <c r="U58" s="58" t="s">
        <v>955</v>
      </c>
      <c r="V58" s="58" t="s">
        <v>955</v>
      </c>
      <c r="W58" s="58" t="s">
        <v>1052</v>
      </c>
      <c r="X58" s="58" t="s">
        <v>955</v>
      </c>
      <c r="Y58" s="58"/>
    </row>
    <row r="59" ht="22.5" customHeight="1">
      <c r="A59" s="113">
        <v>58.0</v>
      </c>
      <c r="B59" s="113">
        <v>1.54634429E8</v>
      </c>
      <c r="C59" s="58" t="s">
        <v>1100</v>
      </c>
      <c r="D59" s="58" t="s">
        <v>1306</v>
      </c>
      <c r="E59" s="10" t="s">
        <v>1104</v>
      </c>
      <c r="F59" s="58" t="s">
        <v>955</v>
      </c>
      <c r="G59" s="10" t="s">
        <v>1284</v>
      </c>
      <c r="H59" s="113">
        <v>725.0</v>
      </c>
      <c r="I59" s="12">
        <f t="shared" si="1"/>
        <v>929.4871795</v>
      </c>
      <c r="J59" s="114"/>
      <c r="K59" s="58" t="str">
        <f t="shared" si="7"/>
        <v/>
      </c>
      <c r="L59" s="10" t="s">
        <v>1056</v>
      </c>
      <c r="M59" s="58" t="s">
        <v>955</v>
      </c>
      <c r="N59" s="58" t="s">
        <v>955</v>
      </c>
      <c r="O59" s="10" t="s">
        <v>1253</v>
      </c>
      <c r="P59" s="58" t="s">
        <v>955</v>
      </c>
      <c r="Q59" s="58" t="s">
        <v>955</v>
      </c>
      <c r="R59" s="113">
        <v>1.0</v>
      </c>
      <c r="S59" s="113">
        <v>0.0</v>
      </c>
      <c r="T59" s="58" t="s">
        <v>1052</v>
      </c>
      <c r="U59" s="58" t="s">
        <v>955</v>
      </c>
      <c r="V59" s="58" t="s">
        <v>955</v>
      </c>
      <c r="W59" s="58" t="s">
        <v>1052</v>
      </c>
      <c r="X59" s="58" t="s">
        <v>955</v>
      </c>
      <c r="Y59" s="58"/>
    </row>
    <row r="60" ht="22.5" customHeight="1">
      <c r="A60" s="113">
        <v>59.0</v>
      </c>
      <c r="B60" s="113">
        <v>1.54634384E8</v>
      </c>
      <c r="C60" s="58" t="s">
        <v>1111</v>
      </c>
      <c r="D60" s="58" t="s">
        <v>1110</v>
      </c>
      <c r="E60" s="10" t="s">
        <v>955</v>
      </c>
      <c r="F60" s="58" t="s">
        <v>955</v>
      </c>
      <c r="G60" s="10" t="s">
        <v>1251</v>
      </c>
      <c r="H60" s="113">
        <v>0.0</v>
      </c>
      <c r="I60" s="12">
        <f t="shared" si="1"/>
        <v>0</v>
      </c>
      <c r="J60" s="114"/>
      <c r="K60" s="58"/>
      <c r="L60" s="10" t="s">
        <v>1051</v>
      </c>
      <c r="M60" s="58" t="s">
        <v>1307</v>
      </c>
      <c r="N60" s="58" t="s">
        <v>955</v>
      </c>
      <c r="O60" s="10" t="s">
        <v>1253</v>
      </c>
      <c r="P60" s="58" t="s">
        <v>955</v>
      </c>
      <c r="Q60" s="58" t="s">
        <v>955</v>
      </c>
      <c r="R60" s="113">
        <v>1.0</v>
      </c>
      <c r="S60" s="113">
        <v>0.0</v>
      </c>
      <c r="T60" s="58" t="s">
        <v>1052</v>
      </c>
      <c r="U60" s="58" t="s">
        <v>955</v>
      </c>
      <c r="V60" s="58" t="s">
        <v>955</v>
      </c>
      <c r="W60" s="58" t="s">
        <v>1052</v>
      </c>
      <c r="X60" s="58" t="s">
        <v>955</v>
      </c>
      <c r="Y60" s="58"/>
    </row>
    <row r="61" ht="22.5" customHeight="1">
      <c r="A61" s="113">
        <v>60.0</v>
      </c>
      <c r="B61" s="113">
        <v>1.5463443E8</v>
      </c>
      <c r="C61" s="58" t="s">
        <v>1111</v>
      </c>
      <c r="D61" s="58" t="s">
        <v>1308</v>
      </c>
      <c r="E61" s="10" t="s">
        <v>1102</v>
      </c>
      <c r="F61" s="58" t="s">
        <v>955</v>
      </c>
      <c r="G61" s="10" t="s">
        <v>1284</v>
      </c>
      <c r="H61" s="113">
        <v>425.0</v>
      </c>
      <c r="I61" s="12">
        <f t="shared" si="1"/>
        <v>544.8717949</v>
      </c>
      <c r="J61" s="114"/>
      <c r="K61" s="58" t="str">
        <f t="shared" ref="K61:K63" si="8">if(J61&lt;&gt;"",J61-J61*20%,"")</f>
        <v/>
      </c>
      <c r="L61" s="10" t="s">
        <v>1051</v>
      </c>
      <c r="M61" s="58" t="s">
        <v>955</v>
      </c>
      <c r="N61" s="58" t="s">
        <v>955</v>
      </c>
      <c r="O61" s="10" t="s">
        <v>1253</v>
      </c>
      <c r="P61" s="58" t="s">
        <v>955</v>
      </c>
      <c r="Q61" s="58" t="s">
        <v>955</v>
      </c>
      <c r="R61" s="113">
        <v>1.0</v>
      </c>
      <c r="S61" s="113">
        <v>0.0</v>
      </c>
      <c r="T61" s="58" t="s">
        <v>1052</v>
      </c>
      <c r="U61" s="58" t="s">
        <v>955</v>
      </c>
      <c r="V61" s="58" t="s">
        <v>955</v>
      </c>
      <c r="W61" s="58" t="s">
        <v>1052</v>
      </c>
      <c r="X61" s="58" t="s">
        <v>955</v>
      </c>
      <c r="Y61" s="58"/>
    </row>
    <row r="62" ht="22.5" customHeight="1">
      <c r="A62" s="113">
        <v>61.0</v>
      </c>
      <c r="B62" s="113">
        <v>1.54634431E8</v>
      </c>
      <c r="C62" s="58" t="s">
        <v>1111</v>
      </c>
      <c r="D62" s="58" t="s">
        <v>1309</v>
      </c>
      <c r="E62" s="10" t="s">
        <v>1103</v>
      </c>
      <c r="F62" s="58" t="s">
        <v>955</v>
      </c>
      <c r="G62" s="10" t="s">
        <v>1284</v>
      </c>
      <c r="H62" s="113">
        <v>575.0</v>
      </c>
      <c r="I62" s="12">
        <f t="shared" si="1"/>
        <v>737.1794872</v>
      </c>
      <c r="J62" s="114"/>
      <c r="K62" s="58" t="str">
        <f t="shared" si="8"/>
        <v/>
      </c>
      <c r="L62" s="10" t="s">
        <v>1051</v>
      </c>
      <c r="M62" s="58" t="s">
        <v>955</v>
      </c>
      <c r="N62" s="58" t="s">
        <v>955</v>
      </c>
      <c r="O62" s="10" t="s">
        <v>1253</v>
      </c>
      <c r="P62" s="58" t="s">
        <v>955</v>
      </c>
      <c r="Q62" s="58" t="s">
        <v>955</v>
      </c>
      <c r="R62" s="113">
        <v>1.0</v>
      </c>
      <c r="S62" s="113">
        <v>0.0</v>
      </c>
      <c r="T62" s="58" t="s">
        <v>1052</v>
      </c>
      <c r="U62" s="58" t="s">
        <v>955</v>
      </c>
      <c r="V62" s="58" t="s">
        <v>955</v>
      </c>
      <c r="W62" s="58" t="s">
        <v>1052</v>
      </c>
      <c r="X62" s="58" t="s">
        <v>955</v>
      </c>
      <c r="Y62" s="58"/>
    </row>
    <row r="63" ht="22.5" customHeight="1">
      <c r="A63" s="113">
        <v>62.0</v>
      </c>
      <c r="B63" s="113">
        <v>1.54634432E8</v>
      </c>
      <c r="C63" s="58" t="s">
        <v>1111</v>
      </c>
      <c r="D63" s="58" t="s">
        <v>1310</v>
      </c>
      <c r="E63" s="10" t="s">
        <v>1104</v>
      </c>
      <c r="F63" s="58" t="s">
        <v>955</v>
      </c>
      <c r="G63" s="10" t="s">
        <v>1284</v>
      </c>
      <c r="H63" s="113">
        <v>700.0</v>
      </c>
      <c r="I63" s="12">
        <f t="shared" si="1"/>
        <v>897.4358974</v>
      </c>
      <c r="J63" s="114"/>
      <c r="K63" s="58" t="str">
        <f t="shared" si="8"/>
        <v/>
      </c>
      <c r="L63" s="10" t="s">
        <v>1051</v>
      </c>
      <c r="M63" s="58" t="s">
        <v>955</v>
      </c>
      <c r="N63" s="58" t="s">
        <v>955</v>
      </c>
      <c r="O63" s="10" t="s">
        <v>1253</v>
      </c>
      <c r="P63" s="58" t="s">
        <v>955</v>
      </c>
      <c r="Q63" s="58" t="s">
        <v>955</v>
      </c>
      <c r="R63" s="113">
        <v>1.0</v>
      </c>
      <c r="S63" s="113">
        <v>0.0</v>
      </c>
      <c r="T63" s="58" t="s">
        <v>1052</v>
      </c>
      <c r="U63" s="58" t="s">
        <v>955</v>
      </c>
      <c r="V63" s="58" t="s">
        <v>955</v>
      </c>
      <c r="W63" s="58" t="s">
        <v>1052</v>
      </c>
      <c r="X63" s="58" t="s">
        <v>955</v>
      </c>
      <c r="Y63" s="58"/>
    </row>
    <row r="64" ht="22.5" customHeight="1">
      <c r="A64" s="113">
        <v>63.0</v>
      </c>
      <c r="B64" s="113">
        <v>1.54634385E8</v>
      </c>
      <c r="C64" s="58" t="s">
        <v>1111</v>
      </c>
      <c r="D64" s="58" t="s">
        <v>1112</v>
      </c>
      <c r="E64" s="10" t="s">
        <v>955</v>
      </c>
      <c r="F64" s="58" t="s">
        <v>955</v>
      </c>
      <c r="G64" s="10" t="s">
        <v>1251</v>
      </c>
      <c r="H64" s="113">
        <v>0.0</v>
      </c>
      <c r="I64" s="12">
        <f t="shared" si="1"/>
        <v>0</v>
      </c>
      <c r="J64" s="114"/>
      <c r="K64" s="58"/>
      <c r="L64" s="10" t="s">
        <v>1051</v>
      </c>
      <c r="M64" s="58" t="s">
        <v>1311</v>
      </c>
      <c r="N64" s="58" t="s">
        <v>955</v>
      </c>
      <c r="O64" s="10" t="s">
        <v>1253</v>
      </c>
      <c r="P64" s="58" t="s">
        <v>955</v>
      </c>
      <c r="Q64" s="58" t="s">
        <v>955</v>
      </c>
      <c r="R64" s="113">
        <v>1.0</v>
      </c>
      <c r="S64" s="113">
        <v>0.0</v>
      </c>
      <c r="T64" s="58" t="s">
        <v>1052</v>
      </c>
      <c r="U64" s="58" t="s">
        <v>955</v>
      </c>
      <c r="V64" s="58" t="s">
        <v>955</v>
      </c>
      <c r="W64" s="58" t="s">
        <v>1052</v>
      </c>
      <c r="X64" s="58" t="s">
        <v>955</v>
      </c>
      <c r="Y64" s="58"/>
    </row>
    <row r="65" ht="22.5" customHeight="1">
      <c r="A65" s="113">
        <v>64.0</v>
      </c>
      <c r="B65" s="113">
        <v>1.54634433E8</v>
      </c>
      <c r="C65" s="58" t="s">
        <v>1111</v>
      </c>
      <c r="D65" s="58" t="s">
        <v>1312</v>
      </c>
      <c r="E65" s="10" t="s">
        <v>1102</v>
      </c>
      <c r="F65" s="58" t="s">
        <v>955</v>
      </c>
      <c r="G65" s="10" t="s">
        <v>1284</v>
      </c>
      <c r="H65" s="113">
        <v>425.0</v>
      </c>
      <c r="I65" s="12">
        <f t="shared" si="1"/>
        <v>544.8717949</v>
      </c>
      <c r="J65" s="114"/>
      <c r="K65" s="58" t="str">
        <f t="shared" ref="K65:K67" si="9">if(J65&lt;&gt;"",J65-J65*20%,"")</f>
        <v/>
      </c>
      <c r="L65" s="10" t="s">
        <v>1051</v>
      </c>
      <c r="M65" s="58" t="s">
        <v>955</v>
      </c>
      <c r="N65" s="58" t="s">
        <v>955</v>
      </c>
      <c r="O65" s="10" t="s">
        <v>1253</v>
      </c>
      <c r="P65" s="58" t="s">
        <v>955</v>
      </c>
      <c r="Q65" s="58" t="s">
        <v>955</v>
      </c>
      <c r="R65" s="113">
        <v>1.0</v>
      </c>
      <c r="S65" s="113">
        <v>0.0</v>
      </c>
      <c r="T65" s="58" t="s">
        <v>1052</v>
      </c>
      <c r="U65" s="58" t="s">
        <v>955</v>
      </c>
      <c r="V65" s="58" t="s">
        <v>955</v>
      </c>
      <c r="W65" s="58" t="s">
        <v>1052</v>
      </c>
      <c r="X65" s="58" t="s">
        <v>955</v>
      </c>
      <c r="Y65" s="58"/>
    </row>
    <row r="66" ht="22.5" customHeight="1">
      <c r="A66" s="113">
        <v>65.0</v>
      </c>
      <c r="B66" s="113">
        <v>1.54634434E8</v>
      </c>
      <c r="C66" s="58" t="s">
        <v>1111</v>
      </c>
      <c r="D66" s="58" t="s">
        <v>1313</v>
      </c>
      <c r="E66" s="10" t="s">
        <v>1103</v>
      </c>
      <c r="F66" s="58" t="s">
        <v>955</v>
      </c>
      <c r="G66" s="10" t="s">
        <v>1284</v>
      </c>
      <c r="H66" s="113">
        <v>575.0</v>
      </c>
      <c r="I66" s="12">
        <f t="shared" si="1"/>
        <v>737.1794872</v>
      </c>
      <c r="J66" s="114"/>
      <c r="K66" s="58" t="str">
        <f t="shared" si="9"/>
        <v/>
      </c>
      <c r="L66" s="10" t="s">
        <v>1051</v>
      </c>
      <c r="M66" s="58" t="s">
        <v>955</v>
      </c>
      <c r="N66" s="58" t="s">
        <v>955</v>
      </c>
      <c r="O66" s="10" t="s">
        <v>1253</v>
      </c>
      <c r="P66" s="58" t="s">
        <v>955</v>
      </c>
      <c r="Q66" s="58" t="s">
        <v>955</v>
      </c>
      <c r="R66" s="113">
        <v>1.0</v>
      </c>
      <c r="S66" s="113">
        <v>0.0</v>
      </c>
      <c r="T66" s="58" t="s">
        <v>1052</v>
      </c>
      <c r="U66" s="58" t="s">
        <v>955</v>
      </c>
      <c r="V66" s="58" t="s">
        <v>955</v>
      </c>
      <c r="W66" s="58" t="s">
        <v>1052</v>
      </c>
      <c r="X66" s="58" t="s">
        <v>955</v>
      </c>
      <c r="Y66" s="58"/>
    </row>
    <row r="67" ht="22.5" customHeight="1">
      <c r="A67" s="113">
        <v>66.0</v>
      </c>
      <c r="B67" s="113">
        <v>1.54634435E8</v>
      </c>
      <c r="C67" s="58" t="s">
        <v>1111</v>
      </c>
      <c r="D67" s="58" t="s">
        <v>1314</v>
      </c>
      <c r="E67" s="10" t="s">
        <v>1104</v>
      </c>
      <c r="F67" s="58" t="s">
        <v>955</v>
      </c>
      <c r="G67" s="10" t="s">
        <v>1284</v>
      </c>
      <c r="H67" s="113">
        <v>700.0</v>
      </c>
      <c r="I67" s="12">
        <f t="shared" si="1"/>
        <v>897.4358974</v>
      </c>
      <c r="J67" s="114"/>
      <c r="K67" s="58" t="str">
        <f t="shared" si="9"/>
        <v/>
      </c>
      <c r="L67" s="10" t="s">
        <v>1051</v>
      </c>
      <c r="M67" s="58" t="s">
        <v>955</v>
      </c>
      <c r="N67" s="58" t="s">
        <v>955</v>
      </c>
      <c r="O67" s="10" t="s">
        <v>1253</v>
      </c>
      <c r="P67" s="58" t="s">
        <v>955</v>
      </c>
      <c r="Q67" s="58" t="s">
        <v>955</v>
      </c>
      <c r="R67" s="113">
        <v>1.0</v>
      </c>
      <c r="S67" s="113">
        <v>0.0</v>
      </c>
      <c r="T67" s="58" t="s">
        <v>1052</v>
      </c>
      <c r="U67" s="58" t="s">
        <v>955</v>
      </c>
      <c r="V67" s="58" t="s">
        <v>955</v>
      </c>
      <c r="W67" s="58" t="s">
        <v>1052</v>
      </c>
      <c r="X67" s="58" t="s">
        <v>955</v>
      </c>
      <c r="Y67" s="58"/>
    </row>
    <row r="68" ht="22.5" customHeight="1">
      <c r="A68" s="113">
        <v>67.0</v>
      </c>
      <c r="B68" s="113">
        <v>1.54634386E8</v>
      </c>
      <c r="C68" s="58" t="s">
        <v>1111</v>
      </c>
      <c r="D68" s="58" t="s">
        <v>1113</v>
      </c>
      <c r="E68" s="10" t="s">
        <v>955</v>
      </c>
      <c r="F68" s="58" t="s">
        <v>955</v>
      </c>
      <c r="G68" s="10" t="s">
        <v>1251</v>
      </c>
      <c r="H68" s="113">
        <v>0.0</v>
      </c>
      <c r="I68" s="12">
        <f t="shared" si="1"/>
        <v>0</v>
      </c>
      <c r="J68" s="114"/>
      <c r="K68" s="58"/>
      <c r="L68" s="10" t="s">
        <v>1051</v>
      </c>
      <c r="M68" s="58" t="s">
        <v>1315</v>
      </c>
      <c r="N68" s="58" t="s">
        <v>955</v>
      </c>
      <c r="O68" s="10" t="s">
        <v>1253</v>
      </c>
      <c r="P68" s="58" t="s">
        <v>955</v>
      </c>
      <c r="Q68" s="58" t="s">
        <v>955</v>
      </c>
      <c r="R68" s="113">
        <v>1.0</v>
      </c>
      <c r="S68" s="113">
        <v>0.0</v>
      </c>
      <c r="T68" s="58" t="s">
        <v>1052</v>
      </c>
      <c r="U68" s="58" t="s">
        <v>955</v>
      </c>
      <c r="V68" s="58" t="s">
        <v>955</v>
      </c>
      <c r="W68" s="58" t="s">
        <v>1052</v>
      </c>
      <c r="X68" s="58" t="s">
        <v>955</v>
      </c>
      <c r="Y68" s="58"/>
    </row>
    <row r="69" ht="22.5" customHeight="1">
      <c r="A69" s="113">
        <v>68.0</v>
      </c>
      <c r="B69" s="113">
        <v>1.54634436E8</v>
      </c>
      <c r="C69" s="58" t="s">
        <v>1111</v>
      </c>
      <c r="D69" s="58" t="s">
        <v>1316</v>
      </c>
      <c r="E69" s="10" t="s">
        <v>1102</v>
      </c>
      <c r="F69" s="58" t="s">
        <v>955</v>
      </c>
      <c r="G69" s="10" t="s">
        <v>1284</v>
      </c>
      <c r="H69" s="113">
        <v>425.0</v>
      </c>
      <c r="I69" s="12">
        <f t="shared" si="1"/>
        <v>544.8717949</v>
      </c>
      <c r="J69" s="114"/>
      <c r="K69" s="58" t="str">
        <f t="shared" ref="K69:K71" si="10">if(J69&lt;&gt;"",J69-J69*20%,"")</f>
        <v/>
      </c>
      <c r="L69" s="10" t="s">
        <v>1051</v>
      </c>
      <c r="M69" s="58" t="s">
        <v>955</v>
      </c>
      <c r="N69" s="58" t="s">
        <v>955</v>
      </c>
      <c r="O69" s="10" t="s">
        <v>1253</v>
      </c>
      <c r="P69" s="58" t="s">
        <v>955</v>
      </c>
      <c r="Q69" s="58" t="s">
        <v>955</v>
      </c>
      <c r="R69" s="113">
        <v>1.0</v>
      </c>
      <c r="S69" s="113">
        <v>0.0</v>
      </c>
      <c r="T69" s="58" t="s">
        <v>1052</v>
      </c>
      <c r="U69" s="58" t="s">
        <v>955</v>
      </c>
      <c r="V69" s="58" t="s">
        <v>955</v>
      </c>
      <c r="W69" s="58" t="s">
        <v>1052</v>
      </c>
      <c r="X69" s="58" t="s">
        <v>955</v>
      </c>
      <c r="Y69" s="58"/>
    </row>
    <row r="70" ht="22.5" customHeight="1">
      <c r="A70" s="113">
        <v>69.0</v>
      </c>
      <c r="B70" s="113">
        <v>1.54634437E8</v>
      </c>
      <c r="C70" s="58" t="s">
        <v>1111</v>
      </c>
      <c r="D70" s="58" t="s">
        <v>1317</v>
      </c>
      <c r="E70" s="10" t="s">
        <v>1103</v>
      </c>
      <c r="F70" s="58" t="s">
        <v>955</v>
      </c>
      <c r="G70" s="10" t="s">
        <v>1284</v>
      </c>
      <c r="H70" s="113">
        <v>575.0</v>
      </c>
      <c r="I70" s="12">
        <f t="shared" si="1"/>
        <v>737.1794872</v>
      </c>
      <c r="J70" s="114"/>
      <c r="K70" s="58" t="str">
        <f t="shared" si="10"/>
        <v/>
      </c>
      <c r="L70" s="10" t="s">
        <v>1051</v>
      </c>
      <c r="M70" s="58" t="s">
        <v>955</v>
      </c>
      <c r="N70" s="58" t="s">
        <v>955</v>
      </c>
      <c r="O70" s="10" t="s">
        <v>1253</v>
      </c>
      <c r="P70" s="58" t="s">
        <v>955</v>
      </c>
      <c r="Q70" s="58" t="s">
        <v>955</v>
      </c>
      <c r="R70" s="113">
        <v>1.0</v>
      </c>
      <c r="S70" s="113">
        <v>0.0</v>
      </c>
      <c r="T70" s="58" t="s">
        <v>1052</v>
      </c>
      <c r="U70" s="58" t="s">
        <v>955</v>
      </c>
      <c r="V70" s="58" t="s">
        <v>955</v>
      </c>
      <c r="W70" s="58" t="s">
        <v>1052</v>
      </c>
      <c r="X70" s="58" t="s">
        <v>955</v>
      </c>
      <c r="Y70" s="58"/>
    </row>
    <row r="71" ht="22.5" customHeight="1">
      <c r="A71" s="113">
        <v>70.0</v>
      </c>
      <c r="B71" s="113">
        <v>1.54634438E8</v>
      </c>
      <c r="C71" s="58" t="s">
        <v>1111</v>
      </c>
      <c r="D71" s="58" t="s">
        <v>1318</v>
      </c>
      <c r="E71" s="10" t="s">
        <v>1104</v>
      </c>
      <c r="F71" s="58" t="s">
        <v>955</v>
      </c>
      <c r="G71" s="10" t="s">
        <v>1284</v>
      </c>
      <c r="H71" s="113">
        <v>750.0</v>
      </c>
      <c r="I71" s="12">
        <f t="shared" si="1"/>
        <v>961.5384615</v>
      </c>
      <c r="J71" s="114"/>
      <c r="K71" s="58" t="str">
        <f t="shared" si="10"/>
        <v/>
      </c>
      <c r="L71" s="10" t="s">
        <v>1051</v>
      </c>
      <c r="M71" s="58" t="s">
        <v>955</v>
      </c>
      <c r="N71" s="58" t="s">
        <v>955</v>
      </c>
      <c r="O71" s="10" t="s">
        <v>1253</v>
      </c>
      <c r="P71" s="58" t="s">
        <v>955</v>
      </c>
      <c r="Q71" s="58" t="s">
        <v>955</v>
      </c>
      <c r="R71" s="113">
        <v>1.0</v>
      </c>
      <c r="S71" s="113">
        <v>0.0</v>
      </c>
      <c r="T71" s="58" t="s">
        <v>1052</v>
      </c>
      <c r="U71" s="58" t="s">
        <v>955</v>
      </c>
      <c r="V71" s="58" t="s">
        <v>955</v>
      </c>
      <c r="W71" s="58" t="s">
        <v>1052</v>
      </c>
      <c r="X71" s="58" t="s">
        <v>955</v>
      </c>
      <c r="Y71" s="58"/>
    </row>
    <row r="72" ht="22.5" customHeight="1">
      <c r="A72" s="113">
        <v>71.0</v>
      </c>
      <c r="B72" s="113">
        <v>1.54634387E8</v>
      </c>
      <c r="C72" s="58" t="s">
        <v>1111</v>
      </c>
      <c r="D72" s="58" t="s">
        <v>1114</v>
      </c>
      <c r="E72" s="10" t="s">
        <v>955</v>
      </c>
      <c r="F72" s="58" t="s">
        <v>955</v>
      </c>
      <c r="G72" s="10" t="s">
        <v>1251</v>
      </c>
      <c r="H72" s="113">
        <v>0.0</v>
      </c>
      <c r="I72" s="12">
        <f t="shared" si="1"/>
        <v>0</v>
      </c>
      <c r="J72" s="114"/>
      <c r="K72" s="58"/>
      <c r="L72" s="10" t="s">
        <v>1051</v>
      </c>
      <c r="M72" s="58" t="s">
        <v>1319</v>
      </c>
      <c r="N72" s="58" t="s">
        <v>955</v>
      </c>
      <c r="O72" s="10" t="s">
        <v>1253</v>
      </c>
      <c r="P72" s="58" t="s">
        <v>955</v>
      </c>
      <c r="Q72" s="58" t="s">
        <v>955</v>
      </c>
      <c r="R72" s="113">
        <v>1.0</v>
      </c>
      <c r="S72" s="113">
        <v>0.0</v>
      </c>
      <c r="T72" s="58" t="s">
        <v>1052</v>
      </c>
      <c r="U72" s="58" t="s">
        <v>955</v>
      </c>
      <c r="V72" s="58" t="s">
        <v>955</v>
      </c>
      <c r="W72" s="58" t="s">
        <v>1052</v>
      </c>
      <c r="X72" s="58" t="s">
        <v>955</v>
      </c>
      <c r="Y72" s="58"/>
    </row>
    <row r="73" ht="22.5" customHeight="1">
      <c r="A73" s="113">
        <v>72.0</v>
      </c>
      <c r="B73" s="113">
        <v>1.54634439E8</v>
      </c>
      <c r="C73" s="58" t="s">
        <v>1111</v>
      </c>
      <c r="D73" s="58" t="s">
        <v>1320</v>
      </c>
      <c r="E73" s="10" t="s">
        <v>1102</v>
      </c>
      <c r="F73" s="58" t="s">
        <v>955</v>
      </c>
      <c r="G73" s="10" t="s">
        <v>1284</v>
      </c>
      <c r="H73" s="113">
        <v>425.0</v>
      </c>
      <c r="I73" s="12">
        <f t="shared" si="1"/>
        <v>544.8717949</v>
      </c>
      <c r="J73" s="114"/>
      <c r="K73" s="58" t="str">
        <f t="shared" ref="K73:K75" si="11">if(J73&lt;&gt;"",J73-J73*20%,"")</f>
        <v/>
      </c>
      <c r="L73" s="10" t="s">
        <v>1051</v>
      </c>
      <c r="M73" s="58" t="s">
        <v>955</v>
      </c>
      <c r="N73" s="58" t="s">
        <v>955</v>
      </c>
      <c r="O73" s="10" t="s">
        <v>1253</v>
      </c>
      <c r="P73" s="58" t="s">
        <v>955</v>
      </c>
      <c r="Q73" s="58" t="s">
        <v>955</v>
      </c>
      <c r="R73" s="113">
        <v>1.0</v>
      </c>
      <c r="S73" s="113">
        <v>0.0</v>
      </c>
      <c r="T73" s="58" t="s">
        <v>1052</v>
      </c>
      <c r="U73" s="58" t="s">
        <v>955</v>
      </c>
      <c r="V73" s="58" t="s">
        <v>955</v>
      </c>
      <c r="W73" s="58" t="s">
        <v>1052</v>
      </c>
      <c r="X73" s="58" t="s">
        <v>955</v>
      </c>
      <c r="Y73" s="58"/>
    </row>
    <row r="74" ht="22.5" customHeight="1">
      <c r="A74" s="113">
        <v>73.0</v>
      </c>
      <c r="B74" s="113">
        <v>1.5463444E8</v>
      </c>
      <c r="C74" s="58" t="s">
        <v>1111</v>
      </c>
      <c r="D74" s="58" t="s">
        <v>1321</v>
      </c>
      <c r="E74" s="10" t="s">
        <v>1103</v>
      </c>
      <c r="F74" s="58" t="s">
        <v>955</v>
      </c>
      <c r="G74" s="10" t="s">
        <v>1284</v>
      </c>
      <c r="H74" s="113">
        <v>575.0</v>
      </c>
      <c r="I74" s="12">
        <f t="shared" si="1"/>
        <v>737.1794872</v>
      </c>
      <c r="J74" s="114"/>
      <c r="K74" s="58" t="str">
        <f t="shared" si="11"/>
        <v/>
      </c>
      <c r="L74" s="10" t="s">
        <v>1051</v>
      </c>
      <c r="M74" s="58" t="s">
        <v>955</v>
      </c>
      <c r="N74" s="58" t="s">
        <v>955</v>
      </c>
      <c r="O74" s="10" t="s">
        <v>1253</v>
      </c>
      <c r="P74" s="58" t="s">
        <v>955</v>
      </c>
      <c r="Q74" s="58" t="s">
        <v>955</v>
      </c>
      <c r="R74" s="113">
        <v>1.0</v>
      </c>
      <c r="S74" s="113">
        <v>0.0</v>
      </c>
      <c r="T74" s="58" t="s">
        <v>1052</v>
      </c>
      <c r="U74" s="58" t="s">
        <v>955</v>
      </c>
      <c r="V74" s="58" t="s">
        <v>955</v>
      </c>
      <c r="W74" s="58" t="s">
        <v>1052</v>
      </c>
      <c r="X74" s="58" t="s">
        <v>955</v>
      </c>
      <c r="Y74" s="58"/>
    </row>
    <row r="75" ht="22.5" customHeight="1">
      <c r="A75" s="113">
        <v>74.0</v>
      </c>
      <c r="B75" s="113">
        <v>1.54634441E8</v>
      </c>
      <c r="C75" s="58" t="s">
        <v>1111</v>
      </c>
      <c r="D75" s="58" t="s">
        <v>1322</v>
      </c>
      <c r="E75" s="10" t="s">
        <v>1104</v>
      </c>
      <c r="F75" s="58" t="s">
        <v>955</v>
      </c>
      <c r="G75" s="10" t="s">
        <v>1284</v>
      </c>
      <c r="H75" s="113">
        <v>725.0</v>
      </c>
      <c r="I75" s="12">
        <f t="shared" si="1"/>
        <v>929.4871795</v>
      </c>
      <c r="J75" s="114"/>
      <c r="K75" s="58" t="str">
        <f t="shared" si="11"/>
        <v/>
      </c>
      <c r="L75" s="10" t="s">
        <v>1051</v>
      </c>
      <c r="M75" s="58" t="s">
        <v>955</v>
      </c>
      <c r="N75" s="58" t="s">
        <v>955</v>
      </c>
      <c r="O75" s="10" t="s">
        <v>1253</v>
      </c>
      <c r="P75" s="58" t="s">
        <v>955</v>
      </c>
      <c r="Q75" s="58" t="s">
        <v>955</v>
      </c>
      <c r="R75" s="113">
        <v>1.0</v>
      </c>
      <c r="S75" s="113">
        <v>0.0</v>
      </c>
      <c r="T75" s="58" t="s">
        <v>1052</v>
      </c>
      <c r="U75" s="58" t="s">
        <v>955</v>
      </c>
      <c r="V75" s="58" t="s">
        <v>955</v>
      </c>
      <c r="W75" s="58" t="s">
        <v>1052</v>
      </c>
      <c r="X75" s="58" t="s">
        <v>955</v>
      </c>
      <c r="Y75" s="58"/>
    </row>
    <row r="76" ht="22.5" customHeight="1">
      <c r="A76" s="113">
        <v>75.0</v>
      </c>
      <c r="B76" s="113">
        <v>1.54634388E8</v>
      </c>
      <c r="C76" s="58" t="s">
        <v>1111</v>
      </c>
      <c r="D76" s="58" t="s">
        <v>1115</v>
      </c>
      <c r="E76" s="10" t="s">
        <v>955</v>
      </c>
      <c r="F76" s="58" t="s">
        <v>955</v>
      </c>
      <c r="G76" s="10" t="s">
        <v>1251</v>
      </c>
      <c r="H76" s="113">
        <v>0.0</v>
      </c>
      <c r="I76" s="12">
        <f t="shared" si="1"/>
        <v>0</v>
      </c>
      <c r="J76" s="114"/>
      <c r="K76" s="58"/>
      <c r="L76" s="10" t="s">
        <v>1051</v>
      </c>
      <c r="M76" s="58" t="s">
        <v>1323</v>
      </c>
      <c r="N76" s="58" t="s">
        <v>955</v>
      </c>
      <c r="O76" s="10" t="s">
        <v>1253</v>
      </c>
      <c r="P76" s="58" t="s">
        <v>955</v>
      </c>
      <c r="Q76" s="58" t="s">
        <v>955</v>
      </c>
      <c r="R76" s="113">
        <v>1.0</v>
      </c>
      <c r="S76" s="113">
        <v>0.0</v>
      </c>
      <c r="T76" s="58" t="s">
        <v>1052</v>
      </c>
      <c r="U76" s="58" t="s">
        <v>955</v>
      </c>
      <c r="V76" s="58" t="s">
        <v>955</v>
      </c>
      <c r="W76" s="58" t="s">
        <v>1052</v>
      </c>
      <c r="X76" s="58" t="s">
        <v>955</v>
      </c>
      <c r="Y76" s="58"/>
    </row>
    <row r="77" ht="22.5" customHeight="1">
      <c r="A77" s="113">
        <v>76.0</v>
      </c>
      <c r="B77" s="113">
        <v>1.54634442E8</v>
      </c>
      <c r="C77" s="58" t="s">
        <v>1111</v>
      </c>
      <c r="D77" s="58" t="s">
        <v>1324</v>
      </c>
      <c r="E77" s="10" t="s">
        <v>1102</v>
      </c>
      <c r="F77" s="58" t="s">
        <v>955</v>
      </c>
      <c r="G77" s="10" t="s">
        <v>1284</v>
      </c>
      <c r="H77" s="113">
        <v>425.0</v>
      </c>
      <c r="I77" s="12">
        <f t="shared" si="1"/>
        <v>544.8717949</v>
      </c>
      <c r="J77" s="114"/>
      <c r="K77" s="58" t="str">
        <f t="shared" ref="K77:K79" si="12">if(J77&lt;&gt;"",J77-J77*20%,"")</f>
        <v/>
      </c>
      <c r="L77" s="10" t="s">
        <v>1051</v>
      </c>
      <c r="M77" s="58" t="s">
        <v>955</v>
      </c>
      <c r="N77" s="58" t="s">
        <v>955</v>
      </c>
      <c r="O77" s="10" t="s">
        <v>1253</v>
      </c>
      <c r="P77" s="58" t="s">
        <v>955</v>
      </c>
      <c r="Q77" s="58" t="s">
        <v>955</v>
      </c>
      <c r="R77" s="113">
        <v>1.0</v>
      </c>
      <c r="S77" s="113">
        <v>0.0</v>
      </c>
      <c r="T77" s="58" t="s">
        <v>1052</v>
      </c>
      <c r="U77" s="58" t="s">
        <v>955</v>
      </c>
      <c r="V77" s="58" t="s">
        <v>955</v>
      </c>
      <c r="W77" s="58" t="s">
        <v>1052</v>
      </c>
      <c r="X77" s="58" t="s">
        <v>955</v>
      </c>
      <c r="Y77" s="58"/>
    </row>
    <row r="78" ht="22.5" customHeight="1">
      <c r="A78" s="113">
        <v>77.0</v>
      </c>
      <c r="B78" s="113">
        <v>1.54634443E8</v>
      </c>
      <c r="C78" s="58" t="s">
        <v>1111</v>
      </c>
      <c r="D78" s="58" t="s">
        <v>1325</v>
      </c>
      <c r="E78" s="10" t="s">
        <v>1103</v>
      </c>
      <c r="F78" s="58" t="s">
        <v>955</v>
      </c>
      <c r="G78" s="10" t="s">
        <v>1284</v>
      </c>
      <c r="H78" s="113">
        <v>550.0</v>
      </c>
      <c r="I78" s="12">
        <f t="shared" si="1"/>
        <v>705.1282051</v>
      </c>
      <c r="J78" s="114"/>
      <c r="K78" s="58" t="str">
        <f t="shared" si="12"/>
        <v/>
      </c>
      <c r="L78" s="10" t="s">
        <v>1051</v>
      </c>
      <c r="M78" s="58" t="s">
        <v>955</v>
      </c>
      <c r="N78" s="58" t="s">
        <v>955</v>
      </c>
      <c r="O78" s="10" t="s">
        <v>1253</v>
      </c>
      <c r="P78" s="58" t="s">
        <v>955</v>
      </c>
      <c r="Q78" s="58" t="s">
        <v>955</v>
      </c>
      <c r="R78" s="113">
        <v>1.0</v>
      </c>
      <c r="S78" s="113">
        <v>0.0</v>
      </c>
      <c r="T78" s="58" t="s">
        <v>1052</v>
      </c>
      <c r="U78" s="58" t="s">
        <v>955</v>
      </c>
      <c r="V78" s="58" t="s">
        <v>955</v>
      </c>
      <c r="W78" s="58" t="s">
        <v>1052</v>
      </c>
      <c r="X78" s="58" t="s">
        <v>955</v>
      </c>
      <c r="Y78" s="58"/>
    </row>
    <row r="79" ht="22.5" customHeight="1">
      <c r="A79" s="113">
        <v>78.0</v>
      </c>
      <c r="B79" s="113">
        <v>1.54634444E8</v>
      </c>
      <c r="C79" s="58" t="s">
        <v>1111</v>
      </c>
      <c r="D79" s="58" t="s">
        <v>1326</v>
      </c>
      <c r="E79" s="10" t="s">
        <v>1104</v>
      </c>
      <c r="F79" s="58" t="s">
        <v>955</v>
      </c>
      <c r="G79" s="10" t="s">
        <v>1284</v>
      </c>
      <c r="H79" s="113">
        <v>750.0</v>
      </c>
      <c r="I79" s="12">
        <f t="shared" si="1"/>
        <v>961.5384615</v>
      </c>
      <c r="J79" s="114"/>
      <c r="K79" s="58" t="str">
        <f t="shared" si="12"/>
        <v/>
      </c>
      <c r="L79" s="10" t="s">
        <v>1051</v>
      </c>
      <c r="M79" s="58" t="s">
        <v>955</v>
      </c>
      <c r="N79" s="58" t="s">
        <v>955</v>
      </c>
      <c r="O79" s="10" t="s">
        <v>1253</v>
      </c>
      <c r="P79" s="58" t="s">
        <v>955</v>
      </c>
      <c r="Q79" s="58" t="s">
        <v>955</v>
      </c>
      <c r="R79" s="113">
        <v>1.0</v>
      </c>
      <c r="S79" s="113">
        <v>0.0</v>
      </c>
      <c r="T79" s="58" t="s">
        <v>1052</v>
      </c>
      <c r="U79" s="58" t="s">
        <v>955</v>
      </c>
      <c r="V79" s="58" t="s">
        <v>955</v>
      </c>
      <c r="W79" s="58" t="s">
        <v>1052</v>
      </c>
      <c r="X79" s="58" t="s">
        <v>955</v>
      </c>
      <c r="Y79" s="58"/>
    </row>
    <row r="80" ht="22.5" customHeight="1">
      <c r="A80" s="113">
        <v>79.0</v>
      </c>
      <c r="B80" s="113">
        <v>1.54634389E8</v>
      </c>
      <c r="C80" s="58" t="s">
        <v>1111</v>
      </c>
      <c r="D80" s="58" t="s">
        <v>1116</v>
      </c>
      <c r="E80" s="10" t="s">
        <v>955</v>
      </c>
      <c r="F80" s="58" t="s">
        <v>955</v>
      </c>
      <c r="G80" s="10" t="s">
        <v>1251</v>
      </c>
      <c r="H80" s="113">
        <v>0.0</v>
      </c>
      <c r="I80" s="12">
        <f t="shared" si="1"/>
        <v>0</v>
      </c>
      <c r="J80" s="114"/>
      <c r="K80" s="58"/>
      <c r="L80" s="10" t="s">
        <v>1051</v>
      </c>
      <c r="M80" s="58" t="s">
        <v>1327</v>
      </c>
      <c r="N80" s="58" t="s">
        <v>955</v>
      </c>
      <c r="O80" s="10" t="s">
        <v>1253</v>
      </c>
      <c r="P80" s="58" t="s">
        <v>955</v>
      </c>
      <c r="Q80" s="58" t="s">
        <v>955</v>
      </c>
      <c r="R80" s="113">
        <v>1.0</v>
      </c>
      <c r="S80" s="113">
        <v>0.0</v>
      </c>
      <c r="T80" s="58" t="s">
        <v>1052</v>
      </c>
      <c r="U80" s="58" t="s">
        <v>955</v>
      </c>
      <c r="V80" s="58" t="s">
        <v>955</v>
      </c>
      <c r="W80" s="58" t="s">
        <v>1052</v>
      </c>
      <c r="X80" s="58" t="s">
        <v>955</v>
      </c>
      <c r="Y80" s="58"/>
    </row>
    <row r="81" ht="22.5" customHeight="1">
      <c r="A81" s="113">
        <v>80.0</v>
      </c>
      <c r="B81" s="113">
        <v>1.54634445E8</v>
      </c>
      <c r="C81" s="58" t="s">
        <v>1111</v>
      </c>
      <c r="D81" s="58" t="s">
        <v>1328</v>
      </c>
      <c r="E81" s="10" t="s">
        <v>1102</v>
      </c>
      <c r="F81" s="58" t="s">
        <v>955</v>
      </c>
      <c r="G81" s="10" t="s">
        <v>1284</v>
      </c>
      <c r="H81" s="113">
        <v>450.0</v>
      </c>
      <c r="I81" s="12">
        <f t="shared" si="1"/>
        <v>576.9230769</v>
      </c>
      <c r="J81" s="114"/>
      <c r="K81" s="58" t="str">
        <f t="shared" ref="K81:K83" si="13">if(J81&lt;&gt;"",J81-J81*20%,"")</f>
        <v/>
      </c>
      <c r="L81" s="10" t="s">
        <v>1051</v>
      </c>
      <c r="M81" s="58" t="s">
        <v>955</v>
      </c>
      <c r="N81" s="58" t="s">
        <v>955</v>
      </c>
      <c r="O81" s="10" t="s">
        <v>1253</v>
      </c>
      <c r="P81" s="58" t="s">
        <v>955</v>
      </c>
      <c r="Q81" s="58" t="s">
        <v>955</v>
      </c>
      <c r="R81" s="113">
        <v>1.0</v>
      </c>
      <c r="S81" s="113">
        <v>0.0</v>
      </c>
      <c r="T81" s="58" t="s">
        <v>1052</v>
      </c>
      <c r="U81" s="58" t="s">
        <v>955</v>
      </c>
      <c r="V81" s="58" t="s">
        <v>955</v>
      </c>
      <c r="W81" s="58" t="s">
        <v>1052</v>
      </c>
      <c r="X81" s="58" t="s">
        <v>955</v>
      </c>
      <c r="Y81" s="58"/>
    </row>
    <row r="82" ht="22.5" customHeight="1">
      <c r="A82" s="113">
        <v>81.0</v>
      </c>
      <c r="B82" s="113">
        <v>1.54634446E8</v>
      </c>
      <c r="C82" s="58" t="s">
        <v>1111</v>
      </c>
      <c r="D82" s="58" t="s">
        <v>1329</v>
      </c>
      <c r="E82" s="10" t="s">
        <v>1103</v>
      </c>
      <c r="F82" s="58" t="s">
        <v>955</v>
      </c>
      <c r="G82" s="10" t="s">
        <v>1284</v>
      </c>
      <c r="H82" s="113">
        <v>575.0</v>
      </c>
      <c r="I82" s="12">
        <f t="shared" si="1"/>
        <v>737.1794872</v>
      </c>
      <c r="J82" s="114"/>
      <c r="K82" s="58" t="str">
        <f t="shared" si="13"/>
        <v/>
      </c>
      <c r="L82" s="10" t="s">
        <v>1051</v>
      </c>
      <c r="M82" s="58" t="s">
        <v>955</v>
      </c>
      <c r="N82" s="58" t="s">
        <v>955</v>
      </c>
      <c r="O82" s="10" t="s">
        <v>1253</v>
      </c>
      <c r="P82" s="58" t="s">
        <v>955</v>
      </c>
      <c r="Q82" s="58" t="s">
        <v>955</v>
      </c>
      <c r="R82" s="113">
        <v>1.0</v>
      </c>
      <c r="S82" s="113">
        <v>0.0</v>
      </c>
      <c r="T82" s="58" t="s">
        <v>1052</v>
      </c>
      <c r="U82" s="58" t="s">
        <v>955</v>
      </c>
      <c r="V82" s="58" t="s">
        <v>955</v>
      </c>
      <c r="W82" s="58" t="s">
        <v>1052</v>
      </c>
      <c r="X82" s="58" t="s">
        <v>955</v>
      </c>
      <c r="Y82" s="58"/>
    </row>
    <row r="83" ht="22.5" customHeight="1">
      <c r="A83" s="113">
        <v>82.0</v>
      </c>
      <c r="B83" s="113">
        <v>1.54634447E8</v>
      </c>
      <c r="C83" s="58" t="s">
        <v>1111</v>
      </c>
      <c r="D83" s="58" t="s">
        <v>1330</v>
      </c>
      <c r="E83" s="10" t="s">
        <v>1104</v>
      </c>
      <c r="F83" s="58" t="s">
        <v>955</v>
      </c>
      <c r="G83" s="10" t="s">
        <v>1284</v>
      </c>
      <c r="H83" s="113">
        <v>750.0</v>
      </c>
      <c r="I83" s="12">
        <f t="shared" si="1"/>
        <v>961.5384615</v>
      </c>
      <c r="J83" s="114"/>
      <c r="K83" s="58" t="str">
        <f t="shared" si="13"/>
        <v/>
      </c>
      <c r="L83" s="10" t="s">
        <v>1051</v>
      </c>
      <c r="M83" s="58" t="s">
        <v>955</v>
      </c>
      <c r="N83" s="58" t="s">
        <v>955</v>
      </c>
      <c r="O83" s="10" t="s">
        <v>1253</v>
      </c>
      <c r="P83" s="58" t="s">
        <v>955</v>
      </c>
      <c r="Q83" s="58" t="s">
        <v>955</v>
      </c>
      <c r="R83" s="113">
        <v>1.0</v>
      </c>
      <c r="S83" s="113">
        <v>0.0</v>
      </c>
      <c r="T83" s="58" t="s">
        <v>1052</v>
      </c>
      <c r="U83" s="58" t="s">
        <v>955</v>
      </c>
      <c r="V83" s="58" t="s">
        <v>955</v>
      </c>
      <c r="W83" s="58" t="s">
        <v>1052</v>
      </c>
      <c r="X83" s="58" t="s">
        <v>955</v>
      </c>
      <c r="Y83" s="58"/>
    </row>
    <row r="84" ht="22.5" customHeight="1">
      <c r="A84" s="113">
        <v>83.0</v>
      </c>
      <c r="B84" s="113">
        <v>1.5463439E8</v>
      </c>
      <c r="C84" s="58" t="s">
        <v>1111</v>
      </c>
      <c r="D84" s="58" t="s">
        <v>1117</v>
      </c>
      <c r="E84" s="10" t="s">
        <v>955</v>
      </c>
      <c r="F84" s="58" t="s">
        <v>955</v>
      </c>
      <c r="G84" s="10" t="s">
        <v>1251</v>
      </c>
      <c r="H84" s="113">
        <v>0.0</v>
      </c>
      <c r="I84" s="12">
        <f t="shared" si="1"/>
        <v>0</v>
      </c>
      <c r="J84" s="114"/>
      <c r="K84" s="58"/>
      <c r="L84" s="10" t="s">
        <v>1051</v>
      </c>
      <c r="M84" s="58" t="s">
        <v>1331</v>
      </c>
      <c r="N84" s="58" t="s">
        <v>955</v>
      </c>
      <c r="O84" s="10" t="s">
        <v>1253</v>
      </c>
      <c r="P84" s="58" t="s">
        <v>955</v>
      </c>
      <c r="Q84" s="58" t="s">
        <v>955</v>
      </c>
      <c r="R84" s="113">
        <v>1.0</v>
      </c>
      <c r="S84" s="113">
        <v>0.0</v>
      </c>
      <c r="T84" s="58" t="s">
        <v>1052</v>
      </c>
      <c r="U84" s="58" t="s">
        <v>955</v>
      </c>
      <c r="V84" s="58" t="s">
        <v>955</v>
      </c>
      <c r="W84" s="58" t="s">
        <v>1052</v>
      </c>
      <c r="X84" s="58" t="s">
        <v>955</v>
      </c>
      <c r="Y84" s="58"/>
    </row>
    <row r="85" ht="22.5" customHeight="1">
      <c r="A85" s="113">
        <v>84.0</v>
      </c>
      <c r="B85" s="113">
        <v>1.54634448E8</v>
      </c>
      <c r="C85" s="58" t="s">
        <v>1111</v>
      </c>
      <c r="D85" s="58" t="s">
        <v>1332</v>
      </c>
      <c r="E85" s="10" t="s">
        <v>1102</v>
      </c>
      <c r="F85" s="58" t="s">
        <v>955</v>
      </c>
      <c r="G85" s="10" t="s">
        <v>1284</v>
      </c>
      <c r="H85" s="113">
        <v>475.0</v>
      </c>
      <c r="I85" s="12">
        <f t="shared" si="1"/>
        <v>608.974359</v>
      </c>
      <c r="J85" s="114"/>
      <c r="K85" s="58" t="str">
        <f t="shared" ref="K85:K87" si="14">if(J85&lt;&gt;"",J85-J85*20%,"")</f>
        <v/>
      </c>
      <c r="L85" s="10" t="s">
        <v>1051</v>
      </c>
      <c r="M85" s="58" t="s">
        <v>955</v>
      </c>
      <c r="N85" s="58" t="s">
        <v>955</v>
      </c>
      <c r="O85" s="10" t="s">
        <v>1253</v>
      </c>
      <c r="P85" s="58" t="s">
        <v>955</v>
      </c>
      <c r="Q85" s="58" t="s">
        <v>955</v>
      </c>
      <c r="R85" s="113">
        <v>1.0</v>
      </c>
      <c r="S85" s="113">
        <v>0.0</v>
      </c>
      <c r="T85" s="58" t="s">
        <v>1052</v>
      </c>
      <c r="U85" s="58" t="s">
        <v>955</v>
      </c>
      <c r="V85" s="58" t="s">
        <v>955</v>
      </c>
      <c r="W85" s="58" t="s">
        <v>1052</v>
      </c>
      <c r="X85" s="58" t="s">
        <v>955</v>
      </c>
      <c r="Y85" s="58"/>
    </row>
    <row r="86" ht="22.5" customHeight="1">
      <c r="A86" s="113">
        <v>85.0</v>
      </c>
      <c r="B86" s="113">
        <v>1.54634449E8</v>
      </c>
      <c r="C86" s="58" t="s">
        <v>1111</v>
      </c>
      <c r="D86" s="58" t="s">
        <v>1333</v>
      </c>
      <c r="E86" s="10" t="s">
        <v>1103</v>
      </c>
      <c r="F86" s="58" t="s">
        <v>955</v>
      </c>
      <c r="G86" s="10" t="s">
        <v>1284</v>
      </c>
      <c r="H86" s="113">
        <v>600.0</v>
      </c>
      <c r="I86" s="12">
        <f t="shared" si="1"/>
        <v>769.2307692</v>
      </c>
      <c r="J86" s="114"/>
      <c r="K86" s="58" t="str">
        <f t="shared" si="14"/>
        <v/>
      </c>
      <c r="L86" s="10" t="s">
        <v>1051</v>
      </c>
      <c r="M86" s="58" t="s">
        <v>955</v>
      </c>
      <c r="N86" s="58" t="s">
        <v>955</v>
      </c>
      <c r="O86" s="10" t="s">
        <v>1253</v>
      </c>
      <c r="P86" s="58" t="s">
        <v>955</v>
      </c>
      <c r="Q86" s="58" t="s">
        <v>955</v>
      </c>
      <c r="R86" s="113">
        <v>1.0</v>
      </c>
      <c r="S86" s="113">
        <v>0.0</v>
      </c>
      <c r="T86" s="58" t="s">
        <v>1052</v>
      </c>
      <c r="U86" s="58" t="s">
        <v>955</v>
      </c>
      <c r="V86" s="58" t="s">
        <v>955</v>
      </c>
      <c r="W86" s="58" t="s">
        <v>1052</v>
      </c>
      <c r="X86" s="58" t="s">
        <v>955</v>
      </c>
      <c r="Y86" s="58"/>
    </row>
    <row r="87" ht="22.5" customHeight="1">
      <c r="A87" s="113">
        <v>86.0</v>
      </c>
      <c r="B87" s="113">
        <v>1.5463445E8</v>
      </c>
      <c r="C87" s="58" t="s">
        <v>1111</v>
      </c>
      <c r="D87" s="58" t="s">
        <v>1334</v>
      </c>
      <c r="E87" s="10" t="s">
        <v>1104</v>
      </c>
      <c r="F87" s="58" t="s">
        <v>955</v>
      </c>
      <c r="G87" s="10" t="s">
        <v>1284</v>
      </c>
      <c r="H87" s="113">
        <v>750.0</v>
      </c>
      <c r="I87" s="12">
        <f t="shared" si="1"/>
        <v>961.5384615</v>
      </c>
      <c r="J87" s="114"/>
      <c r="K87" s="58" t="str">
        <f t="shared" si="14"/>
        <v/>
      </c>
      <c r="L87" s="10" t="s">
        <v>1051</v>
      </c>
      <c r="M87" s="58" t="s">
        <v>955</v>
      </c>
      <c r="N87" s="58" t="s">
        <v>955</v>
      </c>
      <c r="O87" s="10" t="s">
        <v>1253</v>
      </c>
      <c r="P87" s="58" t="s">
        <v>955</v>
      </c>
      <c r="Q87" s="58" t="s">
        <v>955</v>
      </c>
      <c r="R87" s="113">
        <v>1.0</v>
      </c>
      <c r="S87" s="113">
        <v>0.0</v>
      </c>
      <c r="T87" s="58" t="s">
        <v>1052</v>
      </c>
      <c r="U87" s="58" t="s">
        <v>955</v>
      </c>
      <c r="V87" s="58" t="s">
        <v>955</v>
      </c>
      <c r="W87" s="58" t="s">
        <v>1052</v>
      </c>
      <c r="X87" s="58" t="s">
        <v>955</v>
      </c>
      <c r="Y87" s="58"/>
    </row>
    <row r="88" ht="22.5" customHeight="1">
      <c r="A88" s="113">
        <v>87.0</v>
      </c>
      <c r="B88" s="113">
        <v>1.54634391E8</v>
      </c>
      <c r="C88" s="58" t="s">
        <v>1111</v>
      </c>
      <c r="D88" s="58" t="s">
        <v>1118</v>
      </c>
      <c r="E88" s="10" t="s">
        <v>955</v>
      </c>
      <c r="F88" s="58" t="s">
        <v>955</v>
      </c>
      <c r="G88" s="10" t="s">
        <v>1251</v>
      </c>
      <c r="H88" s="113">
        <v>0.0</v>
      </c>
      <c r="I88" s="12">
        <f t="shared" si="1"/>
        <v>0</v>
      </c>
      <c r="J88" s="114"/>
      <c r="K88" s="58"/>
      <c r="L88" s="10" t="s">
        <v>1051</v>
      </c>
      <c r="M88" s="58" t="s">
        <v>1335</v>
      </c>
      <c r="N88" s="58" t="s">
        <v>955</v>
      </c>
      <c r="O88" s="10" t="s">
        <v>1253</v>
      </c>
      <c r="P88" s="58" t="s">
        <v>955</v>
      </c>
      <c r="Q88" s="58" t="s">
        <v>955</v>
      </c>
      <c r="R88" s="113">
        <v>1.0</v>
      </c>
      <c r="S88" s="113">
        <v>0.0</v>
      </c>
      <c r="T88" s="58" t="s">
        <v>1052</v>
      </c>
      <c r="U88" s="58" t="s">
        <v>955</v>
      </c>
      <c r="V88" s="58" t="s">
        <v>955</v>
      </c>
      <c r="W88" s="58" t="s">
        <v>1052</v>
      </c>
      <c r="X88" s="58" t="s">
        <v>955</v>
      </c>
      <c r="Y88" s="58"/>
    </row>
    <row r="89" ht="22.5" customHeight="1">
      <c r="A89" s="113">
        <v>88.0</v>
      </c>
      <c r="B89" s="113">
        <v>1.54634451E8</v>
      </c>
      <c r="C89" s="58" t="s">
        <v>1111</v>
      </c>
      <c r="D89" s="58" t="s">
        <v>1336</v>
      </c>
      <c r="E89" s="10" t="s">
        <v>1102</v>
      </c>
      <c r="F89" s="58" t="s">
        <v>955</v>
      </c>
      <c r="G89" s="10" t="s">
        <v>1284</v>
      </c>
      <c r="H89" s="113">
        <v>450.0</v>
      </c>
      <c r="I89" s="12">
        <f t="shared" si="1"/>
        <v>576.9230769</v>
      </c>
      <c r="J89" s="114"/>
      <c r="K89" s="58" t="str">
        <f t="shared" ref="K89:K91" si="15">if(J89&lt;&gt;"",J89-J89*20%,"")</f>
        <v/>
      </c>
      <c r="L89" s="10" t="s">
        <v>1051</v>
      </c>
      <c r="M89" s="58" t="s">
        <v>955</v>
      </c>
      <c r="N89" s="58" t="s">
        <v>955</v>
      </c>
      <c r="O89" s="10" t="s">
        <v>1253</v>
      </c>
      <c r="P89" s="58" t="s">
        <v>955</v>
      </c>
      <c r="Q89" s="58" t="s">
        <v>955</v>
      </c>
      <c r="R89" s="113">
        <v>1.0</v>
      </c>
      <c r="S89" s="113">
        <v>0.0</v>
      </c>
      <c r="T89" s="58" t="s">
        <v>1052</v>
      </c>
      <c r="U89" s="58" t="s">
        <v>955</v>
      </c>
      <c r="V89" s="58" t="s">
        <v>955</v>
      </c>
      <c r="W89" s="58" t="s">
        <v>1052</v>
      </c>
      <c r="X89" s="58" t="s">
        <v>955</v>
      </c>
      <c r="Y89" s="58"/>
    </row>
    <row r="90" ht="22.5" customHeight="1">
      <c r="A90" s="113">
        <v>89.0</v>
      </c>
      <c r="B90" s="113">
        <v>1.54634452E8</v>
      </c>
      <c r="C90" s="58" t="s">
        <v>1111</v>
      </c>
      <c r="D90" s="58" t="s">
        <v>1337</v>
      </c>
      <c r="E90" s="10" t="s">
        <v>1103</v>
      </c>
      <c r="F90" s="58" t="s">
        <v>955</v>
      </c>
      <c r="G90" s="10" t="s">
        <v>1284</v>
      </c>
      <c r="H90" s="113">
        <v>600.0</v>
      </c>
      <c r="I90" s="12">
        <f t="shared" si="1"/>
        <v>769.2307692</v>
      </c>
      <c r="J90" s="114"/>
      <c r="K90" s="58" t="str">
        <f t="shared" si="15"/>
        <v/>
      </c>
      <c r="L90" s="10" t="s">
        <v>1051</v>
      </c>
      <c r="M90" s="58" t="s">
        <v>955</v>
      </c>
      <c r="N90" s="58" t="s">
        <v>955</v>
      </c>
      <c r="O90" s="10" t="s">
        <v>1253</v>
      </c>
      <c r="P90" s="58" t="s">
        <v>955</v>
      </c>
      <c r="Q90" s="58" t="s">
        <v>955</v>
      </c>
      <c r="R90" s="113">
        <v>1.0</v>
      </c>
      <c r="S90" s="113">
        <v>0.0</v>
      </c>
      <c r="T90" s="58" t="s">
        <v>1052</v>
      </c>
      <c r="U90" s="58" t="s">
        <v>955</v>
      </c>
      <c r="V90" s="58" t="s">
        <v>955</v>
      </c>
      <c r="W90" s="58" t="s">
        <v>1052</v>
      </c>
      <c r="X90" s="58" t="s">
        <v>955</v>
      </c>
      <c r="Y90" s="58"/>
    </row>
    <row r="91" ht="22.5" customHeight="1">
      <c r="A91" s="113">
        <v>90.0</v>
      </c>
      <c r="B91" s="113">
        <v>1.54634453E8</v>
      </c>
      <c r="C91" s="58" t="s">
        <v>1111</v>
      </c>
      <c r="D91" s="58" t="s">
        <v>1338</v>
      </c>
      <c r="E91" s="10" t="s">
        <v>1104</v>
      </c>
      <c r="F91" s="58" t="s">
        <v>955</v>
      </c>
      <c r="G91" s="10" t="s">
        <v>1284</v>
      </c>
      <c r="H91" s="113">
        <v>750.0</v>
      </c>
      <c r="I91" s="12">
        <f t="shared" si="1"/>
        <v>961.5384615</v>
      </c>
      <c r="J91" s="114"/>
      <c r="K91" s="58" t="str">
        <f t="shared" si="15"/>
        <v/>
      </c>
      <c r="L91" s="10" t="s">
        <v>1051</v>
      </c>
      <c r="M91" s="58" t="s">
        <v>955</v>
      </c>
      <c r="N91" s="58" t="s">
        <v>955</v>
      </c>
      <c r="O91" s="10" t="s">
        <v>1253</v>
      </c>
      <c r="P91" s="58" t="s">
        <v>955</v>
      </c>
      <c r="Q91" s="58" t="s">
        <v>955</v>
      </c>
      <c r="R91" s="113">
        <v>1.0</v>
      </c>
      <c r="S91" s="113">
        <v>0.0</v>
      </c>
      <c r="T91" s="58" t="s">
        <v>1052</v>
      </c>
      <c r="U91" s="58" t="s">
        <v>955</v>
      </c>
      <c r="V91" s="58" t="s">
        <v>955</v>
      </c>
      <c r="W91" s="58" t="s">
        <v>1052</v>
      </c>
      <c r="X91" s="58" t="s">
        <v>955</v>
      </c>
      <c r="Y91" s="58"/>
    </row>
    <row r="92" ht="22.5" customHeight="1">
      <c r="A92" s="113">
        <v>91.0</v>
      </c>
      <c r="B92" s="113">
        <v>1.54634392E8</v>
      </c>
      <c r="C92" s="58" t="s">
        <v>1111</v>
      </c>
      <c r="D92" s="58" t="s">
        <v>1119</v>
      </c>
      <c r="E92" s="10" t="s">
        <v>955</v>
      </c>
      <c r="F92" s="58" t="s">
        <v>955</v>
      </c>
      <c r="G92" s="10" t="s">
        <v>1251</v>
      </c>
      <c r="H92" s="113">
        <v>0.0</v>
      </c>
      <c r="I92" s="12">
        <f t="shared" si="1"/>
        <v>0</v>
      </c>
      <c r="J92" s="114"/>
      <c r="K92" s="58"/>
      <c r="L92" s="10" t="s">
        <v>1051</v>
      </c>
      <c r="M92" s="58" t="s">
        <v>1339</v>
      </c>
      <c r="N92" s="58" t="s">
        <v>955</v>
      </c>
      <c r="O92" s="10" t="s">
        <v>1253</v>
      </c>
      <c r="P92" s="58" t="s">
        <v>955</v>
      </c>
      <c r="Q92" s="58" t="s">
        <v>955</v>
      </c>
      <c r="R92" s="113">
        <v>1.0</v>
      </c>
      <c r="S92" s="113">
        <v>0.0</v>
      </c>
      <c r="T92" s="58" t="s">
        <v>1052</v>
      </c>
      <c r="U92" s="58" t="s">
        <v>955</v>
      </c>
      <c r="V92" s="58" t="s">
        <v>955</v>
      </c>
      <c r="W92" s="58" t="s">
        <v>1052</v>
      </c>
      <c r="X92" s="58" t="s">
        <v>955</v>
      </c>
      <c r="Y92" s="58"/>
    </row>
    <row r="93" ht="22.5" customHeight="1">
      <c r="A93" s="113">
        <v>92.0</v>
      </c>
      <c r="B93" s="113">
        <v>1.54634454E8</v>
      </c>
      <c r="C93" s="58" t="s">
        <v>1111</v>
      </c>
      <c r="D93" s="58" t="s">
        <v>1340</v>
      </c>
      <c r="E93" s="10" t="s">
        <v>1102</v>
      </c>
      <c r="F93" s="58" t="s">
        <v>955</v>
      </c>
      <c r="G93" s="10" t="s">
        <v>1284</v>
      </c>
      <c r="H93" s="113">
        <v>490.0</v>
      </c>
      <c r="I93" s="12">
        <f t="shared" si="1"/>
        <v>628.2051282</v>
      </c>
      <c r="J93" s="114"/>
      <c r="K93" s="58" t="str">
        <f t="shared" ref="K93:K95" si="16">if(J93&lt;&gt;"",J93-J93*20%,"")</f>
        <v/>
      </c>
      <c r="L93" s="10" t="s">
        <v>1051</v>
      </c>
      <c r="M93" s="58" t="s">
        <v>955</v>
      </c>
      <c r="N93" s="58" t="s">
        <v>955</v>
      </c>
      <c r="O93" s="10" t="s">
        <v>1253</v>
      </c>
      <c r="P93" s="58" t="s">
        <v>955</v>
      </c>
      <c r="Q93" s="58" t="s">
        <v>955</v>
      </c>
      <c r="R93" s="113">
        <v>1.0</v>
      </c>
      <c r="S93" s="113">
        <v>0.0</v>
      </c>
      <c r="T93" s="58" t="s">
        <v>1052</v>
      </c>
      <c r="U93" s="58" t="s">
        <v>955</v>
      </c>
      <c r="V93" s="58" t="s">
        <v>955</v>
      </c>
      <c r="W93" s="58" t="s">
        <v>1052</v>
      </c>
      <c r="X93" s="58" t="s">
        <v>955</v>
      </c>
      <c r="Y93" s="58"/>
    </row>
    <row r="94" ht="22.5" customHeight="1">
      <c r="A94" s="113">
        <v>93.0</v>
      </c>
      <c r="B94" s="113">
        <v>1.54634455E8</v>
      </c>
      <c r="C94" s="58" t="s">
        <v>1111</v>
      </c>
      <c r="D94" s="58" t="s">
        <v>1341</v>
      </c>
      <c r="E94" s="10" t="s">
        <v>1103</v>
      </c>
      <c r="F94" s="58" t="s">
        <v>955</v>
      </c>
      <c r="G94" s="10" t="s">
        <v>1284</v>
      </c>
      <c r="H94" s="113">
        <v>650.0</v>
      </c>
      <c r="I94" s="12">
        <f t="shared" si="1"/>
        <v>833.3333333</v>
      </c>
      <c r="J94" s="114"/>
      <c r="K94" s="58" t="str">
        <f t="shared" si="16"/>
        <v/>
      </c>
      <c r="L94" s="10" t="s">
        <v>1051</v>
      </c>
      <c r="M94" s="58" t="s">
        <v>955</v>
      </c>
      <c r="N94" s="58" t="s">
        <v>955</v>
      </c>
      <c r="O94" s="10" t="s">
        <v>1253</v>
      </c>
      <c r="P94" s="58" t="s">
        <v>955</v>
      </c>
      <c r="Q94" s="58" t="s">
        <v>955</v>
      </c>
      <c r="R94" s="113">
        <v>1.0</v>
      </c>
      <c r="S94" s="113">
        <v>0.0</v>
      </c>
      <c r="T94" s="58" t="s">
        <v>1052</v>
      </c>
      <c r="U94" s="58" t="s">
        <v>955</v>
      </c>
      <c r="V94" s="58" t="s">
        <v>955</v>
      </c>
      <c r="W94" s="58" t="s">
        <v>1052</v>
      </c>
      <c r="X94" s="58" t="s">
        <v>955</v>
      </c>
      <c r="Y94" s="58"/>
    </row>
    <row r="95" ht="22.5" customHeight="1">
      <c r="A95" s="113">
        <v>94.0</v>
      </c>
      <c r="B95" s="113">
        <v>1.54634456E8</v>
      </c>
      <c r="C95" s="58" t="s">
        <v>1111</v>
      </c>
      <c r="D95" s="58" t="s">
        <v>1342</v>
      </c>
      <c r="E95" s="10" t="s">
        <v>1104</v>
      </c>
      <c r="F95" s="58" t="s">
        <v>955</v>
      </c>
      <c r="G95" s="10" t="s">
        <v>1284</v>
      </c>
      <c r="H95" s="113">
        <v>825.0</v>
      </c>
      <c r="I95" s="12">
        <f t="shared" si="1"/>
        <v>1057.692308</v>
      </c>
      <c r="J95" s="114"/>
      <c r="K95" s="58" t="str">
        <f t="shared" si="16"/>
        <v/>
      </c>
      <c r="L95" s="10" t="s">
        <v>1051</v>
      </c>
      <c r="M95" s="58" t="s">
        <v>955</v>
      </c>
      <c r="N95" s="58" t="s">
        <v>955</v>
      </c>
      <c r="O95" s="10" t="s">
        <v>1253</v>
      </c>
      <c r="P95" s="58" t="s">
        <v>955</v>
      </c>
      <c r="Q95" s="58" t="s">
        <v>955</v>
      </c>
      <c r="R95" s="113">
        <v>1.0</v>
      </c>
      <c r="S95" s="113">
        <v>0.0</v>
      </c>
      <c r="T95" s="58" t="s">
        <v>1052</v>
      </c>
      <c r="U95" s="58" t="s">
        <v>955</v>
      </c>
      <c r="V95" s="58" t="s">
        <v>955</v>
      </c>
      <c r="W95" s="58" t="s">
        <v>1052</v>
      </c>
      <c r="X95" s="58" t="s">
        <v>955</v>
      </c>
      <c r="Y95" s="58"/>
    </row>
    <row r="96" ht="22.5" customHeight="1">
      <c r="A96" s="113">
        <v>95.0</v>
      </c>
      <c r="B96" s="113">
        <v>1.54634393E8</v>
      </c>
      <c r="C96" s="58" t="s">
        <v>1111</v>
      </c>
      <c r="D96" s="58" t="s">
        <v>1120</v>
      </c>
      <c r="E96" s="10" t="s">
        <v>955</v>
      </c>
      <c r="F96" s="58" t="s">
        <v>955</v>
      </c>
      <c r="G96" s="10" t="s">
        <v>1251</v>
      </c>
      <c r="H96" s="113">
        <v>0.0</v>
      </c>
      <c r="I96" s="12">
        <f t="shared" si="1"/>
        <v>0</v>
      </c>
      <c r="J96" s="114"/>
      <c r="K96" s="58"/>
      <c r="L96" s="10" t="s">
        <v>1051</v>
      </c>
      <c r="M96" s="58" t="s">
        <v>1343</v>
      </c>
      <c r="N96" s="58" t="s">
        <v>955</v>
      </c>
      <c r="O96" s="10" t="s">
        <v>1253</v>
      </c>
      <c r="P96" s="58" t="s">
        <v>955</v>
      </c>
      <c r="Q96" s="58" t="s">
        <v>955</v>
      </c>
      <c r="R96" s="113">
        <v>1.0</v>
      </c>
      <c r="S96" s="113">
        <v>0.0</v>
      </c>
      <c r="T96" s="58" t="s">
        <v>1052</v>
      </c>
      <c r="U96" s="58" t="s">
        <v>955</v>
      </c>
      <c r="V96" s="58" t="s">
        <v>955</v>
      </c>
      <c r="W96" s="58" t="s">
        <v>1052</v>
      </c>
      <c r="X96" s="58" t="s">
        <v>955</v>
      </c>
      <c r="Y96" s="58"/>
    </row>
    <row r="97" ht="22.5" customHeight="1">
      <c r="A97" s="113">
        <v>96.0</v>
      </c>
      <c r="B97" s="113">
        <v>1.54634457E8</v>
      </c>
      <c r="C97" s="58" t="s">
        <v>1111</v>
      </c>
      <c r="D97" s="58" t="s">
        <v>1344</v>
      </c>
      <c r="E97" s="10" t="s">
        <v>1102</v>
      </c>
      <c r="F97" s="58" t="s">
        <v>955</v>
      </c>
      <c r="G97" s="10" t="s">
        <v>1284</v>
      </c>
      <c r="H97" s="113">
        <v>490.0</v>
      </c>
      <c r="I97" s="12">
        <f t="shared" si="1"/>
        <v>628.2051282</v>
      </c>
      <c r="J97" s="114"/>
      <c r="K97" s="58" t="str">
        <f t="shared" ref="K97:K99" si="17">if(J97&lt;&gt;"",J97-J97*20%,"")</f>
        <v/>
      </c>
      <c r="L97" s="10" t="s">
        <v>1051</v>
      </c>
      <c r="M97" s="58" t="s">
        <v>955</v>
      </c>
      <c r="N97" s="58" t="s">
        <v>955</v>
      </c>
      <c r="O97" s="10" t="s">
        <v>1253</v>
      </c>
      <c r="P97" s="58" t="s">
        <v>955</v>
      </c>
      <c r="Q97" s="58" t="s">
        <v>955</v>
      </c>
      <c r="R97" s="113">
        <v>1.0</v>
      </c>
      <c r="S97" s="113">
        <v>0.0</v>
      </c>
      <c r="T97" s="58" t="s">
        <v>1052</v>
      </c>
      <c r="U97" s="58" t="s">
        <v>955</v>
      </c>
      <c r="V97" s="58" t="s">
        <v>955</v>
      </c>
      <c r="W97" s="58" t="s">
        <v>1052</v>
      </c>
      <c r="X97" s="58" t="s">
        <v>955</v>
      </c>
      <c r="Y97" s="58"/>
    </row>
    <row r="98" ht="22.5" customHeight="1">
      <c r="A98" s="113">
        <v>97.0</v>
      </c>
      <c r="B98" s="113">
        <v>1.54634458E8</v>
      </c>
      <c r="C98" s="58" t="s">
        <v>1111</v>
      </c>
      <c r="D98" s="58" t="s">
        <v>1345</v>
      </c>
      <c r="E98" s="10" t="s">
        <v>1103</v>
      </c>
      <c r="F98" s="58" t="s">
        <v>955</v>
      </c>
      <c r="G98" s="10" t="s">
        <v>1284</v>
      </c>
      <c r="H98" s="113">
        <v>650.0</v>
      </c>
      <c r="I98" s="12">
        <f t="shared" si="1"/>
        <v>833.3333333</v>
      </c>
      <c r="J98" s="114"/>
      <c r="K98" s="58" t="str">
        <f t="shared" si="17"/>
        <v/>
      </c>
      <c r="L98" s="10" t="s">
        <v>1051</v>
      </c>
      <c r="M98" s="58" t="s">
        <v>955</v>
      </c>
      <c r="N98" s="58" t="s">
        <v>955</v>
      </c>
      <c r="O98" s="10" t="s">
        <v>1253</v>
      </c>
      <c r="P98" s="58" t="s">
        <v>955</v>
      </c>
      <c r="Q98" s="58" t="s">
        <v>955</v>
      </c>
      <c r="R98" s="113">
        <v>1.0</v>
      </c>
      <c r="S98" s="113">
        <v>0.0</v>
      </c>
      <c r="T98" s="58" t="s">
        <v>1052</v>
      </c>
      <c r="U98" s="58" t="s">
        <v>955</v>
      </c>
      <c r="V98" s="58" t="s">
        <v>955</v>
      </c>
      <c r="W98" s="58" t="s">
        <v>1052</v>
      </c>
      <c r="X98" s="58" t="s">
        <v>955</v>
      </c>
      <c r="Y98" s="58"/>
    </row>
    <row r="99" ht="22.5" customHeight="1">
      <c r="A99" s="113">
        <v>98.0</v>
      </c>
      <c r="B99" s="113">
        <v>1.54634459E8</v>
      </c>
      <c r="C99" s="58" t="s">
        <v>1111</v>
      </c>
      <c r="D99" s="58" t="s">
        <v>1346</v>
      </c>
      <c r="E99" s="10" t="s">
        <v>1104</v>
      </c>
      <c r="F99" s="58" t="s">
        <v>955</v>
      </c>
      <c r="G99" s="10" t="s">
        <v>1284</v>
      </c>
      <c r="H99" s="113">
        <v>825.0</v>
      </c>
      <c r="I99" s="12">
        <f t="shared" si="1"/>
        <v>1057.692308</v>
      </c>
      <c r="J99" s="114"/>
      <c r="K99" s="58" t="str">
        <f t="shared" si="17"/>
        <v/>
      </c>
      <c r="L99" s="10" t="s">
        <v>1051</v>
      </c>
      <c r="M99" s="58" t="s">
        <v>955</v>
      </c>
      <c r="N99" s="58" t="s">
        <v>955</v>
      </c>
      <c r="O99" s="10" t="s">
        <v>1253</v>
      </c>
      <c r="P99" s="58" t="s">
        <v>955</v>
      </c>
      <c r="Q99" s="58" t="s">
        <v>955</v>
      </c>
      <c r="R99" s="113">
        <v>1.0</v>
      </c>
      <c r="S99" s="113">
        <v>0.0</v>
      </c>
      <c r="T99" s="58" t="s">
        <v>1052</v>
      </c>
      <c r="U99" s="58" t="s">
        <v>955</v>
      </c>
      <c r="V99" s="58" t="s">
        <v>955</v>
      </c>
      <c r="W99" s="58" t="s">
        <v>1052</v>
      </c>
      <c r="X99" s="58" t="s">
        <v>955</v>
      </c>
      <c r="Y99" s="58"/>
    </row>
    <row r="100" ht="22.5" customHeight="1">
      <c r="A100" s="113">
        <v>99.0</v>
      </c>
      <c r="B100" s="113">
        <v>1.54634394E8</v>
      </c>
      <c r="C100" s="58" t="s">
        <v>1111</v>
      </c>
      <c r="D100" s="58" t="s">
        <v>1121</v>
      </c>
      <c r="E100" s="10" t="s">
        <v>955</v>
      </c>
      <c r="F100" s="58" t="s">
        <v>955</v>
      </c>
      <c r="G100" s="10" t="s">
        <v>1251</v>
      </c>
      <c r="H100" s="113">
        <v>0.0</v>
      </c>
      <c r="I100" s="12">
        <f t="shared" si="1"/>
        <v>0</v>
      </c>
      <c r="J100" s="114"/>
      <c r="K100" s="58"/>
      <c r="L100" s="10" t="s">
        <v>1051</v>
      </c>
      <c r="M100" s="58" t="s">
        <v>1347</v>
      </c>
      <c r="N100" s="58" t="s">
        <v>955</v>
      </c>
      <c r="O100" s="10" t="s">
        <v>1253</v>
      </c>
      <c r="P100" s="58" t="s">
        <v>955</v>
      </c>
      <c r="Q100" s="58" t="s">
        <v>955</v>
      </c>
      <c r="R100" s="113">
        <v>1.0</v>
      </c>
      <c r="S100" s="113">
        <v>0.0</v>
      </c>
      <c r="T100" s="58" t="s">
        <v>1052</v>
      </c>
      <c r="U100" s="58" t="s">
        <v>955</v>
      </c>
      <c r="V100" s="58" t="s">
        <v>955</v>
      </c>
      <c r="W100" s="58" t="s">
        <v>1052</v>
      </c>
      <c r="X100" s="58" t="s">
        <v>955</v>
      </c>
      <c r="Y100" s="58"/>
    </row>
    <row r="101" ht="22.5" customHeight="1">
      <c r="A101" s="113">
        <v>100.0</v>
      </c>
      <c r="B101" s="113">
        <v>1.5463446E8</v>
      </c>
      <c r="C101" s="58" t="s">
        <v>1111</v>
      </c>
      <c r="D101" s="58" t="s">
        <v>1348</v>
      </c>
      <c r="E101" s="10" t="s">
        <v>1102</v>
      </c>
      <c r="F101" s="58" t="s">
        <v>955</v>
      </c>
      <c r="G101" s="10" t="s">
        <v>1284</v>
      </c>
      <c r="H101" s="113">
        <v>550.0</v>
      </c>
      <c r="I101" s="12">
        <f t="shared" si="1"/>
        <v>705.1282051</v>
      </c>
      <c r="J101" s="114"/>
      <c r="K101" s="58" t="str">
        <f t="shared" ref="K101:K103" si="18">if(J101&lt;&gt;"",J101-J101*20%,"")</f>
        <v/>
      </c>
      <c r="L101" s="10" t="s">
        <v>1051</v>
      </c>
      <c r="M101" s="58" t="s">
        <v>955</v>
      </c>
      <c r="N101" s="58" t="s">
        <v>955</v>
      </c>
      <c r="O101" s="10" t="s">
        <v>1253</v>
      </c>
      <c r="P101" s="58" t="s">
        <v>955</v>
      </c>
      <c r="Q101" s="58" t="s">
        <v>955</v>
      </c>
      <c r="R101" s="113">
        <v>1.0</v>
      </c>
      <c r="S101" s="113">
        <v>0.0</v>
      </c>
      <c r="T101" s="58" t="s">
        <v>1052</v>
      </c>
      <c r="U101" s="58" t="s">
        <v>955</v>
      </c>
      <c r="V101" s="58" t="s">
        <v>955</v>
      </c>
      <c r="W101" s="58" t="s">
        <v>1052</v>
      </c>
      <c r="X101" s="58" t="s">
        <v>955</v>
      </c>
      <c r="Y101" s="58"/>
    </row>
    <row r="102" ht="22.5" customHeight="1">
      <c r="A102" s="113">
        <v>101.0</v>
      </c>
      <c r="B102" s="113">
        <v>1.54634461E8</v>
      </c>
      <c r="C102" s="58" t="s">
        <v>1111</v>
      </c>
      <c r="D102" s="58" t="s">
        <v>1349</v>
      </c>
      <c r="E102" s="10" t="s">
        <v>1103</v>
      </c>
      <c r="F102" s="58" t="s">
        <v>955</v>
      </c>
      <c r="G102" s="10" t="s">
        <v>1284</v>
      </c>
      <c r="H102" s="113">
        <v>675.0</v>
      </c>
      <c r="I102" s="12">
        <f t="shared" si="1"/>
        <v>865.3846154</v>
      </c>
      <c r="J102" s="114"/>
      <c r="K102" s="58" t="str">
        <f t="shared" si="18"/>
        <v/>
      </c>
      <c r="L102" s="10" t="s">
        <v>1051</v>
      </c>
      <c r="M102" s="58" t="s">
        <v>955</v>
      </c>
      <c r="N102" s="58" t="s">
        <v>955</v>
      </c>
      <c r="O102" s="10" t="s">
        <v>1253</v>
      </c>
      <c r="P102" s="58" t="s">
        <v>955</v>
      </c>
      <c r="Q102" s="58" t="s">
        <v>955</v>
      </c>
      <c r="R102" s="113">
        <v>1.0</v>
      </c>
      <c r="S102" s="113">
        <v>0.0</v>
      </c>
      <c r="T102" s="58" t="s">
        <v>1052</v>
      </c>
      <c r="U102" s="58" t="s">
        <v>955</v>
      </c>
      <c r="V102" s="58" t="s">
        <v>955</v>
      </c>
      <c r="W102" s="58" t="s">
        <v>1052</v>
      </c>
      <c r="X102" s="58" t="s">
        <v>955</v>
      </c>
      <c r="Y102" s="58"/>
    </row>
    <row r="103" ht="22.5" customHeight="1">
      <c r="A103" s="113">
        <v>102.0</v>
      </c>
      <c r="B103" s="113">
        <v>1.54634462E8</v>
      </c>
      <c r="C103" s="58" t="s">
        <v>1111</v>
      </c>
      <c r="D103" s="58" t="s">
        <v>1350</v>
      </c>
      <c r="E103" s="10" t="s">
        <v>1104</v>
      </c>
      <c r="F103" s="58" t="s">
        <v>955</v>
      </c>
      <c r="G103" s="10" t="s">
        <v>1284</v>
      </c>
      <c r="H103" s="113">
        <v>875.0</v>
      </c>
      <c r="I103" s="12">
        <f t="shared" si="1"/>
        <v>1121.794872</v>
      </c>
      <c r="J103" s="114"/>
      <c r="K103" s="58" t="str">
        <f t="shared" si="18"/>
        <v/>
      </c>
      <c r="L103" s="10" t="s">
        <v>1051</v>
      </c>
      <c r="M103" s="58" t="s">
        <v>955</v>
      </c>
      <c r="N103" s="58" t="s">
        <v>955</v>
      </c>
      <c r="O103" s="10" t="s">
        <v>1253</v>
      </c>
      <c r="P103" s="58" t="s">
        <v>955</v>
      </c>
      <c r="Q103" s="58" t="s">
        <v>955</v>
      </c>
      <c r="R103" s="113">
        <v>1.0</v>
      </c>
      <c r="S103" s="113">
        <v>0.0</v>
      </c>
      <c r="T103" s="58" t="s">
        <v>1052</v>
      </c>
      <c r="U103" s="58" t="s">
        <v>955</v>
      </c>
      <c r="V103" s="58" t="s">
        <v>955</v>
      </c>
      <c r="W103" s="58" t="s">
        <v>1052</v>
      </c>
      <c r="X103" s="58" t="s">
        <v>955</v>
      </c>
      <c r="Y103" s="58"/>
    </row>
    <row r="104" ht="22.5" customHeight="1">
      <c r="A104" s="113">
        <v>103.0</v>
      </c>
      <c r="B104" s="113">
        <v>1.54634395E8</v>
      </c>
      <c r="C104" s="58" t="s">
        <v>1111</v>
      </c>
      <c r="D104" s="58" t="s">
        <v>1122</v>
      </c>
      <c r="E104" s="10" t="s">
        <v>955</v>
      </c>
      <c r="F104" s="58" t="s">
        <v>955</v>
      </c>
      <c r="G104" s="10" t="s">
        <v>1251</v>
      </c>
      <c r="H104" s="113">
        <v>0.0</v>
      </c>
      <c r="I104" s="12">
        <f t="shared" si="1"/>
        <v>0</v>
      </c>
      <c r="J104" s="114"/>
      <c r="K104" s="58"/>
      <c r="L104" s="10" t="s">
        <v>1051</v>
      </c>
      <c r="M104" s="58" t="s">
        <v>1351</v>
      </c>
      <c r="N104" s="58" t="s">
        <v>955</v>
      </c>
      <c r="O104" s="10" t="s">
        <v>1253</v>
      </c>
      <c r="P104" s="58" t="s">
        <v>955</v>
      </c>
      <c r="Q104" s="58" t="s">
        <v>955</v>
      </c>
      <c r="R104" s="113">
        <v>1.0</v>
      </c>
      <c r="S104" s="113">
        <v>0.0</v>
      </c>
      <c r="T104" s="58" t="s">
        <v>1052</v>
      </c>
      <c r="U104" s="58" t="s">
        <v>955</v>
      </c>
      <c r="V104" s="58" t="s">
        <v>955</v>
      </c>
      <c r="W104" s="58" t="s">
        <v>1052</v>
      </c>
      <c r="X104" s="58" t="s">
        <v>955</v>
      </c>
      <c r="Y104" s="58"/>
    </row>
    <row r="105" ht="22.5" customHeight="1">
      <c r="A105" s="113">
        <v>104.0</v>
      </c>
      <c r="B105" s="113">
        <v>1.54634463E8</v>
      </c>
      <c r="C105" s="58" t="s">
        <v>1111</v>
      </c>
      <c r="D105" s="58" t="s">
        <v>1352</v>
      </c>
      <c r="E105" s="10" t="s">
        <v>1102</v>
      </c>
      <c r="F105" s="58" t="s">
        <v>955</v>
      </c>
      <c r="G105" s="10" t="s">
        <v>1284</v>
      </c>
      <c r="H105" s="113">
        <v>550.0</v>
      </c>
      <c r="I105" s="12">
        <f t="shared" si="1"/>
        <v>705.1282051</v>
      </c>
      <c r="J105" s="114"/>
      <c r="K105" s="58" t="str">
        <f t="shared" ref="K105:K107" si="19">if(J105&lt;&gt;"",J105-J105*20%,"")</f>
        <v/>
      </c>
      <c r="L105" s="10" t="s">
        <v>1051</v>
      </c>
      <c r="M105" s="58" t="s">
        <v>955</v>
      </c>
      <c r="N105" s="58" t="s">
        <v>955</v>
      </c>
      <c r="O105" s="10" t="s">
        <v>1253</v>
      </c>
      <c r="P105" s="58" t="s">
        <v>955</v>
      </c>
      <c r="Q105" s="58" t="s">
        <v>955</v>
      </c>
      <c r="R105" s="113">
        <v>1.0</v>
      </c>
      <c r="S105" s="113">
        <v>0.0</v>
      </c>
      <c r="T105" s="58" t="s">
        <v>1052</v>
      </c>
      <c r="U105" s="58" t="s">
        <v>955</v>
      </c>
      <c r="V105" s="58" t="s">
        <v>955</v>
      </c>
      <c r="W105" s="58" t="s">
        <v>1052</v>
      </c>
      <c r="X105" s="58" t="s">
        <v>955</v>
      </c>
      <c r="Y105" s="58"/>
    </row>
    <row r="106" ht="22.5" customHeight="1">
      <c r="A106" s="113">
        <v>105.0</v>
      </c>
      <c r="B106" s="113">
        <v>1.54634464E8</v>
      </c>
      <c r="C106" s="58" t="s">
        <v>1111</v>
      </c>
      <c r="D106" s="58" t="s">
        <v>1353</v>
      </c>
      <c r="E106" s="10" t="s">
        <v>1103</v>
      </c>
      <c r="F106" s="58" t="s">
        <v>955</v>
      </c>
      <c r="G106" s="10" t="s">
        <v>1284</v>
      </c>
      <c r="H106" s="113">
        <v>675.0</v>
      </c>
      <c r="I106" s="12">
        <f t="shared" si="1"/>
        <v>865.3846154</v>
      </c>
      <c r="J106" s="114"/>
      <c r="K106" s="58" t="str">
        <f t="shared" si="19"/>
        <v/>
      </c>
      <c r="L106" s="10" t="s">
        <v>1051</v>
      </c>
      <c r="M106" s="58" t="s">
        <v>955</v>
      </c>
      <c r="N106" s="58" t="s">
        <v>955</v>
      </c>
      <c r="O106" s="10" t="s">
        <v>1253</v>
      </c>
      <c r="P106" s="58" t="s">
        <v>955</v>
      </c>
      <c r="Q106" s="58" t="s">
        <v>955</v>
      </c>
      <c r="R106" s="113">
        <v>1.0</v>
      </c>
      <c r="S106" s="113">
        <v>0.0</v>
      </c>
      <c r="T106" s="58" t="s">
        <v>1052</v>
      </c>
      <c r="U106" s="58" t="s">
        <v>955</v>
      </c>
      <c r="V106" s="58" t="s">
        <v>955</v>
      </c>
      <c r="W106" s="58" t="s">
        <v>1052</v>
      </c>
      <c r="X106" s="58" t="s">
        <v>955</v>
      </c>
      <c r="Y106" s="58"/>
    </row>
    <row r="107" ht="22.5" customHeight="1">
      <c r="A107" s="113">
        <v>106.0</v>
      </c>
      <c r="B107" s="113">
        <v>1.54634465E8</v>
      </c>
      <c r="C107" s="58" t="s">
        <v>1111</v>
      </c>
      <c r="D107" s="58" t="s">
        <v>1354</v>
      </c>
      <c r="E107" s="10" t="s">
        <v>1104</v>
      </c>
      <c r="F107" s="58" t="s">
        <v>955</v>
      </c>
      <c r="G107" s="10" t="s">
        <v>1284</v>
      </c>
      <c r="H107" s="113">
        <v>875.0</v>
      </c>
      <c r="I107" s="12">
        <f t="shared" si="1"/>
        <v>1121.794872</v>
      </c>
      <c r="J107" s="114"/>
      <c r="K107" s="58" t="str">
        <f t="shared" si="19"/>
        <v/>
      </c>
      <c r="L107" s="10" t="s">
        <v>1051</v>
      </c>
      <c r="M107" s="58" t="s">
        <v>955</v>
      </c>
      <c r="N107" s="58" t="s">
        <v>955</v>
      </c>
      <c r="O107" s="10" t="s">
        <v>1253</v>
      </c>
      <c r="P107" s="58" t="s">
        <v>955</v>
      </c>
      <c r="Q107" s="58" t="s">
        <v>955</v>
      </c>
      <c r="R107" s="113">
        <v>1.0</v>
      </c>
      <c r="S107" s="113">
        <v>0.0</v>
      </c>
      <c r="T107" s="58" t="s">
        <v>1052</v>
      </c>
      <c r="U107" s="58" t="s">
        <v>955</v>
      </c>
      <c r="V107" s="58" t="s">
        <v>955</v>
      </c>
      <c r="W107" s="58" t="s">
        <v>1052</v>
      </c>
      <c r="X107" s="58" t="s">
        <v>955</v>
      </c>
      <c r="Y107" s="58"/>
    </row>
    <row r="108" ht="22.5" customHeight="1">
      <c r="A108" s="113">
        <v>107.0</v>
      </c>
      <c r="B108" s="113">
        <v>1.54634396E8</v>
      </c>
      <c r="C108" s="58" t="s">
        <v>1111</v>
      </c>
      <c r="D108" s="58" t="s">
        <v>1123</v>
      </c>
      <c r="E108" s="10" t="s">
        <v>955</v>
      </c>
      <c r="F108" s="58" t="s">
        <v>955</v>
      </c>
      <c r="G108" s="10" t="s">
        <v>1251</v>
      </c>
      <c r="H108" s="113">
        <v>0.0</v>
      </c>
      <c r="I108" s="12">
        <f t="shared" si="1"/>
        <v>0</v>
      </c>
      <c r="J108" s="114"/>
      <c r="K108" s="58"/>
      <c r="L108" s="10" t="s">
        <v>1051</v>
      </c>
      <c r="M108" s="58" t="s">
        <v>1355</v>
      </c>
      <c r="N108" s="58" t="s">
        <v>955</v>
      </c>
      <c r="O108" s="10" t="s">
        <v>1253</v>
      </c>
      <c r="P108" s="58" t="s">
        <v>955</v>
      </c>
      <c r="Q108" s="58" t="s">
        <v>955</v>
      </c>
      <c r="R108" s="113">
        <v>1.0</v>
      </c>
      <c r="S108" s="113">
        <v>0.0</v>
      </c>
      <c r="T108" s="58" t="s">
        <v>1052</v>
      </c>
      <c r="U108" s="58" t="s">
        <v>955</v>
      </c>
      <c r="V108" s="58" t="s">
        <v>955</v>
      </c>
      <c r="W108" s="58" t="s">
        <v>1052</v>
      </c>
      <c r="X108" s="58" t="s">
        <v>955</v>
      </c>
      <c r="Y108" s="58"/>
    </row>
    <row r="109" ht="22.5" customHeight="1">
      <c r="A109" s="113">
        <v>108.0</v>
      </c>
      <c r="B109" s="113">
        <v>1.54634466E8</v>
      </c>
      <c r="C109" s="58" t="s">
        <v>1111</v>
      </c>
      <c r="D109" s="58" t="s">
        <v>1356</v>
      </c>
      <c r="E109" s="10" t="s">
        <v>1102</v>
      </c>
      <c r="F109" s="58" t="s">
        <v>955</v>
      </c>
      <c r="G109" s="10" t="s">
        <v>1284</v>
      </c>
      <c r="H109" s="113">
        <v>575.0</v>
      </c>
      <c r="I109" s="12">
        <f t="shared" si="1"/>
        <v>737.1794872</v>
      </c>
      <c r="J109" s="58">
        <v>600.0</v>
      </c>
      <c r="K109" s="58">
        <f t="shared" ref="K109:K111" si="20">if(J109&lt;&gt;"",J109-J109*20%,"")</f>
        <v>480</v>
      </c>
      <c r="L109" s="10" t="s">
        <v>1051</v>
      </c>
      <c r="M109" s="58" t="s">
        <v>955</v>
      </c>
      <c r="N109" s="58" t="s">
        <v>955</v>
      </c>
      <c r="O109" s="10" t="s">
        <v>1253</v>
      </c>
      <c r="P109" s="58" t="s">
        <v>955</v>
      </c>
      <c r="Q109" s="58" t="s">
        <v>955</v>
      </c>
      <c r="R109" s="113">
        <v>1.0</v>
      </c>
      <c r="S109" s="113">
        <v>0.0</v>
      </c>
      <c r="T109" s="58" t="s">
        <v>1052</v>
      </c>
      <c r="U109" s="58" t="s">
        <v>955</v>
      </c>
      <c r="V109" s="58" t="s">
        <v>955</v>
      </c>
      <c r="W109" s="58" t="s">
        <v>1052</v>
      </c>
      <c r="X109" s="58" t="s">
        <v>955</v>
      </c>
      <c r="Y109" s="58"/>
    </row>
    <row r="110" ht="22.5" customHeight="1">
      <c r="A110" s="113">
        <v>109.0</v>
      </c>
      <c r="B110" s="113">
        <v>1.54634467E8</v>
      </c>
      <c r="C110" s="58" t="s">
        <v>1111</v>
      </c>
      <c r="D110" s="58" t="s">
        <v>1357</v>
      </c>
      <c r="E110" s="10" t="s">
        <v>1103</v>
      </c>
      <c r="F110" s="58" t="s">
        <v>955</v>
      </c>
      <c r="G110" s="10" t="s">
        <v>1284</v>
      </c>
      <c r="H110" s="113">
        <v>675.0</v>
      </c>
      <c r="I110" s="12">
        <f t="shared" si="1"/>
        <v>865.3846154</v>
      </c>
      <c r="J110" s="58">
        <v>800.0</v>
      </c>
      <c r="K110" s="58">
        <f t="shared" si="20"/>
        <v>640</v>
      </c>
      <c r="L110" s="10" t="s">
        <v>1051</v>
      </c>
      <c r="M110" s="58" t="s">
        <v>955</v>
      </c>
      <c r="N110" s="58" t="s">
        <v>955</v>
      </c>
      <c r="O110" s="10" t="s">
        <v>1253</v>
      </c>
      <c r="P110" s="58" t="s">
        <v>955</v>
      </c>
      <c r="Q110" s="58" t="s">
        <v>955</v>
      </c>
      <c r="R110" s="113">
        <v>1.0</v>
      </c>
      <c r="S110" s="113">
        <v>0.0</v>
      </c>
      <c r="T110" s="58" t="s">
        <v>1052</v>
      </c>
      <c r="U110" s="58" t="s">
        <v>955</v>
      </c>
      <c r="V110" s="58" t="s">
        <v>955</v>
      </c>
      <c r="W110" s="58" t="s">
        <v>1052</v>
      </c>
      <c r="X110" s="58" t="s">
        <v>955</v>
      </c>
      <c r="Y110" s="58"/>
    </row>
    <row r="111" ht="22.5" customHeight="1">
      <c r="A111" s="113">
        <v>110.0</v>
      </c>
      <c r="B111" s="113">
        <v>1.54634468E8</v>
      </c>
      <c r="C111" s="58" t="s">
        <v>1111</v>
      </c>
      <c r="D111" s="58" t="s">
        <v>1358</v>
      </c>
      <c r="E111" s="10" t="s">
        <v>1104</v>
      </c>
      <c r="F111" s="58" t="s">
        <v>955</v>
      </c>
      <c r="G111" s="10" t="s">
        <v>1284</v>
      </c>
      <c r="H111" s="113">
        <v>875.0</v>
      </c>
      <c r="I111" s="12">
        <f t="shared" si="1"/>
        <v>1121.794872</v>
      </c>
      <c r="J111" s="58">
        <v>950.0</v>
      </c>
      <c r="K111" s="58">
        <f t="shared" si="20"/>
        <v>760</v>
      </c>
      <c r="L111" s="10" t="s">
        <v>1051</v>
      </c>
      <c r="M111" s="58" t="s">
        <v>955</v>
      </c>
      <c r="N111" s="58" t="s">
        <v>955</v>
      </c>
      <c r="O111" s="10" t="s">
        <v>1253</v>
      </c>
      <c r="P111" s="58" t="s">
        <v>955</v>
      </c>
      <c r="Q111" s="58" t="s">
        <v>955</v>
      </c>
      <c r="R111" s="113">
        <v>1.0</v>
      </c>
      <c r="S111" s="113">
        <v>0.0</v>
      </c>
      <c r="T111" s="58" t="s">
        <v>1052</v>
      </c>
      <c r="U111" s="58" t="s">
        <v>955</v>
      </c>
      <c r="V111" s="58" t="s">
        <v>955</v>
      </c>
      <c r="W111" s="58" t="s">
        <v>1052</v>
      </c>
      <c r="X111" s="58" t="s">
        <v>955</v>
      </c>
      <c r="Y111" s="58"/>
    </row>
    <row r="112" ht="22.5" customHeight="1">
      <c r="A112" s="113">
        <v>111.0</v>
      </c>
      <c r="B112" s="113">
        <v>1.54634397E8</v>
      </c>
      <c r="C112" s="58" t="s">
        <v>1111</v>
      </c>
      <c r="D112" s="58" t="s">
        <v>1124</v>
      </c>
      <c r="E112" s="10" t="s">
        <v>955</v>
      </c>
      <c r="F112" s="58" t="s">
        <v>955</v>
      </c>
      <c r="G112" s="10" t="s">
        <v>1251</v>
      </c>
      <c r="H112" s="113">
        <v>0.0</v>
      </c>
      <c r="I112" s="12">
        <f t="shared" si="1"/>
        <v>0</v>
      </c>
      <c r="J112" s="114"/>
      <c r="K112" s="58"/>
      <c r="L112" s="10" t="s">
        <v>1056</v>
      </c>
      <c r="M112" s="58" t="s">
        <v>1359</v>
      </c>
      <c r="N112" s="58" t="s">
        <v>955</v>
      </c>
      <c r="O112" s="10" t="s">
        <v>1253</v>
      </c>
      <c r="P112" s="58" t="s">
        <v>955</v>
      </c>
      <c r="Q112" s="58" t="s">
        <v>955</v>
      </c>
      <c r="R112" s="113">
        <v>1.0</v>
      </c>
      <c r="S112" s="113">
        <v>0.0</v>
      </c>
      <c r="T112" s="58" t="s">
        <v>1052</v>
      </c>
      <c r="U112" s="58" t="s">
        <v>955</v>
      </c>
      <c r="V112" s="58" t="s">
        <v>955</v>
      </c>
      <c r="W112" s="58" t="s">
        <v>1052</v>
      </c>
      <c r="X112" s="58" t="s">
        <v>955</v>
      </c>
      <c r="Y112" s="58"/>
    </row>
    <row r="113" ht="22.5" customHeight="1">
      <c r="A113" s="113">
        <v>112.0</v>
      </c>
      <c r="B113" s="113">
        <v>1.54634469E8</v>
      </c>
      <c r="C113" s="58" t="s">
        <v>1111</v>
      </c>
      <c r="D113" s="58" t="s">
        <v>1360</v>
      </c>
      <c r="E113" s="10" t="s">
        <v>1102</v>
      </c>
      <c r="F113" s="58" t="s">
        <v>955</v>
      </c>
      <c r="G113" s="10" t="s">
        <v>1284</v>
      </c>
      <c r="H113" s="113">
        <v>575.0</v>
      </c>
      <c r="I113" s="12">
        <f t="shared" si="1"/>
        <v>737.1794872</v>
      </c>
      <c r="J113" s="114"/>
      <c r="K113" s="58" t="str">
        <f t="shared" ref="K113:K115" si="21">if(J113&lt;&gt;"",J113-J113*20%,"")</f>
        <v/>
      </c>
      <c r="L113" s="10" t="s">
        <v>1056</v>
      </c>
      <c r="M113" s="58" t="s">
        <v>955</v>
      </c>
      <c r="N113" s="58" t="s">
        <v>955</v>
      </c>
      <c r="O113" s="10" t="s">
        <v>1253</v>
      </c>
      <c r="P113" s="58" t="s">
        <v>955</v>
      </c>
      <c r="Q113" s="58" t="s">
        <v>955</v>
      </c>
      <c r="R113" s="113">
        <v>1.0</v>
      </c>
      <c r="S113" s="113">
        <v>0.0</v>
      </c>
      <c r="T113" s="58" t="s">
        <v>1052</v>
      </c>
      <c r="U113" s="58" t="s">
        <v>955</v>
      </c>
      <c r="V113" s="58" t="s">
        <v>955</v>
      </c>
      <c r="W113" s="58" t="s">
        <v>1052</v>
      </c>
      <c r="X113" s="58" t="s">
        <v>955</v>
      </c>
      <c r="Y113" s="58"/>
    </row>
    <row r="114" ht="22.5" customHeight="1">
      <c r="A114" s="113">
        <v>113.0</v>
      </c>
      <c r="B114" s="113">
        <v>1.5463447E8</v>
      </c>
      <c r="C114" s="58" t="s">
        <v>1111</v>
      </c>
      <c r="D114" s="58" t="s">
        <v>1361</v>
      </c>
      <c r="E114" s="10" t="s">
        <v>1103</v>
      </c>
      <c r="F114" s="58" t="s">
        <v>955</v>
      </c>
      <c r="G114" s="10" t="s">
        <v>1284</v>
      </c>
      <c r="H114" s="113">
        <v>675.0</v>
      </c>
      <c r="I114" s="12">
        <f t="shared" si="1"/>
        <v>865.3846154</v>
      </c>
      <c r="J114" s="114"/>
      <c r="K114" s="58" t="str">
        <f t="shared" si="21"/>
        <v/>
      </c>
      <c r="L114" s="10" t="s">
        <v>1056</v>
      </c>
      <c r="M114" s="58" t="s">
        <v>955</v>
      </c>
      <c r="N114" s="58" t="s">
        <v>955</v>
      </c>
      <c r="O114" s="10" t="s">
        <v>1253</v>
      </c>
      <c r="P114" s="58" t="s">
        <v>955</v>
      </c>
      <c r="Q114" s="58" t="s">
        <v>955</v>
      </c>
      <c r="R114" s="113">
        <v>1.0</v>
      </c>
      <c r="S114" s="113">
        <v>0.0</v>
      </c>
      <c r="T114" s="58" t="s">
        <v>1052</v>
      </c>
      <c r="U114" s="58" t="s">
        <v>955</v>
      </c>
      <c r="V114" s="58" t="s">
        <v>955</v>
      </c>
      <c r="W114" s="58" t="s">
        <v>1052</v>
      </c>
      <c r="X114" s="58" t="s">
        <v>955</v>
      </c>
      <c r="Y114" s="58"/>
    </row>
    <row r="115" ht="22.5" customHeight="1">
      <c r="A115" s="113">
        <v>114.0</v>
      </c>
      <c r="B115" s="113">
        <v>1.54634471E8</v>
      </c>
      <c r="C115" s="58" t="s">
        <v>1111</v>
      </c>
      <c r="D115" s="58" t="s">
        <v>1362</v>
      </c>
      <c r="E115" s="10" t="s">
        <v>1104</v>
      </c>
      <c r="F115" s="58" t="s">
        <v>955</v>
      </c>
      <c r="G115" s="10" t="s">
        <v>1284</v>
      </c>
      <c r="H115" s="113">
        <v>875.0</v>
      </c>
      <c r="I115" s="12">
        <f t="shared" si="1"/>
        <v>1121.794872</v>
      </c>
      <c r="J115" s="114"/>
      <c r="K115" s="58" t="str">
        <f t="shared" si="21"/>
        <v/>
      </c>
      <c r="L115" s="10" t="s">
        <v>1056</v>
      </c>
      <c r="M115" s="58" t="s">
        <v>955</v>
      </c>
      <c r="N115" s="58" t="s">
        <v>955</v>
      </c>
      <c r="O115" s="10" t="s">
        <v>1253</v>
      </c>
      <c r="P115" s="58" t="s">
        <v>955</v>
      </c>
      <c r="Q115" s="58" t="s">
        <v>955</v>
      </c>
      <c r="R115" s="113">
        <v>1.0</v>
      </c>
      <c r="S115" s="113">
        <v>0.0</v>
      </c>
      <c r="T115" s="58" t="s">
        <v>1052</v>
      </c>
      <c r="U115" s="58" t="s">
        <v>955</v>
      </c>
      <c r="V115" s="58" t="s">
        <v>955</v>
      </c>
      <c r="W115" s="58" t="s">
        <v>1052</v>
      </c>
      <c r="X115" s="58" t="s">
        <v>955</v>
      </c>
      <c r="Y115" s="58"/>
    </row>
    <row r="116" ht="22.5" customHeight="1">
      <c r="A116" s="113">
        <v>115.0</v>
      </c>
      <c r="B116" s="113">
        <v>1.54634398E8</v>
      </c>
      <c r="C116" s="58" t="s">
        <v>1111</v>
      </c>
      <c r="D116" s="58" t="s">
        <v>1125</v>
      </c>
      <c r="E116" s="10" t="s">
        <v>955</v>
      </c>
      <c r="F116" s="58" t="s">
        <v>955</v>
      </c>
      <c r="G116" s="10" t="s">
        <v>1251</v>
      </c>
      <c r="H116" s="113">
        <v>0.0</v>
      </c>
      <c r="I116" s="12">
        <f t="shared" si="1"/>
        <v>0</v>
      </c>
      <c r="J116" s="114"/>
      <c r="K116" s="58"/>
      <c r="L116" s="10" t="s">
        <v>1051</v>
      </c>
      <c r="M116" s="58" t="s">
        <v>1363</v>
      </c>
      <c r="N116" s="58" t="s">
        <v>955</v>
      </c>
      <c r="O116" s="10" t="s">
        <v>1253</v>
      </c>
      <c r="P116" s="58" t="s">
        <v>955</v>
      </c>
      <c r="Q116" s="58" t="s">
        <v>955</v>
      </c>
      <c r="R116" s="113">
        <v>1.0</v>
      </c>
      <c r="S116" s="113">
        <v>0.0</v>
      </c>
      <c r="T116" s="58" t="s">
        <v>1052</v>
      </c>
      <c r="U116" s="58" t="s">
        <v>955</v>
      </c>
      <c r="V116" s="58" t="s">
        <v>955</v>
      </c>
      <c r="W116" s="58" t="s">
        <v>1052</v>
      </c>
      <c r="X116" s="58" t="s">
        <v>955</v>
      </c>
      <c r="Y116" s="58"/>
    </row>
    <row r="117" ht="22.5" customHeight="1">
      <c r="A117" s="113">
        <v>116.0</v>
      </c>
      <c r="B117" s="113">
        <v>1.54634472E8</v>
      </c>
      <c r="C117" s="58" t="s">
        <v>1111</v>
      </c>
      <c r="D117" s="58" t="s">
        <v>1364</v>
      </c>
      <c r="E117" s="10" t="s">
        <v>1102</v>
      </c>
      <c r="F117" s="58" t="s">
        <v>955</v>
      </c>
      <c r="G117" s="10" t="s">
        <v>1284</v>
      </c>
      <c r="H117" s="113">
        <v>700.0</v>
      </c>
      <c r="I117" s="12">
        <f t="shared" si="1"/>
        <v>897.4358974</v>
      </c>
      <c r="J117" s="114"/>
      <c r="K117" s="58" t="str">
        <f t="shared" ref="K117:K120" si="22">if(J117&lt;&gt;"",J117-J117*20%,"")</f>
        <v/>
      </c>
      <c r="L117" s="10" t="s">
        <v>1051</v>
      </c>
      <c r="M117" s="58" t="s">
        <v>955</v>
      </c>
      <c r="N117" s="58" t="s">
        <v>955</v>
      </c>
      <c r="O117" s="10" t="s">
        <v>1253</v>
      </c>
      <c r="P117" s="58" t="s">
        <v>955</v>
      </c>
      <c r="Q117" s="58" t="s">
        <v>955</v>
      </c>
      <c r="R117" s="113">
        <v>1.0</v>
      </c>
      <c r="S117" s="113">
        <v>0.0</v>
      </c>
      <c r="T117" s="58" t="s">
        <v>1052</v>
      </c>
      <c r="U117" s="58" t="s">
        <v>955</v>
      </c>
      <c r="V117" s="58" t="s">
        <v>955</v>
      </c>
      <c r="W117" s="58" t="s">
        <v>1052</v>
      </c>
      <c r="X117" s="58" t="s">
        <v>955</v>
      </c>
      <c r="Y117" s="58"/>
    </row>
    <row r="118" ht="22.5" customHeight="1">
      <c r="A118" s="113">
        <v>117.0</v>
      </c>
      <c r="B118" s="113">
        <v>1.54634473E8</v>
      </c>
      <c r="C118" s="58" t="s">
        <v>1111</v>
      </c>
      <c r="D118" s="58" t="s">
        <v>1365</v>
      </c>
      <c r="E118" s="10" t="s">
        <v>1103</v>
      </c>
      <c r="F118" s="58" t="s">
        <v>955</v>
      </c>
      <c r="G118" s="10" t="s">
        <v>1284</v>
      </c>
      <c r="H118" s="113">
        <v>900.0</v>
      </c>
      <c r="I118" s="12">
        <f t="shared" si="1"/>
        <v>1153.846154</v>
      </c>
      <c r="J118" s="114"/>
      <c r="K118" s="58" t="str">
        <f t="shared" si="22"/>
        <v/>
      </c>
      <c r="L118" s="10" t="s">
        <v>1051</v>
      </c>
      <c r="M118" s="58" t="s">
        <v>955</v>
      </c>
      <c r="N118" s="58" t="s">
        <v>955</v>
      </c>
      <c r="O118" s="10" t="s">
        <v>1253</v>
      </c>
      <c r="P118" s="58" t="s">
        <v>955</v>
      </c>
      <c r="Q118" s="58" t="s">
        <v>955</v>
      </c>
      <c r="R118" s="113">
        <v>1.0</v>
      </c>
      <c r="S118" s="113">
        <v>0.0</v>
      </c>
      <c r="T118" s="58" t="s">
        <v>1052</v>
      </c>
      <c r="U118" s="58" t="s">
        <v>955</v>
      </c>
      <c r="V118" s="58" t="s">
        <v>955</v>
      </c>
      <c r="W118" s="58" t="s">
        <v>1052</v>
      </c>
      <c r="X118" s="58" t="s">
        <v>955</v>
      </c>
      <c r="Y118" s="58"/>
    </row>
    <row r="119" ht="22.5" customHeight="1">
      <c r="A119" s="113">
        <v>118.0</v>
      </c>
      <c r="B119" s="113">
        <v>1.54634474E8</v>
      </c>
      <c r="C119" s="58" t="s">
        <v>1111</v>
      </c>
      <c r="D119" s="58" t="s">
        <v>1366</v>
      </c>
      <c r="E119" s="10" t="s">
        <v>1104</v>
      </c>
      <c r="F119" s="58" t="s">
        <v>955</v>
      </c>
      <c r="G119" s="10" t="s">
        <v>1284</v>
      </c>
      <c r="H119" s="113">
        <v>1250.0</v>
      </c>
      <c r="I119" s="12">
        <f t="shared" si="1"/>
        <v>1602.564103</v>
      </c>
      <c r="J119" s="114"/>
      <c r="K119" s="58" t="str">
        <f t="shared" si="22"/>
        <v/>
      </c>
      <c r="L119" s="10" t="s">
        <v>1051</v>
      </c>
      <c r="M119" s="58" t="s">
        <v>955</v>
      </c>
      <c r="N119" s="58" t="s">
        <v>955</v>
      </c>
      <c r="O119" s="10" t="s">
        <v>1253</v>
      </c>
      <c r="P119" s="58" t="s">
        <v>955</v>
      </c>
      <c r="Q119" s="58" t="s">
        <v>955</v>
      </c>
      <c r="R119" s="113">
        <v>1.0</v>
      </c>
      <c r="S119" s="113">
        <v>0.0</v>
      </c>
      <c r="T119" s="58" t="s">
        <v>1052</v>
      </c>
      <c r="U119" s="58" t="s">
        <v>955</v>
      </c>
      <c r="V119" s="58" t="s">
        <v>955</v>
      </c>
      <c r="W119" s="58" t="s">
        <v>1052</v>
      </c>
      <c r="X119" s="58" t="s">
        <v>955</v>
      </c>
      <c r="Y119" s="58"/>
    </row>
    <row r="120" ht="22.5" customHeight="1">
      <c r="A120" s="113">
        <v>119.0</v>
      </c>
      <c r="B120" s="113">
        <v>1.54634399E8</v>
      </c>
      <c r="C120" s="58" t="s">
        <v>1111</v>
      </c>
      <c r="D120" s="58" t="s">
        <v>1126</v>
      </c>
      <c r="E120" s="10" t="s">
        <v>955</v>
      </c>
      <c r="F120" s="58" t="s">
        <v>955</v>
      </c>
      <c r="G120" s="10" t="s">
        <v>1251</v>
      </c>
      <c r="H120" s="113">
        <v>1200.0</v>
      </c>
      <c r="I120" s="12">
        <f t="shared" si="1"/>
        <v>1538.461538</v>
      </c>
      <c r="J120" s="114"/>
      <c r="K120" s="58" t="str">
        <f t="shared" si="22"/>
        <v/>
      </c>
      <c r="L120" s="10" t="s">
        <v>1056</v>
      </c>
      <c r="M120" s="58" t="s">
        <v>1367</v>
      </c>
      <c r="N120" s="58" t="s">
        <v>955</v>
      </c>
      <c r="O120" s="10" t="s">
        <v>1253</v>
      </c>
      <c r="P120" s="58" t="s">
        <v>955</v>
      </c>
      <c r="Q120" s="58" t="s">
        <v>955</v>
      </c>
      <c r="R120" s="113">
        <v>1.0</v>
      </c>
      <c r="S120" s="113">
        <v>0.0</v>
      </c>
      <c r="T120" s="58" t="s">
        <v>1052</v>
      </c>
      <c r="U120" s="58" t="s">
        <v>955</v>
      </c>
      <c r="V120" s="58" t="s">
        <v>955</v>
      </c>
      <c r="W120" s="58" t="s">
        <v>1052</v>
      </c>
      <c r="X120" s="58" t="s">
        <v>955</v>
      </c>
      <c r="Y120" s="58"/>
    </row>
    <row r="121" ht="22.5" customHeight="1">
      <c r="A121" s="113">
        <v>120.0</v>
      </c>
      <c r="B121" s="113">
        <v>1.54634475E8</v>
      </c>
      <c r="C121" s="58" t="s">
        <v>1059</v>
      </c>
      <c r="D121" s="58" t="s">
        <v>1127</v>
      </c>
      <c r="E121" s="10" t="s">
        <v>955</v>
      </c>
      <c r="F121" s="58" t="s">
        <v>955</v>
      </c>
      <c r="G121" s="10" t="s">
        <v>1251</v>
      </c>
      <c r="H121" s="113">
        <v>450.0</v>
      </c>
      <c r="I121" s="12">
        <f t="shared" si="1"/>
        <v>576.9230769</v>
      </c>
      <c r="J121" s="114"/>
      <c r="K121" s="58"/>
      <c r="L121" s="10" t="s">
        <v>1051</v>
      </c>
      <c r="M121" s="58" t="s">
        <v>1368</v>
      </c>
      <c r="N121" s="58" t="s">
        <v>955</v>
      </c>
      <c r="O121" s="10" t="s">
        <v>1253</v>
      </c>
      <c r="P121" s="58" t="s">
        <v>955</v>
      </c>
      <c r="Q121" s="58" t="s">
        <v>955</v>
      </c>
      <c r="R121" s="113">
        <v>1.0</v>
      </c>
      <c r="S121" s="113">
        <v>0.0</v>
      </c>
      <c r="T121" s="58" t="s">
        <v>1052</v>
      </c>
      <c r="U121" s="58" t="s">
        <v>955</v>
      </c>
      <c r="V121" s="58" t="s">
        <v>955</v>
      </c>
      <c r="W121" s="58" t="s">
        <v>1052</v>
      </c>
      <c r="X121" s="58" t="s">
        <v>955</v>
      </c>
      <c r="Y121" s="58"/>
    </row>
    <row r="122" ht="22.5" customHeight="1">
      <c r="A122" s="113">
        <v>121.0</v>
      </c>
      <c r="B122" s="113">
        <v>1.54634476E8</v>
      </c>
      <c r="C122" s="58" t="s">
        <v>1062</v>
      </c>
      <c r="D122" s="58" t="s">
        <v>1128</v>
      </c>
      <c r="E122" s="10" t="s">
        <v>955</v>
      </c>
      <c r="F122" s="58" t="s">
        <v>955</v>
      </c>
      <c r="G122" s="10" t="s">
        <v>1251</v>
      </c>
      <c r="H122" s="113">
        <v>350.0</v>
      </c>
      <c r="I122" s="12">
        <f t="shared" si="1"/>
        <v>448.7179487</v>
      </c>
      <c r="J122" s="114"/>
      <c r="K122" s="58"/>
      <c r="L122" s="10" t="s">
        <v>1056</v>
      </c>
      <c r="M122" s="58" t="s">
        <v>1369</v>
      </c>
      <c r="N122" s="58" t="s">
        <v>955</v>
      </c>
      <c r="O122" s="10" t="s">
        <v>1253</v>
      </c>
      <c r="P122" s="58" t="s">
        <v>955</v>
      </c>
      <c r="Q122" s="58" t="s">
        <v>955</v>
      </c>
      <c r="R122" s="113">
        <v>1.0</v>
      </c>
      <c r="S122" s="113">
        <v>0.0</v>
      </c>
      <c r="T122" s="58" t="s">
        <v>1052</v>
      </c>
      <c r="U122" s="58" t="s">
        <v>955</v>
      </c>
      <c r="V122" s="58" t="s">
        <v>955</v>
      </c>
      <c r="W122" s="58" t="s">
        <v>1052</v>
      </c>
      <c r="X122" s="58" t="s">
        <v>955</v>
      </c>
      <c r="Y122" s="58"/>
    </row>
    <row r="123" ht="22.5" customHeight="1">
      <c r="A123" s="113">
        <v>122.0</v>
      </c>
      <c r="B123" s="113">
        <v>1.281909904E9</v>
      </c>
      <c r="C123" s="58" t="s">
        <v>1131</v>
      </c>
      <c r="D123" s="58" t="s">
        <v>1129</v>
      </c>
      <c r="E123" s="10" t="s">
        <v>955</v>
      </c>
      <c r="F123" s="58" t="s">
        <v>955</v>
      </c>
      <c r="G123" s="10" t="s">
        <v>1251</v>
      </c>
      <c r="H123" s="113">
        <v>180.0</v>
      </c>
      <c r="I123" s="12">
        <f t="shared" si="1"/>
        <v>230.7692308</v>
      </c>
      <c r="J123" s="114"/>
      <c r="K123" s="58"/>
      <c r="L123" s="10" t="s">
        <v>1056</v>
      </c>
      <c r="M123" s="58" t="s">
        <v>1130</v>
      </c>
      <c r="N123" s="58" t="s">
        <v>955</v>
      </c>
      <c r="O123" s="10" t="s">
        <v>1253</v>
      </c>
      <c r="P123" s="58" t="s">
        <v>955</v>
      </c>
      <c r="Q123" s="58" t="s">
        <v>955</v>
      </c>
      <c r="R123" s="113">
        <v>1.0</v>
      </c>
      <c r="S123" s="113">
        <v>0.0</v>
      </c>
      <c r="T123" s="58" t="s">
        <v>1052</v>
      </c>
      <c r="U123" s="58" t="s">
        <v>955</v>
      </c>
      <c r="V123" s="58" t="s">
        <v>955</v>
      </c>
      <c r="W123" s="58" t="s">
        <v>1052</v>
      </c>
      <c r="X123" s="58" t="s">
        <v>955</v>
      </c>
      <c r="Y123" s="58"/>
    </row>
    <row r="124" ht="22.5" customHeight="1">
      <c r="A124" s="113">
        <v>123.0</v>
      </c>
      <c r="B124" s="113">
        <v>1.281910409E9</v>
      </c>
      <c r="C124" s="58" t="s">
        <v>1131</v>
      </c>
      <c r="D124" s="58" t="s">
        <v>1132</v>
      </c>
      <c r="E124" s="10" t="s">
        <v>955</v>
      </c>
      <c r="F124" s="58" t="s">
        <v>955</v>
      </c>
      <c r="G124" s="10" t="s">
        <v>1251</v>
      </c>
      <c r="H124" s="113">
        <v>160.0</v>
      </c>
      <c r="I124" s="12">
        <f t="shared" si="1"/>
        <v>205.1282051</v>
      </c>
      <c r="J124" s="114"/>
      <c r="K124" s="58"/>
      <c r="L124" s="10" t="s">
        <v>1056</v>
      </c>
      <c r="M124" s="58" t="s">
        <v>1133</v>
      </c>
      <c r="N124" s="58" t="s">
        <v>955</v>
      </c>
      <c r="O124" s="10" t="s">
        <v>1253</v>
      </c>
      <c r="P124" s="58" t="s">
        <v>955</v>
      </c>
      <c r="Q124" s="58" t="s">
        <v>955</v>
      </c>
      <c r="R124" s="113">
        <v>1.0</v>
      </c>
      <c r="S124" s="113">
        <v>0.0</v>
      </c>
      <c r="T124" s="58" t="s">
        <v>1052</v>
      </c>
      <c r="U124" s="58" t="s">
        <v>955</v>
      </c>
      <c r="V124" s="58" t="s">
        <v>955</v>
      </c>
      <c r="W124" s="58" t="s">
        <v>1052</v>
      </c>
      <c r="X124" s="58" t="s">
        <v>955</v>
      </c>
      <c r="Y124" s="58"/>
    </row>
    <row r="125" ht="22.5" customHeight="1">
      <c r="A125" s="113">
        <v>124.0</v>
      </c>
      <c r="B125" s="113">
        <v>1.281910521E9</v>
      </c>
      <c r="C125" s="58" t="s">
        <v>1131</v>
      </c>
      <c r="D125" s="58" t="s">
        <v>1136</v>
      </c>
      <c r="E125" s="10" t="s">
        <v>955</v>
      </c>
      <c r="F125" s="58" t="s">
        <v>955</v>
      </c>
      <c r="G125" s="10" t="s">
        <v>1251</v>
      </c>
      <c r="H125" s="113">
        <v>180.0</v>
      </c>
      <c r="I125" s="12">
        <f t="shared" si="1"/>
        <v>230.7692308</v>
      </c>
      <c r="J125" s="114"/>
      <c r="K125" s="58"/>
      <c r="L125" s="10" t="s">
        <v>1056</v>
      </c>
      <c r="M125" s="58" t="s">
        <v>1137</v>
      </c>
      <c r="N125" s="58" t="s">
        <v>955</v>
      </c>
      <c r="O125" s="10" t="s">
        <v>1253</v>
      </c>
      <c r="P125" s="58" t="s">
        <v>955</v>
      </c>
      <c r="Q125" s="58" t="s">
        <v>955</v>
      </c>
      <c r="R125" s="113">
        <v>1.0</v>
      </c>
      <c r="S125" s="113">
        <v>0.0</v>
      </c>
      <c r="T125" s="58" t="s">
        <v>1052</v>
      </c>
      <c r="U125" s="58" t="s">
        <v>955</v>
      </c>
      <c r="V125" s="58" t="s">
        <v>955</v>
      </c>
      <c r="W125" s="58" t="s">
        <v>1052</v>
      </c>
      <c r="X125" s="58" t="s">
        <v>955</v>
      </c>
      <c r="Y125" s="58"/>
    </row>
    <row r="126" ht="22.5" customHeight="1">
      <c r="A126" s="113">
        <v>125.0</v>
      </c>
      <c r="B126" s="113">
        <v>1.281910533E9</v>
      </c>
      <c r="C126" s="58" t="s">
        <v>1131</v>
      </c>
      <c r="D126" s="58" t="s">
        <v>1138</v>
      </c>
      <c r="E126" s="10" t="s">
        <v>955</v>
      </c>
      <c r="F126" s="58" t="s">
        <v>955</v>
      </c>
      <c r="G126" s="10" t="s">
        <v>1251</v>
      </c>
      <c r="H126" s="113">
        <v>170.0</v>
      </c>
      <c r="I126" s="12">
        <f t="shared" si="1"/>
        <v>217.9487179</v>
      </c>
      <c r="J126" s="114"/>
      <c r="K126" s="58"/>
      <c r="L126" s="10" t="s">
        <v>1056</v>
      </c>
      <c r="M126" s="58" t="s">
        <v>1139</v>
      </c>
      <c r="N126" s="58" t="s">
        <v>955</v>
      </c>
      <c r="O126" s="10" t="s">
        <v>1253</v>
      </c>
      <c r="P126" s="58" t="s">
        <v>955</v>
      </c>
      <c r="Q126" s="58" t="s">
        <v>955</v>
      </c>
      <c r="R126" s="113">
        <v>1.0</v>
      </c>
      <c r="S126" s="113">
        <v>0.0</v>
      </c>
      <c r="T126" s="58" t="s">
        <v>1052</v>
      </c>
      <c r="U126" s="58" t="s">
        <v>955</v>
      </c>
      <c r="V126" s="58" t="s">
        <v>955</v>
      </c>
      <c r="W126" s="58" t="s">
        <v>1052</v>
      </c>
      <c r="X126" s="58" t="s">
        <v>955</v>
      </c>
      <c r="Y126" s="58"/>
    </row>
    <row r="127" ht="22.5" customHeight="1">
      <c r="A127" s="113">
        <v>126.0</v>
      </c>
      <c r="B127" s="113">
        <v>1.281910557E9</v>
      </c>
      <c r="C127" s="58" t="s">
        <v>1131</v>
      </c>
      <c r="D127" s="58" t="s">
        <v>1140</v>
      </c>
      <c r="E127" s="10" t="s">
        <v>955</v>
      </c>
      <c r="F127" s="58" t="s">
        <v>955</v>
      </c>
      <c r="G127" s="10" t="s">
        <v>1251</v>
      </c>
      <c r="H127" s="113">
        <v>160.0</v>
      </c>
      <c r="I127" s="12">
        <f t="shared" si="1"/>
        <v>205.1282051</v>
      </c>
      <c r="J127" s="114"/>
      <c r="K127" s="58"/>
      <c r="L127" s="10" t="s">
        <v>1056</v>
      </c>
      <c r="M127" s="58" t="s">
        <v>1141</v>
      </c>
      <c r="N127" s="58" t="s">
        <v>955</v>
      </c>
      <c r="O127" s="10" t="s">
        <v>1253</v>
      </c>
      <c r="P127" s="58" t="s">
        <v>955</v>
      </c>
      <c r="Q127" s="58" t="s">
        <v>955</v>
      </c>
      <c r="R127" s="113">
        <v>1.0</v>
      </c>
      <c r="S127" s="113">
        <v>0.0</v>
      </c>
      <c r="T127" s="58" t="s">
        <v>1052</v>
      </c>
      <c r="U127" s="58" t="s">
        <v>955</v>
      </c>
      <c r="V127" s="58" t="s">
        <v>955</v>
      </c>
      <c r="W127" s="58" t="s">
        <v>1052</v>
      </c>
      <c r="X127" s="58" t="s">
        <v>955</v>
      </c>
      <c r="Y127" s="58"/>
    </row>
    <row r="128" ht="22.5" customHeight="1">
      <c r="A128" s="113">
        <v>127.0</v>
      </c>
      <c r="B128" s="113">
        <v>1.281910698E9</v>
      </c>
      <c r="C128" s="58" t="s">
        <v>1131</v>
      </c>
      <c r="D128" s="58" t="s">
        <v>1144</v>
      </c>
      <c r="E128" s="10" t="s">
        <v>955</v>
      </c>
      <c r="F128" s="58" t="s">
        <v>955</v>
      </c>
      <c r="G128" s="10" t="s">
        <v>1251</v>
      </c>
      <c r="H128" s="113">
        <v>120.0</v>
      </c>
      <c r="I128" s="12">
        <f t="shared" si="1"/>
        <v>153.8461538</v>
      </c>
      <c r="J128" s="114"/>
      <c r="K128" s="58"/>
      <c r="L128" s="10" t="s">
        <v>1056</v>
      </c>
      <c r="M128" s="58" t="s">
        <v>1145</v>
      </c>
      <c r="N128" s="58" t="s">
        <v>955</v>
      </c>
      <c r="O128" s="10" t="s">
        <v>1253</v>
      </c>
      <c r="P128" s="58" t="s">
        <v>955</v>
      </c>
      <c r="Q128" s="58" t="s">
        <v>955</v>
      </c>
      <c r="R128" s="113">
        <v>1.0</v>
      </c>
      <c r="S128" s="113">
        <v>0.0</v>
      </c>
      <c r="T128" s="58" t="s">
        <v>1052</v>
      </c>
      <c r="U128" s="58" t="s">
        <v>955</v>
      </c>
      <c r="V128" s="58" t="s">
        <v>955</v>
      </c>
      <c r="W128" s="58" t="s">
        <v>1052</v>
      </c>
      <c r="X128" s="58" t="s">
        <v>955</v>
      </c>
      <c r="Y128" s="58"/>
    </row>
    <row r="129" ht="22.5" customHeight="1">
      <c r="A129" s="113">
        <v>128.0</v>
      </c>
      <c r="B129" s="113">
        <v>1.281910728E9</v>
      </c>
      <c r="C129" s="58" t="s">
        <v>1131</v>
      </c>
      <c r="D129" s="58" t="s">
        <v>1146</v>
      </c>
      <c r="E129" s="10" t="s">
        <v>955</v>
      </c>
      <c r="F129" s="58" t="s">
        <v>955</v>
      </c>
      <c r="G129" s="10" t="s">
        <v>1251</v>
      </c>
      <c r="H129" s="113">
        <v>125.0</v>
      </c>
      <c r="I129" s="12">
        <f t="shared" si="1"/>
        <v>160.2564103</v>
      </c>
      <c r="J129" s="114"/>
      <c r="K129" s="58"/>
      <c r="L129" s="10" t="s">
        <v>1056</v>
      </c>
      <c r="M129" s="58" t="s">
        <v>1147</v>
      </c>
      <c r="N129" s="58" t="s">
        <v>955</v>
      </c>
      <c r="O129" s="10" t="s">
        <v>1253</v>
      </c>
      <c r="P129" s="58" t="s">
        <v>955</v>
      </c>
      <c r="Q129" s="58" t="s">
        <v>955</v>
      </c>
      <c r="R129" s="113">
        <v>1.0</v>
      </c>
      <c r="S129" s="113">
        <v>0.0</v>
      </c>
      <c r="T129" s="58" t="s">
        <v>1052</v>
      </c>
      <c r="U129" s="58" t="s">
        <v>955</v>
      </c>
      <c r="V129" s="58" t="s">
        <v>955</v>
      </c>
      <c r="W129" s="58" t="s">
        <v>1052</v>
      </c>
      <c r="X129" s="58" t="s">
        <v>955</v>
      </c>
      <c r="Y129" s="58"/>
    </row>
    <row r="130" ht="22.5" customHeight="1">
      <c r="A130" s="113">
        <v>129.0</v>
      </c>
      <c r="B130" s="113">
        <v>1.281910753E9</v>
      </c>
      <c r="C130" s="58" t="s">
        <v>1131</v>
      </c>
      <c r="D130" s="58" t="s">
        <v>1148</v>
      </c>
      <c r="E130" s="10" t="s">
        <v>955</v>
      </c>
      <c r="F130" s="58" t="s">
        <v>955</v>
      </c>
      <c r="G130" s="10" t="s">
        <v>1251</v>
      </c>
      <c r="H130" s="113">
        <v>75.0</v>
      </c>
      <c r="I130" s="12">
        <f t="shared" si="1"/>
        <v>96.15384615</v>
      </c>
      <c r="J130" s="114"/>
      <c r="K130" s="58"/>
      <c r="L130" s="10" t="s">
        <v>1056</v>
      </c>
      <c r="M130" s="58" t="s">
        <v>1149</v>
      </c>
      <c r="N130" s="58" t="s">
        <v>955</v>
      </c>
      <c r="O130" s="10" t="s">
        <v>1253</v>
      </c>
      <c r="P130" s="58" t="s">
        <v>955</v>
      </c>
      <c r="Q130" s="58" t="s">
        <v>955</v>
      </c>
      <c r="R130" s="113">
        <v>1.0</v>
      </c>
      <c r="S130" s="113">
        <v>0.0</v>
      </c>
      <c r="T130" s="58" t="s">
        <v>1052</v>
      </c>
      <c r="U130" s="58" t="s">
        <v>955</v>
      </c>
      <c r="V130" s="58" t="s">
        <v>955</v>
      </c>
      <c r="W130" s="58" t="s">
        <v>1052</v>
      </c>
      <c r="X130" s="58" t="s">
        <v>955</v>
      </c>
      <c r="Y130" s="58"/>
    </row>
    <row r="131" ht="22.5" customHeight="1">
      <c r="A131" s="113">
        <v>130.0</v>
      </c>
      <c r="B131" s="113">
        <v>1.2821521E9</v>
      </c>
      <c r="C131" s="58" t="s">
        <v>1154</v>
      </c>
      <c r="D131" s="58" t="s">
        <v>1152</v>
      </c>
      <c r="E131" s="10" t="s">
        <v>955</v>
      </c>
      <c r="F131" s="58" t="s">
        <v>1153</v>
      </c>
      <c r="G131" s="10" t="s">
        <v>1251</v>
      </c>
      <c r="H131" s="113">
        <v>120.0</v>
      </c>
      <c r="I131" s="12">
        <f t="shared" si="1"/>
        <v>153.8461538</v>
      </c>
      <c r="J131" s="114"/>
      <c r="K131" s="58"/>
      <c r="L131" s="10" t="s">
        <v>1056</v>
      </c>
      <c r="M131" s="58" t="s">
        <v>1153</v>
      </c>
      <c r="N131" s="58" t="s">
        <v>955</v>
      </c>
      <c r="O131" s="10" t="s">
        <v>1253</v>
      </c>
      <c r="P131" s="58" t="s">
        <v>955</v>
      </c>
      <c r="Q131" s="58" t="s">
        <v>955</v>
      </c>
      <c r="R131" s="113">
        <v>1.0</v>
      </c>
      <c r="S131" s="113">
        <v>0.0</v>
      </c>
      <c r="T131" s="58" t="s">
        <v>1052</v>
      </c>
      <c r="U131" s="58" t="s">
        <v>1155</v>
      </c>
      <c r="V131" s="58" t="s">
        <v>955</v>
      </c>
      <c r="W131" s="58" t="s">
        <v>1052</v>
      </c>
      <c r="X131" s="58" t="s">
        <v>955</v>
      </c>
      <c r="Y131" s="58"/>
    </row>
    <row r="132" ht="22.5" customHeight="1">
      <c r="A132" s="113">
        <v>131.0</v>
      </c>
      <c r="B132" s="113">
        <v>1.282154001E9</v>
      </c>
      <c r="C132" s="58" t="s">
        <v>1076</v>
      </c>
      <c r="D132" s="58" t="s">
        <v>1156</v>
      </c>
      <c r="E132" s="10" t="s">
        <v>955</v>
      </c>
      <c r="F132" s="58" t="s">
        <v>955</v>
      </c>
      <c r="G132" s="10" t="s">
        <v>1251</v>
      </c>
      <c r="H132" s="113">
        <v>190.0</v>
      </c>
      <c r="I132" s="12">
        <f t="shared" si="1"/>
        <v>243.5897436</v>
      </c>
      <c r="J132" s="114"/>
      <c r="K132" s="58"/>
      <c r="L132" s="10" t="s">
        <v>1056</v>
      </c>
      <c r="M132" s="58" t="s">
        <v>1157</v>
      </c>
      <c r="N132" s="58" t="s">
        <v>955</v>
      </c>
      <c r="O132" s="10" t="s">
        <v>1253</v>
      </c>
      <c r="P132" s="58" t="s">
        <v>955</v>
      </c>
      <c r="Q132" s="58" t="s">
        <v>955</v>
      </c>
      <c r="R132" s="113">
        <v>1.0</v>
      </c>
      <c r="S132" s="113">
        <v>0.0</v>
      </c>
      <c r="T132" s="58" t="s">
        <v>1052</v>
      </c>
      <c r="U132" s="58" t="s">
        <v>955</v>
      </c>
      <c r="V132" s="58" t="s">
        <v>955</v>
      </c>
      <c r="W132" s="58" t="s">
        <v>1052</v>
      </c>
      <c r="X132" s="58" t="s">
        <v>955</v>
      </c>
      <c r="Y132" s="58"/>
    </row>
    <row r="133" ht="22.5" customHeight="1">
      <c r="A133" s="113">
        <v>132.0</v>
      </c>
      <c r="B133" s="113">
        <v>1.28223096E9</v>
      </c>
      <c r="C133" s="58" t="s">
        <v>1154</v>
      </c>
      <c r="D133" s="58" t="s">
        <v>1158</v>
      </c>
      <c r="E133" s="10" t="s">
        <v>955</v>
      </c>
      <c r="F133" s="58" t="s">
        <v>101</v>
      </c>
      <c r="G133" s="10" t="s">
        <v>1251</v>
      </c>
      <c r="H133" s="113">
        <v>120.0</v>
      </c>
      <c r="I133" s="12">
        <f t="shared" si="1"/>
        <v>153.8461538</v>
      </c>
      <c r="J133" s="114"/>
      <c r="K133" s="58"/>
      <c r="L133" s="10" t="s">
        <v>1051</v>
      </c>
      <c r="M133" s="58" t="s">
        <v>1159</v>
      </c>
      <c r="N133" s="58" t="s">
        <v>955</v>
      </c>
      <c r="O133" s="10" t="s">
        <v>1253</v>
      </c>
      <c r="P133" s="58" t="s">
        <v>955</v>
      </c>
      <c r="Q133" s="58" t="s">
        <v>955</v>
      </c>
      <c r="R133" s="113">
        <v>1.0</v>
      </c>
      <c r="S133" s="113">
        <v>0.0</v>
      </c>
      <c r="T133" s="58" t="s">
        <v>1052</v>
      </c>
      <c r="U133" s="58" t="s">
        <v>1155</v>
      </c>
      <c r="V133" s="58" t="s">
        <v>955</v>
      </c>
      <c r="W133" s="58" t="s">
        <v>1052</v>
      </c>
      <c r="X133" s="58" t="s">
        <v>955</v>
      </c>
      <c r="Y133" s="58"/>
    </row>
    <row r="134" ht="22.5" customHeight="1">
      <c r="A134" s="113">
        <v>133.0</v>
      </c>
      <c r="B134" s="113">
        <v>1.282248519E9</v>
      </c>
      <c r="C134" s="58" t="s">
        <v>1154</v>
      </c>
      <c r="D134" s="58" t="s">
        <v>1160</v>
      </c>
      <c r="E134" s="10" t="s">
        <v>955</v>
      </c>
      <c r="F134" s="58" t="s">
        <v>955</v>
      </c>
      <c r="G134" s="10" t="s">
        <v>1251</v>
      </c>
      <c r="H134" s="113">
        <v>50.0</v>
      </c>
      <c r="I134" s="12">
        <f t="shared" si="1"/>
        <v>64.1025641</v>
      </c>
      <c r="J134" s="114"/>
      <c r="K134" s="58"/>
      <c r="L134" s="10" t="s">
        <v>1056</v>
      </c>
      <c r="M134" s="58" t="s">
        <v>1161</v>
      </c>
      <c r="N134" s="58" t="s">
        <v>955</v>
      </c>
      <c r="O134" s="10" t="s">
        <v>1253</v>
      </c>
      <c r="P134" s="58" t="s">
        <v>955</v>
      </c>
      <c r="Q134" s="58" t="s">
        <v>955</v>
      </c>
      <c r="R134" s="113">
        <v>1.0</v>
      </c>
      <c r="S134" s="113">
        <v>0.0</v>
      </c>
      <c r="T134" s="58" t="s">
        <v>1052</v>
      </c>
      <c r="U134" s="58" t="s">
        <v>955</v>
      </c>
      <c r="V134" s="58" t="s">
        <v>955</v>
      </c>
      <c r="W134" s="58" t="s">
        <v>1052</v>
      </c>
      <c r="X134" s="58" t="s">
        <v>955</v>
      </c>
      <c r="Y134" s="58"/>
    </row>
    <row r="135" ht="22.5" customHeight="1">
      <c r="A135" s="113">
        <v>134.0</v>
      </c>
      <c r="B135" s="113">
        <v>1.282248525E9</v>
      </c>
      <c r="C135" s="58" t="s">
        <v>1154</v>
      </c>
      <c r="D135" s="58" t="s">
        <v>105</v>
      </c>
      <c r="E135" s="10" t="s">
        <v>955</v>
      </c>
      <c r="F135" s="58" t="s">
        <v>955</v>
      </c>
      <c r="G135" s="10" t="s">
        <v>1251</v>
      </c>
      <c r="H135" s="113">
        <v>50.0</v>
      </c>
      <c r="I135" s="12">
        <f t="shared" si="1"/>
        <v>64.1025641</v>
      </c>
      <c r="J135" s="114"/>
      <c r="K135" s="58"/>
      <c r="L135" s="10" t="s">
        <v>1056</v>
      </c>
      <c r="M135" s="58" t="s">
        <v>1162</v>
      </c>
      <c r="N135" s="58" t="s">
        <v>955</v>
      </c>
      <c r="O135" s="10" t="s">
        <v>1253</v>
      </c>
      <c r="P135" s="58" t="s">
        <v>955</v>
      </c>
      <c r="Q135" s="58" t="s">
        <v>955</v>
      </c>
      <c r="R135" s="113">
        <v>1.0</v>
      </c>
      <c r="S135" s="113">
        <v>0.0</v>
      </c>
      <c r="T135" s="58" t="s">
        <v>1052</v>
      </c>
      <c r="U135" s="58" t="s">
        <v>955</v>
      </c>
      <c r="V135" s="58" t="s">
        <v>955</v>
      </c>
      <c r="W135" s="58" t="s">
        <v>1052</v>
      </c>
      <c r="X135" s="58" t="s">
        <v>955</v>
      </c>
      <c r="Y135" s="58"/>
    </row>
    <row r="136" ht="22.5" customHeight="1">
      <c r="A136" s="113">
        <v>135.0</v>
      </c>
      <c r="B136" s="113">
        <v>1.282248625E9</v>
      </c>
      <c r="C136" s="58" t="s">
        <v>1154</v>
      </c>
      <c r="D136" s="58" t="s">
        <v>1163</v>
      </c>
      <c r="E136" s="10" t="s">
        <v>955</v>
      </c>
      <c r="F136" s="58" t="s">
        <v>955</v>
      </c>
      <c r="G136" s="10" t="s">
        <v>1251</v>
      </c>
      <c r="H136" s="113">
        <v>50.0</v>
      </c>
      <c r="I136" s="12">
        <f t="shared" si="1"/>
        <v>64.1025641</v>
      </c>
      <c r="J136" s="114"/>
      <c r="K136" s="58"/>
      <c r="L136" s="10" t="s">
        <v>1056</v>
      </c>
      <c r="M136" s="58" t="s">
        <v>1164</v>
      </c>
      <c r="N136" s="58" t="s">
        <v>955</v>
      </c>
      <c r="O136" s="10" t="s">
        <v>1253</v>
      </c>
      <c r="P136" s="58" t="s">
        <v>955</v>
      </c>
      <c r="Q136" s="58" t="s">
        <v>955</v>
      </c>
      <c r="R136" s="113">
        <v>1.0</v>
      </c>
      <c r="S136" s="113">
        <v>0.0</v>
      </c>
      <c r="T136" s="58" t="s">
        <v>1052</v>
      </c>
      <c r="U136" s="58" t="s">
        <v>955</v>
      </c>
      <c r="V136" s="58" t="s">
        <v>955</v>
      </c>
      <c r="W136" s="58" t="s">
        <v>1052</v>
      </c>
      <c r="X136" s="58" t="s">
        <v>955</v>
      </c>
      <c r="Y136" s="58"/>
    </row>
    <row r="137" ht="22.5" customHeight="1">
      <c r="A137" s="113">
        <v>136.0</v>
      </c>
      <c r="B137" s="113">
        <v>1.282248641E9</v>
      </c>
      <c r="C137" s="58" t="s">
        <v>1154</v>
      </c>
      <c r="D137" s="58" t="s">
        <v>62</v>
      </c>
      <c r="E137" s="10" t="s">
        <v>955</v>
      </c>
      <c r="F137" s="58" t="s">
        <v>955</v>
      </c>
      <c r="G137" s="10" t="s">
        <v>1251</v>
      </c>
      <c r="H137" s="113">
        <v>120.0</v>
      </c>
      <c r="I137" s="12">
        <f t="shared" si="1"/>
        <v>153.8461538</v>
      </c>
      <c r="J137" s="114"/>
      <c r="K137" s="58"/>
      <c r="L137" s="10" t="s">
        <v>1051</v>
      </c>
      <c r="M137" s="58" t="s">
        <v>1165</v>
      </c>
      <c r="N137" s="58" t="s">
        <v>955</v>
      </c>
      <c r="O137" s="10" t="s">
        <v>1253</v>
      </c>
      <c r="P137" s="58" t="s">
        <v>955</v>
      </c>
      <c r="Q137" s="58" t="s">
        <v>955</v>
      </c>
      <c r="R137" s="113">
        <v>1.0</v>
      </c>
      <c r="S137" s="113">
        <v>0.0</v>
      </c>
      <c r="T137" s="58" t="s">
        <v>1052</v>
      </c>
      <c r="U137" s="58" t="s">
        <v>955</v>
      </c>
      <c r="V137" s="58" t="s">
        <v>955</v>
      </c>
      <c r="W137" s="58" t="s">
        <v>1052</v>
      </c>
      <c r="X137" s="58" t="s">
        <v>955</v>
      </c>
      <c r="Y137" s="58"/>
    </row>
    <row r="138" ht="22.5" customHeight="1">
      <c r="A138" s="113">
        <v>137.0</v>
      </c>
      <c r="B138" s="113">
        <v>1.282248725E9</v>
      </c>
      <c r="C138" s="58" t="s">
        <v>1154</v>
      </c>
      <c r="D138" s="58" t="s">
        <v>29</v>
      </c>
      <c r="E138" s="10" t="s">
        <v>955</v>
      </c>
      <c r="F138" s="58" t="s">
        <v>955</v>
      </c>
      <c r="G138" s="10" t="s">
        <v>1251</v>
      </c>
      <c r="H138" s="113">
        <v>120.0</v>
      </c>
      <c r="I138" s="12">
        <f t="shared" si="1"/>
        <v>153.8461538</v>
      </c>
      <c r="J138" s="114"/>
      <c r="K138" s="58"/>
      <c r="L138" s="10" t="s">
        <v>1051</v>
      </c>
      <c r="M138" s="58" t="s">
        <v>1166</v>
      </c>
      <c r="N138" s="58" t="s">
        <v>955</v>
      </c>
      <c r="O138" s="10" t="s">
        <v>1253</v>
      </c>
      <c r="P138" s="58" t="s">
        <v>955</v>
      </c>
      <c r="Q138" s="58" t="s">
        <v>955</v>
      </c>
      <c r="R138" s="113">
        <v>1.0</v>
      </c>
      <c r="S138" s="113">
        <v>0.0</v>
      </c>
      <c r="T138" s="58" t="s">
        <v>1052</v>
      </c>
      <c r="U138" s="58" t="s">
        <v>955</v>
      </c>
      <c r="V138" s="58" t="s">
        <v>955</v>
      </c>
      <c r="W138" s="58" t="s">
        <v>1052</v>
      </c>
      <c r="X138" s="58" t="s">
        <v>955</v>
      </c>
      <c r="Y138" s="58"/>
    </row>
    <row r="139" ht="22.5" customHeight="1">
      <c r="A139" s="113">
        <v>138.0</v>
      </c>
      <c r="B139" s="113">
        <v>1.282518332E9</v>
      </c>
      <c r="C139" s="58" t="s">
        <v>1131</v>
      </c>
      <c r="D139" s="58" t="s">
        <v>1167</v>
      </c>
      <c r="E139" s="10" t="s">
        <v>955</v>
      </c>
      <c r="F139" s="58" t="s">
        <v>955</v>
      </c>
      <c r="G139" s="10" t="s">
        <v>1251</v>
      </c>
      <c r="H139" s="113">
        <v>20.0</v>
      </c>
      <c r="I139" s="12">
        <f t="shared" si="1"/>
        <v>25.64102564</v>
      </c>
      <c r="J139" s="114"/>
      <c r="K139" s="58"/>
      <c r="L139" s="10" t="s">
        <v>1056</v>
      </c>
      <c r="M139" s="58" t="s">
        <v>1168</v>
      </c>
      <c r="N139" s="58" t="s">
        <v>955</v>
      </c>
      <c r="O139" s="10" t="s">
        <v>1253</v>
      </c>
      <c r="P139" s="58" t="s">
        <v>955</v>
      </c>
      <c r="Q139" s="58" t="s">
        <v>955</v>
      </c>
      <c r="R139" s="113">
        <v>1.0</v>
      </c>
      <c r="S139" s="113">
        <v>0.0</v>
      </c>
      <c r="T139" s="58" t="s">
        <v>1052</v>
      </c>
      <c r="U139" s="58" t="s">
        <v>955</v>
      </c>
      <c r="V139" s="58" t="s">
        <v>955</v>
      </c>
      <c r="W139" s="58" t="s">
        <v>1052</v>
      </c>
      <c r="X139" s="58" t="s">
        <v>955</v>
      </c>
      <c r="Y139" s="58"/>
    </row>
    <row r="140" ht="22.5" customHeight="1">
      <c r="A140" s="113">
        <v>139.0</v>
      </c>
      <c r="B140" s="113">
        <v>1.282663912E9</v>
      </c>
      <c r="C140" s="58" t="s">
        <v>1131</v>
      </c>
      <c r="D140" s="58" t="s">
        <v>1169</v>
      </c>
      <c r="E140" s="10" t="s">
        <v>955</v>
      </c>
      <c r="F140" s="58" t="s">
        <v>955</v>
      </c>
      <c r="G140" s="10" t="s">
        <v>1251</v>
      </c>
      <c r="H140" s="113">
        <v>170.0</v>
      </c>
      <c r="I140" s="12">
        <f t="shared" si="1"/>
        <v>217.9487179</v>
      </c>
      <c r="J140" s="114"/>
      <c r="K140" s="58"/>
      <c r="L140" s="10" t="s">
        <v>1056</v>
      </c>
      <c r="M140" s="58" t="s">
        <v>1170</v>
      </c>
      <c r="N140" s="58" t="s">
        <v>955</v>
      </c>
      <c r="O140" s="10" t="s">
        <v>1253</v>
      </c>
      <c r="P140" s="58" t="s">
        <v>955</v>
      </c>
      <c r="Q140" s="58" t="s">
        <v>955</v>
      </c>
      <c r="R140" s="113">
        <v>1.0</v>
      </c>
      <c r="S140" s="113">
        <v>0.0</v>
      </c>
      <c r="T140" s="58" t="s">
        <v>1052</v>
      </c>
      <c r="U140" s="58" t="s">
        <v>955</v>
      </c>
      <c r="V140" s="58" t="s">
        <v>955</v>
      </c>
      <c r="W140" s="58" t="s">
        <v>1052</v>
      </c>
      <c r="X140" s="58" t="s">
        <v>955</v>
      </c>
      <c r="Y140" s="58"/>
    </row>
    <row r="141" ht="22.5" customHeight="1">
      <c r="A141" s="113">
        <v>140.0</v>
      </c>
      <c r="B141" s="113">
        <v>1.282668544E9</v>
      </c>
      <c r="C141" s="58" t="s">
        <v>1154</v>
      </c>
      <c r="D141" s="58" t="s">
        <v>1171</v>
      </c>
      <c r="E141" s="10" t="s">
        <v>955</v>
      </c>
      <c r="F141" s="58" t="s">
        <v>1172</v>
      </c>
      <c r="G141" s="10" t="s">
        <v>1251</v>
      </c>
      <c r="H141" s="113">
        <v>120.0</v>
      </c>
      <c r="I141" s="12">
        <f t="shared" si="1"/>
        <v>153.8461538</v>
      </c>
      <c r="J141" s="114"/>
      <c r="K141" s="58"/>
      <c r="L141" s="10" t="s">
        <v>1051</v>
      </c>
      <c r="M141" s="58" t="s">
        <v>1172</v>
      </c>
      <c r="N141" s="58" t="s">
        <v>955</v>
      </c>
      <c r="O141" s="10" t="s">
        <v>955</v>
      </c>
      <c r="P141" s="58" t="s">
        <v>955</v>
      </c>
      <c r="Q141" s="58" t="s">
        <v>955</v>
      </c>
      <c r="R141" s="113">
        <v>1.0</v>
      </c>
      <c r="S141" s="113">
        <v>0.0</v>
      </c>
      <c r="T141" s="58" t="s">
        <v>1052</v>
      </c>
      <c r="U141" s="58" t="s">
        <v>1155</v>
      </c>
      <c r="V141" s="58" t="s">
        <v>955</v>
      </c>
      <c r="W141" s="58" t="s">
        <v>1052</v>
      </c>
      <c r="X141" s="58" t="s">
        <v>955</v>
      </c>
      <c r="Y141" s="58"/>
    </row>
    <row r="142" ht="22.5" customHeight="1">
      <c r="A142" s="113">
        <v>141.0</v>
      </c>
      <c r="B142" s="113">
        <v>1.282856152E9</v>
      </c>
      <c r="C142" s="58" t="s">
        <v>1076</v>
      </c>
      <c r="D142" s="58" t="s">
        <v>1173</v>
      </c>
      <c r="E142" s="10" t="s">
        <v>955</v>
      </c>
      <c r="F142" s="58" t="s">
        <v>955</v>
      </c>
      <c r="G142" s="10" t="s">
        <v>1251</v>
      </c>
      <c r="H142" s="113">
        <v>220.0</v>
      </c>
      <c r="I142" s="12">
        <f t="shared" si="1"/>
        <v>282.0512821</v>
      </c>
      <c r="J142" s="114"/>
      <c r="K142" s="58"/>
      <c r="L142" s="10" t="s">
        <v>1056</v>
      </c>
      <c r="M142" s="58" t="s">
        <v>1174</v>
      </c>
      <c r="N142" s="58" t="s">
        <v>955</v>
      </c>
      <c r="O142" s="10" t="s">
        <v>1253</v>
      </c>
      <c r="P142" s="58" t="s">
        <v>955</v>
      </c>
      <c r="Q142" s="58" t="s">
        <v>955</v>
      </c>
      <c r="R142" s="113">
        <v>1.0</v>
      </c>
      <c r="S142" s="113">
        <v>0.0</v>
      </c>
      <c r="T142" s="58" t="s">
        <v>1052</v>
      </c>
      <c r="U142" s="58" t="s">
        <v>955</v>
      </c>
      <c r="V142" s="58" t="s">
        <v>955</v>
      </c>
      <c r="W142" s="58" t="s">
        <v>1052</v>
      </c>
      <c r="X142" s="58" t="s">
        <v>955</v>
      </c>
      <c r="Y142" s="58"/>
    </row>
    <row r="143" ht="22.5" customHeight="1">
      <c r="A143" s="113">
        <v>142.0</v>
      </c>
      <c r="B143" s="113">
        <v>1.283307263E9</v>
      </c>
      <c r="C143" s="58" t="s">
        <v>1050</v>
      </c>
      <c r="D143" s="58" t="s">
        <v>1175</v>
      </c>
      <c r="E143" s="10" t="s">
        <v>955</v>
      </c>
      <c r="F143" s="58" t="s">
        <v>1176</v>
      </c>
      <c r="G143" s="10" t="s">
        <v>1251</v>
      </c>
      <c r="H143" s="113">
        <v>190.0</v>
      </c>
      <c r="I143" s="12">
        <f t="shared" si="1"/>
        <v>243.5897436</v>
      </c>
      <c r="J143" s="114"/>
      <c r="K143" s="58"/>
      <c r="L143" s="10" t="s">
        <v>1051</v>
      </c>
      <c r="M143" s="58" t="s">
        <v>1177</v>
      </c>
      <c r="N143" s="58" t="s">
        <v>955</v>
      </c>
      <c r="O143" s="10" t="s">
        <v>955</v>
      </c>
      <c r="P143" s="58" t="s">
        <v>955</v>
      </c>
      <c r="Q143" s="58" t="s">
        <v>955</v>
      </c>
      <c r="R143" s="113">
        <v>1.0</v>
      </c>
      <c r="S143" s="113">
        <v>0.0</v>
      </c>
      <c r="T143" s="58" t="s">
        <v>1052</v>
      </c>
      <c r="U143" s="58" t="s">
        <v>1155</v>
      </c>
      <c r="V143" s="58" t="s">
        <v>955</v>
      </c>
      <c r="W143" s="58" t="s">
        <v>1052</v>
      </c>
      <c r="X143" s="58" t="s">
        <v>955</v>
      </c>
      <c r="Y143" s="58"/>
    </row>
    <row r="144" ht="22.5" customHeight="1">
      <c r="A144" s="113">
        <v>143.0</v>
      </c>
      <c r="B144" s="113">
        <v>1.283307264E9</v>
      </c>
      <c r="C144" s="58" t="s">
        <v>1050</v>
      </c>
      <c r="D144" s="58" t="s">
        <v>1178</v>
      </c>
      <c r="E144" s="10" t="s">
        <v>955</v>
      </c>
      <c r="F144" s="58" t="s">
        <v>1179</v>
      </c>
      <c r="G144" s="10" t="s">
        <v>1251</v>
      </c>
      <c r="H144" s="113">
        <v>130.0</v>
      </c>
      <c r="I144" s="12">
        <f t="shared" si="1"/>
        <v>166.6666667</v>
      </c>
      <c r="J144" s="114"/>
      <c r="K144" s="58"/>
      <c r="L144" s="10" t="s">
        <v>1056</v>
      </c>
      <c r="M144" s="58" t="s">
        <v>1179</v>
      </c>
      <c r="N144" s="58" t="s">
        <v>955</v>
      </c>
      <c r="O144" s="10" t="s">
        <v>955</v>
      </c>
      <c r="P144" s="58" t="s">
        <v>955</v>
      </c>
      <c r="Q144" s="58" t="s">
        <v>955</v>
      </c>
      <c r="R144" s="113">
        <v>1.0</v>
      </c>
      <c r="S144" s="113">
        <v>0.0</v>
      </c>
      <c r="T144" s="58" t="s">
        <v>1052</v>
      </c>
      <c r="U144" s="58" t="s">
        <v>1155</v>
      </c>
      <c r="V144" s="58" t="s">
        <v>955</v>
      </c>
      <c r="W144" s="58" t="s">
        <v>1052</v>
      </c>
      <c r="X144" s="58" t="s">
        <v>955</v>
      </c>
      <c r="Y144" s="58"/>
    </row>
    <row r="145" ht="22.5" customHeight="1">
      <c r="A145" s="113">
        <v>144.0</v>
      </c>
      <c r="B145" s="113">
        <v>1.283307265E9</v>
      </c>
      <c r="C145" s="58" t="s">
        <v>1076</v>
      </c>
      <c r="D145" s="58" t="s">
        <v>1180</v>
      </c>
      <c r="E145" s="10" t="s">
        <v>955</v>
      </c>
      <c r="F145" s="58" t="s">
        <v>1181</v>
      </c>
      <c r="G145" s="10" t="s">
        <v>1251</v>
      </c>
      <c r="H145" s="113">
        <v>95.0</v>
      </c>
      <c r="I145" s="12">
        <f t="shared" si="1"/>
        <v>121.7948718</v>
      </c>
      <c r="J145" s="114"/>
      <c r="K145" s="58"/>
      <c r="L145" s="10" t="s">
        <v>1056</v>
      </c>
      <c r="M145" s="58" t="s">
        <v>1182</v>
      </c>
      <c r="N145" s="58" t="s">
        <v>955</v>
      </c>
      <c r="O145" s="10" t="s">
        <v>955</v>
      </c>
      <c r="P145" s="58" t="s">
        <v>955</v>
      </c>
      <c r="Q145" s="58" t="s">
        <v>955</v>
      </c>
      <c r="R145" s="113">
        <v>1.0</v>
      </c>
      <c r="S145" s="113">
        <v>0.0</v>
      </c>
      <c r="T145" s="58" t="s">
        <v>1052</v>
      </c>
      <c r="U145" s="58" t="s">
        <v>1155</v>
      </c>
      <c r="V145" s="58" t="s">
        <v>955</v>
      </c>
      <c r="W145" s="58" t="s">
        <v>1052</v>
      </c>
      <c r="X145" s="58" t="s">
        <v>955</v>
      </c>
      <c r="Y145" s="58"/>
    </row>
    <row r="146" ht="22.5" customHeight="1">
      <c r="A146" s="113">
        <v>145.0</v>
      </c>
      <c r="B146" s="113">
        <v>1.283674154E9</v>
      </c>
      <c r="C146" s="58" t="s">
        <v>1111</v>
      </c>
      <c r="D146" s="58" t="s">
        <v>1183</v>
      </c>
      <c r="E146" s="10" t="s">
        <v>955</v>
      </c>
      <c r="F146" s="58" t="s">
        <v>955</v>
      </c>
      <c r="G146" s="10" t="s">
        <v>1251</v>
      </c>
      <c r="H146" s="113">
        <v>500.0</v>
      </c>
      <c r="I146" s="12">
        <f t="shared" si="1"/>
        <v>641.025641</v>
      </c>
      <c r="J146" s="114"/>
      <c r="K146" s="58" t="str">
        <f>if(J146&lt;&gt;"",J146-J146*20%,"")</f>
        <v/>
      </c>
      <c r="L146" s="10" t="s">
        <v>1056</v>
      </c>
      <c r="M146" s="58" t="s">
        <v>1184</v>
      </c>
      <c r="N146" s="58" t="s">
        <v>955</v>
      </c>
      <c r="O146" s="10" t="s">
        <v>1253</v>
      </c>
      <c r="P146" s="58" t="s">
        <v>955</v>
      </c>
      <c r="Q146" s="58" t="s">
        <v>955</v>
      </c>
      <c r="R146" s="113">
        <v>1.0</v>
      </c>
      <c r="S146" s="113">
        <v>0.0</v>
      </c>
      <c r="T146" s="58" t="s">
        <v>1052</v>
      </c>
      <c r="U146" s="58" t="s">
        <v>955</v>
      </c>
      <c r="V146" s="58" t="s">
        <v>955</v>
      </c>
      <c r="W146" s="58" t="s">
        <v>1052</v>
      </c>
      <c r="X146" s="58" t="s">
        <v>955</v>
      </c>
      <c r="Y146" s="58"/>
    </row>
    <row r="147" ht="22.5" customHeight="1">
      <c r="A147" s="113">
        <v>146.0</v>
      </c>
      <c r="B147" s="113">
        <v>1.284073729E9</v>
      </c>
      <c r="C147" s="58" t="s">
        <v>1154</v>
      </c>
      <c r="D147" s="58" t="s">
        <v>1185</v>
      </c>
      <c r="E147" s="10" t="s">
        <v>955</v>
      </c>
      <c r="F147" s="58" t="s">
        <v>1186</v>
      </c>
      <c r="G147" s="10" t="s">
        <v>1251</v>
      </c>
      <c r="H147" s="113">
        <v>50.0</v>
      </c>
      <c r="I147" s="12">
        <f t="shared" si="1"/>
        <v>64.1025641</v>
      </c>
      <c r="J147" s="114"/>
      <c r="K147" s="58"/>
      <c r="L147" s="10" t="s">
        <v>1056</v>
      </c>
      <c r="M147" s="58" t="s">
        <v>1186</v>
      </c>
      <c r="N147" s="58" t="s">
        <v>955</v>
      </c>
      <c r="O147" s="10" t="s">
        <v>955</v>
      </c>
      <c r="P147" s="58" t="s">
        <v>955</v>
      </c>
      <c r="Q147" s="58" t="s">
        <v>955</v>
      </c>
      <c r="R147" s="113">
        <v>1.0</v>
      </c>
      <c r="S147" s="113">
        <v>0.0</v>
      </c>
      <c r="T147" s="58" t="s">
        <v>1052</v>
      </c>
      <c r="U147" s="58" t="s">
        <v>1155</v>
      </c>
      <c r="V147" s="58" t="s">
        <v>955</v>
      </c>
      <c r="W147" s="58" t="s">
        <v>1052</v>
      </c>
      <c r="X147" s="58" t="s">
        <v>955</v>
      </c>
      <c r="Y147" s="58"/>
    </row>
    <row r="148" ht="22.5" customHeight="1">
      <c r="A148" s="113">
        <v>147.0</v>
      </c>
      <c r="B148" s="113">
        <v>1.284233526E9</v>
      </c>
      <c r="C148" s="58" t="s">
        <v>1070</v>
      </c>
      <c r="D148" s="58" t="s">
        <v>1187</v>
      </c>
      <c r="E148" s="10" t="s">
        <v>955</v>
      </c>
      <c r="F148" s="58" t="s">
        <v>1188</v>
      </c>
      <c r="G148" s="10" t="s">
        <v>1251</v>
      </c>
      <c r="H148" s="113">
        <v>380.0</v>
      </c>
      <c r="I148" s="12">
        <f t="shared" si="1"/>
        <v>487.1794872</v>
      </c>
      <c r="J148" s="114"/>
      <c r="K148" s="58"/>
      <c r="L148" s="10" t="s">
        <v>1051</v>
      </c>
      <c r="M148" s="58" t="s">
        <v>1189</v>
      </c>
      <c r="N148" s="58" t="s">
        <v>955</v>
      </c>
      <c r="O148" s="10" t="s">
        <v>955</v>
      </c>
      <c r="P148" s="58" t="s">
        <v>955</v>
      </c>
      <c r="Q148" s="58" t="s">
        <v>955</v>
      </c>
      <c r="R148" s="113">
        <v>1.0</v>
      </c>
      <c r="S148" s="113">
        <v>0.0</v>
      </c>
      <c r="T148" s="58" t="s">
        <v>1052</v>
      </c>
      <c r="U148" s="58" t="s">
        <v>1155</v>
      </c>
      <c r="V148" s="58" t="s">
        <v>955</v>
      </c>
      <c r="W148" s="58" t="s">
        <v>1052</v>
      </c>
      <c r="X148" s="58" t="s">
        <v>955</v>
      </c>
      <c r="Y148" s="58"/>
    </row>
    <row r="149" ht="22.5" customHeight="1">
      <c r="A149" s="113">
        <v>148.0</v>
      </c>
      <c r="B149" s="113">
        <v>1.285020385E9</v>
      </c>
      <c r="C149" s="58" t="s">
        <v>1154</v>
      </c>
      <c r="D149" s="58" t="s">
        <v>1190</v>
      </c>
      <c r="E149" s="10" t="s">
        <v>955</v>
      </c>
      <c r="F149" s="58" t="s">
        <v>955</v>
      </c>
      <c r="G149" s="10" t="s">
        <v>1251</v>
      </c>
      <c r="H149" s="113">
        <v>50.0</v>
      </c>
      <c r="I149" s="12">
        <f t="shared" si="1"/>
        <v>64.1025641</v>
      </c>
      <c r="J149" s="114"/>
      <c r="K149" s="58"/>
      <c r="L149" s="10" t="s">
        <v>1056</v>
      </c>
      <c r="M149" s="58" t="s">
        <v>1191</v>
      </c>
      <c r="N149" s="58" t="s">
        <v>955</v>
      </c>
      <c r="O149" s="10" t="s">
        <v>1253</v>
      </c>
      <c r="P149" s="58" t="s">
        <v>955</v>
      </c>
      <c r="Q149" s="58" t="s">
        <v>955</v>
      </c>
      <c r="R149" s="113">
        <v>1.0</v>
      </c>
      <c r="S149" s="113">
        <v>0.0</v>
      </c>
      <c r="T149" s="58" t="s">
        <v>1052</v>
      </c>
      <c r="U149" s="58" t="s">
        <v>955</v>
      </c>
      <c r="V149" s="58" t="s">
        <v>955</v>
      </c>
      <c r="W149" s="58" t="s">
        <v>1052</v>
      </c>
      <c r="X149" s="58" t="s">
        <v>955</v>
      </c>
      <c r="Y149" s="58"/>
    </row>
    <row r="150" ht="22.5" customHeight="1">
      <c r="A150" s="113">
        <v>149.0</v>
      </c>
      <c r="B150" s="113">
        <v>1.285027398E9</v>
      </c>
      <c r="C150" s="58" t="s">
        <v>1066</v>
      </c>
      <c r="D150" s="58" t="s">
        <v>1192</v>
      </c>
      <c r="E150" s="10" t="s">
        <v>955</v>
      </c>
      <c r="F150" s="58" t="s">
        <v>955</v>
      </c>
      <c r="G150" s="10" t="s">
        <v>1251</v>
      </c>
      <c r="H150" s="113">
        <v>650.0</v>
      </c>
      <c r="I150" s="12">
        <f t="shared" si="1"/>
        <v>833.3333333</v>
      </c>
      <c r="J150" s="114"/>
      <c r="K150" s="58"/>
      <c r="L150" s="10" t="s">
        <v>1051</v>
      </c>
      <c r="M150" s="58" t="s">
        <v>1193</v>
      </c>
      <c r="N150" s="58" t="s">
        <v>955</v>
      </c>
      <c r="O150" s="10" t="s">
        <v>1253</v>
      </c>
      <c r="P150" s="58" t="s">
        <v>955</v>
      </c>
      <c r="Q150" s="58" t="s">
        <v>955</v>
      </c>
      <c r="R150" s="113">
        <v>1.0</v>
      </c>
      <c r="S150" s="113">
        <v>0.0</v>
      </c>
      <c r="T150" s="58" t="s">
        <v>1052</v>
      </c>
      <c r="U150" s="58" t="s">
        <v>955</v>
      </c>
      <c r="V150" s="58" t="s">
        <v>955</v>
      </c>
      <c r="W150" s="58" t="s">
        <v>1052</v>
      </c>
      <c r="X150" s="58" t="s">
        <v>955</v>
      </c>
      <c r="Y150" s="58"/>
    </row>
    <row r="151" ht="22.5" customHeight="1">
      <c r="A151" s="113">
        <v>150.0</v>
      </c>
      <c r="B151" s="113">
        <v>1.285322757E9</v>
      </c>
      <c r="C151" s="58" t="s">
        <v>1111</v>
      </c>
      <c r="D151" s="58" t="s">
        <v>1194</v>
      </c>
      <c r="E151" s="10" t="s">
        <v>955</v>
      </c>
      <c r="F151" s="58" t="s">
        <v>955</v>
      </c>
      <c r="G151" s="10" t="s">
        <v>1251</v>
      </c>
      <c r="H151" s="113">
        <v>812.0</v>
      </c>
      <c r="I151" s="12">
        <f t="shared" si="1"/>
        <v>1041.025641</v>
      </c>
      <c r="J151" s="114"/>
      <c r="K151" s="58" t="str">
        <f>if(J151&lt;&gt;"",J151-J151*20%,"")</f>
        <v/>
      </c>
      <c r="L151" s="10" t="s">
        <v>1051</v>
      </c>
      <c r="M151" s="58" t="s">
        <v>1195</v>
      </c>
      <c r="N151" s="58" t="s">
        <v>955</v>
      </c>
      <c r="O151" s="10" t="s">
        <v>1253</v>
      </c>
      <c r="P151" s="58" t="s">
        <v>955</v>
      </c>
      <c r="Q151" s="58" t="s">
        <v>955</v>
      </c>
      <c r="R151" s="113">
        <v>1.0</v>
      </c>
      <c r="S151" s="113">
        <v>0.0</v>
      </c>
      <c r="T151" s="58" t="s">
        <v>1052</v>
      </c>
      <c r="U151" s="58" t="s">
        <v>955</v>
      </c>
      <c r="V151" s="58" t="s">
        <v>955</v>
      </c>
      <c r="W151" s="58" t="s">
        <v>1052</v>
      </c>
      <c r="X151" s="58" t="s">
        <v>955</v>
      </c>
      <c r="Y151" s="58"/>
    </row>
    <row r="152" ht="22.5" customHeight="1">
      <c r="A152" s="113">
        <v>151.0</v>
      </c>
      <c r="B152" s="113">
        <v>1.285459942E9</v>
      </c>
      <c r="C152" s="58" t="s">
        <v>1076</v>
      </c>
      <c r="D152" s="58" t="s">
        <v>1196</v>
      </c>
      <c r="E152" s="10" t="s">
        <v>955</v>
      </c>
      <c r="F152" s="58" t="s">
        <v>955</v>
      </c>
      <c r="G152" s="10" t="s">
        <v>1251</v>
      </c>
      <c r="H152" s="113">
        <v>60.0</v>
      </c>
      <c r="I152" s="12">
        <f t="shared" si="1"/>
        <v>76.92307692</v>
      </c>
      <c r="J152" s="114"/>
      <c r="K152" s="58"/>
      <c r="L152" s="10" t="s">
        <v>1056</v>
      </c>
      <c r="M152" s="58" t="s">
        <v>1197</v>
      </c>
      <c r="N152" s="58" t="s">
        <v>955</v>
      </c>
      <c r="O152" s="10" t="s">
        <v>1253</v>
      </c>
      <c r="P152" s="58" t="s">
        <v>955</v>
      </c>
      <c r="Q152" s="58" t="s">
        <v>955</v>
      </c>
      <c r="R152" s="113">
        <v>1.0</v>
      </c>
      <c r="S152" s="113">
        <v>0.0</v>
      </c>
      <c r="T152" s="58" t="s">
        <v>1052</v>
      </c>
      <c r="U152" s="58" t="s">
        <v>955</v>
      </c>
      <c r="V152" s="58" t="s">
        <v>955</v>
      </c>
      <c r="W152" s="58" t="s">
        <v>1052</v>
      </c>
      <c r="X152" s="58" t="s">
        <v>955</v>
      </c>
      <c r="Y152" s="58"/>
    </row>
    <row r="153" ht="22.5" customHeight="1">
      <c r="A153" s="113">
        <v>152.0</v>
      </c>
      <c r="B153" s="113">
        <v>1.285627245E9</v>
      </c>
      <c r="C153" s="58" t="s">
        <v>1154</v>
      </c>
      <c r="D153" s="58" t="s">
        <v>1198</v>
      </c>
      <c r="E153" s="10" t="s">
        <v>955</v>
      </c>
      <c r="F153" s="58" t="s">
        <v>955</v>
      </c>
      <c r="G153" s="10" t="s">
        <v>1251</v>
      </c>
      <c r="H153" s="113">
        <v>75.0</v>
      </c>
      <c r="I153" s="12">
        <f t="shared" si="1"/>
        <v>96.15384615</v>
      </c>
      <c r="J153" s="114"/>
      <c r="K153" s="58"/>
      <c r="L153" s="10" t="s">
        <v>1056</v>
      </c>
      <c r="M153" s="58" t="s">
        <v>1199</v>
      </c>
      <c r="N153" s="58" t="s">
        <v>955</v>
      </c>
      <c r="O153" s="10" t="s">
        <v>1253</v>
      </c>
      <c r="P153" s="58" t="s">
        <v>955</v>
      </c>
      <c r="Q153" s="58" t="s">
        <v>955</v>
      </c>
      <c r="R153" s="113">
        <v>1.0</v>
      </c>
      <c r="S153" s="113">
        <v>0.0</v>
      </c>
      <c r="T153" s="58" t="s">
        <v>1052</v>
      </c>
      <c r="U153" s="58" t="s">
        <v>955</v>
      </c>
      <c r="V153" s="58" t="s">
        <v>955</v>
      </c>
      <c r="W153" s="58" t="s">
        <v>1052</v>
      </c>
      <c r="X153" s="58" t="s">
        <v>955</v>
      </c>
      <c r="Y153" s="58"/>
    </row>
    <row r="154" ht="22.5" customHeight="1">
      <c r="A154" s="113">
        <v>153.0</v>
      </c>
      <c r="B154" s="113">
        <v>1.285833551E9</v>
      </c>
      <c r="C154" s="58" t="s">
        <v>1076</v>
      </c>
      <c r="D154" s="58" t="s">
        <v>1200</v>
      </c>
      <c r="E154" s="10" t="s">
        <v>955</v>
      </c>
      <c r="F154" s="58" t="s">
        <v>955</v>
      </c>
      <c r="G154" s="10" t="s">
        <v>1251</v>
      </c>
      <c r="H154" s="113">
        <v>120.0</v>
      </c>
      <c r="I154" s="12">
        <f t="shared" si="1"/>
        <v>153.8461538</v>
      </c>
      <c r="J154" s="114"/>
      <c r="K154" s="58"/>
      <c r="L154" s="10" t="s">
        <v>1202</v>
      </c>
      <c r="M154" s="58" t="s">
        <v>1201</v>
      </c>
      <c r="N154" s="58" t="s">
        <v>955</v>
      </c>
      <c r="O154" s="10" t="s">
        <v>1253</v>
      </c>
      <c r="P154" s="58" t="s">
        <v>955</v>
      </c>
      <c r="Q154" s="58" t="s">
        <v>955</v>
      </c>
      <c r="R154" s="113">
        <v>1.0</v>
      </c>
      <c r="S154" s="113">
        <v>0.0</v>
      </c>
      <c r="T154" s="58" t="s">
        <v>1052</v>
      </c>
      <c r="U154" s="58" t="s">
        <v>955</v>
      </c>
      <c r="V154" s="58" t="s">
        <v>955</v>
      </c>
      <c r="W154" s="58" t="s">
        <v>1052</v>
      </c>
      <c r="X154" s="58" t="s">
        <v>955</v>
      </c>
      <c r="Y154" s="58"/>
    </row>
  </sheetData>
  <dataValidations>
    <dataValidation type="list" allowBlank="1" showDropDown="1" showErrorMessage="1" sqref="E2:E154">
      <formula1>",8 Inch,10 Inch,12 Inch"</formula1>
    </dataValidation>
    <dataValidation type="list" allowBlank="1" showDropDown="1" showErrorMessage="1" sqref="L2:L154">
      <formula1>"non-veg,veg,egg"</formula1>
    </dataValidation>
    <dataValidation type="custom" allowBlank="1" showDropDown="1" sqref="B2:B154 H2:I154 R2:S154">
      <formula1>AND(ISNUMBER(B2),(NOT(OR(NOT(ISERROR(DATEVALUE(B2))), AND(ISNUMBER(B2), LEFT(CELL("format", B2))="D")))))</formula1>
    </dataValidation>
    <dataValidation type="list" allowBlank="1" showDropDown="1" showErrorMessage="1" sqref="O2:O154">
      <formula1>" ,"</formula1>
    </dataValidation>
    <dataValidation type="list" allowBlank="1" showDropDown="1" showErrorMessage="1" sqref="G2:G154">
      <formula1>"item,variation"</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topLeftCell="D1" activePane="topRight" state="frozen"/>
      <selection activeCell="E2" sqref="E2" pane="topRight"/>
    </sheetView>
  </sheetViews>
  <sheetFormatPr customHeight="1" defaultColWidth="12.63" defaultRowHeight="15.75"/>
  <cols>
    <col customWidth="1" min="1" max="1" width="7.88"/>
    <col customWidth="1" min="2" max="2" width="16.13"/>
    <col customWidth="1" min="3" max="3" width="15.38"/>
    <col customWidth="1" min="5" max="5" width="16.88"/>
    <col customWidth="1" min="7" max="7" width="15.5"/>
    <col customWidth="1" min="12" max="12" width="18.5"/>
  </cols>
  <sheetData>
    <row r="4" ht="22.5" customHeight="1">
      <c r="A4" s="5" t="s">
        <v>981</v>
      </c>
      <c r="B4" s="5" t="s">
        <v>1370</v>
      </c>
      <c r="C4" s="5" t="s">
        <v>1371</v>
      </c>
      <c r="D4" s="85" t="s">
        <v>1372</v>
      </c>
      <c r="E4" s="5" t="s">
        <v>1373</v>
      </c>
      <c r="F4" s="85" t="s">
        <v>1374</v>
      </c>
      <c r="G4" s="85" t="s">
        <v>1375</v>
      </c>
      <c r="H4" s="85" t="s">
        <v>1376</v>
      </c>
      <c r="I4" s="85" t="s">
        <v>1377</v>
      </c>
      <c r="J4" s="85" t="s">
        <v>1378</v>
      </c>
      <c r="K4" s="85" t="s">
        <v>1379</v>
      </c>
      <c r="L4" s="85" t="s">
        <v>1380</v>
      </c>
      <c r="M4" s="85" t="s">
        <v>1381</v>
      </c>
      <c r="N4" s="85" t="s">
        <v>1382</v>
      </c>
    </row>
    <row r="5" ht="22.5" customHeight="1">
      <c r="A5" s="115" t="s">
        <v>1383</v>
      </c>
      <c r="B5" s="116">
        <v>45753.0</v>
      </c>
      <c r="C5" s="116">
        <v>45760.0</v>
      </c>
      <c r="D5" s="117">
        <f>COUNTIFS(SwiggyOrders[Order Delivery Time],"&gt;="&amp;DATEVALUE(B5),SwiggyOrders[Order Delivery Time],"&lt;="&amp;DATEVALUE(C5))
</f>
        <v>7</v>
      </c>
      <c r="E5" s="118">
        <f>SUMIFS(SwiggyOrders[Total Bill Amount],SwiggyOrders[Order Delivery Time],"&gt;="&amp;DATEVALUE(B5),SwiggyOrders[Order Delivery Time],"&lt;="&amp;DATEVALUE(C5))</f>
        <v>6872</v>
      </c>
      <c r="F5" s="119">
        <v>7.0</v>
      </c>
      <c r="G5" s="43">
        <v>6872.28</v>
      </c>
      <c r="H5" s="43">
        <v>973.15</v>
      </c>
      <c r="I5" s="43">
        <v>1506.25</v>
      </c>
      <c r="J5" s="43">
        <v>6.55</v>
      </c>
      <c r="K5" s="43">
        <v>4386.32</v>
      </c>
      <c r="L5" s="61">
        <f t="shared" ref="L5:L19" si="1">G5-K5</f>
        <v>2485.96</v>
      </c>
      <c r="M5" s="61">
        <f t="shared" ref="M5:M19" si="2">E5-K5</f>
        <v>2485.68</v>
      </c>
      <c r="N5" s="120">
        <f t="shared" ref="N5:N19" si="3">L5/G5</f>
        <v>0.3617372982</v>
      </c>
    </row>
    <row r="6" ht="22.5" customHeight="1">
      <c r="A6" s="115" t="s">
        <v>1384</v>
      </c>
      <c r="B6" s="116">
        <v>45760.0</v>
      </c>
      <c r="C6" s="116">
        <v>45767.0</v>
      </c>
      <c r="D6" s="117">
        <f>COUNTIFS(SwiggyOrders[Order Delivery Time],"&gt;="&amp;DATEVALUE(B6),SwiggyOrders[Order Delivery Time],"&lt;="&amp;DATEVALUE(C6))
</f>
        <v>15</v>
      </c>
      <c r="E6" s="121">
        <f>SUMIFS(SwiggyOrders[Total Bill Amount],SwiggyOrders[Order Delivery Time],"&gt;="&amp;DATEVALUE(B6),SwiggyOrders[Order Delivery Time],"&lt;="&amp;DATEVALUE(C6))</f>
        <v>13706</v>
      </c>
      <c r="F6" s="119">
        <v>16.0</v>
      </c>
      <c r="G6" s="43">
        <v>13818.11</v>
      </c>
      <c r="H6" s="43">
        <v>1956.61</v>
      </c>
      <c r="I6" s="43">
        <v>658.0</v>
      </c>
      <c r="J6" s="43">
        <v>13.6</v>
      </c>
      <c r="K6" s="43">
        <v>11190.28</v>
      </c>
      <c r="L6" s="61">
        <f t="shared" si="1"/>
        <v>2627.83</v>
      </c>
      <c r="M6" s="61">
        <f t="shared" si="2"/>
        <v>2515.72</v>
      </c>
      <c r="N6" s="120">
        <f t="shared" si="3"/>
        <v>0.1901728963</v>
      </c>
    </row>
    <row r="7" ht="22.5" customHeight="1">
      <c r="A7" s="115" t="s">
        <v>1385</v>
      </c>
      <c r="B7" s="116">
        <v>45828.0</v>
      </c>
      <c r="C7" s="116">
        <v>45835.0</v>
      </c>
      <c r="D7" s="117">
        <f>COUNTIFS(SwiggyOrders[Order Delivery Time],"&gt;="&amp;DATEVALUE(B7),SwiggyOrders[Order Delivery Time],"&lt;="&amp;DATEVALUE(C7))
</f>
        <v>45</v>
      </c>
      <c r="E7" s="121">
        <f>SUMIFS(SwiggyOrders[Total Bill Amount],SwiggyOrders[Order Delivery Time],"&gt;="&amp;DATEVALUE(B7),SwiggyOrders[Order Delivery Time],"&lt;="&amp;DATEVALUE(C7))</f>
        <v>52771</v>
      </c>
      <c r="F7" s="119">
        <v>53.0</v>
      </c>
      <c r="G7" s="43">
        <v>49381.8</v>
      </c>
      <c r="H7" s="43">
        <v>6992.35</v>
      </c>
      <c r="I7" s="43">
        <v>2620.5</v>
      </c>
      <c r="J7" s="43">
        <v>47.03</v>
      </c>
      <c r="K7" s="43">
        <v>39721.55</v>
      </c>
      <c r="L7" s="61">
        <f t="shared" si="1"/>
        <v>9660.25</v>
      </c>
      <c r="M7" s="61">
        <f t="shared" si="2"/>
        <v>13049.45</v>
      </c>
      <c r="N7" s="120">
        <f t="shared" si="3"/>
        <v>0.1956236913</v>
      </c>
    </row>
    <row r="8" ht="22.5" customHeight="1">
      <c r="A8" s="115" t="s">
        <v>1386</v>
      </c>
      <c r="B8" s="116">
        <v>45774.0</v>
      </c>
      <c r="C8" s="116">
        <v>45777.0</v>
      </c>
      <c r="D8" s="117">
        <f>COUNTIFS(SwiggyOrders[Order Delivery Time],"&gt;="&amp;DATEVALUE(B8),SwiggyOrders[Order Delivery Time],"&lt;="&amp;DATEVALUE(C8))
</f>
        <v>10</v>
      </c>
      <c r="E8" s="121">
        <f>SUMIFS(SwiggyOrders[Total Bill Amount],SwiggyOrders[Order Delivery Time],"&gt;="&amp;DATEVALUE(B8),SwiggyOrders[Order Delivery Time],"&lt;="&amp;DATEVALUE(C8))</f>
        <v>11511</v>
      </c>
      <c r="F8" s="48">
        <v>18.0</v>
      </c>
      <c r="G8" s="43">
        <v>18711.1</v>
      </c>
      <c r="H8" s="43">
        <v>2649.41</v>
      </c>
      <c r="I8" s="43">
        <v>891.0</v>
      </c>
      <c r="J8" s="43">
        <v>17.82</v>
      </c>
      <c r="K8" s="43">
        <v>15152.76</v>
      </c>
      <c r="L8" s="61">
        <f t="shared" si="1"/>
        <v>3558.34</v>
      </c>
      <c r="M8" s="61">
        <f t="shared" si="2"/>
        <v>-3641.76</v>
      </c>
      <c r="N8" s="120">
        <f t="shared" si="3"/>
        <v>0.1901726782</v>
      </c>
    </row>
    <row r="9" ht="22.5" customHeight="1">
      <c r="A9" s="115" t="s">
        <v>1387</v>
      </c>
      <c r="B9" s="116">
        <f t="shared" ref="B9:B15" si="4">C8+1</f>
        <v>45778</v>
      </c>
      <c r="C9" s="116">
        <v>45780.0</v>
      </c>
      <c r="D9" s="117">
        <f>COUNTIFS(SwiggyOrders[Order Delivery Time],"&gt;="&amp;DATEVALUE(B9),SwiggyOrders[Order Delivery Time],"&lt;="&amp;DATEVALUE(C9))
</f>
        <v>9</v>
      </c>
      <c r="E9" s="121">
        <f>SUMIFS(SwiggyOrders[Total Bill Amount],SwiggyOrders[Order Delivery Time],"&gt;="&amp;DATEVALUE(B9),SwiggyOrders[Order Delivery Time],"&lt;="&amp;DATEVALUE(C9))</f>
        <v>10183</v>
      </c>
      <c r="F9" s="48">
        <v>15.0</v>
      </c>
      <c r="G9" s="43">
        <v>13810.73</v>
      </c>
      <c r="H9" s="43">
        <v>1955.58</v>
      </c>
      <c r="I9" s="43">
        <v>1355.65</v>
      </c>
      <c r="J9" s="43">
        <v>13.15</v>
      </c>
      <c r="K9" s="43">
        <v>10486.25</v>
      </c>
      <c r="L9" s="61">
        <f t="shared" si="1"/>
        <v>3324.48</v>
      </c>
      <c r="M9" s="61">
        <f t="shared" si="2"/>
        <v>-303.25</v>
      </c>
      <c r="N9" s="120">
        <f t="shared" si="3"/>
        <v>0.2407171815</v>
      </c>
    </row>
    <row r="10" ht="22.5" customHeight="1">
      <c r="A10" s="115" t="s">
        <v>1388</v>
      </c>
      <c r="B10" s="116">
        <f t="shared" si="4"/>
        <v>45781</v>
      </c>
      <c r="C10" s="116">
        <f t="shared" ref="C10:C15" si="5">B10+6</f>
        <v>45787</v>
      </c>
      <c r="D10" s="117">
        <f>COUNTIFS(SwiggyOrders[Order Delivery Time],"&gt;="&amp;DATEVALUE(B10),SwiggyOrders[Order Delivery Time],"&lt;="&amp;DATEVALUE(C10))
</f>
        <v>21</v>
      </c>
      <c r="E10" s="121">
        <f>SUMIFS(SwiggyOrders[Total Bill Amount],SwiggyOrders[Order Delivery Time],"&gt;="&amp;DATEVALUE(B10),SwiggyOrders[Order Delivery Time],"&lt;="&amp;DATEVALUE(C10))</f>
        <v>19022</v>
      </c>
      <c r="F10" s="48">
        <v>24.0</v>
      </c>
      <c r="G10" s="43">
        <v>17763.48</v>
      </c>
      <c r="H10" s="43">
        <v>2522.44</v>
      </c>
      <c r="I10" s="43">
        <v>845.88</v>
      </c>
      <c r="J10" s="43">
        <v>16.92</v>
      </c>
      <c r="K10" s="43">
        <v>14375.22</v>
      </c>
      <c r="L10" s="61">
        <f t="shared" si="1"/>
        <v>3388.26</v>
      </c>
      <c r="M10" s="61">
        <f t="shared" si="2"/>
        <v>4646.78</v>
      </c>
      <c r="N10" s="120">
        <f t="shared" si="3"/>
        <v>0.1907430301</v>
      </c>
    </row>
    <row r="11" ht="22.5" customHeight="1">
      <c r="A11" s="115" t="s">
        <v>1389</v>
      </c>
      <c r="B11" s="116">
        <f t="shared" si="4"/>
        <v>45788</v>
      </c>
      <c r="C11" s="116">
        <f t="shared" si="5"/>
        <v>45794</v>
      </c>
      <c r="D11" s="117">
        <f>COUNTIFS(SwiggyOrders[Order Delivery Time],"&gt;="&amp;DATEVALUE(B11),SwiggyOrders[Order Delivery Time],"&lt;="&amp;DATEVALUE(C11))
</f>
        <v>21</v>
      </c>
      <c r="E11" s="121">
        <f>SUMIFS(SwiggyOrders[Total Bill Amount],SwiggyOrders[Order Delivery Time],"&gt;="&amp;DATEVALUE(B11),SwiggyOrders[Order Delivery Time],"&lt;="&amp;DATEVALUE(C11))</f>
        <v>17968</v>
      </c>
      <c r="F11" s="48">
        <v>24.0</v>
      </c>
      <c r="G11" s="43">
        <v>19826.22</v>
      </c>
      <c r="H11" s="48">
        <v>29.0</v>
      </c>
      <c r="I11" s="43">
        <v>1646.1</v>
      </c>
      <c r="J11" s="43">
        <v>17.71</v>
      </c>
      <c r="K11" s="43">
        <v>15528.99</v>
      </c>
      <c r="L11" s="61">
        <f t="shared" si="1"/>
        <v>4297.23</v>
      </c>
      <c r="M11" s="61">
        <f t="shared" si="2"/>
        <v>2439.01</v>
      </c>
      <c r="N11" s="120">
        <f t="shared" si="3"/>
        <v>0.2167447955</v>
      </c>
    </row>
    <row r="12" ht="22.5" customHeight="1">
      <c r="A12" s="115" t="s">
        <v>1390</v>
      </c>
      <c r="B12" s="116">
        <f t="shared" si="4"/>
        <v>45795</v>
      </c>
      <c r="C12" s="116">
        <f t="shared" si="5"/>
        <v>45801</v>
      </c>
      <c r="D12" s="117">
        <f>COUNTIFS(SwiggyOrders[Order Delivery Time],"&gt;="&amp;DATEVALUE(B12),SwiggyOrders[Order Delivery Time],"&lt;="&amp;DATEVALUE(C12))
</f>
        <v>21</v>
      </c>
      <c r="E12" s="121">
        <f>SUMIFS(SwiggyOrders[Total Bill Amount],SwiggyOrders[Order Delivery Time],"&gt;="&amp;DATEVALUE(B12),SwiggyOrders[Order Delivery Time],"&lt;="&amp;DATEVALUE(C12))</f>
        <v>15230</v>
      </c>
      <c r="G12" s="43">
        <v>20599.0</v>
      </c>
      <c r="H12" s="43">
        <v>2916.74</v>
      </c>
      <c r="I12" s="43">
        <v>1100.9</v>
      </c>
      <c r="J12" s="43">
        <v>19.62</v>
      </c>
      <c r="K12" s="43">
        <v>16561.62</v>
      </c>
      <c r="L12" s="61">
        <f t="shared" si="1"/>
        <v>4037.38</v>
      </c>
      <c r="M12" s="61">
        <f t="shared" si="2"/>
        <v>-1331.62</v>
      </c>
      <c r="N12" s="120">
        <f t="shared" si="3"/>
        <v>0.1959988349</v>
      </c>
    </row>
    <row r="13" ht="22.5" customHeight="1">
      <c r="A13" s="115" t="s">
        <v>1391</v>
      </c>
      <c r="B13" s="116">
        <f t="shared" si="4"/>
        <v>45802</v>
      </c>
      <c r="C13" s="116">
        <f t="shared" si="5"/>
        <v>45808</v>
      </c>
      <c r="D13" s="117">
        <f>COUNTIFS(SwiggyOrders[Order Delivery Time],"&gt;="&amp;DATEVALUE(B13),SwiggyOrders[Order Delivery Time],"&lt;="&amp;DATEVALUE(C13))
</f>
        <v>26</v>
      </c>
      <c r="E13" s="121">
        <f>SUMIFS(SwiggyOrders[Total Bill Amount],SwiggyOrders[Order Delivery Time],"&gt;="&amp;DATEVALUE(B13),SwiggyOrders[Order Delivery Time],"&lt;="&amp;DATEVALUE(C13))</f>
        <v>26045</v>
      </c>
      <c r="F13" s="48">
        <v>34.0</v>
      </c>
      <c r="G13" s="43">
        <v>30568.8</v>
      </c>
      <c r="H13" s="43">
        <v>4328.51</v>
      </c>
      <c r="I13" s="43">
        <v>1455.65</v>
      </c>
      <c r="J13" s="43">
        <v>29.11</v>
      </c>
      <c r="K13" s="43">
        <v>24755.42</v>
      </c>
      <c r="L13" s="61">
        <f t="shared" si="1"/>
        <v>5813.38</v>
      </c>
      <c r="M13" s="61">
        <f t="shared" si="2"/>
        <v>1289.58</v>
      </c>
      <c r="N13" s="120">
        <f t="shared" si="3"/>
        <v>0.1901736411</v>
      </c>
    </row>
    <row r="14" ht="22.5" customHeight="1">
      <c r="A14" s="115" t="s">
        <v>1392</v>
      </c>
      <c r="B14" s="116">
        <f t="shared" si="4"/>
        <v>45809</v>
      </c>
      <c r="C14" s="116">
        <f t="shared" si="5"/>
        <v>45815</v>
      </c>
      <c r="D14" s="117">
        <f>COUNTIFS(SwiggyOrders[Order Delivery Time],"&gt;="&amp;DATEVALUE(B14),SwiggyOrders[Order Delivery Time],"&lt;="&amp;DATEVALUE(C14))
</f>
        <v>32</v>
      </c>
      <c r="E14" s="121">
        <f>SUMIFS(SwiggyOrders[Total Bill Amount],SwiggyOrders[Order Delivery Time],"&gt;="&amp;DATEVALUE(B14),SwiggyOrders[Order Delivery Time],"&lt;="&amp;DATEVALUE(C14))</f>
        <v>27518</v>
      </c>
      <c r="F14" s="48">
        <v>42.0</v>
      </c>
      <c r="G14" s="43">
        <v>35786.6</v>
      </c>
      <c r="H14" s="43">
        <v>5067.38</v>
      </c>
      <c r="I14" s="43">
        <v>5244.12</v>
      </c>
      <c r="J14" s="43">
        <v>34.08</v>
      </c>
      <c r="K14" s="43">
        <v>25440.8</v>
      </c>
      <c r="L14" s="61">
        <f t="shared" si="1"/>
        <v>10345.8</v>
      </c>
      <c r="M14" s="61">
        <f t="shared" si="2"/>
        <v>2077.2</v>
      </c>
      <c r="N14" s="120">
        <f t="shared" si="3"/>
        <v>0.2890970363</v>
      </c>
    </row>
    <row r="15" ht="22.5" customHeight="1">
      <c r="A15" s="115" t="s">
        <v>1393</v>
      </c>
      <c r="B15" s="116">
        <f t="shared" si="4"/>
        <v>45816</v>
      </c>
      <c r="C15" s="116">
        <f t="shared" si="5"/>
        <v>45822</v>
      </c>
      <c r="D15" s="117">
        <f>COUNTIFS(SwiggyOrders[Order Delivery Time],"&gt;="&amp;DATEVALUE(B15),SwiggyOrders[Order Delivery Time],"&lt;="&amp;DATEVALUE(C15))
</f>
        <v>36</v>
      </c>
      <c r="E15" s="121">
        <f>SUMIFS(SwiggyOrders[Total Bill Amount],SwiggyOrders[Order Delivery Time],"&gt;="&amp;DATEVALUE(B15),SwiggyOrders[Order Delivery Time],"&lt;="&amp;DATEVALUE(C15))</f>
        <v>32893</v>
      </c>
      <c r="F15" s="48">
        <v>42.0</v>
      </c>
      <c r="G15" s="43">
        <v>35084.41</v>
      </c>
      <c r="H15" s="43">
        <v>4967.94</v>
      </c>
      <c r="I15" s="43">
        <v>5210.68</v>
      </c>
      <c r="J15" s="43">
        <v>33.41</v>
      </c>
      <c r="K15" s="43">
        <v>24872.2</v>
      </c>
      <c r="L15" s="61">
        <f t="shared" si="1"/>
        <v>10212.21</v>
      </c>
      <c r="M15" s="61">
        <f t="shared" si="2"/>
        <v>8020.8</v>
      </c>
      <c r="N15" s="120">
        <f t="shared" si="3"/>
        <v>0.2910754378</v>
      </c>
    </row>
    <row r="16" ht="22.5" customHeight="1">
      <c r="A16" s="115" t="s">
        <v>1394</v>
      </c>
      <c r="B16" s="116">
        <v>45830.0</v>
      </c>
      <c r="C16" s="116">
        <v>45838.0</v>
      </c>
      <c r="D16" s="117">
        <f>COUNTIFS(SwiggyOrders[Order Delivery Time],"&gt;="&amp;DATEVALUE(B16),SwiggyOrders[Order Delivery Time],"&lt;="&amp;DATEVALUE(C16))
</f>
        <v>47</v>
      </c>
      <c r="E16" s="121">
        <f>SUMIFS(SwiggyOrders[Total Bill Amount],SwiggyOrders[Order Delivery Time],"&gt;="&amp;DATEVALUE(B16),SwiggyOrders[Order Delivery Time],"&lt;="&amp;DATEVALUE(C16))</f>
        <v>55945</v>
      </c>
      <c r="F16" s="48">
        <v>34.0</v>
      </c>
      <c r="G16" s="43">
        <v>35177.74</v>
      </c>
      <c r="H16" s="43">
        <v>4981.2</v>
      </c>
      <c r="I16" s="43">
        <v>5215.12</v>
      </c>
      <c r="J16" s="43">
        <v>33.5</v>
      </c>
      <c r="K16" s="43">
        <v>24947.72</v>
      </c>
      <c r="L16" s="61">
        <f t="shared" si="1"/>
        <v>10230.02</v>
      </c>
      <c r="M16" s="61">
        <f t="shared" si="2"/>
        <v>30997.28</v>
      </c>
      <c r="N16" s="120">
        <f t="shared" si="3"/>
        <v>0.2908094721</v>
      </c>
    </row>
    <row r="17" ht="22.5" customHeight="1">
      <c r="A17" s="115" t="s">
        <v>1395</v>
      </c>
      <c r="B17" s="116">
        <f t="shared" ref="B17:B19" si="6">C16+1</f>
        <v>45839</v>
      </c>
      <c r="C17" s="116">
        <f t="shared" ref="C17:C19" si="7">B17+6</f>
        <v>45845</v>
      </c>
      <c r="D17" s="117">
        <f>COUNTIFS(SwiggyOrders[Order Delivery Time],"&gt;="&amp;DATEVALUE(B17),SwiggyOrders[Order Delivery Time],"&lt;="&amp;DATEVALUE(C17))
</f>
        <v>75</v>
      </c>
      <c r="E17" s="121">
        <f>SUMIFS(SwiggyOrders[Total Bill Amount],SwiggyOrders[Order Delivery Time],"&gt;="&amp;DATEVALUE(B17),SwiggyOrders[Order Delivery Time],"&lt;="&amp;DATEVALUE(C17))</f>
        <v>80771</v>
      </c>
      <c r="F17" s="48">
        <v>57.0</v>
      </c>
      <c r="G17" s="43">
        <v>61543.62</v>
      </c>
      <c r="H17" s="43">
        <v>8714.56</v>
      </c>
      <c r="I17" s="43">
        <v>6470.64</v>
      </c>
      <c r="J17" s="43">
        <v>58.61</v>
      </c>
      <c r="K17" s="43">
        <v>46299.56</v>
      </c>
      <c r="L17" s="61">
        <f t="shared" si="1"/>
        <v>15244.06</v>
      </c>
      <c r="M17" s="61">
        <f t="shared" si="2"/>
        <v>34471.44</v>
      </c>
      <c r="N17" s="120">
        <f t="shared" si="3"/>
        <v>0.2476952119</v>
      </c>
    </row>
    <row r="18" ht="22.5" customHeight="1">
      <c r="A18" s="122" t="s">
        <v>1396</v>
      </c>
      <c r="B18" s="116">
        <f t="shared" si="6"/>
        <v>45846</v>
      </c>
      <c r="C18" s="116">
        <f t="shared" si="7"/>
        <v>45852</v>
      </c>
      <c r="D18" s="117">
        <f>COUNTIFS(SwiggyOrders[Order Delivery Time],"&gt;="&amp;DATEVALUE(B18),SwiggyOrders[Order Delivery Time],"&lt;="&amp;DATEVALUE(C18))
</f>
        <v>49</v>
      </c>
      <c r="E18" s="121">
        <f>SUMIFS(SwiggyOrders[Total Bill Amount],SwiggyOrders[Order Delivery Time],"&gt;="&amp;DATEVALUE(B18),SwiggyOrders[Order Delivery Time],"&lt;="&amp;DATEVALUE(C18))</f>
        <v>56858</v>
      </c>
      <c r="F18" s="48">
        <v>57.0</v>
      </c>
      <c r="G18" s="43">
        <v>61543.62</v>
      </c>
      <c r="H18" s="43">
        <v>8714.56</v>
      </c>
      <c r="I18" s="43">
        <v>6470.64</v>
      </c>
      <c r="J18" s="43">
        <v>58.61</v>
      </c>
      <c r="K18" s="43">
        <v>46299.56</v>
      </c>
      <c r="L18" s="61">
        <f t="shared" si="1"/>
        <v>15244.06</v>
      </c>
      <c r="M18" s="61">
        <f t="shared" si="2"/>
        <v>10558.44</v>
      </c>
      <c r="N18" s="120">
        <f t="shared" si="3"/>
        <v>0.2476952119</v>
      </c>
    </row>
    <row r="19" ht="22.5" customHeight="1">
      <c r="A19" s="122" t="s">
        <v>1397</v>
      </c>
      <c r="B19" s="116">
        <f t="shared" si="6"/>
        <v>45853</v>
      </c>
      <c r="C19" s="116">
        <f t="shared" si="7"/>
        <v>45859</v>
      </c>
      <c r="D19" s="117">
        <f>COUNTIFS(SwiggyOrders[Order Delivery Time],"&gt;="&amp;DATEVALUE(B19),SwiggyOrders[Order Delivery Time],"&lt;="&amp;DATEVALUE(C19))
</f>
        <v>0</v>
      </c>
      <c r="E19" s="121">
        <f>SUMIFS(SwiggyOrders[Total Bill Amount],SwiggyOrders[Order Delivery Time],"&gt;="&amp;DATEVALUE(B19),SwiggyOrders[Order Delivery Time],"&lt;="&amp;DATEVALUE(C19))</f>
        <v>0</v>
      </c>
      <c r="F19" s="48">
        <v>57.0</v>
      </c>
      <c r="G19" s="43">
        <v>61543.62</v>
      </c>
      <c r="H19" s="43">
        <v>8714.56</v>
      </c>
      <c r="I19" s="43">
        <v>6470.64</v>
      </c>
      <c r="J19" s="43">
        <v>58.61</v>
      </c>
      <c r="K19" s="43">
        <v>46299.56</v>
      </c>
      <c r="L19" s="61">
        <f t="shared" si="1"/>
        <v>15244.06</v>
      </c>
      <c r="M19" s="61">
        <f t="shared" si="2"/>
        <v>-46299.56</v>
      </c>
      <c r="N19" s="120">
        <f t="shared" si="3"/>
        <v>0.2476952119</v>
      </c>
    </row>
  </sheetData>
  <dataValidations>
    <dataValidation type="custom" allowBlank="1" showDropDown="1" sqref="B5:C19">
      <formula1>OR(NOT(ISERROR(DATEVALUE(B5))), AND(ISNUMBER(B5), LEFT(CELL("format", B5))="D"))</formula1>
    </dataValidation>
    <dataValidation type="custom" allowBlank="1" showDropDown="1" sqref="E5:E19 G5:G19 L5:L19 N5:N19">
      <formula1>AND(ISNUMBER(E5),(NOT(OR(NOT(ISERROR(DATEVALUE(E5))), AND(ISNUMBER(E5), LEFT(CELL("format", E5))="D")))))</formula1>
    </dataValidation>
    <dataValidation allowBlank="1" showDropDown="1" sqref="A5:A19"/>
  </dataValidations>
  <hyperlinks>
    <hyperlink r:id="rId1" location="search/from%3Apayments.swiggy.in/FMfcgzQZVKDQzbplDvhLHnHJMgXTRfsq" ref="F5"/>
    <hyperlink r:id="rId2" location="search/from%3Apayments.swiggy.in/FMfcgzQbdrMwJlPhhpKfhpwJXtTmXRhV" ref="F6"/>
    <hyperlink r:id="rId3" location="search/from%3Apayments.swiggy.in/FMfcgzQbdrWCDbvkSPpHWBgRnMCbRpMW" ref="F7"/>
  </hyperlinks>
  <drawing r:id="rId4"/>
  <tableParts count="1">
    <tablePart r:id="rId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13"/>
    <col customWidth="1" min="4" max="4" width="16.38"/>
    <col customWidth="1" min="5" max="5" width="17.25"/>
  </cols>
  <sheetData>
    <row r="2">
      <c r="B2" s="123" t="s">
        <v>1398</v>
      </c>
      <c r="C2" s="124"/>
      <c r="D2" s="124"/>
      <c r="E2" s="125"/>
      <c r="H2" s="126">
        <v>45945.0</v>
      </c>
      <c r="I2" s="51">
        <f>H2-TODAY()</f>
        <v>-253</v>
      </c>
    </row>
    <row r="3">
      <c r="B3" s="127" t="s">
        <v>1399</v>
      </c>
      <c r="C3" s="124"/>
      <c r="D3" s="124"/>
      <c r="E3" s="125"/>
    </row>
    <row r="4">
      <c r="B4" s="128" t="s">
        <v>960</v>
      </c>
      <c r="C4" s="129">
        <f>sum(D5:D7)</f>
        <v>10753785.15</v>
      </c>
      <c r="D4" s="124"/>
      <c r="E4" s="125"/>
    </row>
    <row r="5">
      <c r="B5" s="130"/>
      <c r="C5" s="131" t="s">
        <v>974</v>
      </c>
      <c r="D5" s="132">
        <f>sum(Business[Petpooja])</f>
        <v>8457809.15</v>
      </c>
      <c r="E5" s="133"/>
    </row>
    <row r="6">
      <c r="B6" s="130"/>
      <c r="C6" s="131" t="s">
        <v>978</v>
      </c>
      <c r="D6" s="132">
        <f>sum(Business[Swiggy])</f>
        <v>2194226</v>
      </c>
      <c r="E6" s="133"/>
    </row>
    <row r="7">
      <c r="B7" s="134"/>
      <c r="C7" s="131" t="s">
        <v>1400</v>
      </c>
      <c r="D7" s="132">
        <f>sum(Business[Paper Bill])</f>
        <v>101750</v>
      </c>
      <c r="E7" s="133"/>
    </row>
    <row r="8">
      <c r="B8" s="128" t="s">
        <v>1401</v>
      </c>
      <c r="C8" s="135">
        <f>sum(D9:D12)</f>
        <v>9829504.25</v>
      </c>
      <c r="D8" s="124"/>
      <c r="E8" s="125"/>
      <c r="F8" s="51">
        <f>C8/C4</f>
        <v>0.9140506448</v>
      </c>
      <c r="H8" s="101" t="s">
        <v>1167</v>
      </c>
      <c r="I8" s="101" t="s">
        <v>1079</v>
      </c>
      <c r="J8" s="101" t="s">
        <v>1402</v>
      </c>
      <c r="K8" s="101" t="s">
        <v>1403</v>
      </c>
    </row>
    <row r="9">
      <c r="B9" s="130"/>
      <c r="C9" s="131" t="s">
        <v>1404</v>
      </c>
      <c r="D9" s="136">
        <f>sumif(Purchase_Register[Paid?], True, Purchase_Register[Amount])</f>
        <v>9121117.25</v>
      </c>
      <c r="E9" s="133"/>
      <c r="H9" s="101">
        <v>20.0</v>
      </c>
      <c r="I9" s="101">
        <v>130.0</v>
      </c>
      <c r="J9" s="101">
        <v>475.0</v>
      </c>
      <c r="K9" s="101">
        <v>499.0</v>
      </c>
      <c r="L9" s="101" t="s">
        <v>1405</v>
      </c>
    </row>
    <row r="10">
      <c r="B10" s="130"/>
      <c r="C10" s="131" t="s">
        <v>1406</v>
      </c>
      <c r="D10" s="136">
        <f>sumif(Purchase_Register[Paid?], False, Purchase_Register[Amount])</f>
        <v>15255</v>
      </c>
      <c r="E10" s="137"/>
      <c r="H10" s="101">
        <v>12.0</v>
      </c>
      <c r="I10" s="101">
        <v>50.0</v>
      </c>
      <c r="J10" s="101">
        <v>200.0</v>
      </c>
      <c r="K10" s="101">
        <v>262.0</v>
      </c>
    </row>
    <row r="11">
      <c r="B11" s="130"/>
      <c r="C11" s="138" t="s">
        <v>1407</v>
      </c>
      <c r="D11" s="139">
        <v>350000.0</v>
      </c>
      <c r="E11" s="137"/>
    </row>
    <row r="12">
      <c r="B12" s="134"/>
      <c r="C12" s="140" t="s">
        <v>1408</v>
      </c>
      <c r="D12" s="139">
        <v>343132.0</v>
      </c>
      <c r="E12" s="137"/>
    </row>
    <row r="13">
      <c r="B13" s="141" t="s">
        <v>1409</v>
      </c>
      <c r="C13" s="142">
        <f>C4-C8</f>
        <v>924280.9</v>
      </c>
      <c r="D13" s="124"/>
      <c r="E13" s="125"/>
      <c r="H13" s="101">
        <v>40.0</v>
      </c>
      <c r="I13" s="101">
        <v>130.0</v>
      </c>
      <c r="J13" s="101">
        <v>475.0</v>
      </c>
      <c r="K13" s="101">
        <v>499.0</v>
      </c>
      <c r="L13" s="101" t="s">
        <v>1405</v>
      </c>
    </row>
    <row r="14">
      <c r="H14" s="101">
        <v>12.0</v>
      </c>
      <c r="I14" s="101">
        <v>50.0</v>
      </c>
      <c r="J14" s="101">
        <v>200.0</v>
      </c>
      <c r="K14" s="101">
        <v>262.0</v>
      </c>
    </row>
    <row r="15">
      <c r="C15" s="143" t="s">
        <v>1410</v>
      </c>
      <c r="D15" s="143" t="s">
        <v>1411</v>
      </c>
      <c r="E15" s="143" t="s">
        <v>1412</v>
      </c>
    </row>
    <row r="16">
      <c r="C16" s="75">
        <v>3583602.0</v>
      </c>
      <c r="D16" s="75">
        <f>C16*0.08</f>
        <v>286688.16</v>
      </c>
      <c r="E16" s="75">
        <f>D16/12</f>
        <v>23890.68</v>
      </c>
    </row>
  </sheetData>
  <mergeCells count="7">
    <mergeCell ref="B2:E2"/>
    <mergeCell ref="B3:E3"/>
    <mergeCell ref="B4:B7"/>
    <mergeCell ref="C4:E4"/>
    <mergeCell ref="B8:B12"/>
    <mergeCell ref="C8:E8"/>
    <mergeCell ref="C13:E13"/>
  </mergeCells>
  <hyperlinks>
    <hyperlink r:id="rId1" location="gid=1499113305" ref="C1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s>
  <sheetData>
    <row r="1" ht="22.5" customHeight="1">
      <c r="A1" s="5" t="s">
        <v>1413</v>
      </c>
      <c r="B1" s="85" t="s">
        <v>4</v>
      </c>
    </row>
    <row r="2" ht="22.5" customHeight="1">
      <c r="A2" s="58" t="s">
        <v>21</v>
      </c>
      <c r="B2" s="32"/>
    </row>
    <row r="3" ht="22.5" customHeight="1">
      <c r="A3" s="58" t="s">
        <v>26</v>
      </c>
      <c r="B3" s="32"/>
    </row>
    <row r="4" ht="22.5" customHeight="1">
      <c r="A4" s="58" t="s">
        <v>18</v>
      </c>
      <c r="B4" s="32"/>
      <c r="F4" s="101" t="s">
        <v>1414</v>
      </c>
    </row>
    <row r="5" ht="22.5" customHeight="1">
      <c r="A5" s="58" t="s">
        <v>39</v>
      </c>
      <c r="B5" s="32"/>
      <c r="F5" s="101" t="s">
        <v>1415</v>
      </c>
    </row>
    <row r="6" ht="22.5" customHeight="1">
      <c r="A6" s="58" t="s">
        <v>395</v>
      </c>
      <c r="B6" s="32"/>
      <c r="F6" s="101" t="s">
        <v>1416</v>
      </c>
    </row>
    <row r="7" ht="22.5" customHeight="1">
      <c r="A7" s="58" t="s">
        <v>59</v>
      </c>
      <c r="B7" s="32"/>
      <c r="F7" s="101" t="s">
        <v>1417</v>
      </c>
    </row>
    <row r="8" ht="22.5" customHeight="1">
      <c r="A8" s="58" t="s">
        <v>24</v>
      </c>
      <c r="B8" s="32"/>
    </row>
    <row r="9" ht="22.5" customHeight="1">
      <c r="A9" s="58" t="s">
        <v>81</v>
      </c>
      <c r="B9" s="32"/>
    </row>
    <row r="10" ht="22.5" customHeight="1">
      <c r="A10" s="58" t="s">
        <v>44</v>
      </c>
      <c r="B10" s="32"/>
    </row>
    <row r="11" ht="22.5" customHeight="1">
      <c r="A11" s="58" t="s">
        <v>56</v>
      </c>
      <c r="B11" s="32"/>
    </row>
    <row r="12" ht="22.5" customHeight="1">
      <c r="A12" s="58" t="s">
        <v>72</v>
      </c>
      <c r="B12" s="32"/>
    </row>
    <row r="13" ht="22.5" customHeight="1">
      <c r="A13" s="58" t="s">
        <v>76</v>
      </c>
      <c r="B13" s="32"/>
    </row>
    <row r="14" ht="22.5" customHeight="1">
      <c r="A14" s="58" t="s">
        <v>78</v>
      </c>
      <c r="B14" s="32"/>
    </row>
    <row r="15" ht="22.5" customHeight="1">
      <c r="A15" s="58" t="s">
        <v>42</v>
      </c>
      <c r="B15" s="32"/>
    </row>
    <row r="16" ht="22.5" customHeight="1">
      <c r="A16" s="58" t="s">
        <v>70</v>
      </c>
      <c r="B16" s="32"/>
    </row>
    <row r="17" ht="22.5" customHeight="1">
      <c r="A17" s="58" t="s">
        <v>283</v>
      </c>
      <c r="B17" s="32"/>
    </row>
    <row r="18" ht="22.5" customHeight="1">
      <c r="A18" s="58" t="s">
        <v>93</v>
      </c>
      <c r="B18" s="32"/>
    </row>
    <row r="19" ht="22.5" customHeight="1">
      <c r="A19" s="58" t="s">
        <v>509</v>
      </c>
      <c r="B19" s="32"/>
    </row>
    <row r="20" ht="22.5" customHeight="1">
      <c r="A20" s="58" t="s">
        <v>13</v>
      </c>
      <c r="B20" s="32"/>
    </row>
    <row r="21" ht="22.5" customHeight="1">
      <c r="A21" s="58" t="s">
        <v>111</v>
      </c>
      <c r="B21" s="32"/>
    </row>
    <row r="22" ht="22.5" customHeight="1">
      <c r="A22" s="48" t="s">
        <v>68</v>
      </c>
      <c r="B22" s="32"/>
    </row>
    <row r="23" ht="22.5" customHeight="1">
      <c r="A23" s="48" t="s">
        <v>33</v>
      </c>
      <c r="B23" s="32"/>
    </row>
    <row r="24" ht="22.5" customHeight="1">
      <c r="A24" s="48" t="s">
        <v>155</v>
      </c>
      <c r="B24" s="32"/>
    </row>
    <row r="25" ht="22.5" customHeight="1">
      <c r="A25" s="48" t="s">
        <v>146</v>
      </c>
      <c r="B25" s="32"/>
    </row>
    <row r="26" ht="22.5" customHeight="1">
      <c r="A26" s="48" t="s">
        <v>144</v>
      </c>
      <c r="B26" s="32"/>
    </row>
    <row r="27" ht="22.5" customHeight="1">
      <c r="A27" s="48" t="s">
        <v>124</v>
      </c>
      <c r="B27" s="32"/>
    </row>
    <row r="28" ht="22.5" customHeight="1">
      <c r="A28" s="48" t="s">
        <v>150</v>
      </c>
      <c r="B28" s="32"/>
    </row>
    <row r="29" ht="22.5" customHeight="1">
      <c r="A29" s="48" t="s">
        <v>35</v>
      </c>
      <c r="B29" s="32"/>
    </row>
    <row r="30" ht="22.5" customHeight="1">
      <c r="A30" s="48" t="s">
        <v>159</v>
      </c>
      <c r="B30" s="32"/>
    </row>
    <row r="31" ht="22.5" customHeight="1">
      <c r="A31" s="48" t="s">
        <v>173</v>
      </c>
      <c r="B31" s="32"/>
    </row>
    <row r="32" ht="22.5" customHeight="1">
      <c r="A32" s="48" t="s">
        <v>91</v>
      </c>
      <c r="B32" s="32"/>
    </row>
    <row r="33" ht="22.5" customHeight="1">
      <c r="A33" s="48" t="s">
        <v>171</v>
      </c>
      <c r="B33" s="32"/>
    </row>
    <row r="34" ht="22.5" customHeight="1">
      <c r="A34" s="48" t="s">
        <v>106</v>
      </c>
      <c r="B34" s="32"/>
    </row>
    <row r="35" ht="22.5" customHeight="1">
      <c r="A35" s="48" t="s">
        <v>133</v>
      </c>
      <c r="B35" s="32"/>
    </row>
    <row r="36" ht="22.5" customHeight="1">
      <c r="A36" s="48" t="s">
        <v>64</v>
      </c>
      <c r="B36" s="32"/>
    </row>
    <row r="37" ht="22.5" customHeight="1">
      <c r="A37" s="48" t="s">
        <v>16</v>
      </c>
      <c r="B37" s="32"/>
    </row>
    <row r="38" ht="22.5" customHeight="1">
      <c r="A38" s="48" t="s">
        <v>130</v>
      </c>
      <c r="B38" s="32"/>
    </row>
    <row r="39" ht="22.5" customHeight="1">
      <c r="A39" s="48" t="s">
        <v>53</v>
      </c>
      <c r="B39" s="32"/>
    </row>
    <row r="40" ht="22.5" customHeight="1">
      <c r="A40" s="48" t="s">
        <v>142</v>
      </c>
      <c r="B40" s="32"/>
    </row>
    <row r="41" ht="22.5" customHeight="1">
      <c r="A41" s="48" t="s">
        <v>136</v>
      </c>
      <c r="B41" s="32"/>
    </row>
    <row r="42" ht="22.5" customHeight="1">
      <c r="A42" s="48" t="s">
        <v>108</v>
      </c>
      <c r="B42" s="32"/>
    </row>
    <row r="43" ht="22.5" customHeight="1">
      <c r="A43" s="48" t="s">
        <v>213</v>
      </c>
      <c r="B43" s="32"/>
    </row>
    <row r="44" ht="22.5" customHeight="1">
      <c r="A44" s="48" t="s">
        <v>331</v>
      </c>
      <c r="B44" s="32"/>
    </row>
    <row r="45" ht="22.5" customHeight="1">
      <c r="A45" s="48" t="s">
        <v>1418</v>
      </c>
      <c r="B45" s="32"/>
    </row>
    <row r="46" ht="22.5" customHeight="1">
      <c r="A46" s="48" t="s">
        <v>30</v>
      </c>
      <c r="B46" s="32"/>
    </row>
    <row r="47" ht="22.5" customHeight="1">
      <c r="A47" s="48" t="s">
        <v>267</v>
      </c>
      <c r="B47" s="32"/>
    </row>
    <row r="48" ht="22.5" customHeight="1">
      <c r="A48" s="48" t="s">
        <v>256</v>
      </c>
      <c r="B48" s="32"/>
    </row>
    <row r="49" ht="22.5" customHeight="1">
      <c r="A49" s="48" t="s">
        <v>293</v>
      </c>
      <c r="B49" s="32"/>
    </row>
    <row r="50" ht="22.5" customHeight="1">
      <c r="A50" s="48" t="s">
        <v>288</v>
      </c>
      <c r="B50" s="32"/>
    </row>
    <row r="51" ht="22.5" customHeight="1">
      <c r="A51" s="48" t="s">
        <v>316</v>
      </c>
      <c r="B51" s="32"/>
    </row>
    <row r="52" ht="22.5" customHeight="1">
      <c r="A52" s="48" t="s">
        <v>393</v>
      </c>
      <c r="B52" s="32"/>
    </row>
    <row r="53" ht="22.5" customHeight="1">
      <c r="A53" s="48" t="s">
        <v>1419</v>
      </c>
      <c r="B53" s="32"/>
    </row>
    <row r="54" ht="22.5" customHeight="1">
      <c r="A54" s="48" t="s">
        <v>46</v>
      </c>
      <c r="B54" s="32"/>
    </row>
    <row r="55" ht="22.5" customHeight="1">
      <c r="A55" s="48" t="s">
        <v>328</v>
      </c>
      <c r="B55" s="32"/>
    </row>
    <row r="56" ht="22.5" customHeight="1">
      <c r="A56" s="48" t="s">
        <v>1420</v>
      </c>
      <c r="B56" s="32"/>
    </row>
    <row r="57" ht="22.5" customHeight="1">
      <c r="A57" s="48" t="s">
        <v>347</v>
      </c>
      <c r="B57" s="32"/>
    </row>
    <row r="58" ht="22.5" customHeight="1">
      <c r="A58" s="48" t="s">
        <v>349</v>
      </c>
      <c r="B58" s="32"/>
    </row>
    <row r="59" ht="22.5" customHeight="1">
      <c r="A59" s="48" t="s">
        <v>350</v>
      </c>
      <c r="B59" s="32"/>
    </row>
    <row r="60" ht="22.5" customHeight="1">
      <c r="A60" s="48" t="s">
        <v>400</v>
      </c>
      <c r="B60" s="32"/>
    </row>
    <row r="61" ht="22.5" customHeight="1">
      <c r="A61" s="48" t="s">
        <v>422</v>
      </c>
      <c r="B61" s="32"/>
    </row>
    <row r="62" ht="22.5" customHeight="1">
      <c r="A62" s="48" t="s">
        <v>433</v>
      </c>
      <c r="B62" s="32"/>
    </row>
    <row r="63" ht="22.5" customHeight="1">
      <c r="A63" s="48" t="s">
        <v>429</v>
      </c>
      <c r="B63" s="32"/>
    </row>
    <row r="64" ht="22.5" customHeight="1">
      <c r="A64" s="48" t="s">
        <v>425</v>
      </c>
      <c r="B64" s="32"/>
    </row>
    <row r="65" ht="22.5" customHeight="1">
      <c r="A65" s="48" t="s">
        <v>31</v>
      </c>
      <c r="B65" s="32"/>
    </row>
    <row r="66" ht="22.5" customHeight="1">
      <c r="A66" s="48" t="s">
        <v>448</v>
      </c>
      <c r="B66" s="32"/>
    </row>
    <row r="67" ht="22.5" customHeight="1">
      <c r="A67" s="48" t="s">
        <v>451</v>
      </c>
      <c r="B67" s="32"/>
    </row>
    <row r="68" ht="22.5" customHeight="1">
      <c r="A68" s="48" t="s">
        <v>499</v>
      </c>
      <c r="B68" s="32"/>
    </row>
    <row r="69" ht="22.5" customHeight="1">
      <c r="A69" s="48" t="s">
        <v>1421</v>
      </c>
      <c r="B69" s="32"/>
    </row>
    <row r="70" ht="22.5" customHeight="1">
      <c r="A70" s="48" t="s">
        <v>524</v>
      </c>
      <c r="B70" s="32"/>
    </row>
    <row r="71" ht="22.5" customHeight="1">
      <c r="A71" s="48" t="s">
        <v>682</v>
      </c>
      <c r="B71" s="32"/>
    </row>
    <row r="72" ht="22.5" customHeight="1">
      <c r="A72" s="48" t="s">
        <v>676</v>
      </c>
      <c r="B72" s="32"/>
    </row>
    <row r="73" ht="22.5" customHeight="1">
      <c r="A73" s="48" t="s">
        <v>741</v>
      </c>
      <c r="B73" s="32"/>
    </row>
    <row r="74" ht="22.5" customHeight="1">
      <c r="A74" s="48" t="s">
        <v>769</v>
      </c>
      <c r="B74" s="32"/>
    </row>
    <row r="75" ht="22.5" customHeight="1">
      <c r="A75" s="48" t="s">
        <v>859</v>
      </c>
      <c r="B75" s="32"/>
    </row>
    <row r="76" ht="22.5" customHeight="1">
      <c r="A76" s="48" t="s">
        <v>876</v>
      </c>
      <c r="B76" s="32"/>
    </row>
    <row r="77" ht="22.5" customHeight="1">
      <c r="A77" s="48" t="s">
        <v>880</v>
      </c>
      <c r="B77" s="32"/>
    </row>
    <row r="78" ht="22.5" customHeight="1">
      <c r="A78" s="48" t="s">
        <v>883</v>
      </c>
      <c r="B78" s="32"/>
    </row>
    <row r="79" ht="22.5" customHeight="1">
      <c r="A79" s="48" t="s">
        <v>933</v>
      </c>
      <c r="B79" s="32"/>
    </row>
    <row r="80" ht="22.5" customHeight="1">
      <c r="A80" s="48" t="s">
        <v>953</v>
      </c>
      <c r="B80" s="32"/>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9.5"/>
    <col customWidth="1" min="2" max="5" width="11.25"/>
    <col customWidth="1" min="8" max="8" width="10.38"/>
    <col customWidth="1" min="9" max="9" width="11.63"/>
    <col customWidth="1" min="10" max="10" width="6.38"/>
    <col customWidth="1" min="11" max="11" width="13.5"/>
    <col customWidth="1" min="12" max="12" width="11.5"/>
  </cols>
  <sheetData>
    <row r="1"/>
    <row r="2"/>
    <row r="3"/>
    <row r="4"/>
    <row r="5"/>
    <row r="6"/>
    <row r="7"/>
    <row r="8"/>
    <row r="9"/>
    <row r="10"/>
    <row r="11"/>
    <row r="12"/>
    <row r="13"/>
    <row r="14"/>
    <row r="15"/>
    <row r="16"/>
    <row r="17"/>
    <row r="18"/>
    <row r="19"/>
    <row r="20"/>
    <row r="21"/>
    <row r="22"/>
    <row r="23"/>
    <row r="24"/>
    <row r="25"/>
    <row r="26"/>
    <row r="27"/>
    <row r="28"/>
    <row r="29"/>
    <row r="30"/>
    <row r="31"/>
    <row r="32"/>
    <row r="33"/>
    <row r="36">
      <c r="G36" s="101"/>
    </row>
    <row r="41">
      <c r="G41" s="101"/>
    </row>
    <row r="44">
      <c r="F44" s="147" t="s">
        <v>1423</v>
      </c>
    </row>
    <row r="45">
      <c r="F45" s="52">
        <f>E45-B39-C39</f>
        <v>855604.95</v>
      </c>
    </row>
    <row r="46">
      <c r="F46" s="52">
        <f>E46-D39</f>
        <v>763843.55</v>
      </c>
      <c r="G46" s="75"/>
      <c r="H46" s="75"/>
      <c r="I46" s="75"/>
      <c r="J46" s="75"/>
      <c r="K46" s="75"/>
      <c r="L46" s="75"/>
      <c r="M46" s="75"/>
    </row>
    <row r="47">
      <c r="F47" s="52">
        <f>E47-E39</f>
        <v>898091.1</v>
      </c>
      <c r="G47" s="75"/>
      <c r="H47" s="75"/>
      <c r="I47" s="75"/>
      <c r="J47" s="75"/>
      <c r="K47" s="75"/>
      <c r="L47" s="75"/>
      <c r="M47" s="75"/>
    </row>
    <row r="48">
      <c r="F48" s="149">
        <f t="shared" ref="F48:F49" si="1">E48-F39</f>
        <v>1515309.6</v>
      </c>
      <c r="G48" s="75"/>
      <c r="H48" s="77" t="s">
        <v>1424</v>
      </c>
      <c r="I48" s="150">
        <v>239408.0</v>
      </c>
      <c r="J48" s="75"/>
      <c r="K48" s="77" t="s">
        <v>1425</v>
      </c>
      <c r="L48" s="77">
        <v>55000.0</v>
      </c>
      <c r="M48" s="75"/>
    </row>
    <row r="49">
      <c r="F49" s="149">
        <f t="shared" si="1"/>
        <v>1685322.85</v>
      </c>
      <c r="G49" s="75"/>
      <c r="H49" s="77" t="s">
        <v>1426</v>
      </c>
      <c r="I49" s="77">
        <v>21283.0</v>
      </c>
      <c r="J49" s="75"/>
      <c r="K49" s="77" t="s">
        <v>1427</v>
      </c>
      <c r="L49" s="77">
        <v>20000.0</v>
      </c>
      <c r="M49" s="75"/>
    </row>
    <row r="50">
      <c r="F50" s="151">
        <f>SUM(F46:F49)</f>
        <v>4862567.1</v>
      </c>
      <c r="G50" s="75"/>
      <c r="H50" s="75"/>
      <c r="I50" s="75"/>
      <c r="J50" s="75"/>
      <c r="K50" s="77" t="s">
        <v>1428</v>
      </c>
      <c r="L50" s="77">
        <v>37000.0</v>
      </c>
      <c r="M50" s="75"/>
    </row>
    <row r="51">
      <c r="G51" s="75"/>
      <c r="H51" s="75"/>
      <c r="I51" s="75"/>
      <c r="J51" s="75"/>
      <c r="K51" s="77" t="s">
        <v>1429</v>
      </c>
      <c r="L51" s="77">
        <v>50000.0</v>
      </c>
      <c r="M51" s="75"/>
    </row>
    <row r="52">
      <c r="G52" s="75"/>
      <c r="H52" s="75"/>
      <c r="I52" s="75"/>
      <c r="J52" s="75"/>
      <c r="K52" s="77" t="s">
        <v>1430</v>
      </c>
      <c r="L52" s="77">
        <v>10500.0</v>
      </c>
      <c r="M52" s="75"/>
    </row>
    <row r="53">
      <c r="F53" s="52">
        <f>F49-L53</f>
        <v>1342190.85</v>
      </c>
      <c r="G53" s="75"/>
      <c r="H53" s="75"/>
      <c r="I53" s="75"/>
      <c r="J53" s="75"/>
      <c r="K53" s="77" t="s">
        <v>1408</v>
      </c>
      <c r="L53" s="75">
        <f>PL!D12</f>
        <v>343132</v>
      </c>
      <c r="M53" s="75"/>
    </row>
    <row r="54">
      <c r="G54" s="75"/>
      <c r="H54" s="75"/>
      <c r="I54" s="75"/>
      <c r="J54" s="75"/>
      <c r="K54" s="75"/>
      <c r="L54" s="75"/>
      <c r="M54" s="75"/>
    </row>
    <row r="55">
      <c r="G55" s="75"/>
      <c r="H55" s="75"/>
      <c r="I55" s="75"/>
      <c r="J55" s="75"/>
      <c r="K55" s="75"/>
      <c r="L55" s="75"/>
      <c r="M55" s="75"/>
    </row>
    <row r="56">
      <c r="G56" s="75"/>
      <c r="H56" s="75"/>
      <c r="I56" s="75"/>
      <c r="J56" s="75"/>
      <c r="K56" s="75"/>
      <c r="L56" s="75"/>
      <c r="M56" s="75"/>
    </row>
    <row r="57">
      <c r="G57" s="75"/>
      <c r="H57" s="75"/>
      <c r="I57" s="75"/>
      <c r="J57" s="75"/>
      <c r="K57" s="75"/>
      <c r="L57" s="75"/>
      <c r="M57" s="75"/>
    </row>
    <row r="58">
      <c r="G58" s="75"/>
      <c r="H58" s="75"/>
      <c r="I58" s="75"/>
      <c r="J58" s="75"/>
      <c r="K58" s="75"/>
      <c r="L58" s="75"/>
      <c r="M58" s="75"/>
    </row>
  </sheetData>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1" t="s">
        <v>3</v>
      </c>
      <c r="B1" s="101" t="s">
        <v>1431</v>
      </c>
      <c r="C1" s="101" t="s">
        <v>1432</v>
      </c>
    </row>
    <row r="2">
      <c r="A2" s="152">
        <v>45832.0</v>
      </c>
      <c r="B2" s="77">
        <v>4000.0</v>
      </c>
      <c r="C2" s="75">
        <f>B2</f>
        <v>4000</v>
      </c>
    </row>
    <row r="3">
      <c r="A3" s="148">
        <f>A2+1</f>
        <v>45833</v>
      </c>
      <c r="B3" s="75">
        <f t="shared" ref="B3:B175" si="1">B2</f>
        <v>4000</v>
      </c>
      <c r="C3" s="75">
        <f t="shared" ref="C3:C175" si="2">C2+B3</f>
        <v>8000</v>
      </c>
    </row>
    <row r="4">
      <c r="A4" s="152">
        <v>45833.0</v>
      </c>
      <c r="B4" s="75">
        <f t="shared" si="1"/>
        <v>4000</v>
      </c>
      <c r="C4" s="75">
        <f t="shared" si="2"/>
        <v>12000</v>
      </c>
    </row>
    <row r="5">
      <c r="A5" s="148">
        <f>A4+1</f>
        <v>45834</v>
      </c>
      <c r="B5" s="75">
        <f t="shared" si="1"/>
        <v>4000</v>
      </c>
      <c r="C5" s="75">
        <f t="shared" si="2"/>
        <v>16000</v>
      </c>
    </row>
    <row r="6">
      <c r="A6" s="152">
        <v>45834.0</v>
      </c>
      <c r="B6" s="75">
        <f t="shared" si="1"/>
        <v>4000</v>
      </c>
      <c r="C6" s="75">
        <f t="shared" si="2"/>
        <v>20000</v>
      </c>
    </row>
    <row r="7">
      <c r="A7" s="148">
        <f>A6+1</f>
        <v>45835</v>
      </c>
      <c r="B7" s="75">
        <f t="shared" si="1"/>
        <v>4000</v>
      </c>
      <c r="C7" s="75">
        <f t="shared" si="2"/>
        <v>24000</v>
      </c>
    </row>
    <row r="8">
      <c r="A8" s="152">
        <v>45835.0</v>
      </c>
      <c r="B8" s="75">
        <f t="shared" si="1"/>
        <v>4000</v>
      </c>
      <c r="C8" s="75">
        <f t="shared" si="2"/>
        <v>28000</v>
      </c>
    </row>
    <row r="9">
      <c r="A9" s="148">
        <f>A8+1</f>
        <v>45836</v>
      </c>
      <c r="B9" s="75">
        <f t="shared" si="1"/>
        <v>4000</v>
      </c>
      <c r="C9" s="75">
        <f t="shared" si="2"/>
        <v>32000</v>
      </c>
    </row>
    <row r="10">
      <c r="A10" s="152">
        <v>45836.0</v>
      </c>
      <c r="B10" s="75">
        <f t="shared" si="1"/>
        <v>4000</v>
      </c>
      <c r="C10" s="75">
        <f t="shared" si="2"/>
        <v>36000</v>
      </c>
    </row>
    <row r="11">
      <c r="A11" s="148">
        <f>A10+1</f>
        <v>45837</v>
      </c>
      <c r="B11" s="75">
        <f t="shared" si="1"/>
        <v>4000</v>
      </c>
      <c r="C11" s="75">
        <f t="shared" si="2"/>
        <v>40000</v>
      </c>
    </row>
    <row r="12">
      <c r="A12" s="152">
        <v>45837.0</v>
      </c>
      <c r="B12" s="75">
        <f t="shared" si="1"/>
        <v>4000</v>
      </c>
      <c r="C12" s="75">
        <f t="shared" si="2"/>
        <v>44000</v>
      </c>
    </row>
    <row r="13">
      <c r="A13" s="148">
        <f>A12+1</f>
        <v>45838</v>
      </c>
      <c r="B13" s="75">
        <f t="shared" si="1"/>
        <v>4000</v>
      </c>
      <c r="C13" s="75">
        <f t="shared" si="2"/>
        <v>48000</v>
      </c>
    </row>
    <row r="14">
      <c r="A14" s="152">
        <v>45838.0</v>
      </c>
      <c r="B14" s="75">
        <f t="shared" si="1"/>
        <v>4000</v>
      </c>
      <c r="C14" s="75">
        <f t="shared" si="2"/>
        <v>52000</v>
      </c>
    </row>
    <row r="15">
      <c r="A15" s="148">
        <f>A14+1</f>
        <v>45839</v>
      </c>
      <c r="B15" s="75">
        <f t="shared" si="1"/>
        <v>4000</v>
      </c>
      <c r="C15" s="75">
        <f t="shared" si="2"/>
        <v>56000</v>
      </c>
    </row>
    <row r="16">
      <c r="A16" s="152">
        <v>45839.0</v>
      </c>
      <c r="B16" s="75">
        <f t="shared" si="1"/>
        <v>4000</v>
      </c>
      <c r="C16" s="75">
        <f t="shared" si="2"/>
        <v>60000</v>
      </c>
    </row>
    <row r="17">
      <c r="A17" s="148">
        <f>A16+1</f>
        <v>45840</v>
      </c>
      <c r="B17" s="75">
        <f t="shared" si="1"/>
        <v>4000</v>
      </c>
      <c r="C17" s="75">
        <f t="shared" si="2"/>
        <v>64000</v>
      </c>
    </row>
    <row r="18">
      <c r="A18" s="152">
        <v>45840.0</v>
      </c>
      <c r="B18" s="75">
        <f t="shared" si="1"/>
        <v>4000</v>
      </c>
      <c r="C18" s="75">
        <f t="shared" si="2"/>
        <v>68000</v>
      </c>
    </row>
    <row r="19">
      <c r="A19" s="148">
        <f>A18+1</f>
        <v>45841</v>
      </c>
      <c r="B19" s="75">
        <f t="shared" si="1"/>
        <v>4000</v>
      </c>
      <c r="C19" s="75">
        <f t="shared" si="2"/>
        <v>72000</v>
      </c>
    </row>
    <row r="20">
      <c r="A20" s="152">
        <v>45841.0</v>
      </c>
      <c r="B20" s="75">
        <f t="shared" si="1"/>
        <v>4000</v>
      </c>
      <c r="C20" s="75">
        <f t="shared" si="2"/>
        <v>76000</v>
      </c>
    </row>
    <row r="21">
      <c r="A21" s="148">
        <f>A20+1</f>
        <v>45842</v>
      </c>
      <c r="B21" s="75">
        <f t="shared" si="1"/>
        <v>4000</v>
      </c>
      <c r="C21" s="75">
        <f t="shared" si="2"/>
        <v>80000</v>
      </c>
    </row>
    <row r="22">
      <c r="A22" s="152">
        <v>45842.0</v>
      </c>
      <c r="B22" s="75">
        <f t="shared" si="1"/>
        <v>4000</v>
      </c>
      <c r="C22" s="75">
        <f t="shared" si="2"/>
        <v>84000</v>
      </c>
    </row>
    <row r="23">
      <c r="A23" s="148">
        <f>A22+1</f>
        <v>45843</v>
      </c>
      <c r="B23" s="75">
        <f t="shared" si="1"/>
        <v>4000</v>
      </c>
      <c r="C23" s="75">
        <f t="shared" si="2"/>
        <v>88000</v>
      </c>
    </row>
    <row r="24">
      <c r="A24" s="152">
        <v>45843.0</v>
      </c>
      <c r="B24" s="75">
        <f t="shared" si="1"/>
        <v>4000</v>
      </c>
      <c r="C24" s="75">
        <f t="shared" si="2"/>
        <v>92000</v>
      </c>
    </row>
    <row r="25">
      <c r="A25" s="148">
        <f>A24+1</f>
        <v>45844</v>
      </c>
      <c r="B25" s="75">
        <f t="shared" si="1"/>
        <v>4000</v>
      </c>
      <c r="C25" s="75">
        <f t="shared" si="2"/>
        <v>96000</v>
      </c>
    </row>
    <row r="26">
      <c r="A26" s="152">
        <v>45844.0</v>
      </c>
      <c r="B26" s="75">
        <f t="shared" si="1"/>
        <v>4000</v>
      </c>
      <c r="C26" s="75">
        <f t="shared" si="2"/>
        <v>100000</v>
      </c>
    </row>
    <row r="27">
      <c r="A27" s="148">
        <f>A26+1</f>
        <v>45845</v>
      </c>
      <c r="B27" s="75">
        <f t="shared" si="1"/>
        <v>4000</v>
      </c>
      <c r="C27" s="75">
        <f t="shared" si="2"/>
        <v>104000</v>
      </c>
    </row>
    <row r="28">
      <c r="A28" s="152">
        <v>45845.0</v>
      </c>
      <c r="B28" s="75">
        <f t="shared" si="1"/>
        <v>4000</v>
      </c>
      <c r="C28" s="75">
        <f t="shared" si="2"/>
        <v>108000</v>
      </c>
    </row>
    <row r="29">
      <c r="A29" s="148">
        <f>A28+1</f>
        <v>45846</v>
      </c>
      <c r="B29" s="75">
        <f t="shared" si="1"/>
        <v>4000</v>
      </c>
      <c r="C29" s="75">
        <f t="shared" si="2"/>
        <v>112000</v>
      </c>
    </row>
    <row r="30">
      <c r="A30" s="152">
        <v>45846.0</v>
      </c>
      <c r="B30" s="75">
        <f t="shared" si="1"/>
        <v>4000</v>
      </c>
      <c r="C30" s="75">
        <f t="shared" si="2"/>
        <v>116000</v>
      </c>
    </row>
    <row r="31">
      <c r="A31" s="148">
        <f>A30+1</f>
        <v>45847</v>
      </c>
      <c r="B31" s="75">
        <f t="shared" si="1"/>
        <v>4000</v>
      </c>
      <c r="C31" s="75">
        <f t="shared" si="2"/>
        <v>120000</v>
      </c>
    </row>
    <row r="32">
      <c r="A32" s="152">
        <v>45847.0</v>
      </c>
      <c r="B32" s="75">
        <f t="shared" si="1"/>
        <v>4000</v>
      </c>
      <c r="C32" s="75">
        <f t="shared" si="2"/>
        <v>124000</v>
      </c>
    </row>
    <row r="33">
      <c r="A33" s="148">
        <f>A32+1</f>
        <v>45848</v>
      </c>
      <c r="B33" s="75">
        <f t="shared" si="1"/>
        <v>4000</v>
      </c>
      <c r="C33" s="75">
        <f t="shared" si="2"/>
        <v>128000</v>
      </c>
    </row>
    <row r="34">
      <c r="A34" s="152">
        <v>45848.0</v>
      </c>
      <c r="B34" s="75">
        <f t="shared" si="1"/>
        <v>4000</v>
      </c>
      <c r="C34" s="75">
        <f t="shared" si="2"/>
        <v>132000</v>
      </c>
    </row>
    <row r="35">
      <c r="A35" s="148">
        <f>A34+1</f>
        <v>45849</v>
      </c>
      <c r="B35" s="75">
        <f t="shared" si="1"/>
        <v>4000</v>
      </c>
      <c r="C35" s="75">
        <f t="shared" si="2"/>
        <v>136000</v>
      </c>
    </row>
    <row r="36">
      <c r="A36" s="152">
        <v>45849.0</v>
      </c>
      <c r="B36" s="75">
        <f t="shared" si="1"/>
        <v>4000</v>
      </c>
      <c r="C36" s="75">
        <f t="shared" si="2"/>
        <v>140000</v>
      </c>
    </row>
    <row r="37">
      <c r="A37" s="148">
        <f>A36+1</f>
        <v>45850</v>
      </c>
      <c r="B37" s="75">
        <f t="shared" si="1"/>
        <v>4000</v>
      </c>
      <c r="C37" s="75">
        <f t="shared" si="2"/>
        <v>144000</v>
      </c>
    </row>
    <row r="38">
      <c r="A38" s="152">
        <v>45850.0</v>
      </c>
      <c r="B38" s="75">
        <f t="shared" si="1"/>
        <v>4000</v>
      </c>
      <c r="C38" s="75">
        <f t="shared" si="2"/>
        <v>148000</v>
      </c>
    </row>
    <row r="39">
      <c r="A39" s="148">
        <f>A38+1</f>
        <v>45851</v>
      </c>
      <c r="B39" s="75">
        <f t="shared" si="1"/>
        <v>4000</v>
      </c>
      <c r="C39" s="75">
        <f t="shared" si="2"/>
        <v>152000</v>
      </c>
    </row>
    <row r="40">
      <c r="A40" s="152">
        <v>45851.0</v>
      </c>
      <c r="B40" s="75">
        <f t="shared" si="1"/>
        <v>4000</v>
      </c>
      <c r="C40" s="75">
        <f t="shared" si="2"/>
        <v>156000</v>
      </c>
    </row>
    <row r="41">
      <c r="A41" s="148">
        <f>A40+1</f>
        <v>45852</v>
      </c>
      <c r="B41" s="75">
        <f t="shared" si="1"/>
        <v>4000</v>
      </c>
      <c r="C41" s="75">
        <f t="shared" si="2"/>
        <v>160000</v>
      </c>
    </row>
    <row r="42">
      <c r="A42" s="152">
        <v>45852.0</v>
      </c>
      <c r="B42" s="75">
        <f t="shared" si="1"/>
        <v>4000</v>
      </c>
      <c r="C42" s="75">
        <f t="shared" si="2"/>
        <v>164000</v>
      </c>
    </row>
    <row r="43">
      <c r="A43" s="148">
        <f>A42+1</f>
        <v>45853</v>
      </c>
      <c r="B43" s="75">
        <f t="shared" si="1"/>
        <v>4000</v>
      </c>
      <c r="C43" s="75">
        <f t="shared" si="2"/>
        <v>168000</v>
      </c>
    </row>
    <row r="44">
      <c r="A44" s="152">
        <v>45853.0</v>
      </c>
      <c r="B44" s="75">
        <f t="shared" si="1"/>
        <v>4000</v>
      </c>
      <c r="C44" s="75">
        <f t="shared" si="2"/>
        <v>172000</v>
      </c>
    </row>
    <row r="45">
      <c r="A45" s="148">
        <f>A44+1</f>
        <v>45854</v>
      </c>
      <c r="B45" s="75">
        <f t="shared" si="1"/>
        <v>4000</v>
      </c>
      <c r="C45" s="75">
        <f t="shared" si="2"/>
        <v>176000</v>
      </c>
    </row>
    <row r="46">
      <c r="A46" s="152">
        <v>45854.0</v>
      </c>
      <c r="B46" s="75">
        <f t="shared" si="1"/>
        <v>4000</v>
      </c>
      <c r="C46" s="75">
        <f t="shared" si="2"/>
        <v>180000</v>
      </c>
    </row>
    <row r="47">
      <c r="A47" s="148">
        <f>A46+1</f>
        <v>45855</v>
      </c>
      <c r="B47" s="75">
        <f t="shared" si="1"/>
        <v>4000</v>
      </c>
      <c r="C47" s="75">
        <f t="shared" si="2"/>
        <v>184000</v>
      </c>
    </row>
    <row r="48">
      <c r="A48" s="152">
        <v>45855.0</v>
      </c>
      <c r="B48" s="75">
        <f t="shared" si="1"/>
        <v>4000</v>
      </c>
      <c r="C48" s="75">
        <f t="shared" si="2"/>
        <v>188000</v>
      </c>
    </row>
    <row r="49">
      <c r="A49" s="148">
        <f>A48+1</f>
        <v>45856</v>
      </c>
      <c r="B49" s="75">
        <f t="shared" si="1"/>
        <v>4000</v>
      </c>
      <c r="C49" s="75">
        <f t="shared" si="2"/>
        <v>192000</v>
      </c>
    </row>
    <row r="50">
      <c r="A50" s="152">
        <v>45856.0</v>
      </c>
      <c r="B50" s="75">
        <f t="shared" si="1"/>
        <v>4000</v>
      </c>
      <c r="C50" s="75">
        <f t="shared" si="2"/>
        <v>196000</v>
      </c>
    </row>
    <row r="51">
      <c r="A51" s="148">
        <f>A50+1</f>
        <v>45857</v>
      </c>
      <c r="B51" s="75">
        <f t="shared" si="1"/>
        <v>4000</v>
      </c>
      <c r="C51" s="75">
        <f t="shared" si="2"/>
        <v>200000</v>
      </c>
    </row>
    <row r="52">
      <c r="A52" s="152">
        <v>45857.0</v>
      </c>
      <c r="B52" s="75">
        <f t="shared" si="1"/>
        <v>4000</v>
      </c>
      <c r="C52" s="75">
        <f t="shared" si="2"/>
        <v>204000</v>
      </c>
    </row>
    <row r="53">
      <c r="A53" s="148">
        <f>A52+1</f>
        <v>45858</v>
      </c>
      <c r="B53" s="75">
        <f t="shared" si="1"/>
        <v>4000</v>
      </c>
      <c r="C53" s="75">
        <f t="shared" si="2"/>
        <v>208000</v>
      </c>
    </row>
    <row r="54">
      <c r="A54" s="152">
        <v>45858.0</v>
      </c>
      <c r="B54" s="75">
        <f t="shared" si="1"/>
        <v>4000</v>
      </c>
      <c r="C54" s="75">
        <f t="shared" si="2"/>
        <v>212000</v>
      </c>
    </row>
    <row r="55">
      <c r="A55" s="148">
        <f>A54+1</f>
        <v>45859</v>
      </c>
      <c r="B55" s="75">
        <f t="shared" si="1"/>
        <v>4000</v>
      </c>
      <c r="C55" s="75">
        <f t="shared" si="2"/>
        <v>216000</v>
      </c>
    </row>
    <row r="56">
      <c r="A56" s="152">
        <v>45859.0</v>
      </c>
      <c r="B56" s="75">
        <f t="shared" si="1"/>
        <v>4000</v>
      </c>
      <c r="C56" s="75">
        <f t="shared" si="2"/>
        <v>220000</v>
      </c>
    </row>
    <row r="57">
      <c r="A57" s="148">
        <f>A56+1</f>
        <v>45860</v>
      </c>
      <c r="B57" s="75">
        <f t="shared" si="1"/>
        <v>4000</v>
      </c>
      <c r="C57" s="75">
        <f t="shared" si="2"/>
        <v>224000</v>
      </c>
    </row>
    <row r="58">
      <c r="A58" s="152">
        <v>45860.0</v>
      </c>
      <c r="B58" s="75">
        <f t="shared" si="1"/>
        <v>4000</v>
      </c>
      <c r="C58" s="75">
        <f t="shared" si="2"/>
        <v>228000</v>
      </c>
    </row>
    <row r="59">
      <c r="A59" s="148">
        <f>A58+1</f>
        <v>45861</v>
      </c>
      <c r="B59" s="75">
        <f t="shared" si="1"/>
        <v>4000</v>
      </c>
      <c r="C59" s="75">
        <f t="shared" si="2"/>
        <v>232000</v>
      </c>
    </row>
    <row r="60">
      <c r="A60" s="152">
        <v>45861.0</v>
      </c>
      <c r="B60" s="75">
        <f t="shared" si="1"/>
        <v>4000</v>
      </c>
      <c r="C60" s="75">
        <f t="shared" si="2"/>
        <v>236000</v>
      </c>
    </row>
    <row r="61">
      <c r="A61" s="148">
        <f>A60+1</f>
        <v>45862</v>
      </c>
      <c r="B61" s="75">
        <f t="shared" si="1"/>
        <v>4000</v>
      </c>
      <c r="C61" s="75">
        <f t="shared" si="2"/>
        <v>240000</v>
      </c>
    </row>
    <row r="62">
      <c r="A62" s="152">
        <v>45862.0</v>
      </c>
      <c r="B62" s="75">
        <f t="shared" si="1"/>
        <v>4000</v>
      </c>
      <c r="C62" s="75">
        <f t="shared" si="2"/>
        <v>244000</v>
      </c>
    </row>
    <row r="63">
      <c r="A63" s="148">
        <f>A62+1</f>
        <v>45863</v>
      </c>
      <c r="B63" s="75">
        <f t="shared" si="1"/>
        <v>4000</v>
      </c>
      <c r="C63" s="75">
        <f t="shared" si="2"/>
        <v>248000</v>
      </c>
    </row>
    <row r="64">
      <c r="A64" s="152">
        <v>45863.0</v>
      </c>
      <c r="B64" s="75">
        <f t="shared" si="1"/>
        <v>4000</v>
      </c>
      <c r="C64" s="75">
        <f t="shared" si="2"/>
        <v>252000</v>
      </c>
    </row>
    <row r="65">
      <c r="A65" s="148">
        <f>A64+1</f>
        <v>45864</v>
      </c>
      <c r="B65" s="75">
        <f t="shared" si="1"/>
        <v>4000</v>
      </c>
      <c r="C65" s="75">
        <f t="shared" si="2"/>
        <v>256000</v>
      </c>
    </row>
    <row r="66">
      <c r="A66" s="152">
        <v>45864.0</v>
      </c>
      <c r="B66" s="75">
        <f t="shared" si="1"/>
        <v>4000</v>
      </c>
      <c r="C66" s="75">
        <f t="shared" si="2"/>
        <v>260000</v>
      </c>
    </row>
    <row r="67">
      <c r="A67" s="148">
        <f>A66+1</f>
        <v>45865</v>
      </c>
      <c r="B67" s="75">
        <f t="shared" si="1"/>
        <v>4000</v>
      </c>
      <c r="C67" s="75">
        <f t="shared" si="2"/>
        <v>264000</v>
      </c>
    </row>
    <row r="68">
      <c r="A68" s="152">
        <v>45865.0</v>
      </c>
      <c r="B68" s="75">
        <f t="shared" si="1"/>
        <v>4000</v>
      </c>
      <c r="C68" s="75">
        <f t="shared" si="2"/>
        <v>268000</v>
      </c>
    </row>
    <row r="69">
      <c r="A69" s="148">
        <f>A68+1</f>
        <v>45866</v>
      </c>
      <c r="B69" s="75">
        <f t="shared" si="1"/>
        <v>4000</v>
      </c>
      <c r="C69" s="75">
        <f t="shared" si="2"/>
        <v>272000</v>
      </c>
    </row>
    <row r="70">
      <c r="A70" s="152">
        <v>45866.0</v>
      </c>
      <c r="B70" s="75">
        <f t="shared" si="1"/>
        <v>4000</v>
      </c>
      <c r="C70" s="75">
        <f t="shared" si="2"/>
        <v>276000</v>
      </c>
    </row>
    <row r="71">
      <c r="A71" s="148">
        <f>A70+1</f>
        <v>45867</v>
      </c>
      <c r="B71" s="75">
        <f t="shared" si="1"/>
        <v>4000</v>
      </c>
      <c r="C71" s="75">
        <f t="shared" si="2"/>
        <v>280000</v>
      </c>
    </row>
    <row r="72">
      <c r="A72" s="152">
        <v>45867.0</v>
      </c>
      <c r="B72" s="75">
        <f t="shared" si="1"/>
        <v>4000</v>
      </c>
      <c r="C72" s="75">
        <f t="shared" si="2"/>
        <v>284000</v>
      </c>
    </row>
    <row r="73">
      <c r="A73" s="148">
        <f>A72+1</f>
        <v>45868</v>
      </c>
      <c r="B73" s="75">
        <f t="shared" si="1"/>
        <v>4000</v>
      </c>
      <c r="C73" s="75">
        <f t="shared" si="2"/>
        <v>288000</v>
      </c>
    </row>
    <row r="74">
      <c r="A74" s="152">
        <v>45868.0</v>
      </c>
      <c r="B74" s="75">
        <f t="shared" si="1"/>
        <v>4000</v>
      </c>
      <c r="C74" s="75">
        <f t="shared" si="2"/>
        <v>292000</v>
      </c>
    </row>
    <row r="75">
      <c r="A75" s="148">
        <f>A74+1</f>
        <v>45869</v>
      </c>
      <c r="B75" s="75">
        <f t="shared" si="1"/>
        <v>4000</v>
      </c>
      <c r="C75" s="75">
        <f t="shared" si="2"/>
        <v>296000</v>
      </c>
    </row>
    <row r="76">
      <c r="A76" s="152">
        <v>45869.0</v>
      </c>
      <c r="B76" s="75">
        <f t="shared" si="1"/>
        <v>4000</v>
      </c>
      <c r="C76" s="75">
        <f t="shared" si="2"/>
        <v>300000</v>
      </c>
    </row>
    <row r="77">
      <c r="A77" s="148">
        <f>A76+1</f>
        <v>45870</v>
      </c>
      <c r="B77" s="75">
        <f t="shared" si="1"/>
        <v>4000</v>
      </c>
      <c r="C77" s="75">
        <f t="shared" si="2"/>
        <v>304000</v>
      </c>
    </row>
    <row r="78">
      <c r="A78" s="152">
        <v>45870.0</v>
      </c>
      <c r="B78" s="75">
        <f t="shared" si="1"/>
        <v>4000</v>
      </c>
      <c r="C78" s="75">
        <f t="shared" si="2"/>
        <v>308000</v>
      </c>
    </row>
    <row r="79">
      <c r="A79" s="148">
        <f>A78+1</f>
        <v>45871</v>
      </c>
      <c r="B79" s="75">
        <f t="shared" si="1"/>
        <v>4000</v>
      </c>
      <c r="C79" s="75">
        <f t="shared" si="2"/>
        <v>312000</v>
      </c>
    </row>
    <row r="80">
      <c r="A80" s="152">
        <v>45871.0</v>
      </c>
      <c r="B80" s="75">
        <f t="shared" si="1"/>
        <v>4000</v>
      </c>
      <c r="C80" s="75">
        <f t="shared" si="2"/>
        <v>316000</v>
      </c>
    </row>
    <row r="81">
      <c r="A81" s="148">
        <f>A80+1</f>
        <v>45872</v>
      </c>
      <c r="B81" s="75">
        <f t="shared" si="1"/>
        <v>4000</v>
      </c>
      <c r="C81" s="75">
        <f t="shared" si="2"/>
        <v>320000</v>
      </c>
    </row>
    <row r="82">
      <c r="A82" s="152">
        <v>45872.0</v>
      </c>
      <c r="B82" s="75">
        <f t="shared" si="1"/>
        <v>4000</v>
      </c>
      <c r="C82" s="75">
        <f t="shared" si="2"/>
        <v>324000</v>
      </c>
    </row>
    <row r="83">
      <c r="A83" s="148">
        <f>A82+1</f>
        <v>45873</v>
      </c>
      <c r="B83" s="75">
        <f t="shared" si="1"/>
        <v>4000</v>
      </c>
      <c r="C83" s="75">
        <f t="shared" si="2"/>
        <v>328000</v>
      </c>
    </row>
    <row r="84">
      <c r="A84" s="152">
        <v>45873.0</v>
      </c>
      <c r="B84" s="75">
        <f t="shared" si="1"/>
        <v>4000</v>
      </c>
      <c r="C84" s="75">
        <f t="shared" si="2"/>
        <v>332000</v>
      </c>
    </row>
    <row r="85">
      <c r="A85" s="148">
        <f>A84+1</f>
        <v>45874</v>
      </c>
      <c r="B85" s="75">
        <f t="shared" si="1"/>
        <v>4000</v>
      </c>
      <c r="C85" s="75">
        <f t="shared" si="2"/>
        <v>336000</v>
      </c>
    </row>
    <row r="86">
      <c r="A86" s="152">
        <v>45874.0</v>
      </c>
      <c r="B86" s="75">
        <f t="shared" si="1"/>
        <v>4000</v>
      </c>
      <c r="C86" s="75">
        <f t="shared" si="2"/>
        <v>340000</v>
      </c>
    </row>
    <row r="87">
      <c r="A87" s="148">
        <f>A86+1</f>
        <v>45875</v>
      </c>
      <c r="B87" s="75">
        <f t="shared" si="1"/>
        <v>4000</v>
      </c>
      <c r="C87" s="75">
        <f t="shared" si="2"/>
        <v>344000</v>
      </c>
    </row>
    <row r="88">
      <c r="A88" s="152">
        <v>45875.0</v>
      </c>
      <c r="B88" s="75">
        <f t="shared" si="1"/>
        <v>4000</v>
      </c>
      <c r="C88" s="75">
        <f t="shared" si="2"/>
        <v>348000</v>
      </c>
    </row>
    <row r="89">
      <c r="A89" s="148">
        <f>A88+1</f>
        <v>45876</v>
      </c>
      <c r="B89" s="75">
        <f t="shared" si="1"/>
        <v>4000</v>
      </c>
      <c r="C89" s="75">
        <f t="shared" si="2"/>
        <v>352000</v>
      </c>
    </row>
    <row r="90">
      <c r="A90" s="152">
        <v>45876.0</v>
      </c>
      <c r="B90" s="75">
        <f t="shared" si="1"/>
        <v>4000</v>
      </c>
      <c r="C90" s="75">
        <f t="shared" si="2"/>
        <v>356000</v>
      </c>
    </row>
    <row r="91">
      <c r="A91" s="148">
        <f>A90+1</f>
        <v>45877</v>
      </c>
      <c r="B91" s="75">
        <f t="shared" si="1"/>
        <v>4000</v>
      </c>
      <c r="C91" s="75">
        <f t="shared" si="2"/>
        <v>360000</v>
      </c>
    </row>
    <row r="92">
      <c r="A92" s="152">
        <v>45877.0</v>
      </c>
      <c r="B92" s="75">
        <f t="shared" si="1"/>
        <v>4000</v>
      </c>
      <c r="C92" s="75">
        <f t="shared" si="2"/>
        <v>364000</v>
      </c>
    </row>
    <row r="93">
      <c r="A93" s="148">
        <f>A92+1</f>
        <v>45878</v>
      </c>
      <c r="B93" s="75">
        <f t="shared" si="1"/>
        <v>4000</v>
      </c>
      <c r="C93" s="75">
        <f t="shared" si="2"/>
        <v>368000</v>
      </c>
    </row>
    <row r="94">
      <c r="A94" s="152">
        <v>45878.0</v>
      </c>
      <c r="B94" s="75">
        <f t="shared" si="1"/>
        <v>4000</v>
      </c>
      <c r="C94" s="75">
        <f t="shared" si="2"/>
        <v>372000</v>
      </c>
    </row>
    <row r="95">
      <c r="A95" s="148">
        <f>A94+1</f>
        <v>45879</v>
      </c>
      <c r="B95" s="75">
        <f t="shared" si="1"/>
        <v>4000</v>
      </c>
      <c r="C95" s="75">
        <f t="shared" si="2"/>
        <v>376000</v>
      </c>
    </row>
    <row r="96">
      <c r="A96" s="152">
        <v>45879.0</v>
      </c>
      <c r="B96" s="75">
        <f t="shared" si="1"/>
        <v>4000</v>
      </c>
      <c r="C96" s="75">
        <f t="shared" si="2"/>
        <v>380000</v>
      </c>
    </row>
    <row r="97">
      <c r="A97" s="148">
        <f>A96+1</f>
        <v>45880</v>
      </c>
      <c r="B97" s="75">
        <f t="shared" si="1"/>
        <v>4000</v>
      </c>
      <c r="C97" s="75">
        <f t="shared" si="2"/>
        <v>384000</v>
      </c>
    </row>
    <row r="98">
      <c r="A98" s="152">
        <v>45880.0</v>
      </c>
      <c r="B98" s="75">
        <f t="shared" si="1"/>
        <v>4000</v>
      </c>
      <c r="C98" s="75">
        <f t="shared" si="2"/>
        <v>388000</v>
      </c>
    </row>
    <row r="99">
      <c r="A99" s="148">
        <f>A98+1</f>
        <v>45881</v>
      </c>
      <c r="B99" s="75">
        <f t="shared" si="1"/>
        <v>4000</v>
      </c>
      <c r="C99" s="75">
        <f t="shared" si="2"/>
        <v>392000</v>
      </c>
    </row>
    <row r="100">
      <c r="A100" s="152">
        <v>45881.0</v>
      </c>
      <c r="B100" s="75">
        <f t="shared" si="1"/>
        <v>4000</v>
      </c>
      <c r="C100" s="75">
        <f t="shared" si="2"/>
        <v>396000</v>
      </c>
    </row>
    <row r="101">
      <c r="A101" s="148">
        <f>A100+1</f>
        <v>45882</v>
      </c>
      <c r="B101" s="75">
        <f t="shared" si="1"/>
        <v>4000</v>
      </c>
      <c r="C101" s="75">
        <f t="shared" si="2"/>
        <v>400000</v>
      </c>
    </row>
    <row r="102">
      <c r="A102" s="152">
        <v>45882.0</v>
      </c>
      <c r="B102" s="75">
        <f t="shared" si="1"/>
        <v>4000</v>
      </c>
      <c r="C102" s="75">
        <f t="shared" si="2"/>
        <v>404000</v>
      </c>
    </row>
    <row r="103">
      <c r="A103" s="148">
        <f>A102+1</f>
        <v>45883</v>
      </c>
      <c r="B103" s="75">
        <f t="shared" si="1"/>
        <v>4000</v>
      </c>
      <c r="C103" s="75">
        <f t="shared" si="2"/>
        <v>408000</v>
      </c>
    </row>
    <row r="104">
      <c r="A104" s="152">
        <v>45883.0</v>
      </c>
      <c r="B104" s="75">
        <f t="shared" si="1"/>
        <v>4000</v>
      </c>
      <c r="C104" s="75">
        <f t="shared" si="2"/>
        <v>412000</v>
      </c>
    </row>
    <row r="105">
      <c r="A105" s="148">
        <f>A104+1</f>
        <v>45884</v>
      </c>
      <c r="B105" s="75">
        <f t="shared" si="1"/>
        <v>4000</v>
      </c>
      <c r="C105" s="75">
        <f t="shared" si="2"/>
        <v>416000</v>
      </c>
    </row>
    <row r="106">
      <c r="A106" s="152">
        <v>45884.0</v>
      </c>
      <c r="B106" s="75">
        <f t="shared" si="1"/>
        <v>4000</v>
      </c>
      <c r="C106" s="75">
        <f t="shared" si="2"/>
        <v>420000</v>
      </c>
    </row>
    <row r="107">
      <c r="A107" s="148">
        <f>A106+1</f>
        <v>45885</v>
      </c>
      <c r="B107" s="75">
        <f t="shared" si="1"/>
        <v>4000</v>
      </c>
      <c r="C107" s="75">
        <f t="shared" si="2"/>
        <v>424000</v>
      </c>
    </row>
    <row r="108">
      <c r="A108" s="152">
        <v>45885.0</v>
      </c>
      <c r="B108" s="75">
        <f t="shared" si="1"/>
        <v>4000</v>
      </c>
      <c r="C108" s="75">
        <f t="shared" si="2"/>
        <v>428000</v>
      </c>
    </row>
    <row r="109">
      <c r="A109" s="148">
        <f>A108+1</f>
        <v>45886</v>
      </c>
      <c r="B109" s="75">
        <f t="shared" si="1"/>
        <v>4000</v>
      </c>
      <c r="C109" s="75">
        <f t="shared" si="2"/>
        <v>432000</v>
      </c>
    </row>
    <row r="110">
      <c r="A110" s="152">
        <v>45886.0</v>
      </c>
      <c r="B110" s="75">
        <f t="shared" si="1"/>
        <v>4000</v>
      </c>
      <c r="C110" s="75">
        <f t="shared" si="2"/>
        <v>436000</v>
      </c>
    </row>
    <row r="111">
      <c r="A111" s="148">
        <f>A110+1</f>
        <v>45887</v>
      </c>
      <c r="B111" s="75">
        <f t="shared" si="1"/>
        <v>4000</v>
      </c>
      <c r="C111" s="75">
        <f t="shared" si="2"/>
        <v>440000</v>
      </c>
    </row>
    <row r="112">
      <c r="A112" s="152">
        <v>45887.0</v>
      </c>
      <c r="B112" s="75">
        <f t="shared" si="1"/>
        <v>4000</v>
      </c>
      <c r="C112" s="75">
        <f t="shared" si="2"/>
        <v>444000</v>
      </c>
    </row>
    <row r="113">
      <c r="A113" s="148">
        <f t="shared" ref="A113:A175" si="3">A112+1</f>
        <v>45888</v>
      </c>
      <c r="B113" s="75">
        <f t="shared" si="1"/>
        <v>4000</v>
      </c>
      <c r="C113" s="75">
        <f t="shared" si="2"/>
        <v>448000</v>
      </c>
    </row>
    <row r="114">
      <c r="A114" s="148">
        <f t="shared" si="3"/>
        <v>45889</v>
      </c>
      <c r="B114" s="75">
        <f t="shared" si="1"/>
        <v>4000</v>
      </c>
      <c r="C114" s="75">
        <f t="shared" si="2"/>
        <v>452000</v>
      </c>
    </row>
    <row r="115">
      <c r="A115" s="148">
        <f t="shared" si="3"/>
        <v>45890</v>
      </c>
      <c r="B115" s="75">
        <f t="shared" si="1"/>
        <v>4000</v>
      </c>
      <c r="C115" s="75">
        <f t="shared" si="2"/>
        <v>456000</v>
      </c>
    </row>
    <row r="116">
      <c r="A116" s="148">
        <f t="shared" si="3"/>
        <v>45891</v>
      </c>
      <c r="B116" s="75">
        <f t="shared" si="1"/>
        <v>4000</v>
      </c>
      <c r="C116" s="75">
        <f t="shared" si="2"/>
        <v>460000</v>
      </c>
    </row>
    <row r="117">
      <c r="A117" s="148">
        <f t="shared" si="3"/>
        <v>45892</v>
      </c>
      <c r="B117" s="75">
        <f t="shared" si="1"/>
        <v>4000</v>
      </c>
      <c r="C117" s="75">
        <f t="shared" si="2"/>
        <v>464000</v>
      </c>
    </row>
    <row r="118">
      <c r="A118" s="148">
        <f t="shared" si="3"/>
        <v>45893</v>
      </c>
      <c r="B118" s="75">
        <f t="shared" si="1"/>
        <v>4000</v>
      </c>
      <c r="C118" s="75">
        <f t="shared" si="2"/>
        <v>468000</v>
      </c>
    </row>
    <row r="119">
      <c r="A119" s="148">
        <f t="shared" si="3"/>
        <v>45894</v>
      </c>
      <c r="B119" s="75">
        <f t="shared" si="1"/>
        <v>4000</v>
      </c>
      <c r="C119" s="75">
        <f t="shared" si="2"/>
        <v>472000</v>
      </c>
    </row>
    <row r="120">
      <c r="A120" s="148">
        <f t="shared" si="3"/>
        <v>45895</v>
      </c>
      <c r="B120" s="75">
        <f t="shared" si="1"/>
        <v>4000</v>
      </c>
      <c r="C120" s="75">
        <f t="shared" si="2"/>
        <v>476000</v>
      </c>
    </row>
    <row r="121">
      <c r="A121" s="148">
        <f t="shared" si="3"/>
        <v>45896</v>
      </c>
      <c r="B121" s="75">
        <f t="shared" si="1"/>
        <v>4000</v>
      </c>
      <c r="C121" s="75">
        <f t="shared" si="2"/>
        <v>480000</v>
      </c>
    </row>
    <row r="122">
      <c r="A122" s="148">
        <f t="shared" si="3"/>
        <v>45897</v>
      </c>
      <c r="B122" s="75">
        <f t="shared" si="1"/>
        <v>4000</v>
      </c>
      <c r="C122" s="75">
        <f t="shared" si="2"/>
        <v>484000</v>
      </c>
    </row>
    <row r="123">
      <c r="A123" s="148">
        <f t="shared" si="3"/>
        <v>45898</v>
      </c>
      <c r="B123" s="75">
        <f t="shared" si="1"/>
        <v>4000</v>
      </c>
      <c r="C123" s="75">
        <f t="shared" si="2"/>
        <v>488000</v>
      </c>
    </row>
    <row r="124">
      <c r="A124" s="148">
        <f t="shared" si="3"/>
        <v>45899</v>
      </c>
      <c r="B124" s="75">
        <f t="shared" si="1"/>
        <v>4000</v>
      </c>
      <c r="C124" s="75">
        <f t="shared" si="2"/>
        <v>492000</v>
      </c>
    </row>
    <row r="125">
      <c r="A125" s="148">
        <f t="shared" si="3"/>
        <v>45900</v>
      </c>
      <c r="B125" s="75">
        <f t="shared" si="1"/>
        <v>4000</v>
      </c>
      <c r="C125" s="75">
        <f t="shared" si="2"/>
        <v>496000</v>
      </c>
    </row>
    <row r="126">
      <c r="A126" s="148">
        <f t="shared" si="3"/>
        <v>45901</v>
      </c>
      <c r="B126" s="75">
        <f t="shared" si="1"/>
        <v>4000</v>
      </c>
      <c r="C126" s="75">
        <f t="shared" si="2"/>
        <v>500000</v>
      </c>
    </row>
    <row r="127">
      <c r="A127" s="148">
        <f t="shared" si="3"/>
        <v>45902</v>
      </c>
      <c r="B127" s="75">
        <f t="shared" si="1"/>
        <v>4000</v>
      </c>
      <c r="C127" s="75">
        <f t="shared" si="2"/>
        <v>504000</v>
      </c>
    </row>
    <row r="128">
      <c r="A128" s="148">
        <f t="shared" si="3"/>
        <v>45903</v>
      </c>
      <c r="B128" s="75">
        <f t="shared" si="1"/>
        <v>4000</v>
      </c>
      <c r="C128" s="75">
        <f t="shared" si="2"/>
        <v>508000</v>
      </c>
    </row>
    <row r="129">
      <c r="A129" s="148">
        <f t="shared" si="3"/>
        <v>45904</v>
      </c>
      <c r="B129" s="75">
        <f t="shared" si="1"/>
        <v>4000</v>
      </c>
      <c r="C129" s="75">
        <f t="shared" si="2"/>
        <v>512000</v>
      </c>
    </row>
    <row r="130">
      <c r="A130" s="148">
        <f t="shared" si="3"/>
        <v>45905</v>
      </c>
      <c r="B130" s="75">
        <f t="shared" si="1"/>
        <v>4000</v>
      </c>
      <c r="C130" s="75">
        <f t="shared" si="2"/>
        <v>516000</v>
      </c>
    </row>
    <row r="131">
      <c r="A131" s="148">
        <f t="shared" si="3"/>
        <v>45906</v>
      </c>
      <c r="B131" s="75">
        <f t="shared" si="1"/>
        <v>4000</v>
      </c>
      <c r="C131" s="75">
        <f t="shared" si="2"/>
        <v>520000</v>
      </c>
    </row>
    <row r="132">
      <c r="A132" s="148">
        <f t="shared" si="3"/>
        <v>45907</v>
      </c>
      <c r="B132" s="75">
        <f t="shared" si="1"/>
        <v>4000</v>
      </c>
      <c r="C132" s="75">
        <f t="shared" si="2"/>
        <v>524000</v>
      </c>
    </row>
    <row r="133">
      <c r="A133" s="148">
        <f t="shared" si="3"/>
        <v>45908</v>
      </c>
      <c r="B133" s="75">
        <f t="shared" si="1"/>
        <v>4000</v>
      </c>
      <c r="C133" s="75">
        <f t="shared" si="2"/>
        <v>528000</v>
      </c>
    </row>
    <row r="134">
      <c r="A134" s="148">
        <f t="shared" si="3"/>
        <v>45909</v>
      </c>
      <c r="B134" s="75">
        <f t="shared" si="1"/>
        <v>4000</v>
      </c>
      <c r="C134" s="75">
        <f t="shared" si="2"/>
        <v>532000</v>
      </c>
    </row>
    <row r="135">
      <c r="A135" s="148">
        <f t="shared" si="3"/>
        <v>45910</v>
      </c>
      <c r="B135" s="75">
        <f t="shared" si="1"/>
        <v>4000</v>
      </c>
      <c r="C135" s="75">
        <f t="shared" si="2"/>
        <v>536000</v>
      </c>
    </row>
    <row r="136">
      <c r="A136" s="148">
        <f t="shared" si="3"/>
        <v>45911</v>
      </c>
      <c r="B136" s="75">
        <f t="shared" si="1"/>
        <v>4000</v>
      </c>
      <c r="C136" s="75">
        <f t="shared" si="2"/>
        <v>540000</v>
      </c>
    </row>
    <row r="137">
      <c r="A137" s="148">
        <f t="shared" si="3"/>
        <v>45912</v>
      </c>
      <c r="B137" s="75">
        <f t="shared" si="1"/>
        <v>4000</v>
      </c>
      <c r="C137" s="75">
        <f t="shared" si="2"/>
        <v>544000</v>
      </c>
    </row>
    <row r="138">
      <c r="A138" s="148">
        <f t="shared" si="3"/>
        <v>45913</v>
      </c>
      <c r="B138" s="75">
        <f t="shared" si="1"/>
        <v>4000</v>
      </c>
      <c r="C138" s="75">
        <f t="shared" si="2"/>
        <v>548000</v>
      </c>
    </row>
    <row r="139">
      <c r="A139" s="148">
        <f t="shared" si="3"/>
        <v>45914</v>
      </c>
      <c r="B139" s="75">
        <f t="shared" si="1"/>
        <v>4000</v>
      </c>
      <c r="C139" s="75">
        <f t="shared" si="2"/>
        <v>552000</v>
      </c>
    </row>
    <row r="140">
      <c r="A140" s="148">
        <f t="shared" si="3"/>
        <v>45915</v>
      </c>
      <c r="B140" s="75">
        <f t="shared" si="1"/>
        <v>4000</v>
      </c>
      <c r="C140" s="75">
        <f t="shared" si="2"/>
        <v>556000</v>
      </c>
    </row>
    <row r="141">
      <c r="A141" s="148">
        <f t="shared" si="3"/>
        <v>45916</v>
      </c>
      <c r="B141" s="75">
        <f t="shared" si="1"/>
        <v>4000</v>
      </c>
      <c r="C141" s="75">
        <f t="shared" si="2"/>
        <v>560000</v>
      </c>
    </row>
    <row r="142">
      <c r="A142" s="148">
        <f t="shared" si="3"/>
        <v>45917</v>
      </c>
      <c r="B142" s="75">
        <f t="shared" si="1"/>
        <v>4000</v>
      </c>
      <c r="C142" s="75">
        <f t="shared" si="2"/>
        <v>564000</v>
      </c>
    </row>
    <row r="143">
      <c r="A143" s="148">
        <f t="shared" si="3"/>
        <v>45918</v>
      </c>
      <c r="B143" s="75">
        <f t="shared" si="1"/>
        <v>4000</v>
      </c>
      <c r="C143" s="75">
        <f t="shared" si="2"/>
        <v>568000</v>
      </c>
    </row>
    <row r="144">
      <c r="A144" s="148">
        <f t="shared" si="3"/>
        <v>45919</v>
      </c>
      <c r="B144" s="75">
        <f t="shared" si="1"/>
        <v>4000</v>
      </c>
      <c r="C144" s="75">
        <f t="shared" si="2"/>
        <v>572000</v>
      </c>
    </row>
    <row r="145">
      <c r="A145" s="148">
        <f t="shared" si="3"/>
        <v>45920</v>
      </c>
      <c r="B145" s="75">
        <f t="shared" si="1"/>
        <v>4000</v>
      </c>
      <c r="C145" s="75">
        <f t="shared" si="2"/>
        <v>576000</v>
      </c>
    </row>
    <row r="146">
      <c r="A146" s="148">
        <f t="shared" si="3"/>
        <v>45921</v>
      </c>
      <c r="B146" s="75">
        <f t="shared" si="1"/>
        <v>4000</v>
      </c>
      <c r="C146" s="75">
        <f t="shared" si="2"/>
        <v>580000</v>
      </c>
    </row>
    <row r="147">
      <c r="A147" s="148">
        <f t="shared" si="3"/>
        <v>45922</v>
      </c>
      <c r="B147" s="75">
        <f t="shared" si="1"/>
        <v>4000</v>
      </c>
      <c r="C147" s="75">
        <f t="shared" si="2"/>
        <v>584000</v>
      </c>
    </row>
    <row r="148">
      <c r="A148" s="148">
        <f t="shared" si="3"/>
        <v>45923</v>
      </c>
      <c r="B148" s="75">
        <f t="shared" si="1"/>
        <v>4000</v>
      </c>
      <c r="C148" s="75">
        <f t="shared" si="2"/>
        <v>588000</v>
      </c>
    </row>
    <row r="149">
      <c r="A149" s="148">
        <f t="shared" si="3"/>
        <v>45924</v>
      </c>
      <c r="B149" s="75">
        <f t="shared" si="1"/>
        <v>4000</v>
      </c>
      <c r="C149" s="75">
        <f t="shared" si="2"/>
        <v>592000</v>
      </c>
    </row>
    <row r="150">
      <c r="A150" s="148">
        <f t="shared" si="3"/>
        <v>45925</v>
      </c>
      <c r="B150" s="75">
        <f t="shared" si="1"/>
        <v>4000</v>
      </c>
      <c r="C150" s="75">
        <f t="shared" si="2"/>
        <v>596000</v>
      </c>
    </row>
    <row r="151">
      <c r="A151" s="148">
        <f t="shared" si="3"/>
        <v>45926</v>
      </c>
      <c r="B151" s="75">
        <f t="shared" si="1"/>
        <v>4000</v>
      </c>
      <c r="C151" s="75">
        <f t="shared" si="2"/>
        <v>600000</v>
      </c>
    </row>
    <row r="152">
      <c r="A152" s="148">
        <f t="shared" si="3"/>
        <v>45927</v>
      </c>
      <c r="B152" s="75">
        <f t="shared" si="1"/>
        <v>4000</v>
      </c>
      <c r="C152" s="75">
        <f t="shared" si="2"/>
        <v>604000</v>
      </c>
    </row>
    <row r="153">
      <c r="A153" s="148">
        <f t="shared" si="3"/>
        <v>45928</v>
      </c>
      <c r="B153" s="75">
        <f t="shared" si="1"/>
        <v>4000</v>
      </c>
      <c r="C153" s="75">
        <f t="shared" si="2"/>
        <v>608000</v>
      </c>
    </row>
    <row r="154">
      <c r="A154" s="148">
        <f t="shared" si="3"/>
        <v>45929</v>
      </c>
      <c r="B154" s="75">
        <f t="shared" si="1"/>
        <v>4000</v>
      </c>
      <c r="C154" s="75">
        <f t="shared" si="2"/>
        <v>612000</v>
      </c>
    </row>
    <row r="155">
      <c r="A155" s="148">
        <f t="shared" si="3"/>
        <v>45930</v>
      </c>
      <c r="B155" s="75">
        <f t="shared" si="1"/>
        <v>4000</v>
      </c>
      <c r="C155" s="75">
        <f t="shared" si="2"/>
        <v>616000</v>
      </c>
    </row>
    <row r="156">
      <c r="A156" s="148">
        <f t="shared" si="3"/>
        <v>45931</v>
      </c>
      <c r="B156" s="75">
        <f t="shared" si="1"/>
        <v>4000</v>
      </c>
      <c r="C156" s="75">
        <f t="shared" si="2"/>
        <v>620000</v>
      </c>
    </row>
    <row r="157">
      <c r="A157" s="148">
        <f t="shared" si="3"/>
        <v>45932</v>
      </c>
      <c r="B157" s="75">
        <f t="shared" si="1"/>
        <v>4000</v>
      </c>
      <c r="C157" s="75">
        <f t="shared" si="2"/>
        <v>624000</v>
      </c>
    </row>
    <row r="158">
      <c r="A158" s="148">
        <f t="shared" si="3"/>
        <v>45933</v>
      </c>
      <c r="B158" s="75">
        <f t="shared" si="1"/>
        <v>4000</v>
      </c>
      <c r="C158" s="75">
        <f t="shared" si="2"/>
        <v>628000</v>
      </c>
    </row>
    <row r="159">
      <c r="A159" s="148">
        <f t="shared" si="3"/>
        <v>45934</v>
      </c>
      <c r="B159" s="75">
        <f t="shared" si="1"/>
        <v>4000</v>
      </c>
      <c r="C159" s="75">
        <f t="shared" si="2"/>
        <v>632000</v>
      </c>
    </row>
    <row r="160">
      <c r="A160" s="148">
        <f t="shared" si="3"/>
        <v>45935</v>
      </c>
      <c r="B160" s="75">
        <f t="shared" si="1"/>
        <v>4000</v>
      </c>
      <c r="C160" s="75">
        <f t="shared" si="2"/>
        <v>636000</v>
      </c>
    </row>
    <row r="161">
      <c r="A161" s="148">
        <f t="shared" si="3"/>
        <v>45936</v>
      </c>
      <c r="B161" s="75">
        <f t="shared" si="1"/>
        <v>4000</v>
      </c>
      <c r="C161" s="75">
        <f t="shared" si="2"/>
        <v>640000</v>
      </c>
    </row>
    <row r="162">
      <c r="A162" s="148">
        <f t="shared" si="3"/>
        <v>45937</v>
      </c>
      <c r="B162" s="75">
        <f t="shared" si="1"/>
        <v>4000</v>
      </c>
      <c r="C162" s="75">
        <f t="shared" si="2"/>
        <v>644000</v>
      </c>
    </row>
    <row r="163">
      <c r="A163" s="148">
        <f t="shared" si="3"/>
        <v>45938</v>
      </c>
      <c r="B163" s="75">
        <f t="shared" si="1"/>
        <v>4000</v>
      </c>
      <c r="C163" s="75">
        <f t="shared" si="2"/>
        <v>648000</v>
      </c>
    </row>
    <row r="164">
      <c r="A164" s="148">
        <f t="shared" si="3"/>
        <v>45939</v>
      </c>
      <c r="B164" s="75">
        <f t="shared" si="1"/>
        <v>4000</v>
      </c>
      <c r="C164" s="75">
        <f t="shared" si="2"/>
        <v>652000</v>
      </c>
    </row>
    <row r="165">
      <c r="A165" s="148">
        <f t="shared" si="3"/>
        <v>45940</v>
      </c>
      <c r="B165" s="75">
        <f t="shared" si="1"/>
        <v>4000</v>
      </c>
      <c r="C165" s="75">
        <f t="shared" si="2"/>
        <v>656000</v>
      </c>
    </row>
    <row r="166">
      <c r="A166" s="148">
        <f t="shared" si="3"/>
        <v>45941</v>
      </c>
      <c r="B166" s="75">
        <f t="shared" si="1"/>
        <v>4000</v>
      </c>
      <c r="C166" s="75">
        <f t="shared" si="2"/>
        <v>660000</v>
      </c>
    </row>
    <row r="167">
      <c r="A167" s="148">
        <f t="shared" si="3"/>
        <v>45942</v>
      </c>
      <c r="B167" s="75">
        <f t="shared" si="1"/>
        <v>4000</v>
      </c>
      <c r="C167" s="75">
        <f t="shared" si="2"/>
        <v>664000</v>
      </c>
    </row>
    <row r="168">
      <c r="A168" s="148">
        <f t="shared" si="3"/>
        <v>45943</v>
      </c>
      <c r="B168" s="75">
        <f t="shared" si="1"/>
        <v>4000</v>
      </c>
      <c r="C168" s="75">
        <f t="shared" si="2"/>
        <v>668000</v>
      </c>
    </row>
    <row r="169">
      <c r="A169" s="148">
        <f t="shared" si="3"/>
        <v>45944</v>
      </c>
      <c r="B169" s="75">
        <f t="shared" si="1"/>
        <v>4000</v>
      </c>
      <c r="C169" s="75">
        <f t="shared" si="2"/>
        <v>672000</v>
      </c>
    </row>
    <row r="170">
      <c r="A170" s="148">
        <f t="shared" si="3"/>
        <v>45945</v>
      </c>
      <c r="B170" s="75">
        <f t="shared" si="1"/>
        <v>4000</v>
      </c>
      <c r="C170" s="75">
        <f t="shared" si="2"/>
        <v>676000</v>
      </c>
    </row>
    <row r="171">
      <c r="A171" s="148">
        <f t="shared" si="3"/>
        <v>45946</v>
      </c>
      <c r="B171" s="75">
        <f t="shared" si="1"/>
        <v>4000</v>
      </c>
      <c r="C171" s="75">
        <f t="shared" si="2"/>
        <v>680000</v>
      </c>
    </row>
    <row r="172">
      <c r="A172" s="148">
        <f t="shared" si="3"/>
        <v>45947</v>
      </c>
      <c r="B172" s="75">
        <f t="shared" si="1"/>
        <v>4000</v>
      </c>
      <c r="C172" s="75">
        <f t="shared" si="2"/>
        <v>684000</v>
      </c>
    </row>
    <row r="173">
      <c r="A173" s="148">
        <f t="shared" si="3"/>
        <v>45948</v>
      </c>
      <c r="B173" s="75">
        <f t="shared" si="1"/>
        <v>4000</v>
      </c>
      <c r="C173" s="75">
        <f t="shared" si="2"/>
        <v>688000</v>
      </c>
    </row>
    <row r="174">
      <c r="A174" s="148">
        <f t="shared" si="3"/>
        <v>45949</v>
      </c>
      <c r="B174" s="75">
        <f t="shared" si="1"/>
        <v>4000</v>
      </c>
      <c r="C174" s="75">
        <f t="shared" si="2"/>
        <v>692000</v>
      </c>
    </row>
    <row r="175">
      <c r="A175" s="148">
        <f t="shared" si="3"/>
        <v>45950</v>
      </c>
      <c r="B175" s="75">
        <f t="shared" si="1"/>
        <v>4000</v>
      </c>
      <c r="C175" s="75">
        <f t="shared" si="2"/>
        <v>696000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s>
  <sheetData>
    <row r="1">
      <c r="A1" s="51" t="s">
        <v>970</v>
      </c>
      <c r="B1" s="153" t="s">
        <v>1433</v>
      </c>
    </row>
    <row r="2">
      <c r="A2" s="51" t="s">
        <v>965</v>
      </c>
      <c r="B2" s="146" t="s">
        <v>43</v>
      </c>
      <c r="G2" s="154"/>
      <c r="H2" s="155">
        <v>99.0</v>
      </c>
      <c r="I2" s="156">
        <v>45762.0</v>
      </c>
      <c r="J2" s="101" t="s">
        <v>28</v>
      </c>
      <c r="K2" s="153" t="s">
        <v>1434</v>
      </c>
      <c r="L2" s="157">
        <v>1660.0</v>
      </c>
      <c r="M2" s="51" t="b">
        <v>0</v>
      </c>
      <c r="N2" s="158"/>
      <c r="O2" s="156"/>
      <c r="P2" s="101">
        <v>5.0</v>
      </c>
    </row>
    <row r="3">
      <c r="A3" s="51" t="s">
        <v>968</v>
      </c>
      <c r="B3" s="146" t="s">
        <v>36</v>
      </c>
      <c r="G3" s="145"/>
      <c r="H3" s="155">
        <v>154.0</v>
      </c>
      <c r="I3" s="156">
        <v>45762.0</v>
      </c>
      <c r="J3" s="101" t="s">
        <v>28</v>
      </c>
      <c r="K3" s="153" t="s">
        <v>19</v>
      </c>
      <c r="L3" s="157">
        <v>1660.0</v>
      </c>
      <c r="M3" s="51" t="b">
        <v>0</v>
      </c>
      <c r="N3" s="158"/>
      <c r="O3" s="156"/>
      <c r="P3" s="101">
        <v>5.0</v>
      </c>
    </row>
    <row r="4">
      <c r="A4" s="51" t="s">
        <v>103</v>
      </c>
      <c r="B4" s="146" t="s">
        <v>82</v>
      </c>
      <c r="G4" s="159"/>
      <c r="H4" s="160" t="s">
        <v>121</v>
      </c>
      <c r="I4" s="161">
        <v>157.0</v>
      </c>
      <c r="J4" s="162">
        <v>45764.0</v>
      </c>
      <c r="K4" s="163" t="s">
        <v>28</v>
      </c>
      <c r="L4" s="164" t="s">
        <v>19</v>
      </c>
      <c r="M4" s="165">
        <v>1538.0</v>
      </c>
      <c r="N4" s="166" t="b">
        <v>0</v>
      </c>
      <c r="O4" s="167"/>
      <c r="P4" s="162"/>
      <c r="Q4" s="163">
        <v>5.0</v>
      </c>
    </row>
    <row r="5">
      <c r="A5" s="51" t="s">
        <v>103</v>
      </c>
      <c r="B5" s="146" t="s">
        <v>86</v>
      </c>
    </row>
    <row r="6">
      <c r="A6" s="51" t="s">
        <v>103</v>
      </c>
      <c r="B6" s="146" t="s">
        <v>165</v>
      </c>
    </row>
    <row r="7">
      <c r="A7" s="51" t="s">
        <v>103</v>
      </c>
      <c r="B7" s="146" t="s">
        <v>100</v>
      </c>
    </row>
    <row r="8">
      <c r="A8" s="51" t="s">
        <v>973</v>
      </c>
      <c r="B8" s="146" t="s">
        <v>63</v>
      </c>
    </row>
    <row r="9">
      <c r="A9" s="51" t="s">
        <v>1435</v>
      </c>
      <c r="B9" s="146" t="s">
        <v>45</v>
      </c>
    </row>
    <row r="10">
      <c r="A10" s="51" t="s">
        <v>28</v>
      </c>
      <c r="B10" s="146" t="s">
        <v>102</v>
      </c>
    </row>
    <row r="11">
      <c r="A11" s="51" t="s">
        <v>28</v>
      </c>
      <c r="B11" s="146" t="s">
        <v>1434</v>
      </c>
    </row>
    <row r="12">
      <c r="A12" s="51" t="s">
        <v>28</v>
      </c>
      <c r="B12" s="146" t="s">
        <v>19</v>
      </c>
    </row>
    <row r="13">
      <c r="A13" s="51" t="s">
        <v>163</v>
      </c>
      <c r="B13" s="146" t="s">
        <v>126</v>
      </c>
    </row>
    <row r="14">
      <c r="A14" s="51" t="s">
        <v>163</v>
      </c>
      <c r="B14" s="146" t="s">
        <v>45</v>
      </c>
    </row>
    <row r="15">
      <c r="A15" s="51" t="s">
        <v>204</v>
      </c>
      <c r="B15" s="146" t="s">
        <v>112</v>
      </c>
    </row>
    <row r="16">
      <c r="A16" s="51" t="s">
        <v>1436</v>
      </c>
      <c r="B16" s="146" t="s">
        <v>129</v>
      </c>
    </row>
    <row r="17">
      <c r="A17" s="51" t="s">
        <v>967</v>
      </c>
      <c r="B17" s="146" t="s">
        <v>73</v>
      </c>
    </row>
    <row r="18">
      <c r="A18" s="51" t="s">
        <v>969</v>
      </c>
      <c r="B18" s="146" t="s">
        <v>1437</v>
      </c>
    </row>
    <row r="19">
      <c r="A19" s="51" t="s">
        <v>964</v>
      </c>
      <c r="B19" s="146" t="s">
        <v>1438</v>
      </c>
    </row>
    <row r="20">
      <c r="A20" s="51" t="s">
        <v>115</v>
      </c>
      <c r="B20" s="146" t="s">
        <v>29</v>
      </c>
    </row>
    <row r="21">
      <c r="A21" s="51" t="s">
        <v>115</v>
      </c>
      <c r="B21" s="146" t="s">
        <v>1439</v>
      </c>
    </row>
    <row r="22">
      <c r="A22" s="51" t="s">
        <v>115</v>
      </c>
      <c r="B22" s="52" t="s">
        <v>62</v>
      </c>
    </row>
    <row r="23">
      <c r="A23" s="51" t="s">
        <v>115</v>
      </c>
      <c r="B23" s="146" t="s">
        <v>89</v>
      </c>
    </row>
    <row r="24">
      <c r="A24" s="51" t="s">
        <v>115</v>
      </c>
      <c r="B24" s="146" t="s">
        <v>38</v>
      </c>
    </row>
    <row r="25">
      <c r="A25" s="51" t="s">
        <v>115</v>
      </c>
      <c r="B25" s="146" t="s">
        <v>128</v>
      </c>
    </row>
    <row r="26">
      <c r="A26" s="51" t="s">
        <v>115</v>
      </c>
      <c r="B26" s="146" t="s">
        <v>27</v>
      </c>
    </row>
    <row r="27">
      <c r="A27" s="51" t="s">
        <v>115</v>
      </c>
      <c r="B27" s="146" t="s">
        <v>96</v>
      </c>
    </row>
    <row r="28">
      <c r="A28" s="51" t="s">
        <v>95</v>
      </c>
      <c r="B28" s="146" t="s">
        <v>70</v>
      </c>
    </row>
    <row r="29">
      <c r="A29" s="51" t="s">
        <v>974</v>
      </c>
      <c r="B29" s="146" t="s">
        <v>79</v>
      </c>
    </row>
    <row r="30">
      <c r="A30" s="51" t="s">
        <v>157</v>
      </c>
      <c r="B30" s="146" t="s">
        <v>40</v>
      </c>
    </row>
    <row r="31">
      <c r="A31" s="51" t="s">
        <v>157</v>
      </c>
      <c r="B31" s="146" t="s">
        <v>158</v>
      </c>
    </row>
    <row r="32">
      <c r="A32" s="51" t="s">
        <v>187</v>
      </c>
      <c r="B32" s="146" t="s">
        <v>77</v>
      </c>
    </row>
    <row r="33">
      <c r="A33" s="51" t="s">
        <v>972</v>
      </c>
      <c r="B33" s="146" t="s">
        <v>58</v>
      </c>
    </row>
    <row r="34">
      <c r="A34" s="51" t="s">
        <v>962</v>
      </c>
      <c r="B34" s="146" t="s">
        <v>113</v>
      </c>
    </row>
    <row r="35">
      <c r="A35" s="51" t="s">
        <v>962</v>
      </c>
      <c r="B35" s="146" t="s">
        <v>110</v>
      </c>
    </row>
    <row r="36">
      <c r="A36" s="51" t="s">
        <v>962</v>
      </c>
      <c r="B36" s="146" t="s">
        <v>67</v>
      </c>
    </row>
    <row r="37">
      <c r="A37" s="51" t="s">
        <v>962</v>
      </c>
      <c r="B37" s="146" t="s">
        <v>51</v>
      </c>
    </row>
    <row r="38">
      <c r="A38" s="51" t="s">
        <v>962</v>
      </c>
      <c r="B38" s="146" t="s">
        <v>75</v>
      </c>
    </row>
    <row r="39">
      <c r="A39" s="51" t="s">
        <v>962</v>
      </c>
      <c r="B39" s="146" t="s">
        <v>37</v>
      </c>
    </row>
    <row r="40">
      <c r="A40" s="51" t="s">
        <v>962</v>
      </c>
      <c r="B40" s="146" t="s">
        <v>74</v>
      </c>
    </row>
    <row r="41">
      <c r="A41" s="51" t="s">
        <v>962</v>
      </c>
      <c r="B41" s="146" t="s">
        <v>122</v>
      </c>
    </row>
    <row r="42">
      <c r="A42" s="51" t="s">
        <v>962</v>
      </c>
      <c r="B42" s="146" t="s">
        <v>97</v>
      </c>
    </row>
    <row r="43">
      <c r="A43" s="51" t="s">
        <v>962</v>
      </c>
      <c r="B43" s="146" t="s">
        <v>52</v>
      </c>
    </row>
    <row r="44">
      <c r="A44" s="51" t="s">
        <v>962</v>
      </c>
      <c r="B44" s="146" t="s">
        <v>105</v>
      </c>
    </row>
    <row r="45">
      <c r="A45" s="51" t="s">
        <v>962</v>
      </c>
      <c r="B45" s="146" t="s">
        <v>139</v>
      </c>
    </row>
    <row r="46">
      <c r="A46" s="51" t="s">
        <v>962</v>
      </c>
      <c r="B46" s="146" t="s">
        <v>127</v>
      </c>
    </row>
    <row r="47">
      <c r="A47" s="51" t="s">
        <v>962</v>
      </c>
      <c r="B47" s="146" t="s">
        <v>66</v>
      </c>
    </row>
    <row r="48">
      <c r="A48" s="51" t="s">
        <v>962</v>
      </c>
      <c r="B48" s="146" t="s">
        <v>101</v>
      </c>
    </row>
    <row r="49">
      <c r="A49" s="51" t="s">
        <v>962</v>
      </c>
      <c r="B49" s="146" t="s">
        <v>22</v>
      </c>
    </row>
    <row r="50">
      <c r="A50" s="51" t="s">
        <v>962</v>
      </c>
      <c r="B50" s="146" t="s">
        <v>162</v>
      </c>
    </row>
    <row r="51">
      <c r="A51" s="51" t="s">
        <v>962</v>
      </c>
      <c r="B51" s="146" t="s">
        <v>123</v>
      </c>
    </row>
    <row r="52">
      <c r="A52" s="51" t="s">
        <v>962</v>
      </c>
      <c r="B52" s="146" t="s">
        <v>61</v>
      </c>
    </row>
    <row r="53">
      <c r="A53" s="51" t="s">
        <v>962</v>
      </c>
      <c r="B53" s="146" t="s">
        <v>135</v>
      </c>
    </row>
    <row r="54">
      <c r="A54" s="51" t="s">
        <v>962</v>
      </c>
      <c r="B54" s="146" t="s">
        <v>90</v>
      </c>
    </row>
    <row r="55">
      <c r="A55" s="51" t="s">
        <v>962</v>
      </c>
      <c r="B55" s="146" t="s">
        <v>80</v>
      </c>
    </row>
    <row r="56">
      <c r="A56" s="51" t="s">
        <v>33</v>
      </c>
      <c r="B56" s="146" t="s">
        <v>34</v>
      </c>
    </row>
    <row r="57">
      <c r="A57" s="51" t="s">
        <v>963</v>
      </c>
      <c r="B57" s="146" t="s">
        <v>154</v>
      </c>
    </row>
    <row r="58">
      <c r="A58" s="51" t="s">
        <v>963</v>
      </c>
      <c r="B58" s="146" t="s">
        <v>98</v>
      </c>
    </row>
    <row r="59">
      <c r="A59" s="51" t="s">
        <v>963</v>
      </c>
      <c r="B59" s="146" t="s">
        <v>25</v>
      </c>
    </row>
    <row r="60">
      <c r="A60" s="51" t="s">
        <v>971</v>
      </c>
      <c r="B60" s="146" t="s">
        <v>57</v>
      </c>
    </row>
  </sheetData>
  <dataValidations>
    <dataValidation type="list" allowBlank="1" showErrorMessage="1" sqref="J2:J3 K4">
      <formula1>Table1[Vendors]</formula1>
    </dataValidation>
    <dataValidation type="list" allowBlank="1" sqref="N2:N3 O4">
      <formula1>"Cash,UPI,Bank"</formula1>
    </dataValidation>
    <dataValidation type="list" allowBlank="1" showErrorMessage="1" sqref="P2:P3 Q4">
      <formula1>"0,1,2,3,4,5"</formula1>
    </dataValidation>
  </dataValidations>
  <hyperlinks>
    <hyperlink r:id="rId1" ref="H2"/>
    <hyperlink r:id="rId2" ref="H3"/>
    <hyperlink r:id="rId3" ref="I4"/>
  </hyperlinks>
  <drawing r:id="rId4"/>
  <tableParts count="1">
    <tablePart r:id="rId6"/>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18.38"/>
  </cols>
  <sheetData>
    <row r="2" ht="22.5" customHeight="1">
      <c r="A2" s="168" t="s">
        <v>1413</v>
      </c>
      <c r="B2" s="168" t="s">
        <v>4</v>
      </c>
      <c r="E2" s="101">
        <v>10.52</v>
      </c>
      <c r="F2" s="101">
        <v>1400.0</v>
      </c>
    </row>
    <row r="3" ht="22.5" customHeight="1">
      <c r="A3" s="169" t="s">
        <v>962</v>
      </c>
      <c r="B3" s="170" t="s">
        <v>1440</v>
      </c>
      <c r="E3" s="101">
        <v>3.46</v>
      </c>
      <c r="F3" s="51">
        <f>F2/E2</f>
        <v>133.0798479</v>
      </c>
    </row>
    <row r="4" ht="22.5" customHeight="1">
      <c r="A4" s="169" t="s">
        <v>115</v>
      </c>
      <c r="B4" s="171" t="s">
        <v>1440</v>
      </c>
      <c r="F4" s="51">
        <f>F2/E3</f>
        <v>404.6242775</v>
      </c>
    </row>
    <row r="5" ht="22.5" customHeight="1">
      <c r="A5" s="169" t="s">
        <v>28</v>
      </c>
      <c r="B5" s="171" t="s">
        <v>1441</v>
      </c>
      <c r="F5" s="101">
        <v>0.11</v>
      </c>
    </row>
    <row r="6" ht="22.5" customHeight="1">
      <c r="A6" s="169" t="s">
        <v>157</v>
      </c>
      <c r="B6" s="171" t="s">
        <v>1442</v>
      </c>
      <c r="F6" s="51">
        <f>F4*F5</f>
        <v>44.50867052</v>
      </c>
      <c r="G6" s="101">
        <v>700.0</v>
      </c>
      <c r="H6" s="51">
        <f>sum(F6:F11)</f>
        <v>253.5995796</v>
      </c>
      <c r="I6" s="51">
        <f>F6</f>
        <v>44.50867052</v>
      </c>
      <c r="K6" s="101">
        <v>26320.0</v>
      </c>
    </row>
    <row r="7" ht="22.5" customHeight="1">
      <c r="A7" s="169" t="s">
        <v>1443</v>
      </c>
      <c r="B7" s="171" t="s">
        <v>1442</v>
      </c>
      <c r="E7" s="101">
        <v>490.0</v>
      </c>
      <c r="F7" s="51">
        <f>E7/5.5</f>
        <v>89.09090909</v>
      </c>
      <c r="H7" s="51">
        <f>H6/G6</f>
        <v>0.3622851137</v>
      </c>
      <c r="I7" s="51">
        <f>E7/6</f>
        <v>81.66666667</v>
      </c>
      <c r="K7" s="101">
        <v>32.0</v>
      </c>
    </row>
    <row r="8" ht="22.5" customHeight="1">
      <c r="A8" s="169" t="s">
        <v>64</v>
      </c>
      <c r="B8" s="171" t="s">
        <v>1444</v>
      </c>
      <c r="F8" s="101">
        <v>15.0</v>
      </c>
      <c r="H8" s="51">
        <f>sum(I6:I11)</f>
        <v>206.1753372</v>
      </c>
      <c r="I8" s="101">
        <v>15.0</v>
      </c>
      <c r="K8" s="51">
        <f>K6/K7</f>
        <v>822.5</v>
      </c>
    </row>
    <row r="9" ht="22.5" customHeight="1">
      <c r="A9" s="169" t="s">
        <v>91</v>
      </c>
      <c r="B9" s="170" t="s">
        <v>1445</v>
      </c>
      <c r="E9" s="101">
        <v>437.5</v>
      </c>
      <c r="F9" s="101">
        <v>15.0</v>
      </c>
      <c r="H9" s="51">
        <f>H8/G6</f>
        <v>0.294536196</v>
      </c>
      <c r="I9" s="101">
        <v>15.0</v>
      </c>
    </row>
    <row r="10" ht="22.5" customHeight="1">
      <c r="A10" s="169" t="s">
        <v>963</v>
      </c>
      <c r="B10" s="171" t="s">
        <v>1440</v>
      </c>
      <c r="E10" s="51">
        <f>0.12</f>
        <v>0.12</v>
      </c>
      <c r="F10" s="101">
        <v>70.0</v>
      </c>
      <c r="I10" s="101">
        <v>40.0</v>
      </c>
    </row>
    <row r="11" ht="22.5" customHeight="1">
      <c r="A11" s="169" t="s">
        <v>1446</v>
      </c>
      <c r="B11" s="171" t="s">
        <v>1440</v>
      </c>
      <c r="E11" s="51">
        <f>E9*E10</f>
        <v>52.5</v>
      </c>
      <c r="F11" s="101">
        <v>20.0</v>
      </c>
      <c r="I11" s="101">
        <v>10.0</v>
      </c>
    </row>
    <row r="12" ht="22.5" customHeight="1">
      <c r="A12" s="169" t="s">
        <v>1447</v>
      </c>
      <c r="B12" s="171" t="s">
        <v>1440</v>
      </c>
    </row>
    <row r="13" ht="22.5" customHeight="1">
      <c r="A13" s="169" t="s">
        <v>1448</v>
      </c>
      <c r="B13" s="171" t="s">
        <v>1441</v>
      </c>
    </row>
    <row r="14" ht="22.5" customHeight="1">
      <c r="A14" s="169" t="s">
        <v>1449</v>
      </c>
      <c r="B14" s="171" t="s">
        <v>1445</v>
      </c>
    </row>
    <row r="15" ht="22.5" customHeight="1">
      <c r="A15" s="169" t="s">
        <v>1450</v>
      </c>
      <c r="B15" s="171" t="s">
        <v>1442</v>
      </c>
    </row>
    <row r="16" ht="22.5" customHeight="1">
      <c r="A16" s="169" t="s">
        <v>1451</v>
      </c>
      <c r="B16" s="171" t="s">
        <v>1445</v>
      </c>
    </row>
    <row r="17" ht="22.5" customHeight="1">
      <c r="A17" s="169" t="s">
        <v>1452</v>
      </c>
      <c r="B17" s="171" t="s">
        <v>1440</v>
      </c>
    </row>
    <row r="18" ht="22.5" customHeight="1">
      <c r="A18" s="169" t="s">
        <v>1453</v>
      </c>
      <c r="B18" s="171" t="s">
        <v>1441</v>
      </c>
    </row>
    <row r="19" ht="22.5" customHeight="1">
      <c r="A19" s="169" t="s">
        <v>1454</v>
      </c>
      <c r="B19" s="171" t="s">
        <v>1440</v>
      </c>
    </row>
    <row r="20" ht="22.5" customHeight="1">
      <c r="A20" s="169" t="s">
        <v>1455</v>
      </c>
      <c r="B20" s="171" t="s">
        <v>1440</v>
      </c>
    </row>
    <row r="21" ht="22.5" customHeight="1">
      <c r="A21" s="169" t="s">
        <v>1456</v>
      </c>
      <c r="B21" s="171" t="s">
        <v>1441</v>
      </c>
    </row>
    <row r="22" ht="22.5" customHeight="1">
      <c r="A22" s="169" t="s">
        <v>1457</v>
      </c>
      <c r="B22" s="171" t="s">
        <v>1442</v>
      </c>
    </row>
    <row r="23" ht="22.5" customHeight="1">
      <c r="A23" s="169" t="s">
        <v>1458</v>
      </c>
      <c r="B23" s="171" t="s">
        <v>1440</v>
      </c>
    </row>
    <row r="24" ht="22.5" customHeight="1">
      <c r="A24" s="169" t="s">
        <v>1459</v>
      </c>
      <c r="B24" s="171" t="s">
        <v>1441</v>
      </c>
    </row>
    <row r="25" ht="22.5" customHeight="1">
      <c r="A25" s="169" t="s">
        <v>1460</v>
      </c>
      <c r="B25" s="171" t="s">
        <v>1445</v>
      </c>
    </row>
    <row r="26" ht="22.5" customHeight="1">
      <c r="A26" s="169" t="s">
        <v>1461</v>
      </c>
      <c r="B26" s="171" t="s">
        <v>1441</v>
      </c>
    </row>
    <row r="27" ht="22.5" customHeight="1">
      <c r="A27" s="169" t="s">
        <v>1462</v>
      </c>
      <c r="B27" s="171" t="s">
        <v>1440</v>
      </c>
    </row>
    <row r="28" ht="22.5" customHeight="1">
      <c r="A28" s="169" t="s">
        <v>1463</v>
      </c>
      <c r="B28" s="171" t="s">
        <v>1441</v>
      </c>
    </row>
    <row r="29" ht="22.5" customHeight="1">
      <c r="A29" s="169" t="s">
        <v>1464</v>
      </c>
      <c r="B29" s="171" t="s">
        <v>1441</v>
      </c>
    </row>
    <row r="30" ht="22.5" customHeight="1">
      <c r="A30" s="169" t="s">
        <v>1465</v>
      </c>
      <c r="B30" s="171" t="s">
        <v>1441</v>
      </c>
    </row>
    <row r="31" ht="22.5" customHeight="1">
      <c r="A31" s="169" t="s">
        <v>1466</v>
      </c>
      <c r="B31" s="171" t="s">
        <v>1441</v>
      </c>
    </row>
    <row r="32" ht="22.5" customHeight="1">
      <c r="A32" s="169" t="s">
        <v>1467</v>
      </c>
      <c r="B32" s="171" t="s">
        <v>1441</v>
      </c>
    </row>
    <row r="33" ht="22.5" customHeight="1">
      <c r="A33" s="169" t="s">
        <v>1468</v>
      </c>
      <c r="B33" s="171" t="s">
        <v>1442</v>
      </c>
    </row>
    <row r="34" ht="22.5" customHeight="1">
      <c r="A34" s="169" t="s">
        <v>1469</v>
      </c>
      <c r="B34" s="171" t="s">
        <v>1441</v>
      </c>
    </row>
    <row r="35" ht="22.5" customHeight="1">
      <c r="A35" s="169" t="s">
        <v>1470</v>
      </c>
      <c r="B35" s="171" t="s">
        <v>1441</v>
      </c>
    </row>
    <row r="36" ht="22.5" customHeight="1">
      <c r="A36" s="169" t="s">
        <v>1471</v>
      </c>
      <c r="B36" s="171" t="s">
        <v>1441</v>
      </c>
    </row>
    <row r="37" ht="22.5" customHeight="1">
      <c r="A37" s="169" t="s">
        <v>1472</v>
      </c>
      <c r="B37" s="171" t="s">
        <v>1441</v>
      </c>
    </row>
    <row r="38" ht="22.5" customHeight="1">
      <c r="A38" s="169" t="s">
        <v>1473</v>
      </c>
      <c r="B38" s="171" t="s">
        <v>1445</v>
      </c>
    </row>
  </sheetData>
  <dataValidations>
    <dataValidation type="list" allowBlank="1" sqref="B3:B38">
      <formula1>"Meat &amp; Seafood,Salaries,Vegetables,Beverages &amp; Ice,Other"</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72" t="s">
        <v>1474</v>
      </c>
      <c r="C1" s="101" t="s">
        <v>1475</v>
      </c>
      <c r="D1" s="173" t="s">
        <v>1121</v>
      </c>
      <c r="E1" s="101" t="s">
        <v>1122</v>
      </c>
      <c r="F1" s="174" t="s">
        <v>1476</v>
      </c>
      <c r="H1" s="175"/>
      <c r="J1" s="176"/>
    </row>
    <row r="2">
      <c r="A2" s="101" t="s">
        <v>62</v>
      </c>
      <c r="B2" s="177"/>
      <c r="C2" s="77">
        <v>45.0</v>
      </c>
      <c r="D2" s="178">
        <v>0.0</v>
      </c>
      <c r="E2" s="77">
        <v>0.0</v>
      </c>
      <c r="F2" s="179">
        <f>55*N3</f>
        <v>22.22</v>
      </c>
      <c r="G2" s="75"/>
      <c r="H2" s="180"/>
      <c r="I2" s="75"/>
      <c r="J2" s="181"/>
      <c r="K2" s="75"/>
      <c r="L2" s="77" t="s">
        <v>1477</v>
      </c>
      <c r="M2" s="77">
        <v>490.0</v>
      </c>
      <c r="N2" s="75">
        <f t="shared" ref="N2:N6" si="1">M2/1000</f>
        <v>0.49</v>
      </c>
    </row>
    <row r="3">
      <c r="A3" s="101" t="s">
        <v>29</v>
      </c>
      <c r="B3" s="177"/>
      <c r="C3" s="77">
        <v>35.0</v>
      </c>
      <c r="D3" s="178">
        <v>0.0</v>
      </c>
      <c r="E3" s="77">
        <v>0.0</v>
      </c>
      <c r="F3" s="179">
        <f>180*N6</f>
        <v>18</v>
      </c>
      <c r="G3" s="75"/>
      <c r="H3" s="180"/>
      <c r="I3" s="75"/>
      <c r="J3" s="181"/>
      <c r="K3" s="75"/>
      <c r="L3" s="77" t="s">
        <v>62</v>
      </c>
      <c r="M3" s="77">
        <v>404.0</v>
      </c>
      <c r="N3" s="75">
        <f t="shared" si="1"/>
        <v>0.404</v>
      </c>
    </row>
    <row r="4">
      <c r="A4" s="101" t="s">
        <v>38</v>
      </c>
      <c r="B4" s="177"/>
      <c r="C4" s="77">
        <v>0.0</v>
      </c>
      <c r="D4" s="178">
        <v>127.0</v>
      </c>
      <c r="E4" s="77">
        <v>127.0</v>
      </c>
      <c r="F4" s="182">
        <v>0.0</v>
      </c>
      <c r="G4" s="75"/>
      <c r="H4" s="180"/>
      <c r="I4" s="75"/>
      <c r="J4" s="181"/>
      <c r="K4" s="75"/>
      <c r="L4" s="77" t="s">
        <v>1478</v>
      </c>
      <c r="M4" s="77">
        <v>633.0</v>
      </c>
      <c r="N4" s="75">
        <f t="shared" si="1"/>
        <v>0.633</v>
      </c>
    </row>
    <row r="5">
      <c r="A5" s="101" t="s">
        <v>1113</v>
      </c>
      <c r="B5" s="177"/>
      <c r="C5" s="77">
        <v>20.0</v>
      </c>
      <c r="D5" s="178">
        <v>0.0</v>
      </c>
      <c r="E5" s="77">
        <v>0.0</v>
      </c>
      <c r="F5" s="182">
        <f>16*N4</f>
        <v>10.128</v>
      </c>
      <c r="G5" s="75"/>
      <c r="H5" s="180"/>
      <c r="I5" s="75"/>
      <c r="J5" s="181"/>
      <c r="K5" s="75"/>
      <c r="L5" s="77" t="s">
        <v>1479</v>
      </c>
      <c r="M5" s="77">
        <v>565.0</v>
      </c>
      <c r="N5" s="75">
        <f t="shared" si="1"/>
        <v>0.565</v>
      </c>
    </row>
    <row r="6">
      <c r="A6" s="101" t="s">
        <v>1480</v>
      </c>
      <c r="B6" s="183">
        <v>0.0</v>
      </c>
      <c r="C6" s="77">
        <v>0.0</v>
      </c>
      <c r="D6" s="178">
        <v>0.0</v>
      </c>
      <c r="E6" s="77"/>
      <c r="F6" s="182">
        <v>0.0</v>
      </c>
      <c r="G6" s="75"/>
      <c r="H6" s="180"/>
      <c r="I6" s="77"/>
      <c r="J6" s="184"/>
      <c r="K6" s="75"/>
      <c r="L6" s="77" t="s">
        <v>29</v>
      </c>
      <c r="M6" s="77">
        <v>100.0</v>
      </c>
      <c r="N6" s="75">
        <f t="shared" si="1"/>
        <v>0.1</v>
      </c>
    </row>
    <row r="7">
      <c r="A7" s="101" t="s">
        <v>1481</v>
      </c>
      <c r="B7" s="177"/>
      <c r="C7" s="77">
        <v>0.0</v>
      </c>
      <c r="D7" s="178">
        <v>0.0</v>
      </c>
      <c r="E7" s="77">
        <v>0.0</v>
      </c>
      <c r="F7" s="182">
        <v>0.0</v>
      </c>
      <c r="G7" s="75"/>
      <c r="H7" s="180"/>
      <c r="I7" s="77" t="s">
        <v>105</v>
      </c>
      <c r="J7" s="184">
        <v>20.0</v>
      </c>
      <c r="K7" s="75"/>
      <c r="L7" s="77" t="s">
        <v>1163</v>
      </c>
      <c r="M7" s="77">
        <v>762.0</v>
      </c>
      <c r="N7" s="75">
        <f>M7/1520</f>
        <v>0.5013157895</v>
      </c>
    </row>
    <row r="8">
      <c r="A8" s="101" t="s">
        <v>1477</v>
      </c>
      <c r="B8" s="177"/>
      <c r="C8" s="75">
        <f>0.49*180</f>
        <v>88.2</v>
      </c>
      <c r="D8" s="178">
        <v>88.2</v>
      </c>
      <c r="E8" s="77">
        <v>88.2</v>
      </c>
      <c r="F8" s="179">
        <f>80*N2</f>
        <v>39.2</v>
      </c>
      <c r="G8" s="75"/>
      <c r="H8" s="180"/>
      <c r="I8" s="77" t="s">
        <v>1163</v>
      </c>
      <c r="J8" s="184">
        <v>15.0</v>
      </c>
      <c r="K8" s="75">
        <f>N7*J8</f>
        <v>7.519736842</v>
      </c>
      <c r="L8" s="77" t="s">
        <v>105</v>
      </c>
      <c r="M8" s="77">
        <v>80.0</v>
      </c>
      <c r="N8" s="75">
        <f>M8/400</f>
        <v>0.2</v>
      </c>
    </row>
    <row r="9">
      <c r="A9" s="101" t="s">
        <v>1479</v>
      </c>
      <c r="B9" s="177"/>
      <c r="C9" s="77">
        <v>2.0</v>
      </c>
      <c r="D9" s="178">
        <v>2.0</v>
      </c>
      <c r="E9" s="77">
        <f>4*N5</f>
        <v>2.26</v>
      </c>
      <c r="F9" s="179">
        <f>2*N5</f>
        <v>1.13</v>
      </c>
      <c r="G9" s="75"/>
      <c r="H9" s="185">
        <v>565.0</v>
      </c>
      <c r="I9" s="77" t="s">
        <v>1479</v>
      </c>
      <c r="J9" s="184">
        <v>2.0</v>
      </c>
      <c r="K9" s="75"/>
      <c r="L9" s="77" t="s">
        <v>1482</v>
      </c>
      <c r="M9" s="75"/>
      <c r="N9" s="75"/>
    </row>
    <row r="10">
      <c r="A10" s="101" t="s">
        <v>1483</v>
      </c>
      <c r="B10" s="177"/>
      <c r="C10" s="77">
        <v>15.0</v>
      </c>
      <c r="D10" s="178">
        <v>15.0</v>
      </c>
      <c r="E10" s="77">
        <v>15.0</v>
      </c>
      <c r="F10" s="182">
        <v>10.0</v>
      </c>
      <c r="G10" s="75"/>
      <c r="H10" s="180"/>
      <c r="I10" s="75"/>
      <c r="J10" s="181"/>
      <c r="K10" s="75"/>
      <c r="L10" s="77" t="s">
        <v>1484</v>
      </c>
      <c r="M10" s="77">
        <v>480.0</v>
      </c>
      <c r="N10" s="75">
        <f>M10/500</f>
        <v>0.96</v>
      </c>
    </row>
    <row r="11">
      <c r="A11" s="101" t="s">
        <v>1485</v>
      </c>
      <c r="B11" s="177"/>
      <c r="C11" s="77">
        <v>15.0</v>
      </c>
      <c r="D11" s="178">
        <v>15.0</v>
      </c>
      <c r="E11" s="77">
        <v>15.0</v>
      </c>
      <c r="F11" s="182">
        <v>10.0</v>
      </c>
      <c r="G11" s="75"/>
      <c r="H11" s="180"/>
      <c r="I11" s="75"/>
      <c r="J11" s="181"/>
      <c r="K11" s="75"/>
      <c r="L11" s="77" t="s">
        <v>1486</v>
      </c>
      <c r="M11" s="75"/>
      <c r="N11" s="75"/>
    </row>
    <row r="12">
      <c r="A12" s="101" t="s">
        <v>1163</v>
      </c>
      <c r="B12" s="183">
        <v>9.0</v>
      </c>
      <c r="C12" s="77">
        <v>9.0</v>
      </c>
      <c r="D12" s="178">
        <v>9.0</v>
      </c>
      <c r="E12" s="77">
        <v>9.0</v>
      </c>
      <c r="F12" s="182">
        <f>6*N7</f>
        <v>3.007894737</v>
      </c>
      <c r="G12" s="75"/>
      <c r="H12" s="180"/>
      <c r="I12" s="75"/>
      <c r="J12" s="181"/>
      <c r="K12" s="75"/>
      <c r="L12" s="75"/>
      <c r="M12" s="75"/>
      <c r="N12" s="75"/>
    </row>
    <row r="13">
      <c r="A13" s="101" t="s">
        <v>105</v>
      </c>
      <c r="B13" s="177"/>
      <c r="C13" s="77">
        <v>10.0</v>
      </c>
      <c r="D13" s="178">
        <v>10.0</v>
      </c>
      <c r="E13" s="77">
        <v>10.0</v>
      </c>
      <c r="F13" s="179">
        <f>20*N8</f>
        <v>4</v>
      </c>
      <c r="G13" s="75"/>
      <c r="H13" s="180"/>
      <c r="I13" s="75"/>
      <c r="J13" s="181"/>
      <c r="K13" s="75"/>
      <c r="L13" s="75"/>
      <c r="M13" s="75"/>
      <c r="N13" s="75"/>
    </row>
    <row r="14">
      <c r="A14" s="101" t="s">
        <v>1487</v>
      </c>
      <c r="B14" s="177"/>
      <c r="C14" s="77">
        <v>20.0</v>
      </c>
      <c r="D14" s="178">
        <v>20.0</v>
      </c>
      <c r="E14" s="77">
        <v>20.0</v>
      </c>
      <c r="F14" s="179">
        <f>16*N8</f>
        <v>3.2</v>
      </c>
      <c r="G14" s="75"/>
      <c r="H14" s="180"/>
      <c r="I14" s="75"/>
      <c r="J14" s="181"/>
      <c r="K14" s="75"/>
      <c r="L14" s="75"/>
      <c r="M14" s="75"/>
      <c r="N14" s="75"/>
    </row>
    <row r="15">
      <c r="A15" s="101" t="s">
        <v>1486</v>
      </c>
      <c r="B15" s="183">
        <v>8.0</v>
      </c>
      <c r="C15" s="77">
        <v>8.0</v>
      </c>
      <c r="D15" s="178">
        <v>8.0</v>
      </c>
      <c r="E15" s="77">
        <v>8.0</v>
      </c>
      <c r="F15" s="182">
        <v>5.0</v>
      </c>
      <c r="G15" s="75"/>
      <c r="H15" s="180"/>
      <c r="I15" s="75"/>
      <c r="J15" s="181"/>
      <c r="K15" s="75"/>
      <c r="L15" s="75"/>
      <c r="M15" s="75"/>
      <c r="N15" s="75"/>
    </row>
    <row r="16">
      <c r="A16" s="101" t="s">
        <v>1484</v>
      </c>
      <c r="B16" s="183">
        <v>5.0</v>
      </c>
      <c r="C16" s="77">
        <v>2.0</v>
      </c>
      <c r="D16" s="178">
        <v>2.0</v>
      </c>
      <c r="E16" s="77">
        <v>2.0</v>
      </c>
      <c r="F16" s="182">
        <v>1.0</v>
      </c>
      <c r="G16" s="75"/>
      <c r="H16" s="180"/>
      <c r="I16" s="75"/>
      <c r="J16" s="181"/>
      <c r="K16" s="75"/>
      <c r="L16" s="75"/>
      <c r="M16" s="75"/>
      <c r="N16" s="75"/>
    </row>
    <row r="17">
      <c r="A17" s="101" t="s">
        <v>1488</v>
      </c>
      <c r="B17" s="183">
        <v>10.0</v>
      </c>
      <c r="C17" s="77">
        <v>10.0</v>
      </c>
      <c r="D17" s="178">
        <v>10.0</v>
      </c>
      <c r="E17" s="77">
        <v>10.0</v>
      </c>
      <c r="F17" s="182">
        <v>5.0</v>
      </c>
      <c r="G17" s="75"/>
      <c r="H17" s="180"/>
      <c r="I17" s="75"/>
      <c r="J17" s="181"/>
      <c r="K17" s="75"/>
      <c r="L17" s="75"/>
      <c r="M17" s="75"/>
      <c r="N17" s="75"/>
    </row>
    <row r="18">
      <c r="B18" s="177">
        <f t="shared" ref="B18:F18" si="2">SUM(B2:B17)</f>
        <v>32</v>
      </c>
      <c r="C18" s="75">
        <f t="shared" si="2"/>
        <v>279.2</v>
      </c>
      <c r="D18" s="186">
        <f t="shared" si="2"/>
        <v>306.2</v>
      </c>
      <c r="E18" s="75">
        <f t="shared" si="2"/>
        <v>306.46</v>
      </c>
      <c r="F18" s="179">
        <f t="shared" si="2"/>
        <v>131.8858947</v>
      </c>
      <c r="G18" s="75"/>
      <c r="H18" s="180"/>
      <c r="I18" s="75">
        <f>490/13</f>
        <v>37.69230769</v>
      </c>
      <c r="J18" s="181"/>
      <c r="K18" s="75"/>
      <c r="L18" s="75"/>
      <c r="M18" s="75"/>
      <c r="N18" s="75"/>
    </row>
    <row r="19">
      <c r="B19" s="177"/>
      <c r="C19" s="75">
        <f>C18*4</f>
        <v>1116.8</v>
      </c>
      <c r="D19" s="186"/>
      <c r="E19" s="75"/>
      <c r="F19" s="179"/>
      <c r="G19" s="75">
        <f>F18/F20</f>
        <v>0.2293667735</v>
      </c>
      <c r="H19" s="180"/>
      <c r="I19" s="75"/>
      <c r="J19" s="181"/>
      <c r="K19" s="75"/>
      <c r="L19" s="75"/>
      <c r="M19" s="75"/>
      <c r="N19" s="75"/>
    </row>
    <row r="20">
      <c r="B20" s="177"/>
      <c r="C20" s="77">
        <v>900.0</v>
      </c>
      <c r="D20" s="186">
        <f>C20-C18-sum(C23:C27)</f>
        <v>409.8</v>
      </c>
      <c r="E20" s="75"/>
      <c r="F20" s="182">
        <v>575.0</v>
      </c>
      <c r="G20" s="75"/>
      <c r="H20" s="180">
        <f>F20*75</f>
        <v>43125</v>
      </c>
      <c r="I20" s="75"/>
      <c r="J20" s="181"/>
      <c r="K20" s="75"/>
      <c r="L20" s="75"/>
      <c r="M20" s="75"/>
      <c r="N20" s="75"/>
    </row>
    <row r="21">
      <c r="B21" s="177"/>
      <c r="C21" s="75">
        <f>C18/C20</f>
        <v>0.3102222222</v>
      </c>
      <c r="D21" s="186"/>
      <c r="E21" s="77">
        <v>150.0</v>
      </c>
      <c r="F21" s="179"/>
      <c r="G21" s="75">
        <f>400/12</f>
        <v>33.33333333</v>
      </c>
      <c r="H21" s="180"/>
      <c r="I21" s="75"/>
      <c r="J21" s="181"/>
      <c r="K21" s="75"/>
      <c r="L21" s="75"/>
      <c r="M21" s="75"/>
      <c r="N21" s="75"/>
    </row>
    <row r="22">
      <c r="B22" s="177"/>
      <c r="C22" s="77"/>
      <c r="D22" s="186"/>
      <c r="E22" s="77">
        <v>250.0</v>
      </c>
      <c r="F22" s="179"/>
      <c r="G22" s="75"/>
      <c r="H22" s="180"/>
      <c r="I22" s="75"/>
      <c r="J22" s="181"/>
      <c r="K22" s="75"/>
      <c r="L22" s="75"/>
      <c r="M22" s="75"/>
      <c r="N22" s="75"/>
    </row>
    <row r="23">
      <c r="B23" s="177"/>
      <c r="C23" s="77">
        <v>23.0</v>
      </c>
      <c r="D23" s="186"/>
      <c r="E23" s="77">
        <v>33.0</v>
      </c>
      <c r="F23" s="179"/>
      <c r="G23" s="75">
        <f>1800/12</f>
        <v>150</v>
      </c>
      <c r="H23" s="180"/>
      <c r="I23" s="75"/>
      <c r="J23" s="181"/>
      <c r="K23" s="75"/>
      <c r="L23" s="75"/>
      <c r="M23" s="75"/>
      <c r="N23" s="75"/>
    </row>
    <row r="24">
      <c r="B24" s="177"/>
      <c r="C24" s="77">
        <v>5.0</v>
      </c>
      <c r="D24" s="186"/>
      <c r="E24" s="77">
        <v>800.0</v>
      </c>
      <c r="F24" s="179"/>
      <c r="G24" s="75"/>
      <c r="H24" s="180"/>
      <c r="I24" s="75"/>
      <c r="J24" s="181"/>
      <c r="K24" s="75"/>
      <c r="L24" s="75"/>
      <c r="M24" s="75"/>
      <c r="N24" s="75"/>
    </row>
    <row r="25">
      <c r="B25" s="177"/>
      <c r="C25" s="77">
        <v>1.5</v>
      </c>
      <c r="D25" s="186"/>
      <c r="E25" s="77">
        <v>500.0</v>
      </c>
      <c r="F25" s="179"/>
      <c r="G25" s="75"/>
      <c r="H25" s="180"/>
      <c r="I25" s="75"/>
      <c r="J25" s="181"/>
      <c r="K25" s="75"/>
      <c r="L25" s="75"/>
      <c r="M25" s="75"/>
      <c r="N25" s="75"/>
    </row>
    <row r="26">
      <c r="B26" s="177"/>
      <c r="C26" s="77">
        <v>0.5</v>
      </c>
      <c r="D26" s="186"/>
      <c r="E26" s="77">
        <v>700.0</v>
      </c>
      <c r="F26" s="179"/>
      <c r="G26" s="75"/>
      <c r="H26" s="180"/>
      <c r="I26" s="75"/>
      <c r="J26" s="181"/>
      <c r="K26" s="75"/>
      <c r="L26" s="75"/>
      <c r="M26" s="75"/>
      <c r="N26" s="75"/>
    </row>
    <row r="27">
      <c r="B27" s="177"/>
      <c r="C27" s="77">
        <v>181.0</v>
      </c>
      <c r="D27" s="186"/>
      <c r="E27" s="77">
        <v>600.0</v>
      </c>
      <c r="F27" s="179"/>
      <c r="G27" s="75"/>
      <c r="H27" s="180"/>
      <c r="I27" s="75"/>
      <c r="J27" s="181"/>
      <c r="K27" s="75"/>
      <c r="L27" s="75"/>
      <c r="M27" s="75"/>
      <c r="N27" s="75"/>
    </row>
    <row r="28">
      <c r="B28" s="177"/>
      <c r="C28" s="75"/>
      <c r="D28" s="186"/>
      <c r="E28" s="77">
        <v>1500.0</v>
      </c>
      <c r="F28" s="179"/>
      <c r="G28" s="75"/>
      <c r="H28" s="180"/>
      <c r="I28" s="75"/>
      <c r="J28" s="181"/>
      <c r="K28" s="75"/>
      <c r="L28" s="75"/>
      <c r="M28" s="75"/>
      <c r="N28" s="75"/>
    </row>
    <row r="29">
      <c r="B29" s="177"/>
      <c r="C29" s="75"/>
      <c r="D29" s="186"/>
      <c r="E29" s="75">
        <f>SUM(E21:E28)</f>
        <v>4533</v>
      </c>
      <c r="F29" s="179">
        <f>E29/25</f>
        <v>181.32</v>
      </c>
      <c r="G29" s="75"/>
      <c r="H29" s="180"/>
      <c r="I29" s="75"/>
      <c r="J29" s="181"/>
      <c r="K29" s="75"/>
      <c r="L29" s="75"/>
      <c r="M29" s="75"/>
      <c r="N29" s="75"/>
    </row>
    <row r="30">
      <c r="B30" s="177"/>
      <c r="C30" s="75"/>
      <c r="D30" s="186"/>
      <c r="E30" s="75"/>
      <c r="F30" s="179"/>
      <c r="G30" s="75"/>
      <c r="H30" s="180"/>
      <c r="I30" s="75"/>
      <c r="J30" s="181"/>
      <c r="K30" s="75"/>
      <c r="L30" s="75"/>
      <c r="M30" s="75"/>
      <c r="N30" s="75"/>
    </row>
    <row r="31">
      <c r="B31" s="177"/>
      <c r="C31" s="75"/>
      <c r="D31" s="186"/>
      <c r="E31" s="75"/>
      <c r="F31" s="179"/>
      <c r="G31" s="75"/>
      <c r="H31" s="180"/>
      <c r="I31" s="75"/>
      <c r="J31" s="181"/>
      <c r="K31" s="75"/>
      <c r="L31" s="75"/>
      <c r="M31" s="75"/>
      <c r="N31" s="75"/>
    </row>
    <row r="32">
      <c r="B32" s="177"/>
      <c r="C32" s="75"/>
      <c r="D32" s="186"/>
      <c r="E32" s="75"/>
      <c r="F32" s="179"/>
      <c r="G32" s="75"/>
      <c r="H32" s="180"/>
      <c r="I32" s="75"/>
      <c r="J32" s="181"/>
      <c r="K32" s="75"/>
      <c r="L32" s="75"/>
      <c r="M32" s="75"/>
      <c r="N32" s="75"/>
    </row>
    <row r="33">
      <c r="B33" s="177"/>
      <c r="C33" s="75"/>
      <c r="D33" s="186"/>
      <c r="E33" s="75"/>
      <c r="F33" s="179"/>
      <c r="G33" s="75"/>
      <c r="H33" s="180"/>
      <c r="I33" s="75"/>
      <c r="J33" s="181"/>
      <c r="K33" s="75"/>
      <c r="L33" s="75"/>
      <c r="M33" s="75"/>
      <c r="N33" s="75"/>
    </row>
    <row r="34">
      <c r="B34" s="177"/>
      <c r="C34" s="75"/>
      <c r="D34" s="186"/>
      <c r="E34" s="75"/>
      <c r="F34" s="179"/>
      <c r="G34" s="75"/>
      <c r="H34" s="180"/>
      <c r="I34" s="75"/>
      <c r="J34" s="181"/>
      <c r="K34" s="75"/>
      <c r="L34" s="75"/>
      <c r="M34" s="75"/>
      <c r="N34" s="75"/>
    </row>
    <row r="35">
      <c r="B35" s="177"/>
      <c r="C35" s="75"/>
      <c r="D35" s="186"/>
      <c r="E35" s="75"/>
      <c r="F35" s="179"/>
      <c r="G35" s="75"/>
      <c r="H35" s="180"/>
      <c r="I35" s="75"/>
      <c r="J35" s="181"/>
      <c r="K35" s="75"/>
      <c r="L35" s="75"/>
      <c r="M35" s="75"/>
      <c r="N35" s="75"/>
    </row>
    <row r="36">
      <c r="B36" s="177"/>
      <c r="C36" s="75"/>
      <c r="D36" s="186"/>
      <c r="E36" s="75"/>
      <c r="F36" s="179"/>
      <c r="G36" s="75"/>
      <c r="H36" s="180"/>
      <c r="I36" s="75"/>
      <c r="J36" s="181"/>
      <c r="K36" s="75"/>
      <c r="L36" s="75"/>
      <c r="M36" s="75"/>
      <c r="N36" s="75"/>
    </row>
    <row r="37">
      <c r="B37" s="177"/>
      <c r="C37" s="75"/>
      <c r="D37" s="186"/>
      <c r="E37" s="75"/>
      <c r="F37" s="179"/>
      <c r="G37" s="75"/>
      <c r="H37" s="180"/>
      <c r="I37" s="75"/>
      <c r="J37" s="181"/>
      <c r="K37" s="75"/>
      <c r="L37" s="75"/>
      <c r="M37" s="75"/>
      <c r="N37" s="75"/>
    </row>
    <row r="38">
      <c r="B38" s="177"/>
      <c r="C38" s="75"/>
      <c r="D38" s="186"/>
      <c r="E38" s="75"/>
      <c r="F38" s="179"/>
      <c r="G38" s="75"/>
      <c r="H38" s="180"/>
      <c r="I38" s="75"/>
      <c r="J38" s="181"/>
      <c r="K38" s="75"/>
      <c r="L38" s="75"/>
      <c r="M38" s="75"/>
      <c r="N38" s="75"/>
    </row>
    <row r="39">
      <c r="B39" s="177"/>
      <c r="C39" s="75"/>
      <c r="D39" s="186"/>
      <c r="E39" s="75"/>
      <c r="F39" s="179"/>
      <c r="G39" s="75"/>
      <c r="H39" s="180"/>
      <c r="I39" s="75"/>
      <c r="J39" s="181"/>
      <c r="K39" s="75"/>
      <c r="L39" s="75"/>
      <c r="M39" s="75"/>
      <c r="N39" s="75"/>
    </row>
    <row r="40">
      <c r="B40" s="177"/>
      <c r="C40" s="75"/>
      <c r="D40" s="186"/>
      <c r="E40" s="75"/>
      <c r="F40" s="179"/>
      <c r="G40" s="75"/>
      <c r="H40" s="180"/>
      <c r="I40" s="75"/>
      <c r="J40" s="181"/>
      <c r="K40" s="75"/>
      <c r="L40" s="75"/>
      <c r="M40" s="75"/>
      <c r="N40" s="75"/>
    </row>
    <row r="41">
      <c r="B41" s="177"/>
      <c r="C41" s="75"/>
      <c r="D41" s="186"/>
      <c r="E41" s="75"/>
      <c r="F41" s="179"/>
      <c r="G41" s="75"/>
      <c r="H41" s="180"/>
      <c r="I41" s="75"/>
      <c r="J41" s="181"/>
      <c r="K41" s="75"/>
      <c r="L41" s="75"/>
      <c r="M41" s="75"/>
      <c r="N41" s="75"/>
    </row>
    <row r="42">
      <c r="B42" s="177"/>
      <c r="C42" s="75"/>
      <c r="D42" s="186"/>
      <c r="E42" s="75"/>
      <c r="F42" s="179"/>
      <c r="G42" s="75"/>
      <c r="H42" s="180"/>
      <c r="I42" s="75"/>
      <c r="J42" s="181"/>
      <c r="K42" s="75"/>
      <c r="L42" s="75"/>
      <c r="M42" s="75"/>
      <c r="N42" s="75"/>
    </row>
    <row r="43">
      <c r="B43" s="177"/>
      <c r="C43" s="75"/>
      <c r="D43" s="186"/>
      <c r="E43" s="75"/>
      <c r="F43" s="179"/>
      <c r="G43" s="75"/>
      <c r="H43" s="180"/>
      <c r="I43" s="75"/>
      <c r="J43" s="181"/>
      <c r="K43" s="75"/>
      <c r="L43" s="75"/>
      <c r="M43" s="75"/>
      <c r="N43" s="75"/>
    </row>
    <row r="44">
      <c r="B44" s="177"/>
      <c r="C44" s="75"/>
      <c r="D44" s="186"/>
      <c r="E44" s="75"/>
      <c r="F44" s="179"/>
      <c r="G44" s="75"/>
      <c r="H44" s="180"/>
      <c r="I44" s="75"/>
      <c r="J44" s="181"/>
      <c r="K44" s="75"/>
      <c r="L44" s="75"/>
      <c r="M44" s="75"/>
      <c r="N44" s="75"/>
    </row>
    <row r="45">
      <c r="B45" s="177"/>
      <c r="C45" s="75"/>
      <c r="D45" s="186"/>
      <c r="E45" s="75"/>
      <c r="F45" s="179"/>
      <c r="G45" s="75"/>
      <c r="H45" s="180"/>
      <c r="I45" s="75"/>
      <c r="J45" s="181"/>
      <c r="K45" s="75"/>
      <c r="L45" s="75"/>
      <c r="M45" s="75"/>
      <c r="N45" s="75"/>
    </row>
    <row r="46">
      <c r="B46" s="177"/>
      <c r="C46" s="75"/>
      <c r="D46" s="186"/>
      <c r="E46" s="75"/>
      <c r="F46" s="179"/>
      <c r="G46" s="75"/>
      <c r="H46" s="180"/>
      <c r="I46" s="75"/>
      <c r="J46" s="181"/>
      <c r="K46" s="75"/>
      <c r="L46" s="75"/>
      <c r="M46" s="75"/>
      <c r="N46" s="75"/>
    </row>
    <row r="47">
      <c r="B47" s="177"/>
      <c r="C47" s="75"/>
      <c r="D47" s="186"/>
      <c r="E47" s="75"/>
      <c r="F47" s="179"/>
      <c r="G47" s="75"/>
      <c r="H47" s="180"/>
      <c r="I47" s="75"/>
      <c r="J47" s="181"/>
      <c r="K47" s="75"/>
      <c r="L47" s="75"/>
      <c r="M47" s="75"/>
      <c r="N47" s="75"/>
    </row>
    <row r="48">
      <c r="B48" s="177"/>
      <c r="C48" s="75"/>
      <c r="D48" s="186"/>
      <c r="E48" s="75"/>
      <c r="F48" s="179"/>
      <c r="G48" s="75"/>
      <c r="H48" s="180"/>
      <c r="I48" s="75"/>
      <c r="J48" s="181"/>
      <c r="K48" s="75"/>
      <c r="L48" s="75"/>
      <c r="M48" s="75"/>
      <c r="N48" s="75"/>
    </row>
    <row r="49">
      <c r="B49" s="177"/>
      <c r="C49" s="75"/>
      <c r="D49" s="186"/>
      <c r="E49" s="75"/>
      <c r="F49" s="179"/>
      <c r="G49" s="75"/>
      <c r="H49" s="180"/>
      <c r="I49" s="75"/>
      <c r="J49" s="181"/>
      <c r="K49" s="75"/>
      <c r="L49" s="75"/>
      <c r="M49" s="75"/>
      <c r="N49" s="75"/>
    </row>
    <row r="50">
      <c r="B50" s="177"/>
      <c r="C50" s="75"/>
      <c r="D50" s="186"/>
      <c r="E50" s="75"/>
      <c r="F50" s="179"/>
      <c r="G50" s="75"/>
      <c r="H50" s="180"/>
      <c r="I50" s="75"/>
      <c r="J50" s="181"/>
      <c r="K50" s="75"/>
      <c r="L50" s="75"/>
      <c r="M50" s="75"/>
      <c r="N50" s="75"/>
    </row>
    <row r="51">
      <c r="B51" s="177"/>
      <c r="C51" s="75"/>
      <c r="D51" s="186"/>
      <c r="E51" s="75"/>
      <c r="F51" s="179"/>
      <c r="G51" s="75"/>
      <c r="H51" s="180"/>
      <c r="I51" s="75"/>
      <c r="J51" s="181"/>
      <c r="K51" s="75"/>
      <c r="L51" s="75"/>
      <c r="M51" s="75"/>
      <c r="N51" s="75"/>
    </row>
    <row r="52">
      <c r="B52" s="177"/>
      <c r="C52" s="75"/>
      <c r="D52" s="186"/>
      <c r="E52" s="75"/>
      <c r="F52" s="179"/>
      <c r="G52" s="75"/>
      <c r="H52" s="180"/>
      <c r="I52" s="75"/>
      <c r="J52" s="181"/>
      <c r="K52" s="75"/>
      <c r="L52" s="75"/>
      <c r="M52" s="75"/>
      <c r="N52" s="75"/>
    </row>
    <row r="53">
      <c r="B53" s="177"/>
      <c r="C53" s="75"/>
      <c r="D53" s="186"/>
      <c r="E53" s="75"/>
      <c r="F53" s="179"/>
      <c r="G53" s="75"/>
      <c r="H53" s="180"/>
      <c r="I53" s="75"/>
      <c r="J53" s="181"/>
      <c r="K53" s="75"/>
      <c r="L53" s="75"/>
      <c r="M53" s="75"/>
      <c r="N53" s="75"/>
    </row>
    <row r="54">
      <c r="B54" s="177"/>
      <c r="C54" s="75"/>
      <c r="D54" s="186"/>
      <c r="E54" s="75"/>
      <c r="F54" s="179"/>
      <c r="G54" s="75"/>
      <c r="H54" s="180"/>
      <c r="I54" s="75"/>
      <c r="J54" s="181"/>
      <c r="K54" s="75"/>
      <c r="L54" s="75"/>
      <c r="M54" s="75"/>
      <c r="N54" s="75"/>
    </row>
    <row r="55">
      <c r="B55" s="177"/>
      <c r="C55" s="75"/>
      <c r="D55" s="186"/>
      <c r="E55" s="75"/>
      <c r="F55" s="179"/>
      <c r="G55" s="75"/>
      <c r="H55" s="180"/>
      <c r="I55" s="75"/>
      <c r="J55" s="181"/>
      <c r="K55" s="75"/>
      <c r="L55" s="75"/>
      <c r="M55" s="75"/>
      <c r="N55" s="75"/>
    </row>
    <row r="56">
      <c r="B56" s="187"/>
      <c r="D56" s="188"/>
      <c r="F56" s="189"/>
      <c r="H56" s="175"/>
      <c r="J56" s="176"/>
    </row>
    <row r="57">
      <c r="B57" s="187"/>
      <c r="D57" s="188"/>
      <c r="F57" s="189"/>
      <c r="H57" s="175"/>
      <c r="J57" s="176"/>
    </row>
    <row r="58">
      <c r="B58" s="187"/>
      <c r="D58" s="188"/>
      <c r="F58" s="189"/>
      <c r="H58" s="175"/>
      <c r="J58" s="176"/>
    </row>
    <row r="59">
      <c r="B59" s="187"/>
      <c r="D59" s="188"/>
      <c r="F59" s="189"/>
      <c r="H59" s="175"/>
      <c r="J59" s="176"/>
    </row>
    <row r="60">
      <c r="B60" s="187"/>
      <c r="D60" s="188"/>
      <c r="F60" s="189"/>
      <c r="H60" s="175"/>
      <c r="J60" s="176"/>
    </row>
    <row r="61">
      <c r="B61" s="187"/>
      <c r="D61" s="188"/>
      <c r="F61" s="189"/>
      <c r="H61" s="175"/>
      <c r="J61" s="176"/>
    </row>
    <row r="62">
      <c r="B62" s="187"/>
      <c r="D62" s="188"/>
      <c r="F62" s="189"/>
      <c r="H62" s="175"/>
      <c r="J62" s="176"/>
    </row>
    <row r="63">
      <c r="B63" s="187"/>
      <c r="D63" s="188"/>
      <c r="F63" s="189"/>
      <c r="H63" s="175"/>
      <c r="J63" s="176"/>
    </row>
    <row r="64">
      <c r="B64" s="187"/>
      <c r="D64" s="188"/>
      <c r="F64" s="189"/>
      <c r="H64" s="175"/>
      <c r="J64" s="176"/>
    </row>
    <row r="65">
      <c r="B65" s="187"/>
      <c r="D65" s="188"/>
      <c r="F65" s="189"/>
      <c r="H65" s="175"/>
      <c r="J65" s="176"/>
    </row>
    <row r="66">
      <c r="B66" s="187"/>
      <c r="D66" s="188"/>
      <c r="F66" s="189"/>
      <c r="H66" s="175"/>
      <c r="J66" s="176"/>
    </row>
    <row r="67">
      <c r="B67" s="187"/>
      <c r="D67" s="188"/>
      <c r="F67" s="189"/>
      <c r="H67" s="175"/>
      <c r="J67" s="176"/>
    </row>
    <row r="68">
      <c r="B68" s="187"/>
      <c r="D68" s="188"/>
      <c r="F68" s="189"/>
      <c r="H68" s="175"/>
      <c r="J68" s="176"/>
    </row>
    <row r="69">
      <c r="B69" s="187"/>
      <c r="D69" s="188"/>
      <c r="F69" s="189"/>
      <c r="H69" s="175"/>
      <c r="J69" s="176"/>
    </row>
    <row r="70">
      <c r="B70" s="187"/>
      <c r="D70" s="188"/>
      <c r="F70" s="189"/>
      <c r="H70" s="175"/>
      <c r="J70" s="176"/>
    </row>
    <row r="71">
      <c r="B71" s="187"/>
      <c r="D71" s="188"/>
      <c r="F71" s="189"/>
      <c r="H71" s="175"/>
      <c r="J71" s="176"/>
    </row>
    <row r="72">
      <c r="B72" s="187"/>
      <c r="D72" s="188"/>
      <c r="F72" s="189"/>
      <c r="H72" s="175"/>
      <c r="J72" s="176"/>
    </row>
    <row r="73">
      <c r="B73" s="187"/>
      <c r="D73" s="188"/>
      <c r="F73" s="189"/>
      <c r="H73" s="175"/>
      <c r="J73" s="176"/>
    </row>
    <row r="74">
      <c r="B74" s="187"/>
      <c r="D74" s="188"/>
      <c r="F74" s="189"/>
      <c r="H74" s="175"/>
      <c r="J74" s="176"/>
    </row>
    <row r="75">
      <c r="B75" s="187"/>
      <c r="D75" s="188"/>
      <c r="F75" s="189"/>
      <c r="H75" s="175"/>
      <c r="J75" s="176"/>
    </row>
    <row r="76">
      <c r="B76" s="187"/>
      <c r="D76" s="188"/>
      <c r="F76" s="189"/>
      <c r="H76" s="175"/>
      <c r="J76" s="176"/>
    </row>
    <row r="77">
      <c r="B77" s="187"/>
      <c r="D77" s="188"/>
      <c r="F77" s="189"/>
      <c r="H77" s="175"/>
      <c r="J77" s="176"/>
    </row>
    <row r="78">
      <c r="B78" s="187"/>
      <c r="D78" s="188"/>
      <c r="F78" s="189"/>
      <c r="H78" s="175"/>
      <c r="J78" s="176"/>
    </row>
    <row r="79">
      <c r="B79" s="187"/>
      <c r="D79" s="188"/>
      <c r="F79" s="189"/>
      <c r="H79" s="175"/>
      <c r="J79" s="176"/>
    </row>
    <row r="80">
      <c r="B80" s="187"/>
      <c r="D80" s="188"/>
      <c r="F80" s="189"/>
      <c r="H80" s="175"/>
      <c r="J80" s="176"/>
    </row>
    <row r="81">
      <c r="B81" s="187"/>
      <c r="D81" s="188"/>
      <c r="F81" s="189"/>
      <c r="H81" s="175"/>
      <c r="J81" s="176"/>
    </row>
    <row r="82">
      <c r="B82" s="187"/>
      <c r="D82" s="188"/>
      <c r="F82" s="189"/>
      <c r="H82" s="175"/>
      <c r="J82" s="176"/>
    </row>
    <row r="83">
      <c r="B83" s="187"/>
      <c r="D83" s="188"/>
      <c r="F83" s="189"/>
      <c r="H83" s="175"/>
      <c r="J83" s="176"/>
    </row>
    <row r="84">
      <c r="B84" s="187"/>
      <c r="D84" s="188"/>
      <c r="F84" s="189"/>
      <c r="H84" s="175"/>
      <c r="J84" s="176"/>
    </row>
    <row r="85">
      <c r="B85" s="187"/>
      <c r="D85" s="188"/>
      <c r="F85" s="189"/>
      <c r="H85" s="175"/>
      <c r="J85" s="176"/>
    </row>
    <row r="86">
      <c r="B86" s="187"/>
      <c r="D86" s="188"/>
      <c r="F86" s="189"/>
      <c r="H86" s="175"/>
      <c r="J86" s="176"/>
    </row>
    <row r="87">
      <c r="B87" s="187"/>
      <c r="D87" s="188"/>
      <c r="F87" s="189"/>
      <c r="H87" s="175"/>
      <c r="J87" s="176"/>
    </row>
    <row r="88">
      <c r="B88" s="187"/>
      <c r="D88" s="188"/>
      <c r="F88" s="189"/>
      <c r="H88" s="175"/>
      <c r="J88" s="176"/>
    </row>
    <row r="89">
      <c r="B89" s="187"/>
      <c r="D89" s="188"/>
      <c r="F89" s="189"/>
      <c r="H89" s="175"/>
      <c r="J89" s="176"/>
    </row>
    <row r="90">
      <c r="B90" s="187"/>
      <c r="D90" s="188"/>
      <c r="F90" s="189"/>
      <c r="H90" s="175"/>
      <c r="J90" s="176"/>
    </row>
    <row r="91">
      <c r="B91" s="187"/>
      <c r="D91" s="188"/>
      <c r="F91" s="189"/>
      <c r="H91" s="175"/>
      <c r="J91" s="176"/>
    </row>
    <row r="92">
      <c r="B92" s="187"/>
      <c r="D92" s="188"/>
      <c r="F92" s="189"/>
      <c r="H92" s="175"/>
      <c r="J92" s="176"/>
    </row>
    <row r="93">
      <c r="B93" s="187"/>
      <c r="D93" s="188"/>
      <c r="F93" s="189"/>
      <c r="H93" s="175"/>
      <c r="J93" s="176"/>
    </row>
    <row r="94">
      <c r="B94" s="187"/>
      <c r="D94" s="188"/>
      <c r="F94" s="189"/>
      <c r="H94" s="175"/>
      <c r="J94" s="176"/>
    </row>
    <row r="95">
      <c r="B95" s="187"/>
      <c r="D95" s="188"/>
      <c r="F95" s="189"/>
      <c r="H95" s="175"/>
      <c r="J95" s="176"/>
    </row>
    <row r="96">
      <c r="B96" s="187"/>
      <c r="D96" s="188"/>
      <c r="F96" s="189"/>
      <c r="H96" s="175"/>
      <c r="J96" s="176"/>
    </row>
    <row r="97">
      <c r="B97" s="187"/>
      <c r="D97" s="188"/>
      <c r="F97" s="189"/>
      <c r="H97" s="175"/>
      <c r="J97" s="176"/>
    </row>
    <row r="98">
      <c r="B98" s="187"/>
      <c r="D98" s="188"/>
      <c r="F98" s="189"/>
      <c r="H98" s="175"/>
      <c r="J98" s="176"/>
    </row>
    <row r="99">
      <c r="B99" s="187"/>
      <c r="D99" s="188"/>
      <c r="F99" s="189"/>
      <c r="H99" s="175"/>
      <c r="J99" s="176"/>
    </row>
    <row r="100">
      <c r="B100" s="187"/>
      <c r="D100" s="188"/>
      <c r="F100" s="189"/>
      <c r="H100" s="175"/>
      <c r="J100" s="176"/>
    </row>
    <row r="101">
      <c r="B101" s="187"/>
      <c r="D101" s="188"/>
      <c r="F101" s="189"/>
      <c r="H101" s="175"/>
      <c r="J101" s="176"/>
    </row>
    <row r="102">
      <c r="B102" s="187"/>
      <c r="D102" s="188"/>
      <c r="F102" s="189"/>
      <c r="H102" s="175"/>
      <c r="J102" s="176"/>
    </row>
    <row r="103">
      <c r="B103" s="187"/>
      <c r="D103" s="188"/>
      <c r="F103" s="189"/>
      <c r="H103" s="175"/>
      <c r="J103" s="176"/>
    </row>
    <row r="104">
      <c r="B104" s="187"/>
      <c r="D104" s="188"/>
      <c r="F104" s="189"/>
      <c r="H104" s="175"/>
      <c r="J104" s="176"/>
    </row>
    <row r="105">
      <c r="B105" s="187"/>
      <c r="D105" s="188"/>
      <c r="F105" s="189"/>
      <c r="H105" s="175"/>
      <c r="J105" s="176"/>
    </row>
    <row r="106">
      <c r="B106" s="187"/>
      <c r="D106" s="188"/>
      <c r="F106" s="189"/>
      <c r="H106" s="175"/>
      <c r="J106" s="176"/>
    </row>
    <row r="107">
      <c r="B107" s="187"/>
      <c r="D107" s="188"/>
      <c r="F107" s="189"/>
      <c r="H107" s="175"/>
      <c r="J107" s="176"/>
    </row>
    <row r="108">
      <c r="B108" s="187"/>
      <c r="D108" s="188"/>
      <c r="F108" s="189"/>
      <c r="H108" s="175"/>
      <c r="J108" s="176"/>
    </row>
    <row r="109">
      <c r="B109" s="187"/>
      <c r="D109" s="188"/>
      <c r="F109" s="189"/>
      <c r="H109" s="175"/>
      <c r="J109" s="176"/>
    </row>
    <row r="110">
      <c r="B110" s="187"/>
      <c r="D110" s="188"/>
      <c r="F110" s="189"/>
      <c r="H110" s="175"/>
      <c r="J110" s="176"/>
    </row>
    <row r="111">
      <c r="B111" s="187"/>
      <c r="D111" s="188"/>
      <c r="F111" s="189"/>
      <c r="H111" s="175"/>
      <c r="J111" s="176"/>
    </row>
    <row r="112">
      <c r="B112" s="187"/>
      <c r="D112" s="188"/>
      <c r="F112" s="189"/>
      <c r="H112" s="175"/>
      <c r="J112" s="176"/>
    </row>
    <row r="113">
      <c r="B113" s="187"/>
      <c r="D113" s="188"/>
      <c r="F113" s="189"/>
      <c r="H113" s="175"/>
      <c r="J113" s="176"/>
    </row>
    <row r="114">
      <c r="B114" s="187"/>
      <c r="D114" s="188"/>
      <c r="F114" s="189"/>
      <c r="H114" s="175"/>
      <c r="J114" s="176"/>
    </row>
    <row r="115">
      <c r="B115" s="187"/>
      <c r="D115" s="188"/>
      <c r="F115" s="189"/>
      <c r="H115" s="175"/>
      <c r="J115" s="176"/>
    </row>
    <row r="116">
      <c r="B116" s="187"/>
      <c r="D116" s="188"/>
      <c r="F116" s="189"/>
      <c r="H116" s="175"/>
      <c r="J116" s="176"/>
    </row>
    <row r="117">
      <c r="B117" s="187"/>
      <c r="D117" s="188"/>
      <c r="F117" s="189"/>
      <c r="H117" s="175"/>
      <c r="J117" s="176"/>
    </row>
    <row r="118">
      <c r="B118" s="187"/>
      <c r="D118" s="188"/>
      <c r="F118" s="189"/>
      <c r="H118" s="175"/>
      <c r="J118" s="176"/>
    </row>
    <row r="119">
      <c r="B119" s="187"/>
      <c r="D119" s="188"/>
      <c r="F119" s="189"/>
      <c r="H119" s="175"/>
      <c r="J119" s="176"/>
    </row>
    <row r="120">
      <c r="B120" s="187"/>
      <c r="D120" s="188"/>
      <c r="F120" s="189"/>
      <c r="H120" s="175"/>
      <c r="J120" s="176"/>
    </row>
    <row r="121">
      <c r="B121" s="187"/>
      <c r="D121" s="188"/>
      <c r="F121" s="189"/>
      <c r="H121" s="175"/>
      <c r="J121" s="176"/>
    </row>
    <row r="122">
      <c r="B122" s="187"/>
      <c r="D122" s="188"/>
      <c r="F122" s="189"/>
      <c r="H122" s="175"/>
      <c r="J122" s="176"/>
    </row>
    <row r="123">
      <c r="B123" s="187"/>
      <c r="D123" s="188"/>
      <c r="F123" s="189"/>
      <c r="H123" s="175"/>
      <c r="J123" s="176"/>
    </row>
    <row r="124">
      <c r="B124" s="187"/>
      <c r="D124" s="188"/>
      <c r="F124" s="189"/>
      <c r="H124" s="175"/>
      <c r="J124" s="176"/>
    </row>
    <row r="125">
      <c r="B125" s="187"/>
      <c r="D125" s="188"/>
      <c r="F125" s="189"/>
      <c r="H125" s="175"/>
      <c r="J125" s="176"/>
    </row>
    <row r="126">
      <c r="B126" s="187"/>
      <c r="D126" s="188"/>
      <c r="F126" s="189"/>
      <c r="H126" s="175"/>
      <c r="J126" s="176"/>
    </row>
    <row r="127">
      <c r="B127" s="187"/>
      <c r="D127" s="188"/>
      <c r="F127" s="189"/>
      <c r="H127" s="175"/>
      <c r="J127" s="176"/>
    </row>
    <row r="128">
      <c r="B128" s="187"/>
      <c r="D128" s="188"/>
      <c r="F128" s="189"/>
      <c r="H128" s="175"/>
      <c r="J128" s="176"/>
    </row>
    <row r="129">
      <c r="B129" s="187"/>
      <c r="D129" s="188"/>
      <c r="F129" s="189"/>
      <c r="H129" s="175"/>
      <c r="J129" s="176"/>
    </row>
    <row r="130">
      <c r="B130" s="187"/>
      <c r="D130" s="188"/>
      <c r="F130" s="189"/>
      <c r="H130" s="175"/>
      <c r="J130" s="176"/>
    </row>
    <row r="131">
      <c r="B131" s="187"/>
      <c r="D131" s="188"/>
      <c r="F131" s="189"/>
      <c r="H131" s="175"/>
      <c r="J131" s="176"/>
    </row>
    <row r="132">
      <c r="B132" s="187"/>
      <c r="D132" s="188"/>
      <c r="F132" s="189"/>
      <c r="H132" s="175"/>
      <c r="J132" s="176"/>
    </row>
    <row r="133">
      <c r="B133" s="187"/>
      <c r="D133" s="188"/>
      <c r="F133" s="189"/>
      <c r="H133" s="175"/>
      <c r="J133" s="176"/>
    </row>
    <row r="134">
      <c r="B134" s="187"/>
      <c r="D134" s="188"/>
      <c r="F134" s="189"/>
      <c r="H134" s="175"/>
      <c r="J134" s="176"/>
    </row>
    <row r="135">
      <c r="B135" s="187"/>
      <c r="D135" s="188"/>
      <c r="F135" s="189"/>
      <c r="H135" s="175"/>
      <c r="J135" s="176"/>
    </row>
    <row r="136">
      <c r="B136" s="187"/>
      <c r="D136" s="188"/>
      <c r="F136" s="189"/>
      <c r="H136" s="175"/>
      <c r="J136" s="176"/>
    </row>
    <row r="137">
      <c r="B137" s="187"/>
      <c r="D137" s="188"/>
      <c r="F137" s="189"/>
      <c r="H137" s="175"/>
      <c r="J137" s="176"/>
    </row>
    <row r="138">
      <c r="B138" s="187"/>
      <c r="D138" s="188"/>
      <c r="F138" s="189"/>
      <c r="H138" s="175"/>
      <c r="J138" s="176"/>
    </row>
    <row r="139">
      <c r="B139" s="187"/>
      <c r="D139" s="188"/>
      <c r="F139" s="189"/>
      <c r="H139" s="175"/>
      <c r="J139" s="176"/>
    </row>
    <row r="140">
      <c r="B140" s="187"/>
      <c r="D140" s="188"/>
      <c r="F140" s="189"/>
      <c r="H140" s="175"/>
      <c r="J140" s="176"/>
    </row>
    <row r="141">
      <c r="B141" s="187"/>
      <c r="D141" s="188"/>
      <c r="F141" s="189"/>
      <c r="H141" s="175"/>
      <c r="J141" s="176"/>
    </row>
    <row r="142">
      <c r="B142" s="187"/>
      <c r="D142" s="188"/>
      <c r="F142" s="189"/>
      <c r="H142" s="175"/>
      <c r="J142" s="176"/>
    </row>
    <row r="143">
      <c r="B143" s="187"/>
      <c r="D143" s="188"/>
      <c r="F143" s="189"/>
      <c r="H143" s="175"/>
      <c r="J143" s="176"/>
    </row>
    <row r="144">
      <c r="B144" s="187"/>
      <c r="D144" s="188"/>
      <c r="F144" s="189"/>
      <c r="H144" s="175"/>
      <c r="J144" s="176"/>
    </row>
    <row r="145">
      <c r="B145" s="187"/>
      <c r="D145" s="188"/>
      <c r="F145" s="189"/>
      <c r="H145" s="175"/>
      <c r="J145" s="176"/>
    </row>
    <row r="146">
      <c r="B146" s="187"/>
      <c r="D146" s="188"/>
      <c r="F146" s="189"/>
      <c r="H146" s="175"/>
      <c r="J146" s="176"/>
    </row>
    <row r="147">
      <c r="B147" s="187"/>
      <c r="D147" s="188"/>
      <c r="F147" s="189"/>
      <c r="H147" s="175"/>
      <c r="J147" s="176"/>
    </row>
    <row r="148">
      <c r="B148" s="187"/>
      <c r="D148" s="188"/>
      <c r="F148" s="189"/>
      <c r="H148" s="175"/>
      <c r="J148" s="176"/>
    </row>
    <row r="149">
      <c r="B149" s="187"/>
      <c r="D149" s="188"/>
      <c r="F149" s="189"/>
      <c r="H149" s="175"/>
      <c r="J149" s="176"/>
    </row>
    <row r="150">
      <c r="B150" s="187"/>
      <c r="D150" s="188"/>
      <c r="F150" s="189"/>
      <c r="H150" s="175"/>
      <c r="J150" s="176"/>
    </row>
    <row r="151">
      <c r="B151" s="187"/>
      <c r="D151" s="188"/>
      <c r="F151" s="189"/>
      <c r="H151" s="175"/>
      <c r="J151" s="176"/>
    </row>
    <row r="152">
      <c r="B152" s="187"/>
      <c r="D152" s="188"/>
      <c r="F152" s="189"/>
      <c r="H152" s="175"/>
      <c r="J152" s="176"/>
    </row>
    <row r="153">
      <c r="B153" s="187"/>
      <c r="D153" s="188"/>
      <c r="F153" s="189"/>
      <c r="H153" s="175"/>
      <c r="J153" s="176"/>
    </row>
    <row r="154">
      <c r="B154" s="187"/>
      <c r="D154" s="188"/>
      <c r="F154" s="189"/>
      <c r="H154" s="175"/>
      <c r="J154" s="176"/>
    </row>
    <row r="155">
      <c r="B155" s="187"/>
      <c r="D155" s="188"/>
      <c r="F155" s="189"/>
      <c r="H155" s="175"/>
      <c r="J155" s="176"/>
    </row>
    <row r="156">
      <c r="B156" s="187"/>
      <c r="D156" s="188"/>
      <c r="F156" s="189"/>
      <c r="H156" s="175"/>
      <c r="J156" s="176"/>
    </row>
    <row r="157">
      <c r="B157" s="187"/>
      <c r="D157" s="188"/>
      <c r="F157" s="189"/>
      <c r="H157" s="175"/>
      <c r="J157" s="176"/>
    </row>
    <row r="158">
      <c r="B158" s="187"/>
      <c r="D158" s="188"/>
      <c r="F158" s="189"/>
      <c r="H158" s="175"/>
      <c r="J158" s="176"/>
    </row>
    <row r="159">
      <c r="B159" s="187"/>
      <c r="D159" s="188"/>
      <c r="F159" s="189"/>
      <c r="H159" s="175"/>
      <c r="J159" s="176"/>
    </row>
    <row r="160">
      <c r="B160" s="187"/>
      <c r="D160" s="188"/>
      <c r="F160" s="189"/>
      <c r="H160" s="175"/>
      <c r="J160" s="176"/>
    </row>
    <row r="161">
      <c r="B161" s="187"/>
      <c r="D161" s="188"/>
      <c r="F161" s="189"/>
      <c r="H161" s="175"/>
      <c r="J161" s="176"/>
    </row>
    <row r="162">
      <c r="B162" s="187"/>
      <c r="D162" s="188"/>
      <c r="F162" s="189"/>
      <c r="H162" s="175"/>
      <c r="J162" s="176"/>
    </row>
    <row r="163">
      <c r="B163" s="187"/>
      <c r="D163" s="188"/>
      <c r="F163" s="189"/>
      <c r="H163" s="175"/>
      <c r="J163" s="176"/>
    </row>
    <row r="164">
      <c r="B164" s="187"/>
      <c r="D164" s="188"/>
      <c r="F164" s="189"/>
      <c r="H164" s="175"/>
      <c r="J164" s="176"/>
    </row>
    <row r="165">
      <c r="B165" s="187"/>
      <c r="D165" s="188"/>
      <c r="F165" s="189"/>
      <c r="H165" s="175"/>
      <c r="J165" s="176"/>
    </row>
    <row r="166">
      <c r="B166" s="187"/>
      <c r="D166" s="188"/>
      <c r="F166" s="189"/>
      <c r="H166" s="175"/>
      <c r="J166" s="176"/>
    </row>
    <row r="167">
      <c r="B167" s="187"/>
      <c r="D167" s="188"/>
      <c r="F167" s="189"/>
      <c r="H167" s="175"/>
      <c r="J167" s="176"/>
    </row>
    <row r="168">
      <c r="B168" s="187"/>
      <c r="D168" s="188"/>
      <c r="F168" s="189"/>
      <c r="H168" s="175"/>
      <c r="J168" s="176"/>
    </row>
    <row r="169">
      <c r="B169" s="187"/>
      <c r="D169" s="188"/>
      <c r="F169" s="189"/>
      <c r="H169" s="175"/>
      <c r="J169" s="176"/>
    </row>
    <row r="170">
      <c r="B170" s="187"/>
      <c r="D170" s="188"/>
      <c r="F170" s="189"/>
      <c r="H170" s="175"/>
      <c r="J170" s="176"/>
    </row>
    <row r="171">
      <c r="B171" s="187"/>
      <c r="D171" s="188"/>
      <c r="F171" s="189"/>
      <c r="H171" s="175"/>
      <c r="J171" s="176"/>
    </row>
    <row r="172">
      <c r="B172" s="187"/>
      <c r="D172" s="188"/>
      <c r="F172" s="189"/>
      <c r="H172" s="175"/>
      <c r="J172" s="176"/>
    </row>
    <row r="173">
      <c r="B173" s="187"/>
      <c r="D173" s="188"/>
      <c r="F173" s="189"/>
      <c r="H173" s="175"/>
      <c r="J173" s="176"/>
    </row>
    <row r="174">
      <c r="B174" s="187"/>
      <c r="D174" s="188"/>
      <c r="F174" s="189"/>
      <c r="H174" s="175"/>
      <c r="J174" s="176"/>
    </row>
    <row r="175">
      <c r="B175" s="187"/>
      <c r="D175" s="188"/>
      <c r="F175" s="189"/>
      <c r="H175" s="175"/>
      <c r="J175" s="176"/>
    </row>
    <row r="176">
      <c r="B176" s="187"/>
      <c r="D176" s="188"/>
      <c r="F176" s="189"/>
      <c r="H176" s="175"/>
      <c r="J176" s="176"/>
    </row>
    <row r="177">
      <c r="B177" s="187"/>
      <c r="D177" s="188"/>
      <c r="F177" s="189"/>
      <c r="H177" s="175"/>
      <c r="J177" s="176"/>
    </row>
    <row r="178">
      <c r="B178" s="187"/>
      <c r="D178" s="188"/>
      <c r="F178" s="189"/>
      <c r="H178" s="175"/>
      <c r="J178" s="176"/>
    </row>
    <row r="179">
      <c r="B179" s="187"/>
      <c r="D179" s="188"/>
      <c r="F179" s="189"/>
      <c r="H179" s="175"/>
      <c r="J179" s="176"/>
    </row>
    <row r="180">
      <c r="B180" s="187"/>
      <c r="D180" s="188"/>
      <c r="F180" s="189"/>
      <c r="H180" s="175"/>
      <c r="J180" s="176"/>
    </row>
    <row r="181">
      <c r="B181" s="187"/>
      <c r="D181" s="188"/>
      <c r="F181" s="189"/>
      <c r="H181" s="175"/>
      <c r="J181" s="176"/>
    </row>
    <row r="182">
      <c r="B182" s="187"/>
      <c r="D182" s="188"/>
      <c r="F182" s="189"/>
      <c r="H182" s="175"/>
      <c r="J182" s="176"/>
    </row>
    <row r="183">
      <c r="B183" s="187"/>
      <c r="D183" s="188"/>
      <c r="F183" s="189"/>
      <c r="H183" s="175"/>
      <c r="J183" s="176"/>
    </row>
    <row r="184">
      <c r="B184" s="187"/>
      <c r="D184" s="188"/>
      <c r="F184" s="189"/>
      <c r="H184" s="175"/>
      <c r="J184" s="176"/>
    </row>
    <row r="185">
      <c r="B185" s="187"/>
      <c r="D185" s="188"/>
      <c r="F185" s="189"/>
      <c r="H185" s="175"/>
      <c r="J185" s="176"/>
    </row>
    <row r="186">
      <c r="B186" s="187"/>
      <c r="D186" s="188"/>
      <c r="F186" s="189"/>
      <c r="H186" s="175"/>
      <c r="J186" s="176"/>
    </row>
    <row r="187">
      <c r="B187" s="187"/>
      <c r="D187" s="188"/>
      <c r="F187" s="189"/>
      <c r="H187" s="175"/>
      <c r="J187" s="176"/>
    </row>
    <row r="188">
      <c r="B188" s="187"/>
      <c r="D188" s="188"/>
      <c r="F188" s="189"/>
      <c r="H188" s="175"/>
      <c r="J188" s="176"/>
    </row>
    <row r="189">
      <c r="B189" s="187"/>
      <c r="D189" s="188"/>
      <c r="F189" s="189"/>
      <c r="H189" s="175"/>
      <c r="J189" s="176"/>
    </row>
    <row r="190">
      <c r="B190" s="187"/>
      <c r="D190" s="188"/>
      <c r="F190" s="189"/>
      <c r="H190" s="175"/>
      <c r="J190" s="176"/>
    </row>
    <row r="191">
      <c r="B191" s="187"/>
      <c r="D191" s="188"/>
      <c r="F191" s="189"/>
      <c r="H191" s="175"/>
      <c r="J191" s="176"/>
    </row>
    <row r="192">
      <c r="B192" s="187"/>
      <c r="D192" s="188"/>
      <c r="F192" s="189"/>
      <c r="H192" s="175"/>
      <c r="J192" s="176"/>
    </row>
    <row r="193">
      <c r="B193" s="187"/>
      <c r="D193" s="188"/>
      <c r="F193" s="189"/>
      <c r="H193" s="175"/>
      <c r="J193" s="176"/>
    </row>
    <row r="194">
      <c r="B194" s="187"/>
      <c r="D194" s="188"/>
      <c r="F194" s="189"/>
      <c r="H194" s="175"/>
      <c r="J194" s="176"/>
    </row>
    <row r="195">
      <c r="B195" s="187"/>
      <c r="D195" s="188"/>
      <c r="F195" s="189"/>
      <c r="H195" s="175"/>
      <c r="J195" s="176"/>
    </row>
    <row r="196">
      <c r="B196" s="187"/>
      <c r="D196" s="188"/>
      <c r="F196" s="189"/>
      <c r="H196" s="175"/>
      <c r="J196" s="176"/>
    </row>
    <row r="197">
      <c r="B197" s="187"/>
      <c r="D197" s="188"/>
      <c r="F197" s="189"/>
      <c r="H197" s="175"/>
      <c r="J197" s="176"/>
    </row>
    <row r="198">
      <c r="B198" s="187"/>
      <c r="D198" s="188"/>
      <c r="F198" s="189"/>
      <c r="H198" s="175"/>
      <c r="J198" s="176"/>
    </row>
    <row r="199">
      <c r="B199" s="187"/>
      <c r="D199" s="188"/>
      <c r="F199" s="189"/>
      <c r="H199" s="175"/>
      <c r="J199" s="176"/>
    </row>
    <row r="200">
      <c r="B200" s="187"/>
      <c r="D200" s="188"/>
      <c r="F200" s="189"/>
      <c r="H200" s="175"/>
      <c r="J200" s="176"/>
    </row>
    <row r="201">
      <c r="B201" s="187"/>
      <c r="D201" s="188"/>
      <c r="F201" s="189"/>
      <c r="H201" s="175"/>
      <c r="J201" s="176"/>
    </row>
    <row r="202">
      <c r="B202" s="187"/>
      <c r="D202" s="188"/>
      <c r="F202" s="189"/>
      <c r="H202" s="175"/>
      <c r="J202" s="176"/>
    </row>
    <row r="203">
      <c r="B203" s="187"/>
      <c r="D203" s="188"/>
      <c r="F203" s="189"/>
      <c r="H203" s="175"/>
      <c r="J203" s="176"/>
    </row>
    <row r="204">
      <c r="B204" s="187"/>
      <c r="D204" s="188"/>
      <c r="F204" s="189"/>
      <c r="H204" s="175"/>
      <c r="J204" s="176"/>
    </row>
    <row r="205">
      <c r="B205" s="187"/>
      <c r="D205" s="188"/>
      <c r="F205" s="189"/>
      <c r="H205" s="175"/>
      <c r="J205" s="176"/>
    </row>
    <row r="206">
      <c r="B206" s="187"/>
      <c r="D206" s="188"/>
      <c r="F206" s="189"/>
      <c r="H206" s="175"/>
      <c r="J206" s="176"/>
    </row>
    <row r="207">
      <c r="B207" s="187"/>
      <c r="D207" s="188"/>
      <c r="F207" s="189"/>
      <c r="H207" s="175"/>
      <c r="J207" s="176"/>
    </row>
    <row r="208">
      <c r="B208" s="187"/>
      <c r="D208" s="188"/>
      <c r="F208" s="189"/>
      <c r="H208" s="175"/>
      <c r="J208" s="176"/>
    </row>
    <row r="209">
      <c r="B209" s="187"/>
      <c r="D209" s="188"/>
      <c r="F209" s="189"/>
      <c r="H209" s="175"/>
      <c r="J209" s="176"/>
    </row>
    <row r="210">
      <c r="B210" s="187"/>
      <c r="D210" s="188"/>
      <c r="F210" s="189"/>
      <c r="H210" s="175"/>
      <c r="J210" s="176"/>
    </row>
    <row r="211">
      <c r="B211" s="187"/>
      <c r="D211" s="188"/>
      <c r="F211" s="189"/>
      <c r="H211" s="175"/>
      <c r="J211" s="176"/>
    </row>
    <row r="212">
      <c r="B212" s="187"/>
      <c r="D212" s="188"/>
      <c r="F212" s="189"/>
      <c r="H212" s="175"/>
      <c r="J212" s="176"/>
    </row>
    <row r="213">
      <c r="B213" s="187"/>
      <c r="D213" s="188"/>
      <c r="F213" s="189"/>
      <c r="H213" s="175"/>
      <c r="J213" s="176"/>
    </row>
    <row r="214">
      <c r="B214" s="187"/>
      <c r="D214" s="188"/>
      <c r="F214" s="189"/>
      <c r="H214" s="175"/>
      <c r="J214" s="176"/>
    </row>
    <row r="215">
      <c r="B215" s="187"/>
      <c r="D215" s="188"/>
      <c r="F215" s="189"/>
      <c r="H215" s="175"/>
      <c r="J215" s="176"/>
    </row>
    <row r="216">
      <c r="B216" s="187"/>
      <c r="D216" s="188"/>
      <c r="F216" s="189"/>
      <c r="H216" s="175"/>
      <c r="J216" s="176"/>
    </row>
    <row r="217">
      <c r="B217" s="187"/>
      <c r="D217" s="188"/>
      <c r="F217" s="189"/>
      <c r="H217" s="175"/>
      <c r="J217" s="176"/>
    </row>
    <row r="218">
      <c r="B218" s="187"/>
      <c r="D218" s="188"/>
      <c r="F218" s="189"/>
      <c r="H218" s="175"/>
      <c r="J218" s="176"/>
    </row>
    <row r="219">
      <c r="B219" s="187"/>
      <c r="D219" s="188"/>
      <c r="F219" s="189"/>
      <c r="H219" s="175"/>
      <c r="J219" s="176"/>
    </row>
    <row r="220">
      <c r="B220" s="187"/>
      <c r="D220" s="188"/>
      <c r="F220" s="189"/>
      <c r="H220" s="175"/>
      <c r="J220" s="176"/>
    </row>
    <row r="221">
      <c r="B221" s="187"/>
      <c r="D221" s="188"/>
      <c r="F221" s="189"/>
      <c r="H221" s="175"/>
      <c r="J221" s="176"/>
    </row>
    <row r="222">
      <c r="B222" s="187"/>
      <c r="D222" s="188"/>
      <c r="F222" s="189"/>
      <c r="H222" s="175"/>
      <c r="J222" s="176"/>
    </row>
    <row r="223">
      <c r="B223" s="187"/>
      <c r="D223" s="188"/>
      <c r="F223" s="189"/>
      <c r="H223" s="175"/>
      <c r="J223" s="176"/>
    </row>
    <row r="224">
      <c r="B224" s="187"/>
      <c r="D224" s="188"/>
      <c r="F224" s="189"/>
      <c r="H224" s="175"/>
      <c r="J224" s="176"/>
    </row>
    <row r="225">
      <c r="B225" s="187"/>
      <c r="D225" s="188"/>
      <c r="F225" s="189"/>
      <c r="H225" s="175"/>
      <c r="J225" s="176"/>
    </row>
    <row r="226">
      <c r="B226" s="187"/>
      <c r="D226" s="188"/>
      <c r="F226" s="189"/>
      <c r="H226" s="175"/>
      <c r="J226" s="176"/>
    </row>
    <row r="227">
      <c r="B227" s="187"/>
      <c r="D227" s="188"/>
      <c r="F227" s="189"/>
      <c r="H227" s="175"/>
      <c r="J227" s="176"/>
    </row>
    <row r="228">
      <c r="B228" s="187"/>
      <c r="D228" s="188"/>
      <c r="F228" s="189"/>
      <c r="H228" s="175"/>
      <c r="J228" s="176"/>
    </row>
    <row r="229">
      <c r="B229" s="187"/>
      <c r="D229" s="188"/>
      <c r="F229" s="189"/>
      <c r="H229" s="175"/>
      <c r="J229" s="176"/>
    </row>
    <row r="230">
      <c r="B230" s="187"/>
      <c r="D230" s="188"/>
      <c r="F230" s="189"/>
      <c r="H230" s="175"/>
      <c r="J230" s="176"/>
    </row>
    <row r="231">
      <c r="B231" s="187"/>
      <c r="D231" s="188"/>
      <c r="F231" s="189"/>
      <c r="H231" s="175"/>
      <c r="J231" s="176"/>
    </row>
    <row r="232">
      <c r="B232" s="187"/>
      <c r="D232" s="188"/>
      <c r="F232" s="189"/>
      <c r="H232" s="175"/>
      <c r="J232" s="176"/>
    </row>
    <row r="233">
      <c r="B233" s="187"/>
      <c r="D233" s="188"/>
      <c r="F233" s="189"/>
      <c r="H233" s="175"/>
      <c r="J233" s="176"/>
    </row>
    <row r="234">
      <c r="B234" s="187"/>
      <c r="D234" s="188"/>
      <c r="F234" s="189"/>
      <c r="H234" s="175"/>
      <c r="J234" s="176"/>
    </row>
    <row r="235">
      <c r="B235" s="187"/>
      <c r="D235" s="188"/>
      <c r="F235" s="189"/>
      <c r="H235" s="175"/>
      <c r="J235" s="176"/>
    </row>
    <row r="236">
      <c r="B236" s="187"/>
      <c r="D236" s="188"/>
      <c r="F236" s="189"/>
      <c r="H236" s="175"/>
      <c r="J236" s="176"/>
    </row>
    <row r="237">
      <c r="B237" s="187"/>
      <c r="D237" s="188"/>
      <c r="F237" s="189"/>
      <c r="H237" s="175"/>
      <c r="J237" s="176"/>
    </row>
    <row r="238">
      <c r="B238" s="187"/>
      <c r="D238" s="188"/>
      <c r="F238" s="189"/>
      <c r="H238" s="175"/>
      <c r="J238" s="176"/>
    </row>
    <row r="239">
      <c r="B239" s="187"/>
      <c r="D239" s="188"/>
      <c r="F239" s="189"/>
      <c r="H239" s="175"/>
      <c r="J239" s="176"/>
    </row>
    <row r="240">
      <c r="B240" s="187"/>
      <c r="D240" s="188"/>
      <c r="F240" s="189"/>
      <c r="H240" s="175"/>
      <c r="J240" s="176"/>
    </row>
    <row r="241">
      <c r="B241" s="187"/>
      <c r="D241" s="188"/>
      <c r="F241" s="189"/>
      <c r="H241" s="175"/>
      <c r="J241" s="176"/>
    </row>
    <row r="242">
      <c r="B242" s="187"/>
      <c r="D242" s="188"/>
      <c r="F242" s="189"/>
      <c r="H242" s="175"/>
      <c r="J242" s="176"/>
    </row>
    <row r="243">
      <c r="B243" s="187"/>
      <c r="D243" s="188"/>
      <c r="F243" s="189"/>
      <c r="H243" s="175"/>
      <c r="J243" s="176"/>
    </row>
    <row r="244">
      <c r="B244" s="187"/>
      <c r="D244" s="188"/>
      <c r="F244" s="189"/>
      <c r="H244" s="175"/>
      <c r="J244" s="176"/>
    </row>
    <row r="245">
      <c r="B245" s="187"/>
      <c r="D245" s="188"/>
      <c r="F245" s="189"/>
      <c r="H245" s="175"/>
      <c r="J245" s="176"/>
    </row>
    <row r="246">
      <c r="B246" s="187"/>
      <c r="D246" s="188"/>
      <c r="F246" s="189"/>
      <c r="H246" s="175"/>
      <c r="J246" s="176"/>
    </row>
    <row r="247">
      <c r="B247" s="187"/>
      <c r="D247" s="188"/>
      <c r="F247" s="189"/>
      <c r="H247" s="175"/>
      <c r="J247" s="176"/>
    </row>
    <row r="248">
      <c r="B248" s="187"/>
      <c r="D248" s="188"/>
      <c r="F248" s="189"/>
      <c r="H248" s="175"/>
      <c r="J248" s="176"/>
    </row>
    <row r="249">
      <c r="B249" s="187"/>
      <c r="D249" s="188"/>
      <c r="F249" s="189"/>
      <c r="H249" s="175"/>
      <c r="J249" s="176"/>
    </row>
    <row r="250">
      <c r="B250" s="187"/>
      <c r="D250" s="188"/>
      <c r="F250" s="189"/>
      <c r="H250" s="175"/>
      <c r="J250" s="176"/>
    </row>
    <row r="251">
      <c r="B251" s="187"/>
      <c r="D251" s="188"/>
      <c r="F251" s="189"/>
      <c r="H251" s="175"/>
      <c r="J251" s="176"/>
    </row>
    <row r="252">
      <c r="B252" s="187"/>
      <c r="D252" s="188"/>
      <c r="F252" s="189"/>
      <c r="H252" s="175"/>
      <c r="J252" s="176"/>
    </row>
    <row r="253">
      <c r="B253" s="187"/>
      <c r="D253" s="188"/>
      <c r="F253" s="189"/>
      <c r="H253" s="175"/>
      <c r="J253" s="176"/>
    </row>
    <row r="254">
      <c r="B254" s="187"/>
      <c r="D254" s="188"/>
      <c r="F254" s="189"/>
      <c r="H254" s="175"/>
      <c r="J254" s="176"/>
    </row>
    <row r="255">
      <c r="B255" s="187"/>
      <c r="D255" s="188"/>
      <c r="F255" s="189"/>
      <c r="H255" s="175"/>
      <c r="J255" s="176"/>
    </row>
    <row r="256">
      <c r="B256" s="187"/>
      <c r="D256" s="188"/>
      <c r="F256" s="189"/>
      <c r="H256" s="175"/>
      <c r="J256" s="176"/>
    </row>
    <row r="257">
      <c r="B257" s="187"/>
      <c r="D257" s="188"/>
      <c r="F257" s="189"/>
      <c r="H257" s="175"/>
      <c r="J257" s="176"/>
    </row>
    <row r="258">
      <c r="B258" s="187"/>
      <c r="D258" s="188"/>
      <c r="F258" s="189"/>
      <c r="H258" s="175"/>
      <c r="J258" s="176"/>
    </row>
    <row r="259">
      <c r="B259" s="187"/>
      <c r="D259" s="188"/>
      <c r="F259" s="189"/>
      <c r="H259" s="175"/>
      <c r="J259" s="176"/>
    </row>
    <row r="260">
      <c r="B260" s="187"/>
      <c r="D260" s="188"/>
      <c r="F260" s="189"/>
      <c r="H260" s="175"/>
      <c r="J260" s="176"/>
    </row>
    <row r="261">
      <c r="B261" s="187"/>
      <c r="D261" s="188"/>
      <c r="F261" s="189"/>
      <c r="H261" s="175"/>
      <c r="J261" s="176"/>
    </row>
    <row r="262">
      <c r="B262" s="187"/>
      <c r="D262" s="188"/>
      <c r="F262" s="189"/>
      <c r="H262" s="175"/>
      <c r="J262" s="176"/>
    </row>
    <row r="263">
      <c r="B263" s="187"/>
      <c r="D263" s="188"/>
      <c r="F263" s="189"/>
      <c r="H263" s="175"/>
      <c r="J263" s="176"/>
    </row>
    <row r="264">
      <c r="B264" s="187"/>
      <c r="D264" s="188"/>
      <c r="F264" s="189"/>
      <c r="H264" s="175"/>
      <c r="J264" s="176"/>
    </row>
    <row r="265">
      <c r="B265" s="187"/>
      <c r="D265" s="188"/>
      <c r="F265" s="189"/>
      <c r="H265" s="175"/>
      <c r="J265" s="176"/>
    </row>
    <row r="266">
      <c r="B266" s="187"/>
      <c r="D266" s="188"/>
      <c r="F266" s="189"/>
      <c r="H266" s="175"/>
      <c r="J266" s="176"/>
    </row>
    <row r="267">
      <c r="B267" s="187"/>
      <c r="D267" s="188"/>
      <c r="F267" s="189"/>
      <c r="H267" s="175"/>
      <c r="J267" s="176"/>
    </row>
    <row r="268">
      <c r="B268" s="187"/>
      <c r="D268" s="188"/>
      <c r="F268" s="189"/>
      <c r="H268" s="175"/>
      <c r="J268" s="176"/>
    </row>
    <row r="269">
      <c r="B269" s="187"/>
      <c r="D269" s="188"/>
      <c r="F269" s="189"/>
      <c r="H269" s="175"/>
      <c r="J269" s="176"/>
    </row>
    <row r="270">
      <c r="B270" s="187"/>
      <c r="D270" s="188"/>
      <c r="F270" s="189"/>
      <c r="H270" s="175"/>
      <c r="J270" s="176"/>
    </row>
    <row r="271">
      <c r="B271" s="187"/>
      <c r="D271" s="188"/>
      <c r="F271" s="189"/>
      <c r="H271" s="175"/>
      <c r="J271" s="176"/>
    </row>
    <row r="272">
      <c r="B272" s="187"/>
      <c r="D272" s="188"/>
      <c r="F272" s="189"/>
      <c r="H272" s="175"/>
      <c r="J272" s="176"/>
    </row>
    <row r="273">
      <c r="B273" s="187"/>
      <c r="D273" s="188"/>
      <c r="F273" s="189"/>
      <c r="H273" s="175"/>
      <c r="J273" s="176"/>
    </row>
    <row r="274">
      <c r="B274" s="187"/>
      <c r="D274" s="188"/>
      <c r="F274" s="189"/>
      <c r="H274" s="175"/>
      <c r="J274" s="176"/>
    </row>
    <row r="275">
      <c r="B275" s="187"/>
      <c r="D275" s="188"/>
      <c r="F275" s="189"/>
      <c r="H275" s="175"/>
      <c r="J275" s="176"/>
    </row>
    <row r="276">
      <c r="B276" s="187"/>
      <c r="D276" s="188"/>
      <c r="F276" s="189"/>
      <c r="H276" s="175"/>
      <c r="J276" s="176"/>
    </row>
    <row r="277">
      <c r="B277" s="187"/>
      <c r="D277" s="188"/>
      <c r="F277" s="189"/>
      <c r="H277" s="175"/>
      <c r="J277" s="176"/>
    </row>
    <row r="278">
      <c r="B278" s="187"/>
      <c r="D278" s="188"/>
      <c r="F278" s="189"/>
      <c r="H278" s="175"/>
      <c r="J278" s="176"/>
    </row>
    <row r="279">
      <c r="B279" s="187"/>
      <c r="D279" s="188"/>
      <c r="F279" s="189"/>
      <c r="H279" s="175"/>
      <c r="J279" s="176"/>
    </row>
    <row r="280">
      <c r="B280" s="187"/>
      <c r="D280" s="188"/>
      <c r="F280" s="189"/>
      <c r="H280" s="175"/>
      <c r="J280" s="176"/>
    </row>
    <row r="281">
      <c r="B281" s="187"/>
      <c r="D281" s="188"/>
      <c r="F281" s="189"/>
      <c r="H281" s="175"/>
      <c r="J281" s="176"/>
    </row>
    <row r="282">
      <c r="B282" s="187"/>
      <c r="D282" s="188"/>
      <c r="F282" s="189"/>
      <c r="H282" s="175"/>
      <c r="J282" s="176"/>
    </row>
    <row r="283">
      <c r="B283" s="187"/>
      <c r="D283" s="188"/>
      <c r="F283" s="189"/>
      <c r="H283" s="175"/>
      <c r="J283" s="176"/>
    </row>
    <row r="284">
      <c r="B284" s="187"/>
      <c r="D284" s="188"/>
      <c r="F284" s="189"/>
      <c r="H284" s="175"/>
      <c r="J284" s="176"/>
    </row>
    <row r="285">
      <c r="B285" s="187"/>
      <c r="D285" s="188"/>
      <c r="F285" s="189"/>
      <c r="H285" s="175"/>
      <c r="J285" s="176"/>
    </row>
    <row r="286">
      <c r="B286" s="187"/>
      <c r="D286" s="188"/>
      <c r="F286" s="189"/>
      <c r="H286" s="175"/>
      <c r="J286" s="176"/>
    </row>
    <row r="287">
      <c r="B287" s="187"/>
      <c r="D287" s="188"/>
      <c r="F287" s="189"/>
      <c r="H287" s="175"/>
      <c r="J287" s="176"/>
    </row>
    <row r="288">
      <c r="B288" s="187"/>
      <c r="D288" s="188"/>
      <c r="F288" s="189"/>
      <c r="H288" s="175"/>
      <c r="J288" s="176"/>
    </row>
    <row r="289">
      <c r="B289" s="187"/>
      <c r="D289" s="188"/>
      <c r="F289" s="189"/>
      <c r="H289" s="175"/>
      <c r="J289" s="176"/>
    </row>
    <row r="290">
      <c r="B290" s="187"/>
      <c r="D290" s="188"/>
      <c r="F290" s="189"/>
      <c r="H290" s="175"/>
      <c r="J290" s="176"/>
    </row>
    <row r="291">
      <c r="B291" s="187"/>
      <c r="D291" s="188"/>
      <c r="F291" s="189"/>
      <c r="H291" s="175"/>
      <c r="J291" s="176"/>
    </row>
    <row r="292">
      <c r="B292" s="187"/>
      <c r="D292" s="188"/>
      <c r="F292" s="189"/>
      <c r="H292" s="175"/>
      <c r="J292" s="176"/>
    </row>
    <row r="293">
      <c r="B293" s="187"/>
      <c r="D293" s="188"/>
      <c r="F293" s="189"/>
      <c r="H293" s="175"/>
      <c r="J293" s="176"/>
    </row>
    <row r="294">
      <c r="B294" s="187"/>
      <c r="D294" s="188"/>
      <c r="F294" s="189"/>
      <c r="H294" s="175"/>
      <c r="J294" s="176"/>
    </row>
    <row r="295">
      <c r="B295" s="187"/>
      <c r="D295" s="188"/>
      <c r="F295" s="189"/>
      <c r="H295" s="175"/>
      <c r="J295" s="176"/>
    </row>
    <row r="296">
      <c r="B296" s="187"/>
      <c r="D296" s="188"/>
      <c r="F296" s="189"/>
      <c r="H296" s="175"/>
      <c r="J296" s="176"/>
    </row>
    <row r="297">
      <c r="B297" s="187"/>
      <c r="D297" s="188"/>
      <c r="F297" s="189"/>
      <c r="H297" s="175"/>
      <c r="J297" s="176"/>
    </row>
    <row r="298">
      <c r="B298" s="187"/>
      <c r="D298" s="188"/>
      <c r="F298" s="189"/>
      <c r="H298" s="175"/>
      <c r="J298" s="176"/>
    </row>
    <row r="299">
      <c r="B299" s="187"/>
      <c r="D299" s="188"/>
      <c r="F299" s="189"/>
      <c r="H299" s="175"/>
      <c r="J299" s="176"/>
    </row>
    <row r="300">
      <c r="B300" s="187"/>
      <c r="D300" s="188"/>
      <c r="F300" s="189"/>
      <c r="H300" s="175"/>
      <c r="J300" s="176"/>
    </row>
    <row r="301">
      <c r="B301" s="187"/>
      <c r="D301" s="188"/>
      <c r="F301" s="189"/>
      <c r="H301" s="175"/>
      <c r="J301" s="176"/>
    </row>
    <row r="302">
      <c r="B302" s="187"/>
      <c r="D302" s="188"/>
      <c r="F302" s="189"/>
      <c r="H302" s="175"/>
      <c r="J302" s="176"/>
    </row>
    <row r="303">
      <c r="B303" s="187"/>
      <c r="D303" s="188"/>
      <c r="F303" s="189"/>
      <c r="H303" s="175"/>
      <c r="J303" s="176"/>
    </row>
    <row r="304">
      <c r="B304" s="187"/>
      <c r="D304" s="188"/>
      <c r="F304" s="189"/>
      <c r="H304" s="175"/>
      <c r="J304" s="176"/>
    </row>
    <row r="305">
      <c r="B305" s="187"/>
      <c r="D305" s="188"/>
      <c r="F305" s="189"/>
      <c r="H305" s="175"/>
      <c r="J305" s="176"/>
    </row>
    <row r="306">
      <c r="B306" s="187"/>
      <c r="D306" s="188"/>
      <c r="F306" s="189"/>
      <c r="H306" s="175"/>
      <c r="J306" s="176"/>
    </row>
    <row r="307">
      <c r="B307" s="187"/>
      <c r="D307" s="188"/>
      <c r="F307" s="189"/>
      <c r="H307" s="175"/>
      <c r="J307" s="176"/>
    </row>
    <row r="308">
      <c r="B308" s="187"/>
      <c r="D308" s="188"/>
      <c r="F308" s="189"/>
      <c r="H308" s="175"/>
      <c r="J308" s="176"/>
    </row>
    <row r="309">
      <c r="B309" s="187"/>
      <c r="D309" s="188"/>
      <c r="F309" s="189"/>
      <c r="H309" s="175"/>
      <c r="J309" s="176"/>
    </row>
    <row r="310">
      <c r="B310" s="187"/>
      <c r="D310" s="188"/>
      <c r="F310" s="189"/>
      <c r="H310" s="175"/>
      <c r="J310" s="176"/>
    </row>
    <row r="311">
      <c r="B311" s="187"/>
      <c r="D311" s="188"/>
      <c r="F311" s="189"/>
      <c r="H311" s="175"/>
      <c r="J311" s="176"/>
    </row>
    <row r="312">
      <c r="B312" s="187"/>
      <c r="D312" s="188"/>
      <c r="F312" s="189"/>
      <c r="H312" s="175"/>
      <c r="J312" s="176"/>
    </row>
    <row r="313">
      <c r="B313" s="187"/>
      <c r="D313" s="188"/>
      <c r="F313" s="189"/>
      <c r="H313" s="175"/>
      <c r="J313" s="176"/>
    </row>
    <row r="314">
      <c r="B314" s="187"/>
      <c r="D314" s="188"/>
      <c r="F314" s="189"/>
      <c r="H314" s="175"/>
      <c r="J314" s="176"/>
    </row>
    <row r="315">
      <c r="B315" s="187"/>
      <c r="D315" s="188"/>
      <c r="F315" s="189"/>
      <c r="H315" s="175"/>
      <c r="J315" s="176"/>
    </row>
    <row r="316">
      <c r="B316" s="187"/>
      <c r="D316" s="188"/>
      <c r="F316" s="189"/>
      <c r="H316" s="175"/>
      <c r="J316" s="176"/>
    </row>
    <row r="317">
      <c r="B317" s="187"/>
      <c r="D317" s="188"/>
      <c r="F317" s="189"/>
      <c r="H317" s="175"/>
      <c r="J317" s="176"/>
    </row>
    <row r="318">
      <c r="B318" s="187"/>
      <c r="D318" s="188"/>
      <c r="F318" s="189"/>
      <c r="H318" s="175"/>
      <c r="J318" s="176"/>
    </row>
    <row r="319">
      <c r="B319" s="187"/>
      <c r="D319" s="188"/>
      <c r="F319" s="189"/>
      <c r="H319" s="175"/>
      <c r="J319" s="176"/>
    </row>
    <row r="320">
      <c r="B320" s="187"/>
      <c r="D320" s="188"/>
      <c r="F320" s="189"/>
      <c r="H320" s="175"/>
      <c r="J320" s="176"/>
    </row>
    <row r="321">
      <c r="B321" s="187"/>
      <c r="D321" s="188"/>
      <c r="F321" s="189"/>
      <c r="H321" s="175"/>
      <c r="J321" s="176"/>
    </row>
    <row r="322">
      <c r="B322" s="187"/>
      <c r="D322" s="188"/>
      <c r="F322" s="189"/>
      <c r="H322" s="175"/>
      <c r="J322" s="176"/>
    </row>
    <row r="323">
      <c r="B323" s="187"/>
      <c r="D323" s="188"/>
      <c r="F323" s="189"/>
      <c r="H323" s="175"/>
      <c r="J323" s="176"/>
    </row>
    <row r="324">
      <c r="B324" s="187"/>
      <c r="D324" s="188"/>
      <c r="F324" s="189"/>
      <c r="H324" s="175"/>
      <c r="J324" s="176"/>
    </row>
    <row r="325">
      <c r="B325" s="187"/>
      <c r="D325" s="188"/>
      <c r="F325" s="189"/>
      <c r="H325" s="175"/>
      <c r="J325" s="176"/>
    </row>
    <row r="326">
      <c r="B326" s="187"/>
      <c r="D326" s="188"/>
      <c r="F326" s="189"/>
      <c r="H326" s="175"/>
      <c r="J326" s="176"/>
    </row>
    <row r="327">
      <c r="B327" s="187"/>
      <c r="D327" s="188"/>
      <c r="F327" s="189"/>
      <c r="H327" s="175"/>
      <c r="J327" s="176"/>
    </row>
    <row r="328">
      <c r="B328" s="187"/>
      <c r="D328" s="188"/>
      <c r="F328" s="189"/>
      <c r="H328" s="175"/>
      <c r="J328" s="176"/>
    </row>
    <row r="329">
      <c r="B329" s="187"/>
      <c r="D329" s="188"/>
      <c r="F329" s="189"/>
      <c r="H329" s="175"/>
      <c r="J329" s="176"/>
    </row>
    <row r="330">
      <c r="B330" s="187"/>
      <c r="D330" s="188"/>
      <c r="F330" s="189"/>
      <c r="H330" s="175"/>
      <c r="J330" s="176"/>
    </row>
    <row r="331">
      <c r="B331" s="187"/>
      <c r="D331" s="188"/>
      <c r="F331" s="189"/>
      <c r="H331" s="175"/>
      <c r="J331" s="176"/>
    </row>
    <row r="332">
      <c r="B332" s="187"/>
      <c r="D332" s="188"/>
      <c r="F332" s="189"/>
      <c r="H332" s="175"/>
      <c r="J332" s="176"/>
    </row>
    <row r="333">
      <c r="B333" s="187"/>
      <c r="D333" s="188"/>
      <c r="F333" s="189"/>
      <c r="H333" s="175"/>
      <c r="J333" s="176"/>
    </row>
    <row r="334">
      <c r="B334" s="187"/>
      <c r="D334" s="188"/>
      <c r="F334" s="189"/>
      <c r="H334" s="175"/>
      <c r="J334" s="176"/>
    </row>
    <row r="335">
      <c r="B335" s="187"/>
      <c r="D335" s="188"/>
      <c r="F335" s="189"/>
      <c r="H335" s="175"/>
      <c r="J335" s="176"/>
    </row>
    <row r="336">
      <c r="B336" s="187"/>
      <c r="D336" s="188"/>
      <c r="F336" s="189"/>
      <c r="H336" s="175"/>
      <c r="J336" s="176"/>
    </row>
    <row r="337">
      <c r="B337" s="187"/>
      <c r="D337" s="188"/>
      <c r="F337" s="189"/>
      <c r="H337" s="175"/>
      <c r="J337" s="176"/>
    </row>
    <row r="338">
      <c r="B338" s="187"/>
      <c r="D338" s="188"/>
      <c r="F338" s="189"/>
      <c r="H338" s="175"/>
      <c r="J338" s="176"/>
    </row>
    <row r="339">
      <c r="B339" s="187"/>
      <c r="D339" s="188"/>
      <c r="F339" s="189"/>
      <c r="H339" s="175"/>
      <c r="J339" s="176"/>
    </row>
    <row r="340">
      <c r="B340" s="187"/>
      <c r="D340" s="188"/>
      <c r="F340" s="189"/>
      <c r="H340" s="175"/>
      <c r="J340" s="176"/>
    </row>
    <row r="341">
      <c r="B341" s="187"/>
      <c r="D341" s="188"/>
      <c r="F341" s="189"/>
      <c r="H341" s="175"/>
      <c r="J341" s="176"/>
    </row>
    <row r="342">
      <c r="B342" s="187"/>
      <c r="D342" s="188"/>
      <c r="F342" s="189"/>
      <c r="H342" s="175"/>
      <c r="J342" s="176"/>
    </row>
    <row r="343">
      <c r="B343" s="187"/>
      <c r="D343" s="188"/>
      <c r="F343" s="189"/>
      <c r="H343" s="175"/>
      <c r="J343" s="176"/>
    </row>
    <row r="344">
      <c r="B344" s="187"/>
      <c r="D344" s="188"/>
      <c r="F344" s="189"/>
      <c r="H344" s="175"/>
      <c r="J344" s="176"/>
    </row>
    <row r="345">
      <c r="B345" s="187"/>
      <c r="D345" s="188"/>
      <c r="F345" s="189"/>
      <c r="H345" s="175"/>
      <c r="J345" s="176"/>
    </row>
    <row r="346">
      <c r="B346" s="187"/>
      <c r="D346" s="188"/>
      <c r="F346" s="189"/>
      <c r="H346" s="175"/>
      <c r="J346" s="176"/>
    </row>
    <row r="347">
      <c r="B347" s="187"/>
      <c r="D347" s="188"/>
      <c r="F347" s="189"/>
      <c r="H347" s="175"/>
      <c r="J347" s="176"/>
    </row>
    <row r="348">
      <c r="B348" s="187"/>
      <c r="D348" s="188"/>
      <c r="F348" s="189"/>
      <c r="H348" s="175"/>
      <c r="J348" s="176"/>
    </row>
    <row r="349">
      <c r="B349" s="187"/>
      <c r="D349" s="188"/>
      <c r="F349" s="189"/>
      <c r="H349" s="175"/>
      <c r="J349" s="176"/>
    </row>
    <row r="350">
      <c r="B350" s="187"/>
      <c r="D350" s="188"/>
      <c r="F350" s="189"/>
      <c r="H350" s="175"/>
      <c r="J350" s="176"/>
    </row>
    <row r="351">
      <c r="B351" s="187"/>
      <c r="D351" s="188"/>
      <c r="F351" s="189"/>
      <c r="H351" s="175"/>
      <c r="J351" s="176"/>
    </row>
    <row r="352">
      <c r="B352" s="187"/>
      <c r="D352" s="188"/>
      <c r="F352" s="189"/>
      <c r="H352" s="175"/>
      <c r="J352" s="176"/>
    </row>
    <row r="353">
      <c r="B353" s="187"/>
      <c r="D353" s="188"/>
      <c r="F353" s="189"/>
      <c r="H353" s="175"/>
      <c r="J353" s="176"/>
    </row>
    <row r="354">
      <c r="B354" s="187"/>
      <c r="D354" s="188"/>
      <c r="F354" s="189"/>
      <c r="H354" s="175"/>
      <c r="J354" s="176"/>
    </row>
    <row r="355">
      <c r="B355" s="187"/>
      <c r="D355" s="188"/>
      <c r="F355" s="189"/>
      <c r="H355" s="175"/>
      <c r="J355" s="176"/>
    </row>
    <row r="356">
      <c r="B356" s="187"/>
      <c r="D356" s="188"/>
      <c r="F356" s="189"/>
      <c r="H356" s="175"/>
      <c r="J356" s="176"/>
    </row>
    <row r="357">
      <c r="B357" s="187"/>
      <c r="D357" s="188"/>
      <c r="F357" s="189"/>
      <c r="H357" s="175"/>
      <c r="J357" s="176"/>
    </row>
    <row r="358">
      <c r="B358" s="187"/>
      <c r="D358" s="188"/>
      <c r="F358" s="189"/>
      <c r="H358" s="175"/>
      <c r="J358" s="176"/>
    </row>
    <row r="359">
      <c r="B359" s="187"/>
      <c r="D359" s="188"/>
      <c r="F359" s="189"/>
      <c r="H359" s="175"/>
      <c r="J359" s="176"/>
    </row>
    <row r="360">
      <c r="B360" s="187"/>
      <c r="D360" s="188"/>
      <c r="F360" s="189"/>
      <c r="H360" s="175"/>
      <c r="J360" s="176"/>
    </row>
    <row r="361">
      <c r="B361" s="187"/>
      <c r="D361" s="188"/>
      <c r="F361" s="189"/>
      <c r="H361" s="175"/>
      <c r="J361" s="176"/>
    </row>
    <row r="362">
      <c r="B362" s="187"/>
      <c r="D362" s="188"/>
      <c r="F362" s="189"/>
      <c r="H362" s="175"/>
      <c r="J362" s="176"/>
    </row>
    <row r="363">
      <c r="B363" s="187"/>
      <c r="D363" s="188"/>
      <c r="F363" s="189"/>
      <c r="H363" s="175"/>
      <c r="J363" s="176"/>
    </row>
    <row r="364">
      <c r="B364" s="187"/>
      <c r="D364" s="188"/>
      <c r="F364" s="189"/>
      <c r="H364" s="175"/>
      <c r="J364" s="176"/>
    </row>
    <row r="365">
      <c r="B365" s="187"/>
      <c r="D365" s="188"/>
      <c r="F365" s="189"/>
      <c r="H365" s="175"/>
      <c r="J365" s="176"/>
    </row>
    <row r="366">
      <c r="B366" s="187"/>
      <c r="D366" s="188"/>
      <c r="F366" s="189"/>
      <c r="H366" s="175"/>
      <c r="J366" s="176"/>
    </row>
    <row r="367">
      <c r="B367" s="187"/>
      <c r="D367" s="188"/>
      <c r="F367" s="189"/>
      <c r="H367" s="175"/>
      <c r="J367" s="176"/>
    </row>
    <row r="368">
      <c r="B368" s="187"/>
      <c r="D368" s="188"/>
      <c r="F368" s="189"/>
      <c r="H368" s="175"/>
      <c r="J368" s="176"/>
    </row>
    <row r="369">
      <c r="B369" s="187"/>
      <c r="D369" s="188"/>
      <c r="F369" s="189"/>
      <c r="H369" s="175"/>
      <c r="J369" s="176"/>
    </row>
    <row r="370">
      <c r="B370" s="187"/>
      <c r="D370" s="188"/>
      <c r="F370" s="189"/>
      <c r="H370" s="175"/>
      <c r="J370" s="176"/>
    </row>
    <row r="371">
      <c r="B371" s="187"/>
      <c r="D371" s="188"/>
      <c r="F371" s="189"/>
      <c r="H371" s="175"/>
      <c r="J371" s="176"/>
    </row>
    <row r="372">
      <c r="B372" s="187"/>
      <c r="D372" s="188"/>
      <c r="F372" s="189"/>
      <c r="H372" s="175"/>
      <c r="J372" s="176"/>
    </row>
    <row r="373">
      <c r="B373" s="187"/>
      <c r="D373" s="188"/>
      <c r="F373" s="189"/>
      <c r="H373" s="175"/>
      <c r="J373" s="176"/>
    </row>
    <row r="374">
      <c r="B374" s="187"/>
      <c r="D374" s="188"/>
      <c r="F374" s="189"/>
      <c r="H374" s="175"/>
      <c r="J374" s="176"/>
    </row>
    <row r="375">
      <c r="B375" s="187"/>
      <c r="D375" s="188"/>
      <c r="F375" s="189"/>
      <c r="H375" s="175"/>
      <c r="J375" s="176"/>
    </row>
    <row r="376">
      <c r="B376" s="187"/>
      <c r="D376" s="188"/>
      <c r="F376" s="189"/>
      <c r="H376" s="175"/>
      <c r="J376" s="176"/>
    </row>
    <row r="377">
      <c r="B377" s="187"/>
      <c r="D377" s="188"/>
      <c r="F377" s="189"/>
      <c r="H377" s="175"/>
      <c r="J377" s="176"/>
    </row>
    <row r="378">
      <c r="B378" s="187"/>
      <c r="D378" s="188"/>
      <c r="F378" s="189"/>
      <c r="H378" s="175"/>
      <c r="J378" s="176"/>
    </row>
    <row r="379">
      <c r="B379" s="187"/>
      <c r="D379" s="188"/>
      <c r="F379" s="189"/>
      <c r="H379" s="175"/>
      <c r="J379" s="176"/>
    </row>
    <row r="380">
      <c r="B380" s="187"/>
      <c r="D380" s="188"/>
      <c r="F380" s="189"/>
      <c r="H380" s="175"/>
      <c r="J380" s="176"/>
    </row>
    <row r="381">
      <c r="B381" s="187"/>
      <c r="D381" s="188"/>
      <c r="F381" s="189"/>
      <c r="H381" s="175"/>
      <c r="J381" s="176"/>
    </row>
    <row r="382">
      <c r="B382" s="187"/>
      <c r="D382" s="188"/>
      <c r="F382" s="189"/>
      <c r="H382" s="175"/>
      <c r="J382" s="176"/>
    </row>
    <row r="383">
      <c r="B383" s="187"/>
      <c r="D383" s="188"/>
      <c r="F383" s="189"/>
      <c r="H383" s="175"/>
      <c r="J383" s="176"/>
    </row>
    <row r="384">
      <c r="B384" s="187"/>
      <c r="D384" s="188"/>
      <c r="F384" s="189"/>
      <c r="H384" s="175"/>
      <c r="J384" s="176"/>
    </row>
    <row r="385">
      <c r="B385" s="187"/>
      <c r="D385" s="188"/>
      <c r="F385" s="189"/>
      <c r="H385" s="175"/>
      <c r="J385" s="176"/>
    </row>
    <row r="386">
      <c r="B386" s="187"/>
      <c r="D386" s="188"/>
      <c r="F386" s="189"/>
      <c r="H386" s="175"/>
      <c r="J386" s="176"/>
    </row>
    <row r="387">
      <c r="B387" s="187"/>
      <c r="D387" s="188"/>
      <c r="F387" s="189"/>
      <c r="H387" s="175"/>
      <c r="J387" s="176"/>
    </row>
    <row r="388">
      <c r="B388" s="187"/>
      <c r="D388" s="188"/>
      <c r="F388" s="189"/>
      <c r="H388" s="175"/>
      <c r="J388" s="176"/>
    </row>
    <row r="389">
      <c r="B389" s="187"/>
      <c r="D389" s="188"/>
      <c r="F389" s="189"/>
      <c r="H389" s="175"/>
      <c r="J389" s="176"/>
    </row>
    <row r="390">
      <c r="B390" s="187"/>
      <c r="D390" s="188"/>
      <c r="F390" s="189"/>
      <c r="H390" s="175"/>
      <c r="J390" s="176"/>
    </row>
    <row r="391">
      <c r="B391" s="187"/>
      <c r="D391" s="188"/>
      <c r="F391" s="189"/>
      <c r="H391" s="175"/>
      <c r="J391" s="176"/>
    </row>
    <row r="392">
      <c r="B392" s="187"/>
      <c r="D392" s="188"/>
      <c r="F392" s="189"/>
      <c r="H392" s="175"/>
      <c r="J392" s="176"/>
    </row>
    <row r="393">
      <c r="B393" s="187"/>
      <c r="D393" s="188"/>
      <c r="F393" s="189"/>
      <c r="H393" s="175"/>
      <c r="J393" s="176"/>
    </row>
    <row r="394">
      <c r="B394" s="187"/>
      <c r="D394" s="188"/>
      <c r="F394" s="189"/>
      <c r="H394" s="175"/>
      <c r="J394" s="176"/>
    </row>
    <row r="395">
      <c r="B395" s="187"/>
      <c r="D395" s="188"/>
      <c r="F395" s="189"/>
      <c r="H395" s="175"/>
      <c r="J395" s="176"/>
    </row>
    <row r="396">
      <c r="B396" s="187"/>
      <c r="D396" s="188"/>
      <c r="F396" s="189"/>
      <c r="H396" s="175"/>
      <c r="J396" s="176"/>
    </row>
    <row r="397">
      <c r="B397" s="187"/>
      <c r="D397" s="188"/>
      <c r="F397" s="189"/>
      <c r="H397" s="175"/>
      <c r="J397" s="176"/>
    </row>
    <row r="398">
      <c r="B398" s="187"/>
      <c r="D398" s="188"/>
      <c r="F398" s="189"/>
      <c r="H398" s="175"/>
      <c r="J398" s="176"/>
    </row>
    <row r="399">
      <c r="B399" s="187"/>
      <c r="D399" s="188"/>
      <c r="F399" s="189"/>
      <c r="H399" s="175"/>
      <c r="J399" s="176"/>
    </row>
    <row r="400">
      <c r="B400" s="187"/>
      <c r="D400" s="188"/>
      <c r="F400" s="189"/>
      <c r="H400" s="175"/>
      <c r="J400" s="176"/>
    </row>
    <row r="401">
      <c r="B401" s="187"/>
      <c r="D401" s="188"/>
      <c r="F401" s="189"/>
      <c r="H401" s="175"/>
      <c r="J401" s="176"/>
    </row>
    <row r="402">
      <c r="B402" s="187"/>
      <c r="D402" s="188"/>
      <c r="F402" s="189"/>
      <c r="H402" s="175"/>
      <c r="J402" s="176"/>
    </row>
    <row r="403">
      <c r="B403" s="187"/>
      <c r="D403" s="188"/>
      <c r="F403" s="189"/>
      <c r="H403" s="175"/>
      <c r="J403" s="176"/>
    </row>
    <row r="404">
      <c r="B404" s="187"/>
      <c r="D404" s="188"/>
      <c r="F404" s="189"/>
      <c r="H404" s="175"/>
      <c r="J404" s="176"/>
    </row>
    <row r="405">
      <c r="B405" s="187"/>
      <c r="D405" s="188"/>
      <c r="F405" s="189"/>
      <c r="H405" s="175"/>
      <c r="J405" s="176"/>
    </row>
    <row r="406">
      <c r="B406" s="187"/>
      <c r="D406" s="188"/>
      <c r="F406" s="189"/>
      <c r="H406" s="175"/>
      <c r="J406" s="176"/>
    </row>
    <row r="407">
      <c r="B407" s="187"/>
      <c r="D407" s="188"/>
      <c r="F407" s="189"/>
      <c r="H407" s="175"/>
      <c r="J407" s="176"/>
    </row>
    <row r="408">
      <c r="B408" s="187"/>
      <c r="D408" s="188"/>
      <c r="F408" s="189"/>
      <c r="H408" s="175"/>
      <c r="J408" s="176"/>
    </row>
    <row r="409">
      <c r="B409" s="187"/>
      <c r="D409" s="188"/>
      <c r="F409" s="189"/>
      <c r="H409" s="175"/>
      <c r="J409" s="176"/>
    </row>
    <row r="410">
      <c r="B410" s="187"/>
      <c r="D410" s="188"/>
      <c r="F410" s="189"/>
      <c r="H410" s="175"/>
      <c r="J410" s="176"/>
    </row>
    <row r="411">
      <c r="B411" s="187"/>
      <c r="D411" s="188"/>
      <c r="F411" s="189"/>
      <c r="H411" s="175"/>
      <c r="J411" s="176"/>
    </row>
    <row r="412">
      <c r="B412" s="187"/>
      <c r="D412" s="188"/>
      <c r="F412" s="189"/>
      <c r="H412" s="175"/>
      <c r="J412" s="176"/>
    </row>
    <row r="413">
      <c r="B413" s="187"/>
      <c r="D413" s="188"/>
      <c r="F413" s="189"/>
      <c r="H413" s="175"/>
      <c r="J413" s="176"/>
    </row>
    <row r="414">
      <c r="B414" s="187"/>
      <c r="D414" s="188"/>
      <c r="F414" s="189"/>
      <c r="H414" s="175"/>
      <c r="J414" s="176"/>
    </row>
    <row r="415">
      <c r="B415" s="187"/>
      <c r="D415" s="188"/>
      <c r="F415" s="189"/>
      <c r="H415" s="175"/>
      <c r="J415" s="176"/>
    </row>
    <row r="416">
      <c r="B416" s="187"/>
      <c r="D416" s="188"/>
      <c r="F416" s="189"/>
      <c r="H416" s="175"/>
      <c r="J416" s="176"/>
    </row>
    <row r="417">
      <c r="B417" s="187"/>
      <c r="D417" s="188"/>
      <c r="F417" s="189"/>
      <c r="H417" s="175"/>
      <c r="J417" s="176"/>
    </row>
    <row r="418">
      <c r="B418" s="187"/>
      <c r="D418" s="188"/>
      <c r="F418" s="189"/>
      <c r="H418" s="175"/>
      <c r="J418" s="176"/>
    </row>
    <row r="419">
      <c r="B419" s="187"/>
      <c r="D419" s="188"/>
      <c r="F419" s="189"/>
      <c r="H419" s="175"/>
      <c r="J419" s="176"/>
    </row>
    <row r="420">
      <c r="B420" s="187"/>
      <c r="D420" s="188"/>
      <c r="F420" s="189"/>
      <c r="H420" s="175"/>
      <c r="J420" s="176"/>
    </row>
    <row r="421">
      <c r="B421" s="187"/>
      <c r="D421" s="188"/>
      <c r="F421" s="189"/>
      <c r="H421" s="175"/>
      <c r="J421" s="176"/>
    </row>
    <row r="422">
      <c r="B422" s="187"/>
      <c r="D422" s="188"/>
      <c r="F422" s="189"/>
      <c r="H422" s="175"/>
      <c r="J422" s="176"/>
    </row>
    <row r="423">
      <c r="B423" s="187"/>
      <c r="D423" s="188"/>
      <c r="F423" s="189"/>
      <c r="H423" s="175"/>
      <c r="J423" s="176"/>
    </row>
    <row r="424">
      <c r="B424" s="187"/>
      <c r="D424" s="188"/>
      <c r="F424" s="189"/>
      <c r="H424" s="175"/>
      <c r="J424" s="176"/>
    </row>
    <row r="425">
      <c r="B425" s="187"/>
      <c r="D425" s="188"/>
      <c r="F425" s="189"/>
      <c r="H425" s="175"/>
      <c r="J425" s="176"/>
    </row>
    <row r="426">
      <c r="B426" s="187"/>
      <c r="D426" s="188"/>
      <c r="F426" s="189"/>
      <c r="H426" s="175"/>
      <c r="J426" s="176"/>
    </row>
    <row r="427">
      <c r="B427" s="187"/>
      <c r="D427" s="188"/>
      <c r="F427" s="189"/>
      <c r="H427" s="175"/>
      <c r="J427" s="176"/>
    </row>
    <row r="428">
      <c r="B428" s="187"/>
      <c r="D428" s="188"/>
      <c r="F428" s="189"/>
      <c r="H428" s="175"/>
      <c r="J428" s="176"/>
    </row>
    <row r="429">
      <c r="B429" s="187"/>
      <c r="D429" s="188"/>
      <c r="F429" s="189"/>
      <c r="H429" s="175"/>
      <c r="J429" s="176"/>
    </row>
    <row r="430">
      <c r="B430" s="187"/>
      <c r="D430" s="188"/>
      <c r="F430" s="189"/>
      <c r="H430" s="175"/>
      <c r="J430" s="176"/>
    </row>
    <row r="431">
      <c r="B431" s="187"/>
      <c r="D431" s="188"/>
      <c r="F431" s="189"/>
      <c r="H431" s="175"/>
      <c r="J431" s="176"/>
    </row>
    <row r="432">
      <c r="B432" s="187"/>
      <c r="D432" s="188"/>
      <c r="F432" s="189"/>
      <c r="H432" s="175"/>
      <c r="J432" s="176"/>
    </row>
    <row r="433">
      <c r="B433" s="187"/>
      <c r="D433" s="188"/>
      <c r="F433" s="189"/>
      <c r="H433" s="175"/>
      <c r="J433" s="176"/>
    </row>
    <row r="434">
      <c r="B434" s="187"/>
      <c r="D434" s="188"/>
      <c r="F434" s="189"/>
      <c r="H434" s="175"/>
      <c r="J434" s="176"/>
    </row>
    <row r="435">
      <c r="B435" s="187"/>
      <c r="D435" s="188"/>
      <c r="F435" s="189"/>
      <c r="H435" s="175"/>
      <c r="J435" s="176"/>
    </row>
    <row r="436">
      <c r="B436" s="187"/>
      <c r="D436" s="188"/>
      <c r="F436" s="189"/>
      <c r="H436" s="175"/>
      <c r="J436" s="176"/>
    </row>
    <row r="437">
      <c r="B437" s="187"/>
      <c r="D437" s="188"/>
      <c r="F437" s="189"/>
      <c r="H437" s="175"/>
      <c r="J437" s="176"/>
    </row>
    <row r="438">
      <c r="B438" s="187"/>
      <c r="D438" s="188"/>
      <c r="F438" s="189"/>
      <c r="H438" s="175"/>
      <c r="J438" s="176"/>
    </row>
    <row r="439">
      <c r="B439" s="187"/>
      <c r="D439" s="188"/>
      <c r="F439" s="189"/>
      <c r="H439" s="175"/>
      <c r="J439" s="176"/>
    </row>
    <row r="440">
      <c r="B440" s="187"/>
      <c r="D440" s="188"/>
      <c r="F440" s="189"/>
      <c r="H440" s="175"/>
      <c r="J440" s="176"/>
    </row>
    <row r="441">
      <c r="B441" s="187"/>
      <c r="D441" s="188"/>
      <c r="F441" s="189"/>
      <c r="H441" s="175"/>
      <c r="J441" s="176"/>
    </row>
    <row r="442">
      <c r="B442" s="187"/>
      <c r="D442" s="188"/>
      <c r="F442" s="189"/>
      <c r="H442" s="175"/>
      <c r="J442" s="176"/>
    </row>
    <row r="443">
      <c r="B443" s="187"/>
      <c r="D443" s="188"/>
      <c r="F443" s="189"/>
      <c r="H443" s="175"/>
      <c r="J443" s="176"/>
    </row>
    <row r="444">
      <c r="B444" s="187"/>
      <c r="D444" s="188"/>
      <c r="F444" s="189"/>
      <c r="H444" s="175"/>
      <c r="J444" s="176"/>
    </row>
    <row r="445">
      <c r="B445" s="187"/>
      <c r="D445" s="188"/>
      <c r="F445" s="189"/>
      <c r="H445" s="175"/>
      <c r="J445" s="176"/>
    </row>
    <row r="446">
      <c r="B446" s="187"/>
      <c r="D446" s="188"/>
      <c r="F446" s="189"/>
      <c r="H446" s="175"/>
      <c r="J446" s="176"/>
    </row>
    <row r="447">
      <c r="B447" s="187"/>
      <c r="D447" s="188"/>
      <c r="F447" s="189"/>
      <c r="H447" s="175"/>
      <c r="J447" s="176"/>
    </row>
    <row r="448">
      <c r="B448" s="187"/>
      <c r="D448" s="188"/>
      <c r="F448" s="189"/>
      <c r="H448" s="175"/>
      <c r="J448" s="176"/>
    </row>
    <row r="449">
      <c r="B449" s="187"/>
      <c r="D449" s="188"/>
      <c r="F449" s="189"/>
      <c r="H449" s="175"/>
      <c r="J449" s="176"/>
    </row>
    <row r="450">
      <c r="B450" s="187"/>
      <c r="D450" s="188"/>
      <c r="F450" s="189"/>
      <c r="H450" s="175"/>
      <c r="J450" s="176"/>
    </row>
    <row r="451">
      <c r="B451" s="187"/>
      <c r="D451" s="188"/>
      <c r="F451" s="189"/>
      <c r="H451" s="175"/>
      <c r="J451" s="176"/>
    </row>
    <row r="452">
      <c r="B452" s="187"/>
      <c r="D452" s="188"/>
      <c r="F452" s="189"/>
      <c r="H452" s="175"/>
      <c r="J452" s="176"/>
    </row>
    <row r="453">
      <c r="B453" s="187"/>
      <c r="D453" s="188"/>
      <c r="F453" s="189"/>
      <c r="H453" s="175"/>
      <c r="J453" s="176"/>
    </row>
    <row r="454">
      <c r="B454" s="187"/>
      <c r="D454" s="188"/>
      <c r="F454" s="189"/>
      <c r="H454" s="175"/>
      <c r="J454" s="176"/>
    </row>
    <row r="455">
      <c r="B455" s="187"/>
      <c r="D455" s="188"/>
      <c r="F455" s="189"/>
      <c r="H455" s="175"/>
      <c r="J455" s="176"/>
    </row>
    <row r="456">
      <c r="B456" s="187"/>
      <c r="D456" s="188"/>
      <c r="F456" s="189"/>
      <c r="H456" s="175"/>
      <c r="J456" s="176"/>
    </row>
    <row r="457">
      <c r="B457" s="187"/>
      <c r="D457" s="188"/>
      <c r="F457" s="189"/>
      <c r="H457" s="175"/>
      <c r="J457" s="176"/>
    </row>
    <row r="458">
      <c r="B458" s="187"/>
      <c r="D458" s="188"/>
      <c r="F458" s="189"/>
      <c r="H458" s="175"/>
      <c r="J458" s="176"/>
    </row>
    <row r="459">
      <c r="B459" s="187"/>
      <c r="D459" s="188"/>
      <c r="F459" s="189"/>
      <c r="H459" s="175"/>
      <c r="J459" s="176"/>
    </row>
    <row r="460">
      <c r="B460" s="187"/>
      <c r="D460" s="188"/>
      <c r="F460" s="189"/>
      <c r="H460" s="175"/>
      <c r="J460" s="176"/>
    </row>
    <row r="461">
      <c r="B461" s="187"/>
      <c r="D461" s="188"/>
      <c r="F461" s="189"/>
      <c r="H461" s="175"/>
      <c r="J461" s="176"/>
    </row>
    <row r="462">
      <c r="B462" s="187"/>
      <c r="D462" s="188"/>
      <c r="F462" s="189"/>
      <c r="H462" s="175"/>
      <c r="J462" s="176"/>
    </row>
    <row r="463">
      <c r="B463" s="187"/>
      <c r="D463" s="188"/>
      <c r="F463" s="189"/>
      <c r="H463" s="175"/>
      <c r="J463" s="176"/>
    </row>
    <row r="464">
      <c r="B464" s="187"/>
      <c r="D464" s="188"/>
      <c r="F464" s="189"/>
      <c r="H464" s="175"/>
      <c r="J464" s="176"/>
    </row>
    <row r="465">
      <c r="B465" s="187"/>
      <c r="D465" s="188"/>
      <c r="F465" s="189"/>
      <c r="H465" s="175"/>
      <c r="J465" s="176"/>
    </row>
    <row r="466">
      <c r="B466" s="187"/>
      <c r="D466" s="188"/>
      <c r="F466" s="189"/>
      <c r="H466" s="175"/>
      <c r="J466" s="176"/>
    </row>
    <row r="467">
      <c r="B467" s="187"/>
      <c r="D467" s="188"/>
      <c r="F467" s="189"/>
      <c r="H467" s="175"/>
      <c r="J467" s="176"/>
    </row>
    <row r="468">
      <c r="B468" s="187"/>
      <c r="D468" s="188"/>
      <c r="F468" s="189"/>
      <c r="H468" s="175"/>
      <c r="J468" s="176"/>
    </row>
    <row r="469">
      <c r="B469" s="187"/>
      <c r="D469" s="188"/>
      <c r="F469" s="189"/>
      <c r="H469" s="175"/>
      <c r="J469" s="176"/>
    </row>
    <row r="470">
      <c r="B470" s="187"/>
      <c r="D470" s="188"/>
      <c r="F470" s="189"/>
      <c r="H470" s="175"/>
      <c r="J470" s="176"/>
    </row>
    <row r="471">
      <c r="B471" s="187"/>
      <c r="D471" s="188"/>
      <c r="F471" s="189"/>
      <c r="H471" s="175"/>
      <c r="J471" s="176"/>
    </row>
    <row r="472">
      <c r="B472" s="187"/>
      <c r="D472" s="188"/>
      <c r="F472" s="189"/>
      <c r="H472" s="175"/>
      <c r="J472" s="176"/>
    </row>
    <row r="473">
      <c r="B473" s="187"/>
      <c r="D473" s="188"/>
      <c r="F473" s="189"/>
      <c r="H473" s="175"/>
      <c r="J473" s="176"/>
    </row>
    <row r="474">
      <c r="B474" s="187"/>
      <c r="D474" s="188"/>
      <c r="F474" s="189"/>
      <c r="H474" s="175"/>
      <c r="J474" s="176"/>
    </row>
    <row r="475">
      <c r="B475" s="187"/>
      <c r="D475" s="188"/>
      <c r="F475" s="189"/>
      <c r="H475" s="175"/>
      <c r="J475" s="176"/>
    </row>
    <row r="476">
      <c r="B476" s="187"/>
      <c r="D476" s="188"/>
      <c r="F476" s="189"/>
      <c r="H476" s="175"/>
      <c r="J476" s="176"/>
    </row>
    <row r="477">
      <c r="B477" s="187"/>
      <c r="D477" s="188"/>
      <c r="F477" s="189"/>
      <c r="H477" s="175"/>
      <c r="J477" s="176"/>
    </row>
    <row r="478">
      <c r="B478" s="187"/>
      <c r="D478" s="188"/>
      <c r="F478" s="189"/>
      <c r="H478" s="175"/>
      <c r="J478" s="176"/>
    </row>
    <row r="479">
      <c r="B479" s="187"/>
      <c r="D479" s="188"/>
      <c r="F479" s="189"/>
      <c r="H479" s="175"/>
      <c r="J479" s="176"/>
    </row>
    <row r="480">
      <c r="B480" s="187"/>
      <c r="D480" s="188"/>
      <c r="F480" s="189"/>
      <c r="H480" s="175"/>
      <c r="J480" s="176"/>
    </row>
    <row r="481">
      <c r="B481" s="187"/>
      <c r="D481" s="188"/>
      <c r="F481" s="189"/>
      <c r="H481" s="175"/>
      <c r="J481" s="176"/>
    </row>
    <row r="482">
      <c r="B482" s="187"/>
      <c r="D482" s="188"/>
      <c r="F482" s="189"/>
      <c r="H482" s="175"/>
      <c r="J482" s="176"/>
    </row>
    <row r="483">
      <c r="B483" s="187"/>
      <c r="D483" s="188"/>
      <c r="F483" s="189"/>
      <c r="H483" s="175"/>
      <c r="J483" s="176"/>
    </row>
    <row r="484">
      <c r="B484" s="187"/>
      <c r="D484" s="188"/>
      <c r="F484" s="189"/>
      <c r="H484" s="175"/>
      <c r="J484" s="176"/>
    </row>
    <row r="485">
      <c r="B485" s="187"/>
      <c r="D485" s="188"/>
      <c r="F485" s="189"/>
      <c r="H485" s="175"/>
      <c r="J485" s="176"/>
    </row>
    <row r="486">
      <c r="B486" s="187"/>
      <c r="D486" s="188"/>
      <c r="F486" s="189"/>
      <c r="H486" s="175"/>
      <c r="J486" s="176"/>
    </row>
    <row r="487">
      <c r="B487" s="187"/>
      <c r="D487" s="188"/>
      <c r="F487" s="189"/>
      <c r="H487" s="175"/>
      <c r="J487" s="176"/>
    </row>
    <row r="488">
      <c r="B488" s="187"/>
      <c r="D488" s="188"/>
      <c r="F488" s="189"/>
      <c r="H488" s="175"/>
      <c r="J488" s="176"/>
    </row>
    <row r="489">
      <c r="B489" s="187"/>
      <c r="D489" s="188"/>
      <c r="F489" s="189"/>
      <c r="H489" s="175"/>
      <c r="J489" s="176"/>
    </row>
    <row r="490">
      <c r="B490" s="187"/>
      <c r="D490" s="188"/>
      <c r="F490" s="189"/>
      <c r="H490" s="175"/>
      <c r="J490" s="176"/>
    </row>
    <row r="491">
      <c r="B491" s="187"/>
      <c r="D491" s="188"/>
      <c r="F491" s="189"/>
      <c r="H491" s="175"/>
      <c r="J491" s="176"/>
    </row>
    <row r="492">
      <c r="B492" s="187"/>
      <c r="D492" s="188"/>
      <c r="F492" s="189"/>
      <c r="H492" s="175"/>
      <c r="J492" s="176"/>
    </row>
    <row r="493">
      <c r="B493" s="187"/>
      <c r="D493" s="188"/>
      <c r="F493" s="189"/>
      <c r="H493" s="175"/>
      <c r="J493" s="176"/>
    </row>
    <row r="494">
      <c r="B494" s="187"/>
      <c r="D494" s="188"/>
      <c r="F494" s="189"/>
      <c r="H494" s="175"/>
      <c r="J494" s="176"/>
    </row>
    <row r="495">
      <c r="B495" s="187"/>
      <c r="D495" s="188"/>
      <c r="F495" s="189"/>
      <c r="H495" s="175"/>
      <c r="J495" s="176"/>
    </row>
    <row r="496">
      <c r="B496" s="187"/>
      <c r="D496" s="188"/>
      <c r="F496" s="189"/>
      <c r="H496" s="175"/>
      <c r="J496" s="176"/>
    </row>
    <row r="497">
      <c r="B497" s="187"/>
      <c r="D497" s="188"/>
      <c r="F497" s="189"/>
      <c r="H497" s="175"/>
      <c r="J497" s="176"/>
    </row>
    <row r="498">
      <c r="B498" s="187"/>
      <c r="D498" s="188"/>
      <c r="F498" s="189"/>
      <c r="H498" s="175"/>
      <c r="J498" s="176"/>
    </row>
    <row r="499">
      <c r="B499" s="187"/>
      <c r="D499" s="188"/>
      <c r="F499" s="189"/>
      <c r="H499" s="175"/>
      <c r="J499" s="176"/>
    </row>
    <row r="500">
      <c r="B500" s="187"/>
      <c r="D500" s="188"/>
      <c r="F500" s="189"/>
      <c r="H500" s="175"/>
      <c r="J500" s="176"/>
    </row>
    <row r="501">
      <c r="B501" s="187"/>
      <c r="D501" s="188"/>
      <c r="F501" s="189"/>
      <c r="H501" s="175"/>
      <c r="J501" s="176"/>
    </row>
    <row r="502">
      <c r="B502" s="187"/>
      <c r="D502" s="188"/>
      <c r="F502" s="189"/>
      <c r="H502" s="175"/>
      <c r="J502" s="176"/>
    </row>
    <row r="503">
      <c r="B503" s="187"/>
      <c r="D503" s="188"/>
      <c r="F503" s="189"/>
      <c r="H503" s="175"/>
      <c r="J503" s="176"/>
    </row>
    <row r="504">
      <c r="B504" s="187"/>
      <c r="D504" s="188"/>
      <c r="F504" s="189"/>
      <c r="H504" s="175"/>
      <c r="J504" s="176"/>
    </row>
    <row r="505">
      <c r="B505" s="187"/>
      <c r="D505" s="188"/>
      <c r="F505" s="189"/>
      <c r="H505" s="175"/>
      <c r="J505" s="176"/>
    </row>
    <row r="506">
      <c r="B506" s="187"/>
      <c r="D506" s="188"/>
      <c r="F506" s="189"/>
      <c r="H506" s="175"/>
      <c r="J506" s="176"/>
    </row>
    <row r="507">
      <c r="B507" s="187"/>
      <c r="D507" s="188"/>
      <c r="F507" s="189"/>
      <c r="H507" s="175"/>
      <c r="J507" s="176"/>
    </row>
    <row r="508">
      <c r="B508" s="187"/>
      <c r="D508" s="188"/>
      <c r="F508" s="189"/>
      <c r="H508" s="175"/>
      <c r="J508" s="176"/>
    </row>
    <row r="509">
      <c r="B509" s="187"/>
      <c r="D509" s="188"/>
      <c r="F509" s="189"/>
      <c r="H509" s="175"/>
      <c r="J509" s="176"/>
    </row>
    <row r="510">
      <c r="B510" s="187"/>
      <c r="D510" s="188"/>
      <c r="F510" s="189"/>
      <c r="H510" s="175"/>
      <c r="J510" s="176"/>
    </row>
    <row r="511">
      <c r="B511" s="187"/>
      <c r="D511" s="188"/>
      <c r="F511" s="189"/>
      <c r="H511" s="175"/>
      <c r="J511" s="176"/>
    </row>
    <row r="512">
      <c r="B512" s="187"/>
      <c r="D512" s="188"/>
      <c r="F512" s="189"/>
      <c r="H512" s="175"/>
      <c r="J512" s="176"/>
    </row>
    <row r="513">
      <c r="B513" s="187"/>
      <c r="D513" s="188"/>
      <c r="F513" s="189"/>
      <c r="H513" s="175"/>
      <c r="J513" s="176"/>
    </row>
    <row r="514">
      <c r="B514" s="187"/>
      <c r="D514" s="188"/>
      <c r="F514" s="189"/>
      <c r="H514" s="175"/>
      <c r="J514" s="176"/>
    </row>
    <row r="515">
      <c r="B515" s="187"/>
      <c r="D515" s="188"/>
      <c r="F515" s="189"/>
      <c r="H515" s="175"/>
      <c r="J515" s="176"/>
    </row>
    <row r="516">
      <c r="B516" s="187"/>
      <c r="D516" s="188"/>
      <c r="F516" s="189"/>
      <c r="H516" s="175"/>
      <c r="J516" s="176"/>
    </row>
    <row r="517">
      <c r="B517" s="187"/>
      <c r="D517" s="188"/>
      <c r="F517" s="189"/>
      <c r="H517" s="175"/>
      <c r="J517" s="176"/>
    </row>
    <row r="518">
      <c r="B518" s="187"/>
      <c r="D518" s="188"/>
      <c r="F518" s="189"/>
      <c r="H518" s="175"/>
      <c r="J518" s="176"/>
    </row>
    <row r="519">
      <c r="B519" s="187"/>
      <c r="D519" s="188"/>
      <c r="F519" s="189"/>
      <c r="H519" s="175"/>
      <c r="J519" s="176"/>
    </row>
    <row r="520">
      <c r="B520" s="187"/>
      <c r="D520" s="188"/>
      <c r="F520" s="189"/>
      <c r="H520" s="175"/>
      <c r="J520" s="176"/>
    </row>
    <row r="521">
      <c r="B521" s="187"/>
      <c r="D521" s="188"/>
      <c r="F521" s="189"/>
      <c r="H521" s="175"/>
      <c r="J521" s="176"/>
    </row>
    <row r="522">
      <c r="B522" s="187"/>
      <c r="D522" s="188"/>
      <c r="F522" s="189"/>
      <c r="H522" s="175"/>
      <c r="J522" s="176"/>
    </row>
    <row r="523">
      <c r="B523" s="187"/>
      <c r="D523" s="188"/>
      <c r="F523" s="189"/>
      <c r="H523" s="175"/>
      <c r="J523" s="176"/>
    </row>
    <row r="524">
      <c r="B524" s="187"/>
      <c r="D524" s="188"/>
      <c r="F524" s="189"/>
      <c r="H524" s="175"/>
      <c r="J524" s="176"/>
    </row>
    <row r="525">
      <c r="B525" s="187"/>
      <c r="D525" s="188"/>
      <c r="F525" s="189"/>
      <c r="H525" s="175"/>
      <c r="J525" s="176"/>
    </row>
    <row r="526">
      <c r="B526" s="187"/>
      <c r="D526" s="188"/>
      <c r="F526" s="189"/>
      <c r="H526" s="175"/>
      <c r="J526" s="176"/>
    </row>
    <row r="527">
      <c r="B527" s="187"/>
      <c r="D527" s="188"/>
      <c r="F527" s="189"/>
      <c r="H527" s="175"/>
      <c r="J527" s="176"/>
    </row>
    <row r="528">
      <c r="B528" s="187"/>
      <c r="D528" s="188"/>
      <c r="F528" s="189"/>
      <c r="H528" s="175"/>
      <c r="J528" s="176"/>
    </row>
    <row r="529">
      <c r="B529" s="187"/>
      <c r="D529" s="188"/>
      <c r="F529" s="189"/>
      <c r="H529" s="175"/>
      <c r="J529" s="176"/>
    </row>
    <row r="530">
      <c r="B530" s="187"/>
      <c r="D530" s="188"/>
      <c r="F530" s="189"/>
      <c r="H530" s="175"/>
      <c r="J530" s="176"/>
    </row>
    <row r="531">
      <c r="B531" s="187"/>
      <c r="D531" s="188"/>
      <c r="F531" s="189"/>
      <c r="H531" s="175"/>
      <c r="J531" s="176"/>
    </row>
    <row r="532">
      <c r="B532" s="187"/>
      <c r="D532" s="188"/>
      <c r="F532" s="189"/>
      <c r="H532" s="175"/>
      <c r="J532" s="176"/>
    </row>
    <row r="533">
      <c r="B533" s="187"/>
      <c r="D533" s="188"/>
      <c r="F533" s="189"/>
      <c r="H533" s="175"/>
      <c r="J533" s="176"/>
    </row>
    <row r="534">
      <c r="B534" s="187"/>
      <c r="D534" s="188"/>
      <c r="F534" s="189"/>
      <c r="H534" s="175"/>
      <c r="J534" s="176"/>
    </row>
    <row r="535">
      <c r="B535" s="187"/>
      <c r="D535" s="188"/>
      <c r="F535" s="189"/>
      <c r="H535" s="175"/>
      <c r="J535" s="176"/>
    </row>
    <row r="536">
      <c r="B536" s="187"/>
      <c r="D536" s="188"/>
      <c r="F536" s="189"/>
      <c r="H536" s="175"/>
      <c r="J536" s="176"/>
    </row>
    <row r="537">
      <c r="B537" s="187"/>
      <c r="D537" s="188"/>
      <c r="F537" s="189"/>
      <c r="H537" s="175"/>
      <c r="J537" s="176"/>
    </row>
    <row r="538">
      <c r="B538" s="187"/>
      <c r="D538" s="188"/>
      <c r="F538" s="189"/>
      <c r="H538" s="175"/>
      <c r="J538" s="176"/>
    </row>
    <row r="539">
      <c r="B539" s="187"/>
      <c r="D539" s="188"/>
      <c r="F539" s="189"/>
      <c r="H539" s="175"/>
      <c r="J539" s="176"/>
    </row>
    <row r="540">
      <c r="B540" s="187"/>
      <c r="D540" s="188"/>
      <c r="F540" s="189"/>
      <c r="H540" s="175"/>
      <c r="J540" s="176"/>
    </row>
    <row r="541">
      <c r="B541" s="187"/>
      <c r="D541" s="188"/>
      <c r="F541" s="189"/>
      <c r="H541" s="175"/>
      <c r="J541" s="176"/>
    </row>
    <row r="542">
      <c r="B542" s="187"/>
      <c r="D542" s="188"/>
      <c r="F542" s="189"/>
      <c r="H542" s="175"/>
      <c r="J542" s="176"/>
    </row>
    <row r="543">
      <c r="B543" s="187"/>
      <c r="D543" s="188"/>
      <c r="F543" s="189"/>
      <c r="H543" s="175"/>
      <c r="J543" s="176"/>
    </row>
    <row r="544">
      <c r="B544" s="187"/>
      <c r="D544" s="188"/>
      <c r="F544" s="189"/>
      <c r="H544" s="175"/>
      <c r="J544" s="176"/>
    </row>
    <row r="545">
      <c r="B545" s="187"/>
      <c r="D545" s="188"/>
      <c r="F545" s="189"/>
      <c r="H545" s="175"/>
      <c r="J545" s="176"/>
    </row>
    <row r="546">
      <c r="B546" s="187"/>
      <c r="D546" s="188"/>
      <c r="F546" s="189"/>
      <c r="H546" s="175"/>
      <c r="J546" s="176"/>
    </row>
    <row r="547">
      <c r="B547" s="187"/>
      <c r="D547" s="188"/>
      <c r="F547" s="189"/>
      <c r="H547" s="175"/>
      <c r="J547" s="176"/>
    </row>
    <row r="548">
      <c r="B548" s="187"/>
      <c r="D548" s="188"/>
      <c r="F548" s="189"/>
      <c r="H548" s="175"/>
      <c r="J548" s="176"/>
    </row>
    <row r="549">
      <c r="B549" s="187"/>
      <c r="D549" s="188"/>
      <c r="F549" s="189"/>
      <c r="H549" s="175"/>
      <c r="J549" s="176"/>
    </row>
    <row r="550">
      <c r="B550" s="187"/>
      <c r="D550" s="188"/>
      <c r="F550" s="189"/>
      <c r="H550" s="175"/>
      <c r="J550" s="176"/>
    </row>
    <row r="551">
      <c r="B551" s="187"/>
      <c r="D551" s="188"/>
      <c r="F551" s="189"/>
      <c r="H551" s="175"/>
      <c r="J551" s="176"/>
    </row>
    <row r="552">
      <c r="B552" s="187"/>
      <c r="D552" s="188"/>
      <c r="F552" s="189"/>
      <c r="H552" s="175"/>
      <c r="J552" s="176"/>
    </row>
    <row r="553">
      <c r="B553" s="187"/>
      <c r="D553" s="188"/>
      <c r="F553" s="189"/>
      <c r="H553" s="175"/>
      <c r="J553" s="176"/>
    </row>
    <row r="554">
      <c r="B554" s="187"/>
      <c r="D554" s="188"/>
      <c r="F554" s="189"/>
      <c r="H554" s="175"/>
      <c r="J554" s="176"/>
    </row>
    <row r="555">
      <c r="B555" s="187"/>
      <c r="D555" s="188"/>
      <c r="F555" s="189"/>
      <c r="H555" s="175"/>
      <c r="J555" s="176"/>
    </row>
    <row r="556">
      <c r="B556" s="187"/>
      <c r="D556" s="188"/>
      <c r="F556" s="189"/>
      <c r="H556" s="175"/>
      <c r="J556" s="176"/>
    </row>
    <row r="557">
      <c r="B557" s="187"/>
      <c r="D557" s="188"/>
      <c r="F557" s="189"/>
      <c r="H557" s="175"/>
      <c r="J557" s="176"/>
    </row>
    <row r="558">
      <c r="B558" s="187"/>
      <c r="D558" s="188"/>
      <c r="F558" s="189"/>
      <c r="H558" s="175"/>
      <c r="J558" s="176"/>
    </row>
    <row r="559">
      <c r="B559" s="187"/>
      <c r="D559" s="188"/>
      <c r="F559" s="189"/>
      <c r="H559" s="175"/>
      <c r="J559" s="176"/>
    </row>
    <row r="560">
      <c r="B560" s="187"/>
      <c r="D560" s="188"/>
      <c r="F560" s="189"/>
      <c r="H560" s="175"/>
      <c r="J560" s="176"/>
    </row>
    <row r="561">
      <c r="B561" s="187"/>
      <c r="D561" s="188"/>
      <c r="F561" s="189"/>
      <c r="H561" s="175"/>
      <c r="J561" s="176"/>
    </row>
    <row r="562">
      <c r="B562" s="187"/>
      <c r="D562" s="188"/>
      <c r="F562" s="189"/>
      <c r="H562" s="175"/>
      <c r="J562" s="176"/>
    </row>
    <row r="563">
      <c r="B563" s="187"/>
      <c r="D563" s="188"/>
      <c r="F563" s="189"/>
      <c r="H563" s="175"/>
      <c r="J563" s="176"/>
    </row>
    <row r="564">
      <c r="B564" s="187"/>
      <c r="D564" s="188"/>
      <c r="F564" s="189"/>
      <c r="H564" s="175"/>
      <c r="J564" s="176"/>
    </row>
    <row r="565">
      <c r="B565" s="187"/>
      <c r="D565" s="188"/>
      <c r="F565" s="189"/>
      <c r="H565" s="175"/>
      <c r="J565" s="176"/>
    </row>
    <row r="566">
      <c r="B566" s="187"/>
      <c r="D566" s="188"/>
      <c r="F566" s="189"/>
      <c r="H566" s="175"/>
      <c r="J566" s="176"/>
    </row>
    <row r="567">
      <c r="B567" s="187"/>
      <c r="D567" s="188"/>
      <c r="F567" s="189"/>
      <c r="H567" s="175"/>
      <c r="J567" s="176"/>
    </row>
    <row r="568">
      <c r="B568" s="187"/>
      <c r="D568" s="188"/>
      <c r="F568" s="189"/>
      <c r="H568" s="175"/>
      <c r="J568" s="176"/>
    </row>
    <row r="569">
      <c r="B569" s="187"/>
      <c r="D569" s="188"/>
      <c r="F569" s="189"/>
      <c r="H569" s="175"/>
      <c r="J569" s="176"/>
    </row>
    <row r="570">
      <c r="B570" s="187"/>
      <c r="D570" s="188"/>
      <c r="F570" s="189"/>
      <c r="H570" s="175"/>
      <c r="J570" s="176"/>
    </row>
    <row r="571">
      <c r="B571" s="187"/>
      <c r="D571" s="188"/>
      <c r="F571" s="189"/>
      <c r="H571" s="175"/>
      <c r="J571" s="176"/>
    </row>
    <row r="572">
      <c r="B572" s="187"/>
      <c r="D572" s="188"/>
      <c r="F572" s="189"/>
      <c r="H572" s="175"/>
      <c r="J572" s="176"/>
    </row>
    <row r="573">
      <c r="B573" s="187"/>
      <c r="D573" s="188"/>
      <c r="F573" s="189"/>
      <c r="H573" s="175"/>
      <c r="J573" s="176"/>
    </row>
    <row r="574">
      <c r="B574" s="187"/>
      <c r="D574" s="188"/>
      <c r="F574" s="189"/>
      <c r="H574" s="175"/>
      <c r="J574" s="176"/>
    </row>
    <row r="575">
      <c r="B575" s="187"/>
      <c r="D575" s="188"/>
      <c r="F575" s="189"/>
      <c r="H575" s="175"/>
      <c r="J575" s="176"/>
    </row>
    <row r="576">
      <c r="B576" s="187"/>
      <c r="D576" s="188"/>
      <c r="F576" s="189"/>
      <c r="H576" s="175"/>
      <c r="J576" s="176"/>
    </row>
    <row r="577">
      <c r="B577" s="187"/>
      <c r="D577" s="188"/>
      <c r="F577" s="189"/>
      <c r="H577" s="175"/>
      <c r="J577" s="176"/>
    </row>
    <row r="578">
      <c r="B578" s="187"/>
      <c r="D578" s="188"/>
      <c r="F578" s="189"/>
      <c r="H578" s="175"/>
      <c r="J578" s="176"/>
    </row>
    <row r="579">
      <c r="B579" s="187"/>
      <c r="D579" s="188"/>
      <c r="F579" s="189"/>
      <c r="H579" s="175"/>
      <c r="J579" s="176"/>
    </row>
    <row r="580">
      <c r="B580" s="187"/>
      <c r="D580" s="188"/>
      <c r="F580" s="189"/>
      <c r="H580" s="175"/>
      <c r="J580" s="176"/>
    </row>
    <row r="581">
      <c r="B581" s="187"/>
      <c r="D581" s="188"/>
      <c r="F581" s="189"/>
      <c r="H581" s="175"/>
      <c r="J581" s="176"/>
    </row>
    <row r="582">
      <c r="B582" s="187"/>
      <c r="D582" s="188"/>
      <c r="F582" s="189"/>
      <c r="H582" s="175"/>
      <c r="J582" s="176"/>
    </row>
    <row r="583">
      <c r="B583" s="187"/>
      <c r="D583" s="188"/>
      <c r="F583" s="189"/>
      <c r="H583" s="175"/>
      <c r="J583" s="176"/>
    </row>
    <row r="584">
      <c r="B584" s="187"/>
      <c r="D584" s="188"/>
      <c r="F584" s="189"/>
      <c r="H584" s="175"/>
      <c r="J584" s="176"/>
    </row>
    <row r="585">
      <c r="B585" s="187"/>
      <c r="D585" s="188"/>
      <c r="F585" s="189"/>
      <c r="H585" s="175"/>
      <c r="J585" s="176"/>
    </row>
    <row r="586">
      <c r="B586" s="187"/>
      <c r="D586" s="188"/>
      <c r="F586" s="189"/>
      <c r="H586" s="175"/>
      <c r="J586" s="176"/>
    </row>
    <row r="587">
      <c r="B587" s="187"/>
      <c r="D587" s="188"/>
      <c r="F587" s="189"/>
      <c r="H587" s="175"/>
      <c r="J587" s="176"/>
    </row>
    <row r="588">
      <c r="B588" s="187"/>
      <c r="D588" s="188"/>
      <c r="F588" s="189"/>
      <c r="H588" s="175"/>
      <c r="J588" s="176"/>
    </row>
    <row r="589">
      <c r="B589" s="187"/>
      <c r="D589" s="188"/>
      <c r="F589" s="189"/>
      <c r="H589" s="175"/>
      <c r="J589" s="176"/>
    </row>
    <row r="590">
      <c r="B590" s="187"/>
      <c r="D590" s="188"/>
      <c r="F590" s="189"/>
      <c r="H590" s="175"/>
      <c r="J590" s="176"/>
    </row>
    <row r="591">
      <c r="B591" s="187"/>
      <c r="D591" s="188"/>
      <c r="F591" s="189"/>
      <c r="H591" s="175"/>
      <c r="J591" s="176"/>
    </row>
    <row r="592">
      <c r="B592" s="187"/>
      <c r="D592" s="188"/>
      <c r="F592" s="189"/>
      <c r="H592" s="175"/>
      <c r="J592" s="176"/>
    </row>
    <row r="593">
      <c r="B593" s="187"/>
      <c r="D593" s="188"/>
      <c r="F593" s="189"/>
      <c r="H593" s="175"/>
      <c r="J593" s="176"/>
    </row>
    <row r="594">
      <c r="B594" s="187"/>
      <c r="D594" s="188"/>
      <c r="F594" s="189"/>
      <c r="H594" s="175"/>
      <c r="J594" s="176"/>
    </row>
    <row r="595">
      <c r="B595" s="187"/>
      <c r="D595" s="188"/>
      <c r="F595" s="189"/>
      <c r="H595" s="175"/>
      <c r="J595" s="176"/>
    </row>
    <row r="596">
      <c r="B596" s="187"/>
      <c r="D596" s="188"/>
      <c r="F596" s="189"/>
      <c r="H596" s="175"/>
      <c r="J596" s="176"/>
    </row>
    <row r="597">
      <c r="B597" s="187"/>
      <c r="D597" s="188"/>
      <c r="F597" s="189"/>
      <c r="H597" s="175"/>
      <c r="J597" s="176"/>
    </row>
    <row r="598">
      <c r="B598" s="187"/>
      <c r="D598" s="188"/>
      <c r="F598" s="189"/>
      <c r="H598" s="175"/>
      <c r="J598" s="176"/>
    </row>
    <row r="599">
      <c r="B599" s="187"/>
      <c r="D599" s="188"/>
      <c r="F599" s="189"/>
      <c r="H599" s="175"/>
      <c r="J599" s="176"/>
    </row>
    <row r="600">
      <c r="B600" s="187"/>
      <c r="D600" s="188"/>
      <c r="F600" s="189"/>
      <c r="H600" s="175"/>
      <c r="J600" s="176"/>
    </row>
    <row r="601">
      <c r="B601" s="187"/>
      <c r="D601" s="188"/>
      <c r="F601" s="189"/>
      <c r="H601" s="175"/>
      <c r="J601" s="176"/>
    </row>
    <row r="602">
      <c r="B602" s="187"/>
      <c r="D602" s="188"/>
      <c r="F602" s="189"/>
      <c r="H602" s="175"/>
      <c r="J602" s="176"/>
    </row>
    <row r="603">
      <c r="B603" s="187"/>
      <c r="D603" s="188"/>
      <c r="F603" s="189"/>
      <c r="H603" s="175"/>
      <c r="J603" s="176"/>
    </row>
    <row r="604">
      <c r="B604" s="187"/>
      <c r="D604" s="188"/>
      <c r="F604" s="189"/>
      <c r="H604" s="175"/>
      <c r="J604" s="176"/>
    </row>
    <row r="605">
      <c r="B605" s="187"/>
      <c r="D605" s="188"/>
      <c r="F605" s="189"/>
      <c r="H605" s="175"/>
      <c r="J605" s="176"/>
    </row>
    <row r="606">
      <c r="B606" s="187"/>
      <c r="D606" s="188"/>
      <c r="F606" s="189"/>
      <c r="H606" s="175"/>
      <c r="J606" s="176"/>
    </row>
    <row r="607">
      <c r="B607" s="187"/>
      <c r="D607" s="188"/>
      <c r="F607" s="189"/>
      <c r="H607" s="175"/>
      <c r="J607" s="176"/>
    </row>
    <row r="608">
      <c r="B608" s="187"/>
      <c r="D608" s="188"/>
      <c r="F608" s="189"/>
      <c r="H608" s="175"/>
      <c r="J608" s="176"/>
    </row>
    <row r="609">
      <c r="B609" s="187"/>
      <c r="D609" s="188"/>
      <c r="F609" s="189"/>
      <c r="H609" s="175"/>
      <c r="J609" s="176"/>
    </row>
    <row r="610">
      <c r="B610" s="187"/>
      <c r="D610" s="188"/>
      <c r="F610" s="189"/>
      <c r="H610" s="175"/>
      <c r="J610" s="176"/>
    </row>
    <row r="611">
      <c r="B611" s="187"/>
      <c r="D611" s="188"/>
      <c r="F611" s="189"/>
      <c r="H611" s="175"/>
      <c r="J611" s="176"/>
    </row>
    <row r="612">
      <c r="B612" s="187"/>
      <c r="D612" s="188"/>
      <c r="F612" s="189"/>
      <c r="H612" s="175"/>
      <c r="J612" s="176"/>
    </row>
    <row r="613">
      <c r="B613" s="187"/>
      <c r="D613" s="188"/>
      <c r="F613" s="189"/>
      <c r="H613" s="175"/>
      <c r="J613" s="176"/>
    </row>
    <row r="614">
      <c r="B614" s="187"/>
      <c r="D614" s="188"/>
      <c r="F614" s="189"/>
      <c r="H614" s="175"/>
      <c r="J614" s="176"/>
    </row>
    <row r="615">
      <c r="B615" s="187"/>
      <c r="D615" s="188"/>
      <c r="F615" s="189"/>
      <c r="H615" s="175"/>
      <c r="J615" s="176"/>
    </row>
    <row r="616">
      <c r="B616" s="187"/>
      <c r="D616" s="188"/>
      <c r="F616" s="189"/>
      <c r="H616" s="175"/>
      <c r="J616" s="176"/>
    </row>
    <row r="617">
      <c r="B617" s="187"/>
      <c r="D617" s="188"/>
      <c r="F617" s="189"/>
      <c r="H617" s="175"/>
      <c r="J617" s="176"/>
    </row>
    <row r="618">
      <c r="B618" s="187"/>
      <c r="D618" s="188"/>
      <c r="F618" s="189"/>
      <c r="H618" s="175"/>
      <c r="J618" s="176"/>
    </row>
    <row r="619">
      <c r="B619" s="187"/>
      <c r="D619" s="188"/>
      <c r="F619" s="189"/>
      <c r="H619" s="175"/>
      <c r="J619" s="176"/>
    </row>
    <row r="620">
      <c r="B620" s="187"/>
      <c r="D620" s="188"/>
      <c r="F620" s="189"/>
      <c r="H620" s="175"/>
      <c r="J620" s="176"/>
    </row>
    <row r="621">
      <c r="B621" s="187"/>
      <c r="D621" s="188"/>
      <c r="F621" s="189"/>
      <c r="H621" s="175"/>
      <c r="J621" s="176"/>
    </row>
    <row r="622">
      <c r="B622" s="187"/>
      <c r="D622" s="188"/>
      <c r="F622" s="189"/>
      <c r="H622" s="175"/>
      <c r="J622" s="176"/>
    </row>
    <row r="623">
      <c r="B623" s="187"/>
      <c r="D623" s="188"/>
      <c r="F623" s="189"/>
      <c r="H623" s="175"/>
      <c r="J623" s="176"/>
    </row>
    <row r="624">
      <c r="B624" s="187"/>
      <c r="D624" s="188"/>
      <c r="F624" s="189"/>
      <c r="H624" s="175"/>
      <c r="J624" s="176"/>
    </row>
    <row r="625">
      <c r="B625" s="187"/>
      <c r="D625" s="188"/>
      <c r="F625" s="189"/>
      <c r="H625" s="175"/>
      <c r="J625" s="176"/>
    </row>
    <row r="626">
      <c r="B626" s="187"/>
      <c r="D626" s="188"/>
      <c r="F626" s="189"/>
      <c r="H626" s="175"/>
      <c r="J626" s="176"/>
    </row>
    <row r="627">
      <c r="B627" s="187"/>
      <c r="D627" s="188"/>
      <c r="F627" s="189"/>
      <c r="H627" s="175"/>
      <c r="J627" s="176"/>
    </row>
    <row r="628">
      <c r="B628" s="187"/>
      <c r="D628" s="188"/>
      <c r="F628" s="189"/>
      <c r="H628" s="175"/>
      <c r="J628" s="176"/>
    </row>
    <row r="629">
      <c r="B629" s="187"/>
      <c r="D629" s="188"/>
      <c r="F629" s="189"/>
      <c r="H629" s="175"/>
      <c r="J629" s="176"/>
    </row>
    <row r="630">
      <c r="B630" s="187"/>
      <c r="D630" s="188"/>
      <c r="F630" s="189"/>
      <c r="H630" s="175"/>
      <c r="J630" s="176"/>
    </row>
    <row r="631">
      <c r="B631" s="187"/>
      <c r="D631" s="188"/>
      <c r="F631" s="189"/>
      <c r="H631" s="175"/>
      <c r="J631" s="176"/>
    </row>
    <row r="632">
      <c r="B632" s="187"/>
      <c r="D632" s="188"/>
      <c r="F632" s="189"/>
      <c r="H632" s="175"/>
      <c r="J632" s="176"/>
    </row>
    <row r="633">
      <c r="B633" s="187"/>
      <c r="D633" s="188"/>
      <c r="F633" s="189"/>
      <c r="H633" s="175"/>
      <c r="J633" s="176"/>
    </row>
    <row r="634">
      <c r="B634" s="187"/>
      <c r="D634" s="188"/>
      <c r="F634" s="189"/>
      <c r="H634" s="175"/>
      <c r="J634" s="176"/>
    </row>
    <row r="635">
      <c r="B635" s="187"/>
      <c r="D635" s="188"/>
      <c r="F635" s="189"/>
      <c r="H635" s="175"/>
      <c r="J635" s="176"/>
    </row>
    <row r="636">
      <c r="B636" s="187"/>
      <c r="D636" s="188"/>
      <c r="F636" s="189"/>
      <c r="H636" s="175"/>
      <c r="J636" s="176"/>
    </row>
    <row r="637">
      <c r="B637" s="187"/>
      <c r="D637" s="188"/>
      <c r="F637" s="189"/>
      <c r="H637" s="175"/>
      <c r="J637" s="176"/>
    </row>
    <row r="638">
      <c r="B638" s="187"/>
      <c r="D638" s="188"/>
      <c r="F638" s="189"/>
      <c r="H638" s="175"/>
      <c r="J638" s="176"/>
    </row>
    <row r="639">
      <c r="B639" s="187"/>
      <c r="D639" s="188"/>
      <c r="F639" s="189"/>
      <c r="H639" s="175"/>
      <c r="J639" s="176"/>
    </row>
    <row r="640">
      <c r="B640" s="187"/>
      <c r="D640" s="188"/>
      <c r="F640" s="189"/>
      <c r="H640" s="175"/>
      <c r="J640" s="176"/>
    </row>
    <row r="641">
      <c r="B641" s="187"/>
      <c r="D641" s="188"/>
      <c r="F641" s="189"/>
      <c r="H641" s="175"/>
      <c r="J641" s="176"/>
    </row>
    <row r="642">
      <c r="B642" s="187"/>
      <c r="D642" s="188"/>
      <c r="F642" s="189"/>
      <c r="H642" s="175"/>
      <c r="J642" s="176"/>
    </row>
    <row r="643">
      <c r="B643" s="187"/>
      <c r="D643" s="188"/>
      <c r="F643" s="189"/>
      <c r="H643" s="175"/>
      <c r="J643" s="176"/>
    </row>
    <row r="644">
      <c r="B644" s="187"/>
      <c r="D644" s="188"/>
      <c r="F644" s="189"/>
      <c r="H644" s="175"/>
      <c r="J644" s="176"/>
    </row>
    <row r="645">
      <c r="B645" s="187"/>
      <c r="D645" s="188"/>
      <c r="F645" s="189"/>
      <c r="H645" s="175"/>
      <c r="J645" s="176"/>
    </row>
    <row r="646">
      <c r="B646" s="187"/>
      <c r="D646" s="188"/>
      <c r="F646" s="189"/>
      <c r="H646" s="175"/>
      <c r="J646" s="176"/>
    </row>
    <row r="647">
      <c r="B647" s="187"/>
      <c r="D647" s="188"/>
      <c r="F647" s="189"/>
      <c r="H647" s="175"/>
      <c r="J647" s="176"/>
    </row>
    <row r="648">
      <c r="B648" s="187"/>
      <c r="D648" s="188"/>
      <c r="F648" s="189"/>
      <c r="H648" s="175"/>
      <c r="J648" s="176"/>
    </row>
    <row r="649">
      <c r="B649" s="187"/>
      <c r="D649" s="188"/>
      <c r="F649" s="189"/>
      <c r="H649" s="175"/>
      <c r="J649" s="176"/>
    </row>
    <row r="650">
      <c r="B650" s="187"/>
      <c r="D650" s="188"/>
      <c r="F650" s="189"/>
      <c r="H650" s="175"/>
      <c r="J650" s="176"/>
    </row>
    <row r="651">
      <c r="B651" s="187"/>
      <c r="D651" s="188"/>
      <c r="F651" s="189"/>
      <c r="H651" s="175"/>
      <c r="J651" s="176"/>
    </row>
    <row r="652">
      <c r="B652" s="187"/>
      <c r="D652" s="188"/>
      <c r="F652" s="189"/>
      <c r="H652" s="175"/>
      <c r="J652" s="176"/>
    </row>
    <row r="653">
      <c r="B653" s="187"/>
      <c r="D653" s="188"/>
      <c r="F653" s="189"/>
      <c r="H653" s="175"/>
      <c r="J653" s="176"/>
    </row>
    <row r="654">
      <c r="B654" s="187"/>
      <c r="D654" s="188"/>
      <c r="F654" s="189"/>
      <c r="H654" s="175"/>
      <c r="J654" s="176"/>
    </row>
    <row r="655">
      <c r="B655" s="187"/>
      <c r="D655" s="188"/>
      <c r="F655" s="189"/>
      <c r="H655" s="175"/>
      <c r="J655" s="176"/>
    </row>
    <row r="656">
      <c r="B656" s="187"/>
      <c r="D656" s="188"/>
      <c r="F656" s="189"/>
      <c r="H656" s="175"/>
      <c r="J656" s="176"/>
    </row>
    <row r="657">
      <c r="B657" s="187"/>
      <c r="D657" s="188"/>
      <c r="F657" s="189"/>
      <c r="H657" s="175"/>
      <c r="J657" s="176"/>
    </row>
    <row r="658">
      <c r="B658" s="187"/>
      <c r="D658" s="188"/>
      <c r="F658" s="189"/>
      <c r="H658" s="175"/>
      <c r="J658" s="176"/>
    </row>
    <row r="659">
      <c r="B659" s="187"/>
      <c r="D659" s="188"/>
      <c r="F659" s="189"/>
      <c r="H659" s="175"/>
      <c r="J659" s="176"/>
    </row>
    <row r="660">
      <c r="B660" s="187"/>
      <c r="D660" s="188"/>
      <c r="F660" s="189"/>
      <c r="H660" s="175"/>
      <c r="J660" s="176"/>
    </row>
    <row r="661">
      <c r="B661" s="187"/>
      <c r="D661" s="188"/>
      <c r="F661" s="189"/>
      <c r="H661" s="175"/>
      <c r="J661" s="176"/>
    </row>
    <row r="662">
      <c r="B662" s="187"/>
      <c r="D662" s="188"/>
      <c r="F662" s="189"/>
      <c r="H662" s="175"/>
      <c r="J662" s="176"/>
    </row>
    <row r="663">
      <c r="B663" s="187"/>
      <c r="D663" s="188"/>
      <c r="F663" s="189"/>
      <c r="H663" s="175"/>
      <c r="J663" s="176"/>
    </row>
    <row r="664">
      <c r="B664" s="187"/>
      <c r="D664" s="188"/>
      <c r="F664" s="189"/>
      <c r="H664" s="175"/>
      <c r="J664" s="176"/>
    </row>
    <row r="665">
      <c r="B665" s="187"/>
      <c r="D665" s="188"/>
      <c r="F665" s="189"/>
      <c r="H665" s="175"/>
      <c r="J665" s="176"/>
    </row>
    <row r="666">
      <c r="B666" s="187"/>
      <c r="D666" s="188"/>
      <c r="F666" s="189"/>
      <c r="H666" s="175"/>
      <c r="J666" s="176"/>
    </row>
    <row r="667">
      <c r="B667" s="187"/>
      <c r="D667" s="188"/>
      <c r="F667" s="189"/>
      <c r="H667" s="175"/>
      <c r="J667" s="176"/>
    </row>
    <row r="668">
      <c r="B668" s="187"/>
      <c r="D668" s="188"/>
      <c r="F668" s="189"/>
      <c r="H668" s="175"/>
      <c r="J668" s="176"/>
    </row>
    <row r="669">
      <c r="B669" s="187"/>
      <c r="D669" s="188"/>
      <c r="F669" s="189"/>
      <c r="H669" s="175"/>
      <c r="J669" s="176"/>
    </row>
    <row r="670">
      <c r="B670" s="187"/>
      <c r="D670" s="188"/>
      <c r="F670" s="189"/>
      <c r="H670" s="175"/>
      <c r="J670" s="176"/>
    </row>
    <row r="671">
      <c r="B671" s="187"/>
      <c r="D671" s="188"/>
      <c r="F671" s="189"/>
      <c r="H671" s="175"/>
      <c r="J671" s="176"/>
    </row>
    <row r="672">
      <c r="B672" s="187"/>
      <c r="D672" s="188"/>
      <c r="F672" s="189"/>
      <c r="H672" s="175"/>
      <c r="J672" s="176"/>
    </row>
    <row r="673">
      <c r="B673" s="187"/>
      <c r="D673" s="188"/>
      <c r="F673" s="189"/>
      <c r="H673" s="175"/>
      <c r="J673" s="176"/>
    </row>
    <row r="674">
      <c r="B674" s="187"/>
      <c r="D674" s="188"/>
      <c r="F674" s="189"/>
      <c r="H674" s="175"/>
      <c r="J674" s="176"/>
    </row>
    <row r="675">
      <c r="B675" s="187"/>
      <c r="D675" s="188"/>
      <c r="F675" s="189"/>
      <c r="H675" s="175"/>
      <c r="J675" s="176"/>
    </row>
    <row r="676">
      <c r="B676" s="187"/>
      <c r="D676" s="188"/>
      <c r="F676" s="189"/>
      <c r="H676" s="175"/>
      <c r="J676" s="176"/>
    </row>
    <row r="677">
      <c r="B677" s="187"/>
      <c r="D677" s="188"/>
      <c r="F677" s="189"/>
      <c r="H677" s="175"/>
      <c r="J677" s="176"/>
    </row>
    <row r="678">
      <c r="B678" s="187"/>
      <c r="D678" s="188"/>
      <c r="F678" s="189"/>
      <c r="H678" s="175"/>
      <c r="J678" s="176"/>
    </row>
    <row r="679">
      <c r="B679" s="187"/>
      <c r="D679" s="188"/>
      <c r="F679" s="189"/>
      <c r="H679" s="175"/>
      <c r="J679" s="176"/>
    </row>
    <row r="680">
      <c r="B680" s="187"/>
      <c r="D680" s="188"/>
      <c r="F680" s="189"/>
      <c r="H680" s="175"/>
      <c r="J680" s="176"/>
    </row>
    <row r="681">
      <c r="B681" s="187"/>
      <c r="D681" s="188"/>
      <c r="F681" s="189"/>
      <c r="H681" s="175"/>
      <c r="J681" s="176"/>
    </row>
    <row r="682">
      <c r="B682" s="187"/>
      <c r="D682" s="188"/>
      <c r="F682" s="189"/>
      <c r="H682" s="175"/>
      <c r="J682" s="176"/>
    </row>
    <row r="683">
      <c r="B683" s="187"/>
      <c r="D683" s="188"/>
      <c r="F683" s="189"/>
      <c r="H683" s="175"/>
      <c r="J683" s="176"/>
    </row>
    <row r="684">
      <c r="B684" s="187"/>
      <c r="D684" s="188"/>
      <c r="F684" s="189"/>
      <c r="H684" s="175"/>
      <c r="J684" s="176"/>
    </row>
    <row r="685">
      <c r="B685" s="187"/>
      <c r="D685" s="188"/>
      <c r="F685" s="189"/>
      <c r="H685" s="175"/>
      <c r="J685" s="176"/>
    </row>
    <row r="686">
      <c r="B686" s="187"/>
      <c r="D686" s="188"/>
      <c r="F686" s="189"/>
      <c r="H686" s="175"/>
      <c r="J686" s="176"/>
    </row>
    <row r="687">
      <c r="B687" s="187"/>
      <c r="D687" s="188"/>
      <c r="F687" s="189"/>
      <c r="H687" s="175"/>
      <c r="J687" s="176"/>
    </row>
    <row r="688">
      <c r="B688" s="187"/>
      <c r="D688" s="188"/>
      <c r="F688" s="189"/>
      <c r="H688" s="175"/>
      <c r="J688" s="176"/>
    </row>
    <row r="689">
      <c r="B689" s="187"/>
      <c r="D689" s="188"/>
      <c r="F689" s="189"/>
      <c r="H689" s="175"/>
      <c r="J689" s="176"/>
    </row>
    <row r="690">
      <c r="B690" s="187"/>
      <c r="D690" s="188"/>
      <c r="F690" s="189"/>
      <c r="H690" s="175"/>
      <c r="J690" s="176"/>
    </row>
    <row r="691">
      <c r="B691" s="187"/>
      <c r="D691" s="188"/>
      <c r="F691" s="189"/>
      <c r="H691" s="175"/>
      <c r="J691" s="176"/>
    </row>
    <row r="692">
      <c r="B692" s="187"/>
      <c r="D692" s="188"/>
      <c r="F692" s="189"/>
      <c r="H692" s="175"/>
      <c r="J692" s="176"/>
    </row>
    <row r="693">
      <c r="B693" s="187"/>
      <c r="D693" s="188"/>
      <c r="F693" s="189"/>
      <c r="H693" s="175"/>
      <c r="J693" s="176"/>
    </row>
    <row r="694">
      <c r="B694" s="187"/>
      <c r="D694" s="188"/>
      <c r="F694" s="189"/>
      <c r="H694" s="175"/>
      <c r="J694" s="176"/>
    </row>
    <row r="695">
      <c r="B695" s="187"/>
      <c r="D695" s="188"/>
      <c r="F695" s="189"/>
      <c r="H695" s="175"/>
      <c r="J695" s="176"/>
    </row>
    <row r="696">
      <c r="B696" s="187"/>
      <c r="D696" s="188"/>
      <c r="F696" s="189"/>
      <c r="H696" s="175"/>
      <c r="J696" s="176"/>
    </row>
    <row r="697">
      <c r="B697" s="187"/>
      <c r="D697" s="188"/>
      <c r="F697" s="189"/>
      <c r="H697" s="175"/>
      <c r="J697" s="176"/>
    </row>
    <row r="698">
      <c r="B698" s="187"/>
      <c r="D698" s="188"/>
      <c r="F698" s="189"/>
      <c r="H698" s="175"/>
      <c r="J698" s="176"/>
    </row>
    <row r="699">
      <c r="B699" s="187"/>
      <c r="D699" s="188"/>
      <c r="F699" s="189"/>
      <c r="H699" s="175"/>
      <c r="J699" s="176"/>
    </row>
    <row r="700">
      <c r="B700" s="187"/>
      <c r="D700" s="188"/>
      <c r="F700" s="189"/>
      <c r="H700" s="175"/>
      <c r="J700" s="176"/>
    </row>
    <row r="701">
      <c r="B701" s="187"/>
      <c r="D701" s="188"/>
      <c r="F701" s="189"/>
      <c r="H701" s="175"/>
      <c r="J701" s="176"/>
    </row>
    <row r="702">
      <c r="B702" s="187"/>
      <c r="D702" s="188"/>
      <c r="F702" s="189"/>
      <c r="H702" s="175"/>
      <c r="J702" s="176"/>
    </row>
    <row r="703">
      <c r="B703" s="187"/>
      <c r="D703" s="188"/>
      <c r="F703" s="189"/>
      <c r="H703" s="175"/>
      <c r="J703" s="176"/>
    </row>
    <row r="704">
      <c r="B704" s="187"/>
      <c r="D704" s="188"/>
      <c r="F704" s="189"/>
      <c r="H704" s="175"/>
      <c r="J704" s="176"/>
    </row>
    <row r="705">
      <c r="B705" s="187"/>
      <c r="D705" s="188"/>
      <c r="F705" s="189"/>
      <c r="H705" s="175"/>
      <c r="J705" s="176"/>
    </row>
    <row r="706">
      <c r="B706" s="187"/>
      <c r="D706" s="188"/>
      <c r="F706" s="189"/>
      <c r="H706" s="175"/>
      <c r="J706" s="176"/>
    </row>
    <row r="707">
      <c r="B707" s="187"/>
      <c r="D707" s="188"/>
      <c r="F707" s="189"/>
      <c r="H707" s="175"/>
      <c r="J707" s="176"/>
    </row>
    <row r="708">
      <c r="B708" s="187"/>
      <c r="D708" s="188"/>
      <c r="F708" s="189"/>
      <c r="H708" s="175"/>
      <c r="J708" s="176"/>
    </row>
    <row r="709">
      <c r="B709" s="187"/>
      <c r="D709" s="188"/>
      <c r="F709" s="189"/>
      <c r="H709" s="175"/>
      <c r="J709" s="176"/>
    </row>
    <row r="710">
      <c r="B710" s="187"/>
      <c r="D710" s="188"/>
      <c r="F710" s="189"/>
      <c r="H710" s="175"/>
      <c r="J710" s="176"/>
    </row>
    <row r="711">
      <c r="B711" s="187"/>
      <c r="D711" s="188"/>
      <c r="F711" s="189"/>
      <c r="H711" s="175"/>
      <c r="J711" s="176"/>
    </row>
    <row r="712">
      <c r="B712" s="187"/>
      <c r="D712" s="188"/>
      <c r="F712" s="189"/>
      <c r="H712" s="175"/>
      <c r="J712" s="176"/>
    </row>
    <row r="713">
      <c r="B713" s="187"/>
      <c r="D713" s="188"/>
      <c r="F713" s="189"/>
      <c r="H713" s="175"/>
      <c r="J713" s="176"/>
    </row>
    <row r="714">
      <c r="B714" s="187"/>
      <c r="D714" s="188"/>
      <c r="F714" s="189"/>
      <c r="H714" s="175"/>
      <c r="J714" s="176"/>
    </row>
    <row r="715">
      <c r="B715" s="187"/>
      <c r="D715" s="188"/>
      <c r="F715" s="189"/>
      <c r="H715" s="175"/>
      <c r="J715" s="176"/>
    </row>
    <row r="716">
      <c r="B716" s="187"/>
      <c r="D716" s="188"/>
      <c r="F716" s="189"/>
      <c r="H716" s="175"/>
      <c r="J716" s="176"/>
    </row>
    <row r="717">
      <c r="B717" s="187"/>
      <c r="D717" s="188"/>
      <c r="F717" s="189"/>
      <c r="H717" s="175"/>
      <c r="J717" s="176"/>
    </row>
    <row r="718">
      <c r="B718" s="187"/>
      <c r="D718" s="188"/>
      <c r="F718" s="189"/>
      <c r="H718" s="175"/>
      <c r="J718" s="176"/>
    </row>
    <row r="719">
      <c r="B719" s="187"/>
      <c r="D719" s="188"/>
      <c r="F719" s="189"/>
      <c r="H719" s="175"/>
      <c r="J719" s="176"/>
    </row>
    <row r="720">
      <c r="B720" s="187"/>
      <c r="D720" s="188"/>
      <c r="F720" s="189"/>
      <c r="H720" s="175"/>
      <c r="J720" s="176"/>
    </row>
    <row r="721">
      <c r="B721" s="187"/>
      <c r="D721" s="188"/>
      <c r="F721" s="189"/>
      <c r="H721" s="175"/>
      <c r="J721" s="176"/>
    </row>
    <row r="722">
      <c r="B722" s="187"/>
      <c r="D722" s="188"/>
      <c r="F722" s="189"/>
      <c r="H722" s="175"/>
      <c r="J722" s="176"/>
    </row>
    <row r="723">
      <c r="B723" s="187"/>
      <c r="D723" s="188"/>
      <c r="F723" s="189"/>
      <c r="H723" s="175"/>
      <c r="J723" s="176"/>
    </row>
    <row r="724">
      <c r="B724" s="187"/>
      <c r="D724" s="188"/>
      <c r="F724" s="189"/>
      <c r="H724" s="175"/>
      <c r="J724" s="176"/>
    </row>
    <row r="725">
      <c r="B725" s="187"/>
      <c r="D725" s="188"/>
      <c r="F725" s="189"/>
      <c r="H725" s="175"/>
      <c r="J725" s="176"/>
    </row>
    <row r="726">
      <c r="B726" s="187"/>
      <c r="D726" s="188"/>
      <c r="F726" s="189"/>
      <c r="H726" s="175"/>
      <c r="J726" s="176"/>
    </row>
    <row r="727">
      <c r="B727" s="187"/>
      <c r="D727" s="188"/>
      <c r="F727" s="189"/>
      <c r="H727" s="175"/>
      <c r="J727" s="176"/>
    </row>
    <row r="728">
      <c r="B728" s="187"/>
      <c r="D728" s="188"/>
      <c r="F728" s="189"/>
      <c r="H728" s="175"/>
      <c r="J728" s="176"/>
    </row>
    <row r="729">
      <c r="B729" s="187"/>
      <c r="D729" s="188"/>
      <c r="F729" s="189"/>
      <c r="H729" s="175"/>
      <c r="J729" s="176"/>
    </row>
    <row r="730">
      <c r="B730" s="187"/>
      <c r="D730" s="188"/>
      <c r="F730" s="189"/>
      <c r="H730" s="175"/>
      <c r="J730" s="176"/>
    </row>
    <row r="731">
      <c r="B731" s="187"/>
      <c r="D731" s="188"/>
      <c r="F731" s="189"/>
      <c r="H731" s="175"/>
      <c r="J731" s="176"/>
    </row>
    <row r="732">
      <c r="B732" s="187"/>
      <c r="D732" s="188"/>
      <c r="F732" s="189"/>
      <c r="H732" s="175"/>
      <c r="J732" s="176"/>
    </row>
    <row r="733">
      <c r="B733" s="187"/>
      <c r="D733" s="188"/>
      <c r="F733" s="189"/>
      <c r="H733" s="175"/>
      <c r="J733" s="176"/>
    </row>
    <row r="734">
      <c r="B734" s="187"/>
      <c r="D734" s="188"/>
      <c r="F734" s="189"/>
      <c r="H734" s="175"/>
      <c r="J734" s="176"/>
    </row>
    <row r="735">
      <c r="B735" s="187"/>
      <c r="D735" s="188"/>
      <c r="F735" s="189"/>
      <c r="H735" s="175"/>
      <c r="J735" s="176"/>
    </row>
    <row r="736">
      <c r="B736" s="187"/>
      <c r="D736" s="188"/>
      <c r="F736" s="189"/>
      <c r="H736" s="175"/>
      <c r="J736" s="176"/>
    </row>
    <row r="737">
      <c r="B737" s="187"/>
      <c r="D737" s="188"/>
      <c r="F737" s="189"/>
      <c r="H737" s="175"/>
      <c r="J737" s="176"/>
    </row>
    <row r="738">
      <c r="B738" s="187"/>
      <c r="D738" s="188"/>
      <c r="F738" s="189"/>
      <c r="H738" s="175"/>
      <c r="J738" s="176"/>
    </row>
    <row r="739">
      <c r="B739" s="187"/>
      <c r="D739" s="188"/>
      <c r="F739" s="189"/>
      <c r="H739" s="175"/>
      <c r="J739" s="176"/>
    </row>
    <row r="740">
      <c r="B740" s="187"/>
      <c r="D740" s="188"/>
      <c r="F740" s="189"/>
      <c r="H740" s="175"/>
      <c r="J740" s="176"/>
    </row>
    <row r="741">
      <c r="B741" s="187"/>
      <c r="D741" s="188"/>
      <c r="F741" s="189"/>
      <c r="H741" s="175"/>
      <c r="J741" s="176"/>
    </row>
    <row r="742">
      <c r="B742" s="187"/>
      <c r="D742" s="188"/>
      <c r="F742" s="189"/>
      <c r="H742" s="175"/>
      <c r="J742" s="176"/>
    </row>
    <row r="743">
      <c r="B743" s="187"/>
      <c r="D743" s="188"/>
      <c r="F743" s="189"/>
      <c r="H743" s="175"/>
      <c r="J743" s="176"/>
    </row>
    <row r="744">
      <c r="B744" s="187"/>
      <c r="D744" s="188"/>
      <c r="F744" s="189"/>
      <c r="H744" s="175"/>
      <c r="J744" s="176"/>
    </row>
    <row r="745">
      <c r="B745" s="187"/>
      <c r="D745" s="188"/>
      <c r="F745" s="189"/>
      <c r="H745" s="175"/>
      <c r="J745" s="176"/>
    </row>
    <row r="746">
      <c r="B746" s="187"/>
      <c r="D746" s="188"/>
      <c r="F746" s="189"/>
      <c r="H746" s="175"/>
      <c r="J746" s="176"/>
    </row>
    <row r="747">
      <c r="B747" s="187"/>
      <c r="D747" s="188"/>
      <c r="F747" s="189"/>
      <c r="H747" s="175"/>
      <c r="J747" s="176"/>
    </row>
    <row r="748">
      <c r="B748" s="187"/>
      <c r="D748" s="188"/>
      <c r="F748" s="189"/>
      <c r="H748" s="175"/>
      <c r="J748" s="176"/>
    </row>
    <row r="749">
      <c r="B749" s="187"/>
      <c r="D749" s="188"/>
      <c r="F749" s="189"/>
      <c r="H749" s="175"/>
      <c r="J749" s="176"/>
    </row>
    <row r="750">
      <c r="B750" s="187"/>
      <c r="D750" s="188"/>
      <c r="F750" s="189"/>
      <c r="H750" s="175"/>
      <c r="J750" s="176"/>
    </row>
    <row r="751">
      <c r="B751" s="187"/>
      <c r="D751" s="188"/>
      <c r="F751" s="189"/>
      <c r="H751" s="175"/>
      <c r="J751" s="176"/>
    </row>
    <row r="752">
      <c r="B752" s="187"/>
      <c r="D752" s="188"/>
      <c r="F752" s="189"/>
      <c r="H752" s="175"/>
      <c r="J752" s="176"/>
    </row>
    <row r="753">
      <c r="B753" s="187"/>
      <c r="D753" s="188"/>
      <c r="F753" s="189"/>
      <c r="H753" s="175"/>
      <c r="J753" s="176"/>
    </row>
    <row r="754">
      <c r="B754" s="187"/>
      <c r="D754" s="188"/>
      <c r="F754" s="189"/>
      <c r="H754" s="175"/>
      <c r="J754" s="176"/>
    </row>
    <row r="755">
      <c r="B755" s="187"/>
      <c r="D755" s="188"/>
      <c r="F755" s="189"/>
      <c r="H755" s="175"/>
      <c r="J755" s="176"/>
    </row>
    <row r="756">
      <c r="B756" s="187"/>
      <c r="D756" s="188"/>
      <c r="F756" s="189"/>
      <c r="H756" s="175"/>
      <c r="J756" s="176"/>
    </row>
    <row r="757">
      <c r="B757" s="187"/>
      <c r="D757" s="188"/>
      <c r="F757" s="189"/>
      <c r="H757" s="175"/>
      <c r="J757" s="176"/>
    </row>
    <row r="758">
      <c r="B758" s="187"/>
      <c r="D758" s="188"/>
      <c r="F758" s="189"/>
      <c r="H758" s="175"/>
      <c r="J758" s="176"/>
    </row>
    <row r="759">
      <c r="B759" s="187"/>
      <c r="D759" s="188"/>
      <c r="F759" s="189"/>
      <c r="H759" s="175"/>
      <c r="J759" s="176"/>
    </row>
    <row r="760">
      <c r="B760" s="187"/>
      <c r="D760" s="188"/>
      <c r="F760" s="189"/>
      <c r="H760" s="175"/>
      <c r="J760" s="176"/>
    </row>
    <row r="761">
      <c r="B761" s="187"/>
      <c r="D761" s="188"/>
      <c r="F761" s="189"/>
      <c r="H761" s="175"/>
      <c r="J761" s="176"/>
    </row>
    <row r="762">
      <c r="B762" s="187"/>
      <c r="D762" s="188"/>
      <c r="F762" s="189"/>
      <c r="H762" s="175"/>
      <c r="J762" s="176"/>
    </row>
    <row r="763">
      <c r="B763" s="187"/>
      <c r="D763" s="188"/>
      <c r="F763" s="189"/>
      <c r="H763" s="175"/>
      <c r="J763" s="176"/>
    </row>
    <row r="764">
      <c r="B764" s="187"/>
      <c r="D764" s="188"/>
      <c r="F764" s="189"/>
      <c r="H764" s="175"/>
      <c r="J764" s="176"/>
    </row>
    <row r="765">
      <c r="B765" s="187"/>
      <c r="D765" s="188"/>
      <c r="F765" s="189"/>
      <c r="H765" s="175"/>
      <c r="J765" s="176"/>
    </row>
    <row r="766">
      <c r="B766" s="187"/>
      <c r="D766" s="188"/>
      <c r="F766" s="189"/>
      <c r="H766" s="175"/>
      <c r="J766" s="176"/>
    </row>
    <row r="767">
      <c r="B767" s="187"/>
      <c r="D767" s="188"/>
      <c r="F767" s="189"/>
      <c r="H767" s="175"/>
      <c r="J767" s="176"/>
    </row>
    <row r="768">
      <c r="B768" s="187"/>
      <c r="D768" s="188"/>
      <c r="F768" s="189"/>
      <c r="H768" s="175"/>
      <c r="J768" s="176"/>
    </row>
    <row r="769">
      <c r="B769" s="187"/>
      <c r="D769" s="188"/>
      <c r="F769" s="189"/>
      <c r="H769" s="175"/>
      <c r="J769" s="176"/>
    </row>
    <row r="770">
      <c r="B770" s="187"/>
      <c r="D770" s="188"/>
      <c r="F770" s="189"/>
      <c r="H770" s="175"/>
      <c r="J770" s="176"/>
    </row>
    <row r="771">
      <c r="B771" s="187"/>
      <c r="D771" s="188"/>
      <c r="F771" s="189"/>
      <c r="H771" s="175"/>
      <c r="J771" s="176"/>
    </row>
    <row r="772">
      <c r="B772" s="187"/>
      <c r="D772" s="188"/>
      <c r="F772" s="189"/>
      <c r="H772" s="175"/>
      <c r="J772" s="176"/>
    </row>
    <row r="773">
      <c r="B773" s="187"/>
      <c r="D773" s="188"/>
      <c r="F773" s="189"/>
      <c r="H773" s="175"/>
      <c r="J773" s="176"/>
    </row>
    <row r="774">
      <c r="B774" s="187"/>
      <c r="D774" s="188"/>
      <c r="F774" s="189"/>
      <c r="H774" s="175"/>
      <c r="J774" s="176"/>
    </row>
    <row r="775">
      <c r="B775" s="187"/>
      <c r="D775" s="188"/>
      <c r="F775" s="189"/>
      <c r="H775" s="175"/>
      <c r="J775" s="176"/>
    </row>
    <row r="776">
      <c r="B776" s="187"/>
      <c r="D776" s="188"/>
      <c r="F776" s="189"/>
      <c r="H776" s="175"/>
      <c r="J776" s="176"/>
    </row>
    <row r="777">
      <c r="B777" s="187"/>
      <c r="D777" s="188"/>
      <c r="F777" s="189"/>
      <c r="H777" s="175"/>
      <c r="J777" s="176"/>
    </row>
    <row r="778">
      <c r="B778" s="187"/>
      <c r="D778" s="188"/>
      <c r="F778" s="189"/>
      <c r="H778" s="175"/>
      <c r="J778" s="176"/>
    </row>
    <row r="779">
      <c r="B779" s="187"/>
      <c r="D779" s="188"/>
      <c r="F779" s="189"/>
      <c r="H779" s="175"/>
      <c r="J779" s="176"/>
    </row>
    <row r="780">
      <c r="B780" s="187"/>
      <c r="D780" s="188"/>
      <c r="F780" s="189"/>
      <c r="H780" s="175"/>
      <c r="J780" s="176"/>
    </row>
    <row r="781">
      <c r="B781" s="187"/>
      <c r="D781" s="188"/>
      <c r="F781" s="189"/>
      <c r="H781" s="175"/>
      <c r="J781" s="176"/>
    </row>
    <row r="782">
      <c r="B782" s="187"/>
      <c r="D782" s="188"/>
      <c r="F782" s="189"/>
      <c r="H782" s="175"/>
      <c r="J782" s="176"/>
    </row>
    <row r="783">
      <c r="B783" s="187"/>
      <c r="D783" s="188"/>
      <c r="F783" s="189"/>
      <c r="H783" s="175"/>
      <c r="J783" s="176"/>
    </row>
    <row r="784">
      <c r="B784" s="187"/>
      <c r="D784" s="188"/>
      <c r="F784" s="189"/>
      <c r="H784" s="175"/>
      <c r="J784" s="176"/>
    </row>
    <row r="785">
      <c r="B785" s="187"/>
      <c r="D785" s="188"/>
      <c r="F785" s="189"/>
      <c r="H785" s="175"/>
      <c r="J785" s="176"/>
    </row>
    <row r="786">
      <c r="B786" s="187"/>
      <c r="D786" s="188"/>
      <c r="F786" s="189"/>
      <c r="H786" s="175"/>
      <c r="J786" s="176"/>
    </row>
    <row r="787">
      <c r="B787" s="187"/>
      <c r="D787" s="188"/>
      <c r="F787" s="189"/>
      <c r="H787" s="175"/>
      <c r="J787" s="176"/>
    </row>
    <row r="788">
      <c r="B788" s="187"/>
      <c r="D788" s="188"/>
      <c r="F788" s="189"/>
      <c r="H788" s="175"/>
      <c r="J788" s="176"/>
    </row>
    <row r="789">
      <c r="B789" s="187"/>
      <c r="D789" s="188"/>
      <c r="F789" s="189"/>
      <c r="H789" s="175"/>
      <c r="J789" s="176"/>
    </row>
    <row r="790">
      <c r="B790" s="187"/>
      <c r="D790" s="188"/>
      <c r="F790" s="189"/>
      <c r="H790" s="175"/>
      <c r="J790" s="176"/>
    </row>
    <row r="791">
      <c r="B791" s="187"/>
      <c r="D791" s="188"/>
      <c r="F791" s="189"/>
      <c r="H791" s="175"/>
      <c r="J791" s="176"/>
    </row>
    <row r="792">
      <c r="B792" s="187"/>
      <c r="D792" s="188"/>
      <c r="F792" s="189"/>
      <c r="H792" s="175"/>
      <c r="J792" s="176"/>
    </row>
    <row r="793">
      <c r="B793" s="187"/>
      <c r="D793" s="188"/>
      <c r="F793" s="189"/>
      <c r="H793" s="175"/>
      <c r="J793" s="176"/>
    </row>
    <row r="794">
      <c r="B794" s="187"/>
      <c r="D794" s="188"/>
      <c r="F794" s="189"/>
      <c r="H794" s="175"/>
      <c r="J794" s="176"/>
    </row>
    <row r="795">
      <c r="B795" s="187"/>
      <c r="D795" s="188"/>
      <c r="F795" s="189"/>
      <c r="H795" s="175"/>
      <c r="J795" s="176"/>
    </row>
    <row r="796">
      <c r="B796" s="187"/>
      <c r="D796" s="188"/>
      <c r="F796" s="189"/>
      <c r="H796" s="175"/>
      <c r="J796" s="176"/>
    </row>
    <row r="797">
      <c r="B797" s="187"/>
      <c r="D797" s="188"/>
      <c r="F797" s="189"/>
      <c r="H797" s="175"/>
      <c r="J797" s="176"/>
    </row>
    <row r="798">
      <c r="B798" s="187"/>
      <c r="D798" s="188"/>
      <c r="F798" s="189"/>
      <c r="H798" s="175"/>
      <c r="J798" s="176"/>
    </row>
    <row r="799">
      <c r="B799" s="187"/>
      <c r="D799" s="188"/>
      <c r="F799" s="189"/>
      <c r="H799" s="175"/>
      <c r="J799" s="176"/>
    </row>
    <row r="800">
      <c r="B800" s="187"/>
      <c r="D800" s="188"/>
      <c r="F800" s="189"/>
      <c r="H800" s="175"/>
      <c r="J800" s="176"/>
    </row>
    <row r="801">
      <c r="B801" s="187"/>
      <c r="D801" s="188"/>
      <c r="F801" s="189"/>
      <c r="H801" s="175"/>
      <c r="J801" s="176"/>
    </row>
    <row r="802">
      <c r="B802" s="187"/>
      <c r="D802" s="188"/>
      <c r="F802" s="189"/>
      <c r="H802" s="175"/>
      <c r="J802" s="176"/>
    </row>
    <row r="803">
      <c r="B803" s="187"/>
      <c r="D803" s="188"/>
      <c r="F803" s="189"/>
      <c r="H803" s="175"/>
      <c r="J803" s="176"/>
    </row>
    <row r="804">
      <c r="B804" s="187"/>
      <c r="D804" s="188"/>
      <c r="F804" s="189"/>
      <c r="H804" s="175"/>
      <c r="J804" s="176"/>
    </row>
    <row r="805">
      <c r="B805" s="187"/>
      <c r="D805" s="188"/>
      <c r="F805" s="189"/>
      <c r="H805" s="175"/>
      <c r="J805" s="176"/>
    </row>
    <row r="806">
      <c r="B806" s="187"/>
      <c r="D806" s="188"/>
      <c r="F806" s="189"/>
      <c r="H806" s="175"/>
      <c r="J806" s="176"/>
    </row>
    <row r="807">
      <c r="B807" s="187"/>
      <c r="D807" s="188"/>
      <c r="F807" s="189"/>
      <c r="H807" s="175"/>
      <c r="J807" s="176"/>
    </row>
    <row r="808">
      <c r="B808" s="187"/>
      <c r="D808" s="188"/>
      <c r="F808" s="189"/>
      <c r="H808" s="175"/>
      <c r="J808" s="176"/>
    </row>
    <row r="809">
      <c r="B809" s="187"/>
      <c r="D809" s="188"/>
      <c r="F809" s="189"/>
      <c r="H809" s="175"/>
      <c r="J809" s="176"/>
    </row>
    <row r="810">
      <c r="B810" s="187"/>
      <c r="D810" s="188"/>
      <c r="F810" s="189"/>
      <c r="H810" s="175"/>
      <c r="J810" s="176"/>
    </row>
    <row r="811">
      <c r="B811" s="187"/>
      <c r="D811" s="188"/>
      <c r="F811" s="189"/>
      <c r="H811" s="175"/>
      <c r="J811" s="176"/>
    </row>
    <row r="812">
      <c r="B812" s="187"/>
      <c r="D812" s="188"/>
      <c r="F812" s="189"/>
      <c r="H812" s="175"/>
      <c r="J812" s="176"/>
    </row>
    <row r="813">
      <c r="B813" s="187"/>
      <c r="D813" s="188"/>
      <c r="F813" s="189"/>
      <c r="H813" s="175"/>
      <c r="J813" s="176"/>
    </row>
    <row r="814">
      <c r="B814" s="187"/>
      <c r="D814" s="188"/>
      <c r="F814" s="189"/>
      <c r="H814" s="175"/>
      <c r="J814" s="176"/>
    </row>
    <row r="815">
      <c r="B815" s="187"/>
      <c r="D815" s="188"/>
      <c r="F815" s="189"/>
      <c r="H815" s="175"/>
      <c r="J815" s="176"/>
    </row>
    <row r="816">
      <c r="B816" s="187"/>
      <c r="D816" s="188"/>
      <c r="F816" s="189"/>
      <c r="H816" s="175"/>
      <c r="J816" s="176"/>
    </row>
    <row r="817">
      <c r="B817" s="187"/>
      <c r="D817" s="188"/>
      <c r="F817" s="189"/>
      <c r="H817" s="175"/>
      <c r="J817" s="176"/>
    </row>
    <row r="818">
      <c r="B818" s="187"/>
      <c r="D818" s="188"/>
      <c r="F818" s="189"/>
      <c r="H818" s="175"/>
      <c r="J818" s="176"/>
    </row>
    <row r="819">
      <c r="B819" s="187"/>
      <c r="D819" s="188"/>
      <c r="F819" s="189"/>
      <c r="H819" s="175"/>
      <c r="J819" s="176"/>
    </row>
    <row r="820">
      <c r="B820" s="187"/>
      <c r="D820" s="188"/>
      <c r="F820" s="189"/>
      <c r="H820" s="175"/>
      <c r="J820" s="176"/>
    </row>
    <row r="821">
      <c r="B821" s="187"/>
      <c r="D821" s="188"/>
      <c r="F821" s="189"/>
      <c r="H821" s="175"/>
      <c r="J821" s="176"/>
    </row>
    <row r="822">
      <c r="B822" s="187"/>
      <c r="D822" s="188"/>
      <c r="F822" s="189"/>
      <c r="H822" s="175"/>
      <c r="J822" s="176"/>
    </row>
    <row r="823">
      <c r="B823" s="187"/>
      <c r="D823" s="188"/>
      <c r="F823" s="189"/>
      <c r="H823" s="175"/>
      <c r="J823" s="176"/>
    </row>
    <row r="824">
      <c r="B824" s="187"/>
      <c r="D824" s="188"/>
      <c r="F824" s="189"/>
      <c r="H824" s="175"/>
      <c r="J824" s="176"/>
    </row>
    <row r="825">
      <c r="B825" s="187"/>
      <c r="D825" s="188"/>
      <c r="F825" s="189"/>
      <c r="H825" s="175"/>
      <c r="J825" s="176"/>
    </row>
    <row r="826">
      <c r="B826" s="187"/>
      <c r="D826" s="188"/>
      <c r="F826" s="189"/>
      <c r="H826" s="175"/>
      <c r="J826" s="176"/>
    </row>
    <row r="827">
      <c r="B827" s="187"/>
      <c r="D827" s="188"/>
      <c r="F827" s="189"/>
      <c r="H827" s="175"/>
      <c r="J827" s="176"/>
    </row>
    <row r="828">
      <c r="B828" s="187"/>
      <c r="D828" s="188"/>
      <c r="F828" s="189"/>
      <c r="H828" s="175"/>
      <c r="J828" s="176"/>
    </row>
    <row r="829">
      <c r="B829" s="187"/>
      <c r="D829" s="188"/>
      <c r="F829" s="189"/>
      <c r="H829" s="175"/>
      <c r="J829" s="176"/>
    </row>
    <row r="830">
      <c r="B830" s="187"/>
      <c r="D830" s="188"/>
      <c r="F830" s="189"/>
      <c r="H830" s="175"/>
      <c r="J830" s="176"/>
    </row>
    <row r="831">
      <c r="B831" s="187"/>
      <c r="D831" s="188"/>
      <c r="F831" s="189"/>
      <c r="H831" s="175"/>
      <c r="J831" s="176"/>
    </row>
    <row r="832">
      <c r="B832" s="187"/>
      <c r="D832" s="188"/>
      <c r="F832" s="189"/>
      <c r="H832" s="175"/>
      <c r="J832" s="176"/>
    </row>
    <row r="833">
      <c r="B833" s="187"/>
      <c r="D833" s="188"/>
      <c r="F833" s="189"/>
      <c r="H833" s="175"/>
      <c r="J833" s="176"/>
    </row>
    <row r="834">
      <c r="B834" s="187"/>
      <c r="D834" s="188"/>
      <c r="F834" s="189"/>
      <c r="H834" s="175"/>
      <c r="J834" s="176"/>
    </row>
    <row r="835">
      <c r="B835" s="187"/>
      <c r="D835" s="188"/>
      <c r="F835" s="189"/>
      <c r="H835" s="175"/>
      <c r="J835" s="176"/>
    </row>
    <row r="836">
      <c r="B836" s="187"/>
      <c r="D836" s="188"/>
      <c r="F836" s="189"/>
      <c r="H836" s="175"/>
      <c r="J836" s="176"/>
    </row>
    <row r="837">
      <c r="B837" s="187"/>
      <c r="D837" s="188"/>
      <c r="F837" s="189"/>
      <c r="H837" s="175"/>
      <c r="J837" s="176"/>
    </row>
    <row r="838">
      <c r="B838" s="187"/>
      <c r="D838" s="188"/>
      <c r="F838" s="189"/>
      <c r="H838" s="175"/>
      <c r="J838" s="176"/>
    </row>
    <row r="839">
      <c r="B839" s="187"/>
      <c r="D839" s="188"/>
      <c r="F839" s="189"/>
      <c r="H839" s="175"/>
      <c r="J839" s="176"/>
    </row>
    <row r="840">
      <c r="B840" s="187"/>
      <c r="D840" s="188"/>
      <c r="F840" s="189"/>
      <c r="H840" s="175"/>
      <c r="J840" s="176"/>
    </row>
    <row r="841">
      <c r="B841" s="187"/>
      <c r="D841" s="188"/>
      <c r="F841" s="189"/>
      <c r="H841" s="175"/>
      <c r="J841" s="176"/>
    </row>
    <row r="842">
      <c r="B842" s="187"/>
      <c r="D842" s="188"/>
      <c r="F842" s="189"/>
      <c r="H842" s="175"/>
      <c r="J842" s="176"/>
    </row>
    <row r="843">
      <c r="B843" s="187"/>
      <c r="D843" s="188"/>
      <c r="F843" s="189"/>
      <c r="H843" s="175"/>
      <c r="J843" s="176"/>
    </row>
    <row r="844">
      <c r="B844" s="187"/>
      <c r="D844" s="188"/>
      <c r="F844" s="189"/>
      <c r="H844" s="175"/>
      <c r="J844" s="176"/>
    </row>
    <row r="845">
      <c r="B845" s="187"/>
      <c r="D845" s="188"/>
      <c r="F845" s="189"/>
      <c r="H845" s="175"/>
      <c r="J845" s="176"/>
    </row>
    <row r="846">
      <c r="B846" s="187"/>
      <c r="D846" s="188"/>
      <c r="F846" s="189"/>
      <c r="H846" s="175"/>
      <c r="J846" s="176"/>
    </row>
    <row r="847">
      <c r="B847" s="187"/>
      <c r="D847" s="188"/>
      <c r="F847" s="189"/>
      <c r="H847" s="175"/>
      <c r="J847" s="176"/>
    </row>
    <row r="848">
      <c r="B848" s="187"/>
      <c r="D848" s="188"/>
      <c r="F848" s="189"/>
      <c r="H848" s="175"/>
      <c r="J848" s="176"/>
    </row>
    <row r="849">
      <c r="B849" s="187"/>
      <c r="D849" s="188"/>
      <c r="F849" s="189"/>
      <c r="H849" s="175"/>
      <c r="J849" s="176"/>
    </row>
    <row r="850">
      <c r="B850" s="187"/>
      <c r="D850" s="188"/>
      <c r="F850" s="189"/>
      <c r="H850" s="175"/>
      <c r="J850" s="176"/>
    </row>
    <row r="851">
      <c r="B851" s="187"/>
      <c r="D851" s="188"/>
      <c r="F851" s="189"/>
      <c r="H851" s="175"/>
      <c r="J851" s="176"/>
    </row>
    <row r="852">
      <c r="B852" s="187"/>
      <c r="D852" s="188"/>
      <c r="F852" s="189"/>
      <c r="H852" s="175"/>
      <c r="J852" s="176"/>
    </row>
    <row r="853">
      <c r="B853" s="187"/>
      <c r="D853" s="188"/>
      <c r="F853" s="189"/>
      <c r="H853" s="175"/>
      <c r="J853" s="176"/>
    </row>
    <row r="854">
      <c r="B854" s="187"/>
      <c r="D854" s="188"/>
      <c r="F854" s="189"/>
      <c r="H854" s="175"/>
      <c r="J854" s="176"/>
    </row>
    <row r="855">
      <c r="B855" s="187"/>
      <c r="D855" s="188"/>
      <c r="F855" s="189"/>
      <c r="H855" s="175"/>
      <c r="J855" s="176"/>
    </row>
    <row r="856">
      <c r="B856" s="187"/>
      <c r="D856" s="188"/>
      <c r="F856" s="189"/>
      <c r="H856" s="175"/>
      <c r="J856" s="176"/>
    </row>
    <row r="857">
      <c r="B857" s="187"/>
      <c r="D857" s="188"/>
      <c r="F857" s="189"/>
      <c r="H857" s="175"/>
      <c r="J857" s="176"/>
    </row>
    <row r="858">
      <c r="B858" s="187"/>
      <c r="D858" s="188"/>
      <c r="F858" s="189"/>
      <c r="H858" s="175"/>
      <c r="J858" s="176"/>
    </row>
    <row r="859">
      <c r="B859" s="187"/>
      <c r="D859" s="188"/>
      <c r="F859" s="189"/>
      <c r="H859" s="175"/>
      <c r="J859" s="176"/>
    </row>
    <row r="860">
      <c r="B860" s="187"/>
      <c r="D860" s="188"/>
      <c r="F860" s="189"/>
      <c r="H860" s="175"/>
      <c r="J860" s="176"/>
    </row>
    <row r="861">
      <c r="B861" s="187"/>
      <c r="D861" s="188"/>
      <c r="F861" s="189"/>
      <c r="H861" s="175"/>
      <c r="J861" s="176"/>
    </row>
    <row r="862">
      <c r="B862" s="187"/>
      <c r="D862" s="188"/>
      <c r="F862" s="189"/>
      <c r="H862" s="175"/>
      <c r="J862" s="176"/>
    </row>
    <row r="863">
      <c r="B863" s="187"/>
      <c r="D863" s="188"/>
      <c r="F863" s="189"/>
      <c r="H863" s="175"/>
      <c r="J863" s="176"/>
    </row>
    <row r="864">
      <c r="B864" s="187"/>
      <c r="D864" s="188"/>
      <c r="F864" s="189"/>
      <c r="H864" s="175"/>
      <c r="J864" s="176"/>
    </row>
    <row r="865">
      <c r="B865" s="187"/>
      <c r="D865" s="188"/>
      <c r="F865" s="189"/>
      <c r="H865" s="175"/>
      <c r="J865" s="176"/>
    </row>
    <row r="866">
      <c r="B866" s="187"/>
      <c r="D866" s="188"/>
      <c r="F866" s="189"/>
      <c r="H866" s="175"/>
      <c r="J866" s="176"/>
    </row>
    <row r="867">
      <c r="B867" s="187"/>
      <c r="D867" s="188"/>
      <c r="F867" s="189"/>
      <c r="H867" s="175"/>
      <c r="J867" s="176"/>
    </row>
    <row r="868">
      <c r="B868" s="187"/>
      <c r="D868" s="188"/>
      <c r="F868" s="189"/>
      <c r="H868" s="175"/>
      <c r="J868" s="176"/>
    </row>
    <row r="869">
      <c r="B869" s="187"/>
      <c r="D869" s="188"/>
      <c r="F869" s="189"/>
      <c r="H869" s="175"/>
      <c r="J869" s="176"/>
    </row>
    <row r="870">
      <c r="B870" s="187"/>
      <c r="D870" s="188"/>
      <c r="F870" s="189"/>
      <c r="H870" s="175"/>
      <c r="J870" s="176"/>
    </row>
    <row r="871">
      <c r="B871" s="187"/>
      <c r="D871" s="188"/>
      <c r="F871" s="189"/>
      <c r="H871" s="175"/>
      <c r="J871" s="176"/>
    </row>
    <row r="872">
      <c r="B872" s="187"/>
      <c r="D872" s="188"/>
      <c r="F872" s="189"/>
      <c r="H872" s="175"/>
      <c r="J872" s="176"/>
    </row>
    <row r="873">
      <c r="B873" s="187"/>
      <c r="D873" s="188"/>
      <c r="F873" s="189"/>
      <c r="H873" s="175"/>
      <c r="J873" s="176"/>
    </row>
    <row r="874">
      <c r="B874" s="187"/>
      <c r="D874" s="188"/>
      <c r="F874" s="189"/>
      <c r="H874" s="175"/>
      <c r="J874" s="176"/>
    </row>
    <row r="875">
      <c r="B875" s="187"/>
      <c r="D875" s="188"/>
      <c r="F875" s="189"/>
      <c r="H875" s="175"/>
      <c r="J875" s="176"/>
    </row>
    <row r="876">
      <c r="B876" s="187"/>
      <c r="D876" s="188"/>
      <c r="F876" s="189"/>
      <c r="H876" s="175"/>
      <c r="J876" s="176"/>
    </row>
    <row r="877">
      <c r="B877" s="187"/>
      <c r="D877" s="188"/>
      <c r="F877" s="189"/>
      <c r="H877" s="175"/>
      <c r="J877" s="176"/>
    </row>
    <row r="878">
      <c r="B878" s="187"/>
      <c r="D878" s="188"/>
      <c r="F878" s="189"/>
      <c r="H878" s="175"/>
      <c r="J878" s="176"/>
    </row>
    <row r="879">
      <c r="B879" s="187"/>
      <c r="D879" s="188"/>
      <c r="F879" s="189"/>
      <c r="H879" s="175"/>
      <c r="J879" s="176"/>
    </row>
    <row r="880">
      <c r="B880" s="187"/>
      <c r="D880" s="188"/>
      <c r="F880" s="189"/>
      <c r="H880" s="175"/>
      <c r="J880" s="176"/>
    </row>
    <row r="881">
      <c r="B881" s="187"/>
      <c r="D881" s="188"/>
      <c r="F881" s="189"/>
      <c r="H881" s="175"/>
      <c r="J881" s="176"/>
    </row>
    <row r="882">
      <c r="B882" s="187"/>
      <c r="D882" s="188"/>
      <c r="F882" s="189"/>
      <c r="H882" s="175"/>
      <c r="J882" s="176"/>
    </row>
    <row r="883">
      <c r="B883" s="187"/>
      <c r="D883" s="188"/>
      <c r="F883" s="189"/>
      <c r="H883" s="175"/>
      <c r="J883" s="176"/>
    </row>
    <row r="884">
      <c r="B884" s="187"/>
      <c r="D884" s="188"/>
      <c r="F884" s="189"/>
      <c r="H884" s="175"/>
      <c r="J884" s="176"/>
    </row>
    <row r="885">
      <c r="B885" s="187"/>
      <c r="D885" s="188"/>
      <c r="F885" s="189"/>
      <c r="H885" s="175"/>
      <c r="J885" s="176"/>
    </row>
    <row r="886">
      <c r="B886" s="187"/>
      <c r="D886" s="188"/>
      <c r="F886" s="189"/>
      <c r="H886" s="175"/>
      <c r="J886" s="176"/>
    </row>
    <row r="887">
      <c r="B887" s="187"/>
      <c r="D887" s="188"/>
      <c r="F887" s="189"/>
      <c r="H887" s="175"/>
      <c r="J887" s="176"/>
    </row>
    <row r="888">
      <c r="B888" s="187"/>
      <c r="D888" s="188"/>
      <c r="F888" s="189"/>
      <c r="H888" s="175"/>
      <c r="J888" s="176"/>
    </row>
    <row r="889">
      <c r="B889" s="187"/>
      <c r="D889" s="188"/>
      <c r="F889" s="189"/>
      <c r="H889" s="175"/>
      <c r="J889" s="176"/>
    </row>
    <row r="890">
      <c r="B890" s="187"/>
      <c r="D890" s="188"/>
      <c r="F890" s="189"/>
      <c r="H890" s="175"/>
      <c r="J890" s="176"/>
    </row>
    <row r="891">
      <c r="B891" s="187"/>
      <c r="D891" s="188"/>
      <c r="F891" s="189"/>
      <c r="H891" s="175"/>
      <c r="J891" s="176"/>
    </row>
    <row r="892">
      <c r="B892" s="187"/>
      <c r="D892" s="188"/>
      <c r="F892" s="189"/>
      <c r="H892" s="175"/>
      <c r="J892" s="176"/>
    </row>
    <row r="893">
      <c r="B893" s="187"/>
      <c r="D893" s="188"/>
      <c r="F893" s="189"/>
      <c r="H893" s="175"/>
      <c r="J893" s="176"/>
    </row>
    <row r="894">
      <c r="B894" s="187"/>
      <c r="D894" s="188"/>
      <c r="F894" s="189"/>
      <c r="H894" s="175"/>
      <c r="J894" s="176"/>
    </row>
    <row r="895">
      <c r="B895" s="187"/>
      <c r="D895" s="188"/>
      <c r="F895" s="189"/>
      <c r="H895" s="175"/>
      <c r="J895" s="176"/>
    </row>
    <row r="896">
      <c r="B896" s="187"/>
      <c r="D896" s="188"/>
      <c r="F896" s="189"/>
      <c r="H896" s="175"/>
      <c r="J896" s="176"/>
    </row>
    <row r="897">
      <c r="B897" s="187"/>
      <c r="D897" s="188"/>
      <c r="F897" s="189"/>
      <c r="H897" s="175"/>
      <c r="J897" s="176"/>
    </row>
    <row r="898">
      <c r="B898" s="187"/>
      <c r="D898" s="188"/>
      <c r="F898" s="189"/>
      <c r="H898" s="175"/>
      <c r="J898" s="176"/>
    </row>
    <row r="899">
      <c r="B899" s="187"/>
      <c r="D899" s="188"/>
      <c r="F899" s="189"/>
      <c r="H899" s="175"/>
      <c r="J899" s="176"/>
    </row>
    <row r="900">
      <c r="B900" s="187"/>
      <c r="D900" s="188"/>
      <c r="F900" s="189"/>
      <c r="H900" s="175"/>
      <c r="J900" s="176"/>
    </row>
    <row r="901">
      <c r="B901" s="187"/>
      <c r="D901" s="188"/>
      <c r="F901" s="189"/>
      <c r="H901" s="175"/>
      <c r="J901" s="176"/>
    </row>
    <row r="902">
      <c r="B902" s="187"/>
      <c r="D902" s="188"/>
      <c r="F902" s="189"/>
      <c r="H902" s="175"/>
      <c r="J902" s="176"/>
    </row>
    <row r="903">
      <c r="B903" s="187"/>
      <c r="D903" s="188"/>
      <c r="F903" s="189"/>
      <c r="H903" s="175"/>
      <c r="J903" s="176"/>
    </row>
    <row r="904">
      <c r="B904" s="187"/>
      <c r="D904" s="188"/>
      <c r="F904" s="189"/>
      <c r="H904" s="175"/>
      <c r="J904" s="176"/>
    </row>
    <row r="905">
      <c r="B905" s="187"/>
      <c r="D905" s="188"/>
      <c r="F905" s="189"/>
      <c r="H905" s="175"/>
      <c r="J905" s="176"/>
    </row>
    <row r="906">
      <c r="B906" s="187"/>
      <c r="D906" s="188"/>
      <c r="F906" s="189"/>
      <c r="H906" s="175"/>
      <c r="J906" s="176"/>
    </row>
    <row r="907">
      <c r="B907" s="187"/>
      <c r="D907" s="188"/>
      <c r="F907" s="189"/>
      <c r="H907" s="175"/>
      <c r="J907" s="176"/>
    </row>
    <row r="908">
      <c r="B908" s="187"/>
      <c r="D908" s="188"/>
      <c r="F908" s="189"/>
      <c r="H908" s="175"/>
      <c r="J908" s="176"/>
    </row>
    <row r="909">
      <c r="B909" s="187"/>
      <c r="D909" s="188"/>
      <c r="F909" s="189"/>
      <c r="H909" s="175"/>
      <c r="J909" s="176"/>
    </row>
    <row r="910">
      <c r="B910" s="187"/>
      <c r="D910" s="188"/>
      <c r="F910" s="189"/>
      <c r="H910" s="175"/>
      <c r="J910" s="176"/>
    </row>
    <row r="911">
      <c r="B911" s="187"/>
      <c r="D911" s="188"/>
      <c r="F911" s="189"/>
      <c r="H911" s="175"/>
      <c r="J911" s="176"/>
    </row>
    <row r="912">
      <c r="B912" s="187"/>
      <c r="D912" s="188"/>
      <c r="F912" s="189"/>
      <c r="H912" s="175"/>
      <c r="J912" s="176"/>
    </row>
    <row r="913">
      <c r="B913" s="187"/>
      <c r="D913" s="188"/>
      <c r="F913" s="189"/>
      <c r="H913" s="175"/>
      <c r="J913" s="176"/>
    </row>
    <row r="914">
      <c r="B914" s="187"/>
      <c r="D914" s="188"/>
      <c r="F914" s="189"/>
      <c r="H914" s="175"/>
      <c r="J914" s="176"/>
    </row>
    <row r="915">
      <c r="B915" s="187"/>
      <c r="D915" s="188"/>
      <c r="F915" s="189"/>
      <c r="H915" s="175"/>
      <c r="J915" s="176"/>
    </row>
    <row r="916">
      <c r="B916" s="187"/>
      <c r="D916" s="188"/>
      <c r="F916" s="189"/>
      <c r="H916" s="175"/>
      <c r="J916" s="176"/>
    </row>
    <row r="917">
      <c r="B917" s="187"/>
      <c r="D917" s="188"/>
      <c r="F917" s="189"/>
      <c r="H917" s="175"/>
      <c r="J917" s="176"/>
    </row>
    <row r="918">
      <c r="B918" s="187"/>
      <c r="D918" s="188"/>
      <c r="F918" s="189"/>
      <c r="H918" s="175"/>
      <c r="J918" s="176"/>
    </row>
    <row r="919">
      <c r="B919" s="187"/>
      <c r="D919" s="188"/>
      <c r="F919" s="189"/>
      <c r="H919" s="175"/>
      <c r="J919" s="176"/>
    </row>
    <row r="920">
      <c r="B920" s="187"/>
      <c r="D920" s="188"/>
      <c r="F920" s="189"/>
      <c r="H920" s="175"/>
      <c r="J920" s="176"/>
    </row>
    <row r="921">
      <c r="B921" s="187"/>
      <c r="D921" s="188"/>
      <c r="F921" s="189"/>
      <c r="H921" s="175"/>
      <c r="J921" s="176"/>
    </row>
    <row r="922">
      <c r="B922" s="187"/>
      <c r="D922" s="188"/>
      <c r="F922" s="189"/>
      <c r="H922" s="175"/>
      <c r="J922" s="176"/>
    </row>
    <row r="923">
      <c r="B923" s="187"/>
      <c r="D923" s="188"/>
      <c r="F923" s="189"/>
      <c r="H923" s="175"/>
      <c r="J923" s="176"/>
    </row>
    <row r="924">
      <c r="B924" s="187"/>
      <c r="D924" s="188"/>
      <c r="F924" s="189"/>
      <c r="H924" s="175"/>
      <c r="J924" s="176"/>
    </row>
    <row r="925">
      <c r="B925" s="187"/>
      <c r="D925" s="188"/>
      <c r="F925" s="189"/>
      <c r="H925" s="175"/>
      <c r="J925" s="176"/>
    </row>
    <row r="926">
      <c r="B926" s="187"/>
      <c r="D926" s="188"/>
      <c r="F926" s="189"/>
      <c r="H926" s="175"/>
      <c r="J926" s="176"/>
    </row>
    <row r="927">
      <c r="B927" s="187"/>
      <c r="D927" s="188"/>
      <c r="F927" s="189"/>
      <c r="H927" s="175"/>
      <c r="J927" s="176"/>
    </row>
    <row r="928">
      <c r="B928" s="187"/>
      <c r="D928" s="188"/>
      <c r="F928" s="189"/>
      <c r="H928" s="175"/>
      <c r="J928" s="176"/>
    </row>
    <row r="929">
      <c r="B929" s="187"/>
      <c r="D929" s="188"/>
      <c r="F929" s="189"/>
      <c r="H929" s="175"/>
      <c r="J929" s="176"/>
    </row>
    <row r="930">
      <c r="B930" s="187"/>
      <c r="D930" s="188"/>
      <c r="F930" s="189"/>
      <c r="H930" s="175"/>
      <c r="J930" s="176"/>
    </row>
    <row r="931">
      <c r="B931" s="187"/>
      <c r="D931" s="188"/>
      <c r="F931" s="189"/>
      <c r="H931" s="175"/>
      <c r="J931" s="176"/>
    </row>
    <row r="932">
      <c r="B932" s="187"/>
      <c r="D932" s="188"/>
      <c r="F932" s="189"/>
      <c r="H932" s="175"/>
      <c r="J932" s="176"/>
    </row>
    <row r="933">
      <c r="B933" s="187"/>
      <c r="D933" s="188"/>
      <c r="F933" s="189"/>
      <c r="H933" s="175"/>
      <c r="J933" s="176"/>
    </row>
    <row r="934">
      <c r="B934" s="187"/>
      <c r="D934" s="188"/>
      <c r="F934" s="189"/>
      <c r="H934" s="175"/>
      <c r="J934" s="176"/>
    </row>
    <row r="935">
      <c r="B935" s="187"/>
      <c r="D935" s="188"/>
      <c r="F935" s="189"/>
      <c r="H935" s="175"/>
      <c r="J935" s="176"/>
    </row>
    <row r="936">
      <c r="B936" s="187"/>
      <c r="D936" s="188"/>
      <c r="F936" s="189"/>
      <c r="H936" s="175"/>
      <c r="J936" s="176"/>
    </row>
    <row r="937">
      <c r="B937" s="187"/>
      <c r="D937" s="188"/>
      <c r="F937" s="189"/>
      <c r="H937" s="175"/>
      <c r="J937" s="176"/>
    </row>
    <row r="938">
      <c r="B938" s="187"/>
      <c r="D938" s="188"/>
      <c r="F938" s="189"/>
      <c r="H938" s="175"/>
      <c r="J938" s="176"/>
    </row>
    <row r="939">
      <c r="B939" s="187"/>
      <c r="D939" s="188"/>
      <c r="F939" s="189"/>
      <c r="H939" s="175"/>
      <c r="J939" s="176"/>
    </row>
    <row r="940">
      <c r="B940" s="187"/>
      <c r="D940" s="188"/>
      <c r="F940" s="189"/>
      <c r="H940" s="175"/>
      <c r="J940" s="176"/>
    </row>
    <row r="941">
      <c r="B941" s="187"/>
      <c r="D941" s="188"/>
      <c r="F941" s="189"/>
      <c r="H941" s="175"/>
      <c r="J941" s="176"/>
    </row>
    <row r="942">
      <c r="B942" s="187"/>
      <c r="D942" s="188"/>
      <c r="F942" s="189"/>
      <c r="H942" s="175"/>
      <c r="J942" s="176"/>
    </row>
    <row r="943">
      <c r="B943" s="187"/>
      <c r="D943" s="188"/>
      <c r="F943" s="189"/>
      <c r="H943" s="175"/>
      <c r="J943" s="176"/>
    </row>
    <row r="944">
      <c r="B944" s="187"/>
      <c r="D944" s="188"/>
      <c r="F944" s="189"/>
      <c r="H944" s="175"/>
      <c r="J944" s="176"/>
    </row>
    <row r="945">
      <c r="B945" s="187"/>
      <c r="D945" s="188"/>
      <c r="F945" s="189"/>
      <c r="H945" s="175"/>
      <c r="J945" s="176"/>
    </row>
    <row r="946">
      <c r="B946" s="187"/>
      <c r="D946" s="188"/>
      <c r="F946" s="189"/>
      <c r="H946" s="175"/>
      <c r="J946" s="176"/>
    </row>
    <row r="947">
      <c r="B947" s="187"/>
      <c r="D947" s="188"/>
      <c r="F947" s="189"/>
      <c r="H947" s="175"/>
      <c r="J947" s="176"/>
    </row>
    <row r="948">
      <c r="B948" s="187"/>
      <c r="D948" s="188"/>
      <c r="F948" s="189"/>
      <c r="H948" s="175"/>
      <c r="J948" s="176"/>
    </row>
    <row r="949">
      <c r="B949" s="187"/>
      <c r="D949" s="188"/>
      <c r="F949" s="189"/>
      <c r="H949" s="175"/>
      <c r="J949" s="176"/>
    </row>
    <row r="950">
      <c r="B950" s="187"/>
      <c r="D950" s="188"/>
      <c r="F950" s="189"/>
      <c r="H950" s="175"/>
      <c r="J950" s="176"/>
    </row>
    <row r="951">
      <c r="B951" s="187"/>
      <c r="D951" s="188"/>
      <c r="F951" s="189"/>
      <c r="H951" s="175"/>
      <c r="J951" s="176"/>
    </row>
    <row r="952">
      <c r="B952" s="187"/>
      <c r="D952" s="188"/>
      <c r="F952" s="189"/>
      <c r="H952" s="175"/>
      <c r="J952" s="176"/>
    </row>
    <row r="953">
      <c r="B953" s="187"/>
      <c r="D953" s="188"/>
      <c r="F953" s="189"/>
      <c r="H953" s="175"/>
      <c r="J953" s="176"/>
    </row>
    <row r="954">
      <c r="B954" s="187"/>
      <c r="D954" s="188"/>
      <c r="F954" s="189"/>
      <c r="H954" s="175"/>
      <c r="J954" s="176"/>
    </row>
    <row r="955">
      <c r="B955" s="187"/>
      <c r="D955" s="188"/>
      <c r="F955" s="189"/>
      <c r="H955" s="175"/>
      <c r="J955" s="176"/>
    </row>
    <row r="956">
      <c r="B956" s="187"/>
      <c r="D956" s="188"/>
      <c r="F956" s="189"/>
      <c r="H956" s="175"/>
      <c r="J956" s="176"/>
    </row>
    <row r="957">
      <c r="B957" s="187"/>
      <c r="D957" s="188"/>
      <c r="F957" s="189"/>
      <c r="H957" s="175"/>
      <c r="J957" s="176"/>
    </row>
    <row r="958">
      <c r="B958" s="187"/>
      <c r="D958" s="188"/>
      <c r="F958" s="189"/>
      <c r="H958" s="175"/>
      <c r="J958" s="176"/>
    </row>
    <row r="959">
      <c r="B959" s="187"/>
      <c r="D959" s="188"/>
      <c r="F959" s="189"/>
      <c r="H959" s="175"/>
      <c r="J959" s="176"/>
    </row>
    <row r="960">
      <c r="B960" s="187"/>
      <c r="D960" s="188"/>
      <c r="F960" s="189"/>
      <c r="H960" s="175"/>
      <c r="J960" s="176"/>
    </row>
    <row r="961">
      <c r="B961" s="187"/>
      <c r="D961" s="188"/>
      <c r="F961" s="189"/>
      <c r="H961" s="175"/>
      <c r="J961" s="176"/>
    </row>
    <row r="962">
      <c r="B962" s="187"/>
      <c r="D962" s="188"/>
      <c r="F962" s="189"/>
      <c r="H962" s="175"/>
      <c r="J962" s="176"/>
    </row>
    <row r="963">
      <c r="B963" s="187"/>
      <c r="D963" s="188"/>
      <c r="F963" s="189"/>
      <c r="H963" s="175"/>
      <c r="J963" s="176"/>
    </row>
    <row r="964">
      <c r="B964" s="187"/>
      <c r="D964" s="188"/>
      <c r="F964" s="189"/>
      <c r="H964" s="175"/>
      <c r="J964" s="176"/>
    </row>
    <row r="965">
      <c r="B965" s="187"/>
      <c r="D965" s="188"/>
      <c r="F965" s="189"/>
      <c r="H965" s="175"/>
      <c r="J965" s="176"/>
    </row>
    <row r="966">
      <c r="B966" s="187"/>
      <c r="D966" s="188"/>
      <c r="F966" s="189"/>
      <c r="H966" s="175"/>
      <c r="J966" s="176"/>
    </row>
    <row r="967">
      <c r="B967" s="187"/>
      <c r="D967" s="188"/>
      <c r="F967" s="189"/>
      <c r="H967" s="175"/>
      <c r="J967" s="176"/>
    </row>
    <row r="968">
      <c r="B968" s="187"/>
      <c r="D968" s="188"/>
      <c r="F968" s="189"/>
      <c r="H968" s="175"/>
      <c r="J968" s="176"/>
    </row>
    <row r="969">
      <c r="B969" s="187"/>
      <c r="D969" s="188"/>
      <c r="F969" s="189"/>
      <c r="H969" s="175"/>
      <c r="J969" s="176"/>
    </row>
    <row r="970">
      <c r="B970" s="187"/>
      <c r="D970" s="188"/>
      <c r="F970" s="189"/>
      <c r="H970" s="175"/>
      <c r="J970" s="176"/>
    </row>
    <row r="971">
      <c r="B971" s="187"/>
      <c r="D971" s="188"/>
      <c r="F971" s="189"/>
      <c r="H971" s="175"/>
      <c r="J971" s="176"/>
    </row>
    <row r="972">
      <c r="B972" s="187"/>
      <c r="D972" s="188"/>
      <c r="F972" s="189"/>
      <c r="H972" s="175"/>
      <c r="J972" s="176"/>
    </row>
    <row r="973">
      <c r="B973" s="187"/>
      <c r="D973" s="188"/>
      <c r="F973" s="189"/>
      <c r="H973" s="175"/>
      <c r="J973" s="176"/>
    </row>
    <row r="974">
      <c r="B974" s="187"/>
      <c r="D974" s="188"/>
      <c r="F974" s="189"/>
      <c r="H974" s="175"/>
      <c r="J974" s="176"/>
    </row>
    <row r="975">
      <c r="B975" s="187"/>
      <c r="D975" s="188"/>
      <c r="F975" s="189"/>
      <c r="H975" s="175"/>
      <c r="J975" s="176"/>
    </row>
    <row r="976">
      <c r="B976" s="187"/>
      <c r="D976" s="188"/>
      <c r="F976" s="189"/>
      <c r="H976" s="175"/>
      <c r="J976" s="176"/>
    </row>
    <row r="977">
      <c r="B977" s="187"/>
      <c r="D977" s="188"/>
      <c r="F977" s="189"/>
      <c r="H977" s="175"/>
      <c r="J977" s="176"/>
    </row>
    <row r="978">
      <c r="B978" s="187"/>
      <c r="D978" s="188"/>
      <c r="F978" s="189"/>
      <c r="H978" s="175"/>
      <c r="J978" s="176"/>
    </row>
    <row r="979">
      <c r="B979" s="187"/>
      <c r="D979" s="188"/>
      <c r="F979" s="189"/>
      <c r="H979" s="175"/>
      <c r="J979" s="176"/>
    </row>
    <row r="980">
      <c r="B980" s="187"/>
      <c r="D980" s="188"/>
      <c r="F980" s="189"/>
      <c r="H980" s="175"/>
      <c r="J980" s="176"/>
    </row>
    <row r="981">
      <c r="B981" s="187"/>
      <c r="D981" s="188"/>
      <c r="F981" s="189"/>
      <c r="H981" s="175"/>
      <c r="J981" s="176"/>
    </row>
    <row r="982">
      <c r="B982" s="187"/>
      <c r="D982" s="188"/>
      <c r="F982" s="189"/>
      <c r="H982" s="175"/>
      <c r="J982" s="176"/>
    </row>
    <row r="983">
      <c r="B983" s="187"/>
      <c r="D983" s="188"/>
      <c r="F983" s="189"/>
      <c r="H983" s="175"/>
      <c r="J983" s="176"/>
    </row>
    <row r="984">
      <c r="B984" s="187"/>
      <c r="D984" s="188"/>
      <c r="F984" s="189"/>
      <c r="H984" s="175"/>
      <c r="J984" s="176"/>
    </row>
    <row r="985">
      <c r="B985" s="187"/>
      <c r="D985" s="188"/>
      <c r="F985" s="189"/>
      <c r="H985" s="175"/>
      <c r="J985" s="176"/>
    </row>
    <row r="986">
      <c r="B986" s="187"/>
      <c r="D986" s="188"/>
      <c r="F986" s="189"/>
      <c r="H986" s="175"/>
      <c r="J986" s="176"/>
    </row>
    <row r="987">
      <c r="B987" s="187"/>
      <c r="D987" s="188"/>
      <c r="F987" s="189"/>
      <c r="H987" s="175"/>
      <c r="J987" s="176"/>
    </row>
    <row r="988">
      <c r="B988" s="187"/>
      <c r="D988" s="188"/>
      <c r="F988" s="189"/>
      <c r="H988" s="175"/>
      <c r="J988" s="176"/>
    </row>
    <row r="989">
      <c r="B989" s="187"/>
      <c r="D989" s="188"/>
      <c r="F989" s="189"/>
      <c r="H989" s="175"/>
      <c r="J989" s="176"/>
    </row>
    <row r="990">
      <c r="B990" s="187"/>
      <c r="D990" s="188"/>
      <c r="F990" s="189"/>
      <c r="H990" s="175"/>
      <c r="J990" s="176"/>
    </row>
    <row r="991">
      <c r="B991" s="187"/>
      <c r="D991" s="188"/>
      <c r="F991" s="189"/>
      <c r="H991" s="175"/>
      <c r="J991" s="176"/>
    </row>
    <row r="992">
      <c r="B992" s="187"/>
      <c r="D992" s="188"/>
      <c r="F992" s="189"/>
      <c r="H992" s="175"/>
      <c r="J992" s="176"/>
    </row>
    <row r="993">
      <c r="B993" s="187"/>
      <c r="D993" s="188"/>
      <c r="F993" s="189"/>
      <c r="H993" s="175"/>
      <c r="J993" s="176"/>
    </row>
    <row r="994">
      <c r="B994" s="187"/>
      <c r="D994" s="188"/>
      <c r="F994" s="189"/>
      <c r="H994" s="175"/>
      <c r="J994" s="176"/>
    </row>
    <row r="995">
      <c r="B995" s="187"/>
      <c r="D995" s="188"/>
      <c r="F995" s="189"/>
      <c r="H995" s="175"/>
      <c r="J995" s="176"/>
    </row>
    <row r="996">
      <c r="B996" s="187"/>
      <c r="D996" s="188"/>
      <c r="F996" s="189"/>
      <c r="H996" s="175"/>
      <c r="J996" s="176"/>
    </row>
    <row r="997">
      <c r="B997" s="187"/>
      <c r="D997" s="188"/>
      <c r="F997" s="189"/>
      <c r="H997" s="175"/>
      <c r="J997" s="176"/>
    </row>
    <row r="998">
      <c r="B998" s="187"/>
      <c r="D998" s="188"/>
      <c r="F998" s="189"/>
      <c r="H998" s="175"/>
      <c r="J998" s="176"/>
    </row>
    <row r="999">
      <c r="B999" s="187"/>
      <c r="D999" s="188"/>
      <c r="F999" s="189"/>
      <c r="H999" s="175"/>
      <c r="J999" s="176"/>
    </row>
    <row r="1000">
      <c r="B1000" s="187"/>
      <c r="D1000" s="188"/>
      <c r="F1000" s="189"/>
      <c r="H1000" s="175"/>
      <c r="J1000" s="176"/>
    </row>
    <row r="1001">
      <c r="B1001" s="187"/>
      <c r="D1001" s="188"/>
      <c r="F1001" s="189"/>
      <c r="H1001" s="175"/>
      <c r="J1001" s="176"/>
    </row>
    <row r="1002">
      <c r="B1002" s="187"/>
      <c r="D1002" s="188"/>
      <c r="F1002" s="189"/>
      <c r="H1002" s="175"/>
      <c r="J1002" s="176"/>
    </row>
    <row r="1003">
      <c r="B1003" s="187"/>
      <c r="D1003" s="188"/>
      <c r="F1003" s="189"/>
      <c r="H1003" s="175"/>
      <c r="J1003" s="17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3" max="21" width="6.13"/>
    <col customWidth="1" min="22" max="27" width="6.25"/>
    <col customWidth="1" min="28" max="28" width="8.88"/>
    <col customWidth="1" min="29" max="72" width="13.88"/>
  </cols>
  <sheetData>
    <row r="1">
      <c r="C1" s="190"/>
      <c r="D1" s="190"/>
      <c r="E1" s="191"/>
      <c r="F1" s="190"/>
      <c r="G1" s="190"/>
      <c r="H1" s="190"/>
      <c r="I1" s="190"/>
      <c r="J1" s="190"/>
      <c r="K1" s="190"/>
      <c r="L1" s="190"/>
      <c r="M1" s="190"/>
      <c r="N1" s="190"/>
      <c r="O1" s="190"/>
      <c r="P1" s="190"/>
      <c r="Q1" s="190"/>
      <c r="R1" s="190"/>
      <c r="S1" s="190"/>
      <c r="T1" s="190"/>
      <c r="U1" s="190"/>
      <c r="V1" s="190"/>
    </row>
    <row r="2" ht="81.0" customHeight="1">
      <c r="A2" s="192" t="s">
        <v>1489</v>
      </c>
      <c r="B2" s="193" t="s">
        <v>1490</v>
      </c>
      <c r="C2" s="194" t="s">
        <v>1491</v>
      </c>
      <c r="D2" s="194" t="s">
        <v>1492</v>
      </c>
      <c r="E2" s="193" t="s">
        <v>62</v>
      </c>
      <c r="F2" s="194" t="s">
        <v>1493</v>
      </c>
      <c r="G2" s="194" t="s">
        <v>1494</v>
      </c>
      <c r="H2" s="193" t="s">
        <v>29</v>
      </c>
      <c r="I2" s="193" t="s">
        <v>38</v>
      </c>
      <c r="J2" s="193" t="s">
        <v>1113</v>
      </c>
      <c r="K2" s="193" t="s">
        <v>1480</v>
      </c>
      <c r="L2" s="193" t="s">
        <v>1481</v>
      </c>
      <c r="M2" s="193" t="s">
        <v>1477</v>
      </c>
      <c r="N2" s="193" t="s">
        <v>1479</v>
      </c>
      <c r="O2" s="193" t="s">
        <v>1483</v>
      </c>
      <c r="P2" s="193" t="s">
        <v>1485</v>
      </c>
      <c r="Q2" s="193" t="s">
        <v>1163</v>
      </c>
      <c r="R2" s="193" t="s">
        <v>105</v>
      </c>
      <c r="S2" s="193" t="s">
        <v>1487</v>
      </c>
      <c r="T2" s="193" t="s">
        <v>1486</v>
      </c>
      <c r="U2" s="193" t="s">
        <v>1484</v>
      </c>
      <c r="V2" s="193" t="s">
        <v>1488</v>
      </c>
      <c r="W2" s="195" t="s">
        <v>1495</v>
      </c>
      <c r="X2" s="195" t="s">
        <v>1496</v>
      </c>
      <c r="Y2" s="195" t="s">
        <v>581</v>
      </c>
      <c r="Z2" s="195" t="s">
        <v>1497</v>
      </c>
      <c r="AA2" s="195" t="s">
        <v>1498</v>
      </c>
    </row>
    <row r="3" ht="22.5" customHeight="1">
      <c r="A3" s="196" t="s">
        <v>1099</v>
      </c>
      <c r="B3" s="10" t="s">
        <v>1499</v>
      </c>
      <c r="C3" s="197"/>
      <c r="D3" s="197"/>
      <c r="E3" s="197"/>
      <c r="F3" s="197"/>
      <c r="G3" s="197"/>
      <c r="H3" s="197"/>
      <c r="I3" s="197"/>
      <c r="J3" s="197"/>
      <c r="K3" s="197"/>
      <c r="L3" s="197"/>
      <c r="M3" s="197"/>
      <c r="N3" s="197"/>
      <c r="O3" s="198"/>
      <c r="P3" s="198"/>
      <c r="Q3" s="198"/>
      <c r="R3" s="197"/>
      <c r="S3" s="197"/>
      <c r="T3" s="197"/>
      <c r="U3" s="197"/>
      <c r="V3" s="197"/>
      <c r="W3" s="32"/>
      <c r="X3" s="32"/>
      <c r="Y3" s="32"/>
      <c r="Z3" s="32"/>
      <c r="AA3" s="32"/>
    </row>
    <row r="4" ht="22.5" customHeight="1">
      <c r="A4" s="199" t="s">
        <v>1099</v>
      </c>
      <c r="B4" s="10" t="s">
        <v>1500</v>
      </c>
      <c r="C4" s="200"/>
      <c r="D4" s="200"/>
      <c r="E4" s="200"/>
      <c r="F4" s="200"/>
      <c r="G4" s="200"/>
      <c r="H4" s="200"/>
      <c r="I4" s="200"/>
      <c r="J4" s="200"/>
      <c r="K4" s="200"/>
      <c r="L4" s="200"/>
      <c r="M4" s="200"/>
      <c r="N4" s="200"/>
      <c r="O4" s="200"/>
      <c r="P4" s="200"/>
      <c r="Q4" s="200"/>
      <c r="R4" s="200"/>
      <c r="S4" s="200"/>
      <c r="T4" s="200"/>
      <c r="U4" s="200"/>
      <c r="V4" s="200"/>
      <c r="W4" s="32"/>
      <c r="X4" s="32"/>
      <c r="Y4" s="32"/>
      <c r="Z4" s="32"/>
      <c r="AA4" s="32"/>
    </row>
    <row r="5" ht="22.5" customHeight="1">
      <c r="A5" s="199" t="s">
        <v>1099</v>
      </c>
      <c r="B5" s="10" t="s">
        <v>1501</v>
      </c>
      <c r="C5" s="200"/>
      <c r="D5" s="200"/>
      <c r="E5" s="200"/>
      <c r="F5" s="200"/>
      <c r="G5" s="200"/>
      <c r="H5" s="200"/>
      <c r="I5" s="200"/>
      <c r="J5" s="200"/>
      <c r="K5" s="200"/>
      <c r="L5" s="200"/>
      <c r="M5" s="200"/>
      <c r="N5" s="200"/>
      <c r="O5" s="200"/>
      <c r="P5" s="200"/>
      <c r="Q5" s="200"/>
      <c r="R5" s="200"/>
      <c r="S5" s="200"/>
      <c r="T5" s="200"/>
      <c r="U5" s="200"/>
      <c r="V5" s="200"/>
      <c r="W5" s="32"/>
      <c r="X5" s="32"/>
      <c r="Y5" s="32"/>
      <c r="Z5" s="32"/>
      <c r="AA5" s="32"/>
    </row>
    <row r="6" ht="22.5" customHeight="1">
      <c r="A6" s="201" t="s">
        <v>1105</v>
      </c>
      <c r="B6" s="202" t="s">
        <v>1499</v>
      </c>
      <c r="C6" s="200"/>
      <c r="D6" s="200"/>
      <c r="E6" s="200"/>
      <c r="F6" s="200"/>
      <c r="G6" s="200"/>
      <c r="H6" s="200"/>
      <c r="I6" s="200"/>
      <c r="J6" s="200"/>
      <c r="K6" s="200"/>
      <c r="L6" s="200"/>
      <c r="M6" s="200"/>
      <c r="N6" s="200"/>
      <c r="O6" s="200"/>
      <c r="P6" s="200"/>
      <c r="Q6" s="200"/>
      <c r="R6" s="200"/>
      <c r="S6" s="200"/>
      <c r="T6" s="200"/>
      <c r="U6" s="200"/>
      <c r="V6" s="200"/>
      <c r="W6" s="32"/>
      <c r="X6" s="32"/>
      <c r="Y6" s="32"/>
      <c r="Z6" s="32"/>
      <c r="AA6" s="32"/>
    </row>
    <row r="7" ht="22.5" customHeight="1">
      <c r="A7" s="201" t="s">
        <v>1105</v>
      </c>
      <c r="B7" s="202" t="s">
        <v>1500</v>
      </c>
      <c r="C7" s="200"/>
      <c r="D7" s="200"/>
      <c r="E7" s="200"/>
      <c r="F7" s="200"/>
      <c r="G7" s="200"/>
      <c r="H7" s="200"/>
      <c r="I7" s="200"/>
      <c r="J7" s="200"/>
      <c r="K7" s="200"/>
      <c r="L7" s="200"/>
      <c r="M7" s="200"/>
      <c r="N7" s="200"/>
      <c r="O7" s="200"/>
      <c r="P7" s="200"/>
      <c r="Q7" s="200"/>
      <c r="R7" s="200"/>
      <c r="S7" s="200"/>
      <c r="T7" s="200"/>
      <c r="U7" s="200"/>
      <c r="V7" s="200"/>
      <c r="W7" s="32"/>
      <c r="X7" s="32"/>
      <c r="Y7" s="32"/>
      <c r="Z7" s="32"/>
      <c r="AA7" s="32"/>
    </row>
    <row r="8" ht="22.5" customHeight="1">
      <c r="A8" s="201" t="s">
        <v>1105</v>
      </c>
      <c r="B8" s="202" t="s">
        <v>1501</v>
      </c>
      <c r="C8" s="200"/>
      <c r="D8" s="200"/>
      <c r="E8" s="200"/>
      <c r="F8" s="200"/>
      <c r="G8" s="200"/>
      <c r="H8" s="200"/>
      <c r="I8" s="200"/>
      <c r="J8" s="200"/>
      <c r="K8" s="200"/>
      <c r="L8" s="200"/>
      <c r="M8" s="200"/>
      <c r="N8" s="200"/>
      <c r="O8" s="200"/>
      <c r="P8" s="200"/>
      <c r="Q8" s="200"/>
      <c r="R8" s="200"/>
      <c r="S8" s="200"/>
      <c r="T8" s="200"/>
      <c r="U8" s="200"/>
      <c r="V8" s="200"/>
      <c r="W8" s="32"/>
      <c r="X8" s="32"/>
      <c r="Y8" s="32"/>
      <c r="Z8" s="32"/>
      <c r="AA8" s="32"/>
    </row>
    <row r="9" ht="22.5" customHeight="1">
      <c r="A9" s="199" t="s">
        <v>1106</v>
      </c>
      <c r="B9" s="202" t="s">
        <v>1499</v>
      </c>
      <c r="C9" s="200"/>
      <c r="D9" s="200"/>
      <c r="E9" s="200"/>
      <c r="F9" s="200"/>
      <c r="G9" s="200"/>
      <c r="H9" s="200"/>
      <c r="I9" s="200"/>
      <c r="J9" s="200"/>
      <c r="K9" s="200"/>
      <c r="L9" s="200"/>
      <c r="M9" s="200"/>
      <c r="N9" s="200"/>
      <c r="O9" s="200"/>
      <c r="P9" s="200"/>
      <c r="Q9" s="200"/>
      <c r="R9" s="200"/>
      <c r="S9" s="200"/>
      <c r="T9" s="200"/>
      <c r="U9" s="200"/>
      <c r="V9" s="200"/>
      <c r="W9" s="32"/>
      <c r="X9" s="32"/>
      <c r="Y9" s="32"/>
      <c r="Z9" s="32"/>
      <c r="AA9" s="32"/>
    </row>
    <row r="10" ht="22.5" customHeight="1">
      <c r="A10" s="199" t="s">
        <v>1106</v>
      </c>
      <c r="B10" s="202" t="s">
        <v>1500</v>
      </c>
      <c r="C10" s="200"/>
      <c r="D10" s="200"/>
      <c r="E10" s="200"/>
      <c r="F10" s="200"/>
      <c r="G10" s="200"/>
      <c r="H10" s="200"/>
      <c r="I10" s="200"/>
      <c r="J10" s="200"/>
      <c r="K10" s="200"/>
      <c r="L10" s="200"/>
      <c r="M10" s="200"/>
      <c r="N10" s="200"/>
      <c r="O10" s="200"/>
      <c r="P10" s="200"/>
      <c r="Q10" s="200"/>
      <c r="R10" s="200"/>
      <c r="S10" s="200"/>
      <c r="T10" s="200"/>
      <c r="U10" s="200"/>
      <c r="V10" s="200"/>
      <c r="W10" s="32"/>
      <c r="X10" s="32"/>
      <c r="Y10" s="32"/>
      <c r="Z10" s="32"/>
      <c r="AA10" s="32"/>
    </row>
    <row r="11" ht="22.5" customHeight="1">
      <c r="A11" s="199" t="s">
        <v>1106</v>
      </c>
      <c r="B11" s="202" t="s">
        <v>1501</v>
      </c>
      <c r="C11" s="200"/>
      <c r="D11" s="200"/>
      <c r="E11" s="200"/>
      <c r="F11" s="200"/>
      <c r="G11" s="200"/>
      <c r="H11" s="200"/>
      <c r="I11" s="200"/>
      <c r="J11" s="200"/>
      <c r="K11" s="200"/>
      <c r="L11" s="200"/>
      <c r="M11" s="200"/>
      <c r="N11" s="200"/>
      <c r="O11" s="200"/>
      <c r="P11" s="200"/>
      <c r="Q11" s="200"/>
      <c r="R11" s="200"/>
      <c r="S11" s="200"/>
      <c r="T11" s="200"/>
      <c r="U11" s="200"/>
      <c r="V11" s="200"/>
      <c r="W11" s="32"/>
      <c r="X11" s="32"/>
      <c r="Y11" s="32"/>
      <c r="Z11" s="32"/>
      <c r="AA11" s="32"/>
    </row>
    <row r="12" ht="22.5" customHeight="1">
      <c r="A12" s="201" t="s">
        <v>1107</v>
      </c>
      <c r="B12" s="202" t="s">
        <v>1499</v>
      </c>
      <c r="C12" s="200"/>
      <c r="D12" s="200"/>
      <c r="E12" s="200"/>
      <c r="F12" s="200"/>
      <c r="G12" s="200"/>
      <c r="H12" s="200"/>
      <c r="I12" s="200"/>
      <c r="J12" s="200"/>
      <c r="K12" s="200"/>
      <c r="L12" s="200"/>
      <c r="M12" s="200"/>
      <c r="N12" s="200"/>
      <c r="O12" s="200"/>
      <c r="P12" s="200"/>
      <c r="Q12" s="200"/>
      <c r="R12" s="200"/>
      <c r="S12" s="200"/>
      <c r="T12" s="200"/>
      <c r="U12" s="200"/>
      <c r="V12" s="200"/>
      <c r="W12" s="32"/>
      <c r="X12" s="32"/>
      <c r="Y12" s="32"/>
      <c r="Z12" s="32"/>
      <c r="AA12" s="32"/>
    </row>
    <row r="13" ht="22.5" customHeight="1">
      <c r="A13" s="201" t="s">
        <v>1107</v>
      </c>
      <c r="B13" s="202" t="s">
        <v>1500</v>
      </c>
      <c r="C13" s="200"/>
      <c r="D13" s="200"/>
      <c r="E13" s="200"/>
      <c r="F13" s="200"/>
      <c r="G13" s="200"/>
      <c r="H13" s="200"/>
      <c r="I13" s="200"/>
      <c r="J13" s="200"/>
      <c r="K13" s="200"/>
      <c r="L13" s="200"/>
      <c r="M13" s="200"/>
      <c r="N13" s="200"/>
      <c r="O13" s="200"/>
      <c r="P13" s="200"/>
      <c r="Q13" s="200"/>
      <c r="R13" s="200"/>
      <c r="S13" s="200"/>
      <c r="T13" s="200"/>
      <c r="U13" s="200"/>
      <c r="V13" s="200"/>
      <c r="W13" s="32"/>
      <c r="X13" s="32"/>
      <c r="Y13" s="32"/>
      <c r="Z13" s="32"/>
      <c r="AA13" s="32"/>
    </row>
    <row r="14" ht="22.5" customHeight="1">
      <c r="A14" s="201" t="s">
        <v>1107</v>
      </c>
      <c r="B14" s="202" t="s">
        <v>1501</v>
      </c>
      <c r="C14" s="200"/>
      <c r="D14" s="200"/>
      <c r="E14" s="200"/>
      <c r="F14" s="200"/>
      <c r="G14" s="200"/>
      <c r="H14" s="200"/>
      <c r="I14" s="200"/>
      <c r="J14" s="200"/>
      <c r="K14" s="200"/>
      <c r="L14" s="200"/>
      <c r="M14" s="200"/>
      <c r="N14" s="200"/>
      <c r="O14" s="200"/>
      <c r="P14" s="200"/>
      <c r="Q14" s="200"/>
      <c r="R14" s="200"/>
      <c r="S14" s="200"/>
      <c r="T14" s="200"/>
      <c r="U14" s="200"/>
      <c r="V14" s="200"/>
      <c r="W14" s="32"/>
      <c r="X14" s="32"/>
      <c r="Y14" s="32"/>
      <c r="Z14" s="32"/>
      <c r="AA14" s="32"/>
    </row>
    <row r="15" ht="22.5" customHeight="1">
      <c r="A15" s="203" t="s">
        <v>1108</v>
      </c>
      <c r="B15" s="202" t="s">
        <v>1499</v>
      </c>
      <c r="C15" s="204"/>
      <c r="D15" s="204"/>
      <c r="E15" s="204">
        <v>0.0</v>
      </c>
      <c r="F15" s="200"/>
      <c r="G15" s="200"/>
      <c r="H15" s="200"/>
      <c r="I15" s="200"/>
      <c r="J15" s="200"/>
      <c r="K15" s="200"/>
      <c r="L15" s="200"/>
      <c r="M15" s="200"/>
      <c r="N15" s="200"/>
      <c r="O15" s="200"/>
      <c r="P15" s="200"/>
      <c r="Q15" s="200"/>
      <c r="R15" s="200"/>
      <c r="S15" s="200"/>
      <c r="T15" s="200"/>
      <c r="U15" s="200"/>
      <c r="V15" s="200"/>
      <c r="W15" s="32"/>
      <c r="X15" s="32"/>
      <c r="Y15" s="32"/>
      <c r="Z15" s="32"/>
      <c r="AA15" s="32"/>
    </row>
    <row r="16" ht="22.5" customHeight="1">
      <c r="A16" s="203" t="s">
        <v>1108</v>
      </c>
      <c r="B16" s="202" t="s">
        <v>1500</v>
      </c>
      <c r="C16" s="200"/>
      <c r="D16" s="200"/>
      <c r="E16" s="200"/>
      <c r="F16" s="200"/>
      <c r="G16" s="200"/>
      <c r="H16" s="200"/>
      <c r="I16" s="200"/>
      <c r="J16" s="200"/>
      <c r="K16" s="200"/>
      <c r="L16" s="200"/>
      <c r="M16" s="200"/>
      <c r="N16" s="200"/>
      <c r="O16" s="200"/>
      <c r="P16" s="200"/>
      <c r="Q16" s="200"/>
      <c r="R16" s="200"/>
      <c r="S16" s="200"/>
      <c r="T16" s="200"/>
      <c r="U16" s="200"/>
      <c r="V16" s="200"/>
      <c r="W16" s="32"/>
      <c r="X16" s="32"/>
      <c r="Y16" s="32"/>
      <c r="Z16" s="32"/>
      <c r="AA16" s="32"/>
    </row>
    <row r="17" ht="22.5" customHeight="1">
      <c r="A17" s="203" t="s">
        <v>1108</v>
      </c>
      <c r="B17" s="202" t="s">
        <v>1501</v>
      </c>
      <c r="C17" s="200"/>
      <c r="D17" s="200"/>
      <c r="E17" s="200"/>
      <c r="F17" s="200"/>
      <c r="G17" s="200"/>
      <c r="H17" s="200"/>
      <c r="I17" s="200"/>
      <c r="J17" s="200"/>
      <c r="K17" s="200"/>
      <c r="L17" s="200"/>
      <c r="M17" s="200"/>
      <c r="N17" s="200"/>
      <c r="O17" s="200"/>
      <c r="P17" s="200"/>
      <c r="Q17" s="200"/>
      <c r="R17" s="200"/>
      <c r="S17" s="200"/>
      <c r="T17" s="200"/>
      <c r="U17" s="200"/>
      <c r="V17" s="200"/>
      <c r="W17" s="32"/>
      <c r="X17" s="32"/>
      <c r="Y17" s="32"/>
      <c r="Z17" s="32"/>
      <c r="AA17" s="32"/>
    </row>
    <row r="18" ht="22.5" customHeight="1">
      <c r="A18" s="201" t="s">
        <v>1109</v>
      </c>
      <c r="B18" s="202" t="s">
        <v>1499</v>
      </c>
      <c r="C18" s="200"/>
      <c r="D18" s="200"/>
      <c r="E18" s="200"/>
      <c r="F18" s="200"/>
      <c r="G18" s="200"/>
      <c r="H18" s="200"/>
      <c r="I18" s="200"/>
      <c r="J18" s="200"/>
      <c r="K18" s="200"/>
      <c r="L18" s="200"/>
      <c r="M18" s="200"/>
      <c r="N18" s="200"/>
      <c r="O18" s="200"/>
      <c r="P18" s="200"/>
      <c r="Q18" s="200"/>
      <c r="R18" s="200"/>
      <c r="S18" s="200"/>
      <c r="T18" s="200"/>
      <c r="U18" s="200"/>
      <c r="V18" s="200"/>
      <c r="W18" s="32"/>
      <c r="X18" s="32"/>
      <c r="Y18" s="32"/>
      <c r="Z18" s="32"/>
      <c r="AA18" s="32"/>
    </row>
    <row r="19" ht="22.5" customHeight="1">
      <c r="A19" s="201" t="s">
        <v>1109</v>
      </c>
      <c r="B19" s="202" t="s">
        <v>1500</v>
      </c>
      <c r="C19" s="200"/>
      <c r="D19" s="200"/>
      <c r="E19" s="200"/>
      <c r="F19" s="200"/>
      <c r="G19" s="200"/>
      <c r="H19" s="200"/>
      <c r="I19" s="200"/>
      <c r="J19" s="200"/>
      <c r="K19" s="200"/>
      <c r="L19" s="200"/>
      <c r="M19" s="200"/>
      <c r="N19" s="200"/>
      <c r="O19" s="200"/>
      <c r="P19" s="200"/>
      <c r="Q19" s="200"/>
      <c r="R19" s="200"/>
      <c r="S19" s="200"/>
      <c r="T19" s="200"/>
      <c r="U19" s="200"/>
      <c r="V19" s="200"/>
      <c r="W19" s="32"/>
      <c r="X19" s="32"/>
      <c r="Y19" s="32"/>
      <c r="Z19" s="32"/>
      <c r="AA19" s="32"/>
    </row>
    <row r="20" ht="22.5" customHeight="1">
      <c r="A20" s="201" t="s">
        <v>1109</v>
      </c>
      <c r="B20" s="202" t="s">
        <v>1501</v>
      </c>
      <c r="C20" s="200"/>
      <c r="D20" s="200"/>
      <c r="E20" s="200"/>
      <c r="F20" s="200"/>
      <c r="G20" s="200"/>
      <c r="H20" s="200"/>
      <c r="I20" s="200"/>
      <c r="J20" s="200"/>
      <c r="K20" s="200"/>
      <c r="L20" s="200"/>
      <c r="M20" s="200"/>
      <c r="N20" s="200"/>
      <c r="O20" s="200"/>
      <c r="P20" s="200"/>
      <c r="Q20" s="200"/>
      <c r="R20" s="200"/>
      <c r="S20" s="200"/>
      <c r="T20" s="200"/>
      <c r="U20" s="200"/>
      <c r="V20" s="200"/>
      <c r="W20" s="32"/>
      <c r="X20" s="32"/>
      <c r="Y20" s="32"/>
      <c r="Z20" s="32"/>
      <c r="AA20" s="32"/>
    </row>
    <row r="21" ht="22.5" customHeight="1">
      <c r="A21" s="203" t="s">
        <v>1110</v>
      </c>
      <c r="B21" s="202" t="s">
        <v>1499</v>
      </c>
      <c r="C21" s="200"/>
      <c r="D21" s="200"/>
      <c r="E21" s="200"/>
      <c r="F21" s="200"/>
      <c r="G21" s="200"/>
      <c r="H21" s="200"/>
      <c r="I21" s="200"/>
      <c r="J21" s="200"/>
      <c r="K21" s="200"/>
      <c r="L21" s="200"/>
      <c r="M21" s="200"/>
      <c r="N21" s="200"/>
      <c r="O21" s="200"/>
      <c r="P21" s="200"/>
      <c r="Q21" s="200"/>
      <c r="R21" s="200"/>
      <c r="S21" s="200"/>
      <c r="T21" s="200"/>
      <c r="U21" s="200"/>
      <c r="V21" s="200"/>
      <c r="W21" s="32"/>
      <c r="X21" s="32"/>
      <c r="Y21" s="32"/>
      <c r="Z21" s="32"/>
      <c r="AA21" s="32"/>
    </row>
    <row r="22" ht="22.5" customHeight="1">
      <c r="A22" s="203" t="s">
        <v>1110</v>
      </c>
      <c r="B22" s="202" t="s">
        <v>1500</v>
      </c>
      <c r="C22" s="200"/>
      <c r="D22" s="200"/>
      <c r="E22" s="200"/>
      <c r="F22" s="200"/>
      <c r="G22" s="200"/>
      <c r="H22" s="200"/>
      <c r="I22" s="200"/>
      <c r="J22" s="200"/>
      <c r="K22" s="200"/>
      <c r="L22" s="200"/>
      <c r="M22" s="200"/>
      <c r="N22" s="200"/>
      <c r="O22" s="200"/>
      <c r="P22" s="200"/>
      <c r="Q22" s="200"/>
      <c r="R22" s="200"/>
      <c r="S22" s="200"/>
      <c r="T22" s="200"/>
      <c r="U22" s="200"/>
      <c r="V22" s="200"/>
      <c r="W22" s="32"/>
      <c r="X22" s="32"/>
      <c r="Y22" s="32"/>
      <c r="Z22" s="32"/>
      <c r="AA22" s="32"/>
    </row>
    <row r="23" ht="22.5" customHeight="1">
      <c r="A23" s="203" t="s">
        <v>1110</v>
      </c>
      <c r="B23" s="202" t="s">
        <v>1501</v>
      </c>
      <c r="C23" s="200"/>
      <c r="D23" s="200"/>
      <c r="E23" s="200"/>
      <c r="F23" s="200"/>
      <c r="G23" s="200"/>
      <c r="H23" s="200"/>
      <c r="I23" s="200"/>
      <c r="J23" s="200"/>
      <c r="K23" s="200"/>
      <c r="L23" s="200"/>
      <c r="M23" s="200"/>
      <c r="N23" s="200"/>
      <c r="O23" s="200"/>
      <c r="P23" s="200"/>
      <c r="Q23" s="200"/>
      <c r="R23" s="200"/>
      <c r="S23" s="200"/>
      <c r="T23" s="200"/>
      <c r="U23" s="200"/>
      <c r="V23" s="200"/>
      <c r="W23" s="32"/>
      <c r="X23" s="32"/>
      <c r="Y23" s="32"/>
      <c r="Z23" s="32"/>
      <c r="AA23" s="32"/>
    </row>
    <row r="24" ht="22.5" customHeight="1">
      <c r="A24" s="201" t="s">
        <v>1112</v>
      </c>
      <c r="B24" s="202" t="s">
        <v>1499</v>
      </c>
      <c r="C24" s="200"/>
      <c r="D24" s="200"/>
      <c r="E24" s="200"/>
      <c r="F24" s="200"/>
      <c r="G24" s="200"/>
      <c r="H24" s="200"/>
      <c r="I24" s="200"/>
      <c r="J24" s="200"/>
      <c r="K24" s="200"/>
      <c r="L24" s="200"/>
      <c r="M24" s="200"/>
      <c r="N24" s="200"/>
      <c r="O24" s="200"/>
      <c r="P24" s="200"/>
      <c r="Q24" s="200"/>
      <c r="R24" s="200"/>
      <c r="S24" s="200"/>
      <c r="T24" s="200"/>
      <c r="U24" s="200"/>
      <c r="V24" s="200"/>
      <c r="W24" s="32"/>
      <c r="X24" s="32"/>
      <c r="Y24" s="32"/>
      <c r="Z24" s="32"/>
      <c r="AA24" s="32"/>
    </row>
    <row r="25" ht="22.5" customHeight="1">
      <c r="A25" s="201" t="s">
        <v>1112</v>
      </c>
      <c r="B25" s="202" t="s">
        <v>1500</v>
      </c>
      <c r="C25" s="200"/>
      <c r="D25" s="200"/>
      <c r="E25" s="200"/>
      <c r="F25" s="200"/>
      <c r="G25" s="200"/>
      <c r="H25" s="200"/>
      <c r="I25" s="200"/>
      <c r="J25" s="200"/>
      <c r="K25" s="200"/>
      <c r="L25" s="200"/>
      <c r="M25" s="200"/>
      <c r="N25" s="200"/>
      <c r="O25" s="200"/>
      <c r="P25" s="200"/>
      <c r="Q25" s="200"/>
      <c r="R25" s="200"/>
      <c r="S25" s="200"/>
      <c r="T25" s="200"/>
      <c r="U25" s="200"/>
      <c r="V25" s="200"/>
      <c r="W25" s="32"/>
      <c r="X25" s="32"/>
      <c r="Y25" s="32"/>
      <c r="Z25" s="32"/>
      <c r="AA25" s="32"/>
    </row>
    <row r="26" ht="22.5" customHeight="1">
      <c r="A26" s="201" t="s">
        <v>1112</v>
      </c>
      <c r="B26" s="202" t="s">
        <v>1501</v>
      </c>
      <c r="C26" s="200"/>
      <c r="D26" s="200"/>
      <c r="E26" s="200"/>
      <c r="F26" s="200"/>
      <c r="G26" s="200"/>
      <c r="H26" s="200"/>
      <c r="I26" s="200"/>
      <c r="J26" s="200"/>
      <c r="K26" s="200"/>
      <c r="L26" s="200"/>
      <c r="M26" s="200"/>
      <c r="N26" s="200"/>
      <c r="O26" s="200"/>
      <c r="P26" s="200"/>
      <c r="Q26" s="200"/>
      <c r="R26" s="200"/>
      <c r="S26" s="200"/>
      <c r="T26" s="200"/>
      <c r="U26" s="200"/>
      <c r="V26" s="200"/>
      <c r="W26" s="32"/>
      <c r="X26" s="32"/>
      <c r="Y26" s="32"/>
      <c r="Z26" s="32"/>
      <c r="AA26" s="32"/>
    </row>
    <row r="27" ht="22.5" customHeight="1">
      <c r="A27" s="199" t="s">
        <v>1113</v>
      </c>
      <c r="B27" s="202" t="s">
        <v>1499</v>
      </c>
      <c r="C27" s="200"/>
      <c r="D27" s="200"/>
      <c r="E27" s="200"/>
      <c r="F27" s="200"/>
      <c r="G27" s="200"/>
      <c r="H27" s="200"/>
      <c r="I27" s="200"/>
      <c r="J27" s="200"/>
      <c r="K27" s="200"/>
      <c r="L27" s="200"/>
      <c r="M27" s="200"/>
      <c r="N27" s="200"/>
      <c r="O27" s="200"/>
      <c r="P27" s="200"/>
      <c r="Q27" s="200"/>
      <c r="R27" s="200"/>
      <c r="S27" s="200"/>
      <c r="T27" s="200"/>
      <c r="U27" s="200"/>
      <c r="V27" s="200"/>
      <c r="W27" s="32"/>
      <c r="X27" s="32"/>
      <c r="Y27" s="32"/>
      <c r="Z27" s="32"/>
      <c r="AA27" s="32"/>
    </row>
    <row r="28" ht="22.5" customHeight="1">
      <c r="A28" s="199" t="s">
        <v>1113</v>
      </c>
      <c r="B28" s="202" t="s">
        <v>1500</v>
      </c>
      <c r="C28" s="200"/>
      <c r="D28" s="200"/>
      <c r="E28" s="200"/>
      <c r="F28" s="200"/>
      <c r="G28" s="200"/>
      <c r="H28" s="200"/>
      <c r="I28" s="200"/>
      <c r="J28" s="200"/>
      <c r="K28" s="200"/>
      <c r="L28" s="200"/>
      <c r="M28" s="200"/>
      <c r="N28" s="200"/>
      <c r="O28" s="200"/>
      <c r="P28" s="200"/>
      <c r="Q28" s="200"/>
      <c r="R28" s="200"/>
      <c r="S28" s="200"/>
      <c r="T28" s="200"/>
      <c r="U28" s="200"/>
      <c r="V28" s="200"/>
      <c r="W28" s="32"/>
      <c r="X28" s="32"/>
      <c r="Y28" s="32"/>
      <c r="Z28" s="32"/>
      <c r="AA28" s="32"/>
    </row>
    <row r="29" ht="22.5" customHeight="1">
      <c r="A29" s="199" t="s">
        <v>1113</v>
      </c>
      <c r="B29" s="202" t="s">
        <v>1501</v>
      </c>
      <c r="C29" s="200"/>
      <c r="D29" s="200"/>
      <c r="E29" s="200"/>
      <c r="F29" s="200"/>
      <c r="G29" s="200"/>
      <c r="H29" s="200"/>
      <c r="I29" s="200"/>
      <c r="J29" s="200"/>
      <c r="K29" s="200"/>
      <c r="L29" s="200"/>
      <c r="M29" s="200"/>
      <c r="N29" s="200"/>
      <c r="O29" s="200"/>
      <c r="P29" s="200"/>
      <c r="Q29" s="200"/>
      <c r="R29" s="200"/>
      <c r="S29" s="200"/>
      <c r="T29" s="200"/>
      <c r="U29" s="200"/>
      <c r="V29" s="200"/>
      <c r="W29" s="32"/>
      <c r="X29" s="32"/>
      <c r="Y29" s="32"/>
      <c r="Z29" s="32"/>
      <c r="AA29" s="32"/>
    </row>
    <row r="30" ht="22.5" customHeight="1">
      <c r="A30" s="201" t="s">
        <v>1114</v>
      </c>
      <c r="B30" s="202" t="s">
        <v>1499</v>
      </c>
      <c r="C30" s="200"/>
      <c r="D30" s="200"/>
      <c r="E30" s="200"/>
      <c r="F30" s="200"/>
      <c r="G30" s="200"/>
      <c r="H30" s="200"/>
      <c r="I30" s="200"/>
      <c r="J30" s="200"/>
      <c r="K30" s="200"/>
      <c r="L30" s="200"/>
      <c r="M30" s="200"/>
      <c r="N30" s="200"/>
      <c r="O30" s="200"/>
      <c r="P30" s="200"/>
      <c r="Q30" s="200"/>
      <c r="R30" s="200"/>
      <c r="S30" s="200"/>
      <c r="T30" s="200"/>
      <c r="U30" s="200"/>
      <c r="V30" s="200"/>
      <c r="W30" s="32"/>
      <c r="X30" s="32"/>
      <c r="Y30" s="32"/>
      <c r="Z30" s="32"/>
      <c r="AA30" s="32"/>
    </row>
    <row r="31" ht="22.5" customHeight="1">
      <c r="A31" s="201" t="s">
        <v>1114</v>
      </c>
      <c r="B31" s="202" t="s">
        <v>1500</v>
      </c>
      <c r="C31" s="200"/>
      <c r="D31" s="200"/>
      <c r="E31" s="200"/>
      <c r="F31" s="200"/>
      <c r="G31" s="200"/>
      <c r="H31" s="200"/>
      <c r="I31" s="200"/>
      <c r="J31" s="200"/>
      <c r="K31" s="200"/>
      <c r="L31" s="200"/>
      <c r="M31" s="200"/>
      <c r="N31" s="200"/>
      <c r="O31" s="200"/>
      <c r="P31" s="200"/>
      <c r="Q31" s="200"/>
      <c r="R31" s="200"/>
      <c r="S31" s="200"/>
      <c r="T31" s="200"/>
      <c r="U31" s="200"/>
      <c r="V31" s="200"/>
      <c r="W31" s="32"/>
      <c r="X31" s="32"/>
      <c r="Y31" s="32"/>
      <c r="Z31" s="32"/>
      <c r="AA31" s="32"/>
    </row>
    <row r="32" ht="22.5" customHeight="1">
      <c r="A32" s="201" t="s">
        <v>1114</v>
      </c>
      <c r="B32" s="202" t="s">
        <v>1501</v>
      </c>
      <c r="C32" s="200"/>
      <c r="D32" s="200"/>
      <c r="E32" s="200"/>
      <c r="F32" s="200"/>
      <c r="G32" s="200"/>
      <c r="H32" s="200"/>
      <c r="I32" s="200"/>
      <c r="J32" s="200"/>
      <c r="K32" s="200"/>
      <c r="L32" s="200"/>
      <c r="M32" s="200"/>
      <c r="N32" s="200"/>
      <c r="O32" s="200"/>
      <c r="P32" s="200"/>
      <c r="Q32" s="200"/>
      <c r="R32" s="200"/>
      <c r="S32" s="200"/>
      <c r="T32" s="200"/>
      <c r="U32" s="200"/>
      <c r="V32" s="200"/>
      <c r="W32" s="32"/>
      <c r="X32" s="32"/>
      <c r="Y32" s="32"/>
      <c r="Z32" s="32"/>
      <c r="AA32" s="32"/>
    </row>
    <row r="33" ht="22.5" customHeight="1">
      <c r="A33" s="199" t="s">
        <v>1115</v>
      </c>
      <c r="B33" s="202" t="s">
        <v>1499</v>
      </c>
      <c r="C33" s="200"/>
      <c r="D33" s="200"/>
      <c r="E33" s="200"/>
      <c r="F33" s="200"/>
      <c r="G33" s="200"/>
      <c r="H33" s="200"/>
      <c r="I33" s="200"/>
      <c r="J33" s="200"/>
      <c r="K33" s="200"/>
      <c r="L33" s="200"/>
      <c r="M33" s="200"/>
      <c r="N33" s="200"/>
      <c r="O33" s="200"/>
      <c r="P33" s="200"/>
      <c r="Q33" s="200"/>
      <c r="R33" s="200"/>
      <c r="S33" s="200"/>
      <c r="T33" s="200"/>
      <c r="U33" s="200"/>
      <c r="V33" s="200"/>
      <c r="W33" s="32"/>
      <c r="X33" s="32"/>
      <c r="Y33" s="32"/>
      <c r="Z33" s="32"/>
      <c r="AA33" s="32"/>
    </row>
    <row r="34" ht="22.5" customHeight="1">
      <c r="A34" s="199" t="s">
        <v>1115</v>
      </c>
      <c r="B34" s="202" t="s">
        <v>1500</v>
      </c>
      <c r="C34" s="200"/>
      <c r="D34" s="200"/>
      <c r="E34" s="200"/>
      <c r="F34" s="200"/>
      <c r="G34" s="200"/>
      <c r="H34" s="200"/>
      <c r="I34" s="200"/>
      <c r="J34" s="200"/>
      <c r="K34" s="200"/>
      <c r="L34" s="200"/>
      <c r="M34" s="200"/>
      <c r="N34" s="200"/>
      <c r="O34" s="200"/>
      <c r="P34" s="200"/>
      <c r="Q34" s="200"/>
      <c r="R34" s="200"/>
      <c r="S34" s="200"/>
      <c r="T34" s="200"/>
      <c r="U34" s="200"/>
      <c r="V34" s="200"/>
      <c r="W34" s="32"/>
      <c r="X34" s="32"/>
      <c r="Y34" s="32"/>
      <c r="Z34" s="32"/>
      <c r="AA34" s="32"/>
    </row>
    <row r="35" ht="22.5" customHeight="1">
      <c r="A35" s="199" t="s">
        <v>1115</v>
      </c>
      <c r="B35" s="202" t="s">
        <v>1501</v>
      </c>
      <c r="C35" s="200"/>
      <c r="D35" s="200"/>
      <c r="E35" s="200"/>
      <c r="F35" s="200"/>
      <c r="G35" s="200"/>
      <c r="H35" s="200"/>
      <c r="I35" s="200"/>
      <c r="J35" s="200"/>
      <c r="K35" s="200"/>
      <c r="L35" s="200"/>
      <c r="M35" s="200"/>
      <c r="N35" s="200"/>
      <c r="O35" s="200"/>
      <c r="P35" s="200"/>
      <c r="Q35" s="200"/>
      <c r="R35" s="200"/>
      <c r="S35" s="200"/>
      <c r="T35" s="200"/>
      <c r="U35" s="200"/>
      <c r="V35" s="200"/>
      <c r="W35" s="32"/>
      <c r="X35" s="32"/>
      <c r="Y35" s="32"/>
      <c r="Z35" s="32"/>
      <c r="AA35" s="32"/>
    </row>
    <row r="36" ht="22.5" customHeight="1">
      <c r="A36" s="201" t="s">
        <v>1116</v>
      </c>
      <c r="B36" s="202" t="s">
        <v>1499</v>
      </c>
      <c r="C36" s="200"/>
      <c r="D36" s="200"/>
      <c r="E36" s="200"/>
      <c r="F36" s="200"/>
      <c r="G36" s="200"/>
      <c r="H36" s="200"/>
      <c r="I36" s="200"/>
      <c r="J36" s="200"/>
      <c r="K36" s="200"/>
      <c r="L36" s="200"/>
      <c r="M36" s="200"/>
      <c r="N36" s="200"/>
      <c r="O36" s="200"/>
      <c r="P36" s="200"/>
      <c r="Q36" s="200"/>
      <c r="R36" s="200"/>
      <c r="S36" s="200"/>
      <c r="T36" s="200"/>
      <c r="U36" s="200"/>
      <c r="V36" s="200"/>
      <c r="W36" s="32"/>
      <c r="X36" s="32"/>
      <c r="Y36" s="32"/>
      <c r="Z36" s="32"/>
      <c r="AA36" s="32"/>
    </row>
    <row r="37" ht="22.5" customHeight="1">
      <c r="A37" s="201" t="s">
        <v>1116</v>
      </c>
      <c r="B37" s="202" t="s">
        <v>1500</v>
      </c>
      <c r="C37" s="200"/>
      <c r="D37" s="200"/>
      <c r="E37" s="200"/>
      <c r="F37" s="200"/>
      <c r="G37" s="200"/>
      <c r="H37" s="200"/>
      <c r="I37" s="200"/>
      <c r="J37" s="200"/>
      <c r="K37" s="200"/>
      <c r="L37" s="200"/>
      <c r="M37" s="200"/>
      <c r="N37" s="200"/>
      <c r="O37" s="200"/>
      <c r="P37" s="200"/>
      <c r="Q37" s="200"/>
      <c r="R37" s="200"/>
      <c r="S37" s="200"/>
      <c r="T37" s="200"/>
      <c r="U37" s="200"/>
      <c r="V37" s="200"/>
      <c r="W37" s="32"/>
      <c r="X37" s="32"/>
      <c r="Y37" s="32"/>
      <c r="Z37" s="32"/>
      <c r="AA37" s="32"/>
    </row>
    <row r="38" ht="22.5" customHeight="1">
      <c r="A38" s="201" t="s">
        <v>1116</v>
      </c>
      <c r="B38" s="202" t="s">
        <v>1501</v>
      </c>
      <c r="C38" s="200"/>
      <c r="D38" s="200"/>
      <c r="E38" s="200"/>
      <c r="F38" s="200"/>
      <c r="G38" s="200"/>
      <c r="H38" s="200"/>
      <c r="I38" s="200"/>
      <c r="J38" s="200"/>
      <c r="K38" s="200"/>
      <c r="L38" s="200"/>
      <c r="M38" s="200"/>
      <c r="N38" s="200"/>
      <c r="O38" s="200"/>
      <c r="P38" s="200"/>
      <c r="Q38" s="200"/>
      <c r="R38" s="200"/>
      <c r="S38" s="200"/>
      <c r="T38" s="200"/>
      <c r="U38" s="200"/>
      <c r="V38" s="200"/>
      <c r="W38" s="32"/>
      <c r="X38" s="32"/>
      <c r="Y38" s="32"/>
      <c r="Z38" s="32"/>
      <c r="AA38" s="32"/>
    </row>
    <row r="39" ht="22.5" customHeight="1">
      <c r="A39" s="199" t="s">
        <v>1117</v>
      </c>
      <c r="B39" s="202" t="s">
        <v>1499</v>
      </c>
      <c r="C39" s="200"/>
      <c r="D39" s="200"/>
      <c r="E39" s="200"/>
      <c r="F39" s="200"/>
      <c r="G39" s="200"/>
      <c r="H39" s="200"/>
      <c r="I39" s="200"/>
      <c r="J39" s="200"/>
      <c r="K39" s="200"/>
      <c r="L39" s="200"/>
      <c r="M39" s="200"/>
      <c r="N39" s="200"/>
      <c r="O39" s="200"/>
      <c r="P39" s="200"/>
      <c r="Q39" s="200"/>
      <c r="R39" s="200"/>
      <c r="S39" s="200"/>
      <c r="T39" s="200"/>
      <c r="U39" s="200"/>
      <c r="V39" s="200"/>
      <c r="W39" s="32"/>
      <c r="X39" s="32"/>
      <c r="Y39" s="32"/>
      <c r="Z39" s="32"/>
      <c r="AA39" s="32"/>
    </row>
    <row r="40" ht="22.5" customHeight="1">
      <c r="A40" s="199" t="s">
        <v>1117</v>
      </c>
      <c r="B40" s="202" t="s">
        <v>1500</v>
      </c>
      <c r="C40" s="200"/>
      <c r="D40" s="200"/>
      <c r="E40" s="200"/>
      <c r="F40" s="200"/>
      <c r="G40" s="200"/>
      <c r="H40" s="200"/>
      <c r="I40" s="200"/>
      <c r="J40" s="200"/>
      <c r="K40" s="200"/>
      <c r="L40" s="200"/>
      <c r="M40" s="200"/>
      <c r="N40" s="200"/>
      <c r="O40" s="200"/>
      <c r="P40" s="200"/>
      <c r="Q40" s="200"/>
      <c r="R40" s="200"/>
      <c r="S40" s="200"/>
      <c r="T40" s="200"/>
      <c r="U40" s="200"/>
      <c r="V40" s="200"/>
      <c r="W40" s="32"/>
      <c r="X40" s="32"/>
      <c r="Y40" s="32"/>
      <c r="Z40" s="32"/>
      <c r="AA40" s="32"/>
    </row>
    <row r="41" ht="22.5" customHeight="1">
      <c r="A41" s="199" t="s">
        <v>1117</v>
      </c>
      <c r="B41" s="202" t="s">
        <v>1501</v>
      </c>
      <c r="C41" s="200"/>
      <c r="D41" s="200"/>
      <c r="E41" s="200"/>
      <c r="F41" s="200"/>
      <c r="G41" s="200"/>
      <c r="H41" s="200"/>
      <c r="I41" s="200"/>
      <c r="J41" s="200"/>
      <c r="K41" s="200"/>
      <c r="L41" s="200"/>
      <c r="M41" s="200"/>
      <c r="N41" s="200"/>
      <c r="O41" s="200"/>
      <c r="P41" s="200"/>
      <c r="Q41" s="200"/>
      <c r="R41" s="200"/>
      <c r="S41" s="200"/>
      <c r="T41" s="200"/>
      <c r="U41" s="200"/>
      <c r="V41" s="200"/>
      <c r="W41" s="32"/>
      <c r="X41" s="32"/>
      <c r="Y41" s="32"/>
      <c r="Z41" s="32"/>
      <c r="AA41" s="32"/>
    </row>
    <row r="42" ht="22.5" customHeight="1">
      <c r="A42" s="201" t="s">
        <v>1118</v>
      </c>
      <c r="B42" s="202" t="s">
        <v>1499</v>
      </c>
      <c r="C42" s="200"/>
      <c r="D42" s="200"/>
      <c r="E42" s="200"/>
      <c r="F42" s="200"/>
      <c r="G42" s="200"/>
      <c r="H42" s="200"/>
      <c r="I42" s="200"/>
      <c r="J42" s="200"/>
      <c r="K42" s="200"/>
      <c r="L42" s="200"/>
      <c r="M42" s="200"/>
      <c r="N42" s="200"/>
      <c r="O42" s="200"/>
      <c r="P42" s="200"/>
      <c r="Q42" s="200"/>
      <c r="R42" s="200"/>
      <c r="S42" s="200"/>
      <c r="T42" s="200"/>
      <c r="U42" s="200"/>
      <c r="V42" s="200"/>
      <c r="W42" s="32"/>
      <c r="X42" s="32"/>
      <c r="Y42" s="32"/>
      <c r="Z42" s="32"/>
      <c r="AA42" s="32"/>
    </row>
    <row r="43" ht="22.5" customHeight="1">
      <c r="A43" s="201" t="s">
        <v>1118</v>
      </c>
      <c r="B43" s="202" t="s">
        <v>1500</v>
      </c>
      <c r="C43" s="200"/>
      <c r="D43" s="200"/>
      <c r="E43" s="200"/>
      <c r="F43" s="200"/>
      <c r="G43" s="200"/>
      <c r="H43" s="200"/>
      <c r="I43" s="200"/>
      <c r="J43" s="200"/>
      <c r="K43" s="200"/>
      <c r="L43" s="200"/>
      <c r="M43" s="200"/>
      <c r="N43" s="200"/>
      <c r="O43" s="200"/>
      <c r="P43" s="200"/>
      <c r="Q43" s="200"/>
      <c r="R43" s="200"/>
      <c r="S43" s="200"/>
      <c r="T43" s="200"/>
      <c r="U43" s="200"/>
      <c r="V43" s="200"/>
      <c r="W43" s="32"/>
      <c r="X43" s="32"/>
      <c r="Y43" s="32"/>
      <c r="Z43" s="32"/>
      <c r="AA43" s="32"/>
    </row>
    <row r="44" ht="22.5" customHeight="1">
      <c r="A44" s="201" t="s">
        <v>1118</v>
      </c>
      <c r="B44" s="202" t="s">
        <v>1501</v>
      </c>
      <c r="C44" s="200"/>
      <c r="D44" s="200"/>
      <c r="E44" s="200"/>
      <c r="F44" s="200"/>
      <c r="G44" s="200"/>
      <c r="H44" s="200"/>
      <c r="I44" s="200"/>
      <c r="J44" s="200"/>
      <c r="K44" s="200"/>
      <c r="L44" s="200"/>
      <c r="M44" s="200"/>
      <c r="N44" s="200"/>
      <c r="O44" s="200"/>
      <c r="P44" s="200"/>
      <c r="Q44" s="200"/>
      <c r="R44" s="200"/>
      <c r="S44" s="200"/>
      <c r="T44" s="200"/>
      <c r="U44" s="200"/>
      <c r="V44" s="200"/>
      <c r="W44" s="32"/>
      <c r="X44" s="32"/>
      <c r="Y44" s="32"/>
      <c r="Z44" s="32"/>
      <c r="AA44" s="32"/>
    </row>
    <row r="45" ht="22.5" customHeight="1">
      <c r="A45" s="199" t="s">
        <v>1119</v>
      </c>
      <c r="B45" s="202" t="s">
        <v>1499</v>
      </c>
      <c r="C45" s="200"/>
      <c r="D45" s="200"/>
      <c r="E45" s="200"/>
      <c r="F45" s="200"/>
      <c r="G45" s="200"/>
      <c r="H45" s="200"/>
      <c r="I45" s="200"/>
      <c r="J45" s="200"/>
      <c r="K45" s="200"/>
      <c r="L45" s="200"/>
      <c r="M45" s="200"/>
      <c r="N45" s="200"/>
      <c r="O45" s="200"/>
      <c r="P45" s="200"/>
      <c r="Q45" s="200"/>
      <c r="R45" s="200"/>
      <c r="S45" s="200"/>
      <c r="T45" s="200"/>
      <c r="U45" s="200"/>
      <c r="V45" s="200"/>
      <c r="W45" s="32"/>
      <c r="X45" s="32"/>
      <c r="Y45" s="32"/>
      <c r="Z45" s="32"/>
      <c r="AA45" s="32"/>
    </row>
    <row r="46" ht="22.5" customHeight="1">
      <c r="A46" s="199" t="s">
        <v>1119</v>
      </c>
      <c r="B46" s="202" t="s">
        <v>1500</v>
      </c>
      <c r="C46" s="200"/>
      <c r="D46" s="200"/>
      <c r="E46" s="200"/>
      <c r="F46" s="200"/>
      <c r="G46" s="200"/>
      <c r="H46" s="200"/>
      <c r="I46" s="200"/>
      <c r="J46" s="200"/>
      <c r="K46" s="200"/>
      <c r="L46" s="200"/>
      <c r="M46" s="200"/>
      <c r="N46" s="200"/>
      <c r="O46" s="200"/>
      <c r="P46" s="200"/>
      <c r="Q46" s="200"/>
      <c r="R46" s="200"/>
      <c r="S46" s="200"/>
      <c r="T46" s="200"/>
      <c r="U46" s="200"/>
      <c r="V46" s="200"/>
      <c r="W46" s="32"/>
      <c r="X46" s="32"/>
      <c r="Y46" s="32"/>
      <c r="Z46" s="32"/>
      <c r="AA46" s="32"/>
    </row>
    <row r="47" ht="22.5" customHeight="1">
      <c r="A47" s="199" t="s">
        <v>1119</v>
      </c>
      <c r="B47" s="202" t="s">
        <v>1501</v>
      </c>
      <c r="C47" s="200"/>
      <c r="D47" s="200"/>
      <c r="E47" s="200"/>
      <c r="F47" s="200"/>
      <c r="G47" s="200"/>
      <c r="H47" s="200"/>
      <c r="I47" s="200"/>
      <c r="J47" s="200"/>
      <c r="K47" s="200"/>
      <c r="L47" s="200"/>
      <c r="M47" s="200"/>
      <c r="N47" s="200"/>
      <c r="O47" s="200"/>
      <c r="P47" s="200"/>
      <c r="Q47" s="200"/>
      <c r="R47" s="200"/>
      <c r="S47" s="200"/>
      <c r="T47" s="200"/>
      <c r="U47" s="200"/>
      <c r="V47" s="200"/>
      <c r="W47" s="32"/>
      <c r="X47" s="32"/>
      <c r="Y47" s="32"/>
      <c r="Z47" s="32"/>
      <c r="AA47" s="32"/>
    </row>
    <row r="48" ht="22.5" customHeight="1">
      <c r="A48" s="201" t="s">
        <v>1120</v>
      </c>
      <c r="B48" s="202" t="s">
        <v>1499</v>
      </c>
      <c r="C48" s="200"/>
      <c r="D48" s="200"/>
      <c r="E48" s="200"/>
      <c r="F48" s="200"/>
      <c r="G48" s="200"/>
      <c r="H48" s="200"/>
      <c r="I48" s="200"/>
      <c r="J48" s="200"/>
      <c r="K48" s="200"/>
      <c r="L48" s="200"/>
      <c r="M48" s="200"/>
      <c r="N48" s="200"/>
      <c r="O48" s="200"/>
      <c r="P48" s="200"/>
      <c r="Q48" s="200"/>
      <c r="R48" s="200"/>
      <c r="S48" s="200"/>
      <c r="T48" s="200"/>
      <c r="U48" s="200"/>
      <c r="V48" s="200"/>
      <c r="W48" s="32"/>
      <c r="X48" s="32"/>
      <c r="Y48" s="32"/>
      <c r="Z48" s="32"/>
      <c r="AA48" s="32"/>
    </row>
    <row r="49" ht="22.5" customHeight="1">
      <c r="A49" s="201" t="s">
        <v>1120</v>
      </c>
      <c r="B49" s="202" t="s">
        <v>1500</v>
      </c>
      <c r="C49" s="200"/>
      <c r="D49" s="200"/>
      <c r="E49" s="200"/>
      <c r="F49" s="200"/>
      <c r="G49" s="200"/>
      <c r="H49" s="200"/>
      <c r="I49" s="200"/>
      <c r="J49" s="200"/>
      <c r="K49" s="200"/>
      <c r="L49" s="200"/>
      <c r="M49" s="200"/>
      <c r="N49" s="200"/>
      <c r="O49" s="200"/>
      <c r="P49" s="200"/>
      <c r="Q49" s="200"/>
      <c r="R49" s="200"/>
      <c r="S49" s="200"/>
      <c r="T49" s="200"/>
      <c r="U49" s="200"/>
      <c r="V49" s="200"/>
      <c r="W49" s="32"/>
      <c r="X49" s="32"/>
      <c r="Y49" s="32"/>
      <c r="Z49" s="32"/>
      <c r="AA49" s="32"/>
    </row>
    <row r="50" ht="22.5" customHeight="1">
      <c r="A50" s="201" t="s">
        <v>1120</v>
      </c>
      <c r="B50" s="202" t="s">
        <v>1501</v>
      </c>
      <c r="C50" s="200"/>
      <c r="D50" s="200"/>
      <c r="E50" s="200"/>
      <c r="F50" s="200"/>
      <c r="G50" s="200"/>
      <c r="H50" s="200"/>
      <c r="I50" s="200"/>
      <c r="J50" s="200"/>
      <c r="K50" s="200"/>
      <c r="L50" s="200"/>
      <c r="M50" s="200"/>
      <c r="N50" s="200"/>
      <c r="O50" s="200"/>
      <c r="P50" s="200"/>
      <c r="Q50" s="200"/>
      <c r="R50" s="200"/>
      <c r="S50" s="200"/>
      <c r="T50" s="200"/>
      <c r="U50" s="200"/>
      <c r="V50" s="200"/>
      <c r="W50" s="32"/>
      <c r="X50" s="32"/>
      <c r="Y50" s="32"/>
      <c r="Z50" s="32"/>
      <c r="AA50" s="32"/>
    </row>
    <row r="51" ht="22.5" customHeight="1">
      <c r="A51" s="203" t="s">
        <v>1121</v>
      </c>
      <c r="B51" s="202" t="s">
        <v>1499</v>
      </c>
      <c r="C51" s="200"/>
      <c r="D51" s="200"/>
      <c r="E51" s="200"/>
      <c r="F51" s="200"/>
      <c r="G51" s="200"/>
      <c r="H51" s="200"/>
      <c r="I51" s="200"/>
      <c r="J51" s="200"/>
      <c r="K51" s="200"/>
      <c r="L51" s="200"/>
      <c r="M51" s="200"/>
      <c r="N51" s="200"/>
      <c r="O51" s="200"/>
      <c r="P51" s="200"/>
      <c r="Q51" s="200"/>
      <c r="R51" s="200"/>
      <c r="S51" s="200"/>
      <c r="T51" s="200"/>
      <c r="U51" s="200"/>
      <c r="V51" s="200"/>
      <c r="W51" s="32"/>
      <c r="X51" s="32"/>
      <c r="Y51" s="32"/>
      <c r="Z51" s="32"/>
      <c r="AA51" s="32"/>
    </row>
    <row r="52" ht="22.5" customHeight="1">
      <c r="A52" s="203" t="s">
        <v>1121</v>
      </c>
      <c r="B52" s="202" t="s">
        <v>1500</v>
      </c>
      <c r="C52" s="200"/>
      <c r="D52" s="200"/>
      <c r="E52" s="200"/>
      <c r="F52" s="200"/>
      <c r="G52" s="200"/>
      <c r="H52" s="200"/>
      <c r="I52" s="200"/>
      <c r="J52" s="200"/>
      <c r="K52" s="200"/>
      <c r="L52" s="200"/>
      <c r="M52" s="200"/>
      <c r="N52" s="200"/>
      <c r="O52" s="200"/>
      <c r="P52" s="200"/>
      <c r="Q52" s="200"/>
      <c r="R52" s="200"/>
      <c r="S52" s="200"/>
      <c r="T52" s="200"/>
      <c r="U52" s="200"/>
      <c r="V52" s="200"/>
      <c r="W52" s="32"/>
      <c r="X52" s="32"/>
      <c r="Y52" s="32"/>
      <c r="Z52" s="32"/>
      <c r="AA52" s="32"/>
    </row>
    <row r="53" ht="22.5" customHeight="1">
      <c r="A53" s="203" t="s">
        <v>1121</v>
      </c>
      <c r="B53" s="202" t="s">
        <v>1501</v>
      </c>
      <c r="C53" s="200"/>
      <c r="D53" s="200"/>
      <c r="E53" s="200"/>
      <c r="F53" s="200"/>
      <c r="G53" s="200"/>
      <c r="H53" s="200"/>
      <c r="I53" s="200"/>
      <c r="J53" s="200"/>
      <c r="K53" s="200"/>
      <c r="L53" s="200"/>
      <c r="M53" s="200"/>
      <c r="N53" s="200"/>
      <c r="O53" s="200"/>
      <c r="P53" s="200"/>
      <c r="Q53" s="200"/>
      <c r="R53" s="200"/>
      <c r="S53" s="200"/>
      <c r="T53" s="200"/>
      <c r="U53" s="200"/>
      <c r="V53" s="200"/>
      <c r="W53" s="32"/>
      <c r="X53" s="32"/>
      <c r="Y53" s="32"/>
      <c r="Z53" s="32"/>
      <c r="AA53" s="32"/>
    </row>
    <row r="54" ht="22.5" customHeight="1">
      <c r="A54" s="201" t="s">
        <v>1122</v>
      </c>
      <c r="B54" s="202" t="s">
        <v>1499</v>
      </c>
      <c r="C54" s="200"/>
      <c r="D54" s="200"/>
      <c r="E54" s="200"/>
      <c r="F54" s="200"/>
      <c r="G54" s="200"/>
      <c r="H54" s="200"/>
      <c r="I54" s="200"/>
      <c r="J54" s="200"/>
      <c r="K54" s="200"/>
      <c r="L54" s="200"/>
      <c r="M54" s="200"/>
      <c r="N54" s="200"/>
      <c r="O54" s="200"/>
      <c r="P54" s="200"/>
      <c r="Q54" s="200"/>
      <c r="R54" s="200"/>
      <c r="S54" s="200"/>
      <c r="T54" s="200"/>
      <c r="U54" s="200"/>
      <c r="V54" s="200"/>
      <c r="W54" s="32"/>
      <c r="X54" s="32"/>
      <c r="Y54" s="32"/>
      <c r="Z54" s="32"/>
      <c r="AA54" s="32"/>
    </row>
    <row r="55" ht="22.5" customHeight="1">
      <c r="A55" s="201" t="s">
        <v>1122</v>
      </c>
      <c r="B55" s="202" t="s">
        <v>1500</v>
      </c>
      <c r="C55" s="200"/>
      <c r="D55" s="200"/>
      <c r="E55" s="200"/>
      <c r="F55" s="200"/>
      <c r="G55" s="200"/>
      <c r="H55" s="200"/>
      <c r="I55" s="200"/>
      <c r="J55" s="200"/>
      <c r="K55" s="200"/>
      <c r="L55" s="200"/>
      <c r="M55" s="200"/>
      <c r="N55" s="200"/>
      <c r="O55" s="200"/>
      <c r="P55" s="200"/>
      <c r="Q55" s="200"/>
      <c r="R55" s="200"/>
      <c r="S55" s="200"/>
      <c r="T55" s="200"/>
      <c r="U55" s="200"/>
      <c r="V55" s="200"/>
      <c r="W55" s="32"/>
      <c r="X55" s="32"/>
      <c r="Y55" s="32"/>
      <c r="Z55" s="32"/>
      <c r="AA55" s="32"/>
    </row>
    <row r="56" ht="22.5" customHeight="1">
      <c r="A56" s="201" t="s">
        <v>1122</v>
      </c>
      <c r="B56" s="202" t="s">
        <v>1501</v>
      </c>
      <c r="C56" s="200"/>
      <c r="D56" s="200"/>
      <c r="E56" s="200"/>
      <c r="F56" s="200"/>
      <c r="G56" s="200"/>
      <c r="H56" s="200"/>
      <c r="I56" s="200"/>
      <c r="J56" s="200"/>
      <c r="K56" s="200"/>
      <c r="L56" s="200"/>
      <c r="M56" s="200"/>
      <c r="N56" s="200"/>
      <c r="O56" s="200"/>
      <c r="P56" s="200"/>
      <c r="Q56" s="200"/>
      <c r="R56" s="200"/>
      <c r="S56" s="200"/>
      <c r="T56" s="200"/>
      <c r="U56" s="200"/>
      <c r="V56" s="200"/>
      <c r="W56" s="32"/>
      <c r="X56" s="32"/>
      <c r="Y56" s="32"/>
      <c r="Z56" s="32"/>
      <c r="AA56" s="32"/>
    </row>
    <row r="57" ht="22.5" customHeight="1">
      <c r="A57" s="203" t="s">
        <v>1123</v>
      </c>
      <c r="B57" s="202" t="s">
        <v>1499</v>
      </c>
      <c r="C57" s="200"/>
      <c r="D57" s="200"/>
      <c r="E57" s="200"/>
      <c r="F57" s="200"/>
      <c r="G57" s="200"/>
      <c r="H57" s="200"/>
      <c r="I57" s="200"/>
      <c r="J57" s="200"/>
      <c r="K57" s="200"/>
      <c r="L57" s="200"/>
      <c r="M57" s="200"/>
      <c r="N57" s="200"/>
      <c r="O57" s="200"/>
      <c r="P57" s="200"/>
      <c r="Q57" s="200"/>
      <c r="R57" s="200"/>
      <c r="S57" s="200"/>
      <c r="T57" s="200"/>
      <c r="U57" s="200"/>
      <c r="V57" s="200"/>
      <c r="W57" s="32"/>
      <c r="X57" s="32"/>
      <c r="Y57" s="32"/>
      <c r="Z57" s="32"/>
      <c r="AA57" s="32"/>
    </row>
    <row r="58" ht="22.5" customHeight="1">
      <c r="A58" s="203" t="s">
        <v>1123</v>
      </c>
      <c r="B58" s="202" t="s">
        <v>1500</v>
      </c>
      <c r="C58" s="200"/>
      <c r="D58" s="200"/>
      <c r="E58" s="200"/>
      <c r="F58" s="200"/>
      <c r="G58" s="200"/>
      <c r="H58" s="200"/>
      <c r="I58" s="200"/>
      <c r="J58" s="200"/>
      <c r="K58" s="200"/>
      <c r="L58" s="200"/>
      <c r="M58" s="200"/>
      <c r="N58" s="200"/>
      <c r="O58" s="200"/>
      <c r="P58" s="200"/>
      <c r="Q58" s="200"/>
      <c r="R58" s="200"/>
      <c r="S58" s="200"/>
      <c r="T58" s="200"/>
      <c r="U58" s="200"/>
      <c r="V58" s="200"/>
      <c r="W58" s="32"/>
      <c r="X58" s="32"/>
      <c r="Y58" s="32"/>
      <c r="Z58" s="32"/>
      <c r="AA58" s="32"/>
    </row>
    <row r="59" ht="22.5" customHeight="1">
      <c r="A59" s="203" t="s">
        <v>1123</v>
      </c>
      <c r="B59" s="202" t="s">
        <v>1501</v>
      </c>
      <c r="C59" s="200"/>
      <c r="D59" s="200"/>
      <c r="E59" s="200"/>
      <c r="F59" s="200"/>
      <c r="G59" s="200"/>
      <c r="H59" s="200"/>
      <c r="I59" s="200"/>
      <c r="J59" s="200"/>
      <c r="K59" s="200"/>
      <c r="L59" s="200"/>
      <c r="M59" s="200"/>
      <c r="N59" s="200"/>
      <c r="O59" s="200"/>
      <c r="P59" s="200"/>
      <c r="Q59" s="200"/>
      <c r="R59" s="200"/>
      <c r="S59" s="200"/>
      <c r="T59" s="200"/>
      <c r="U59" s="200"/>
      <c r="V59" s="200"/>
      <c r="W59" s="32"/>
      <c r="X59" s="32"/>
      <c r="Y59" s="32"/>
      <c r="Z59" s="32"/>
      <c r="AA59" s="32"/>
    </row>
    <row r="60" ht="22.5" customHeight="1">
      <c r="A60" s="201" t="s">
        <v>1124</v>
      </c>
      <c r="B60" s="202" t="s">
        <v>1499</v>
      </c>
      <c r="C60" s="200"/>
      <c r="D60" s="200"/>
      <c r="E60" s="200"/>
      <c r="F60" s="200"/>
      <c r="G60" s="200"/>
      <c r="H60" s="200"/>
      <c r="I60" s="200"/>
      <c r="J60" s="200"/>
      <c r="K60" s="200"/>
      <c r="L60" s="200"/>
      <c r="M60" s="200"/>
      <c r="N60" s="200"/>
      <c r="O60" s="200"/>
      <c r="P60" s="200"/>
      <c r="Q60" s="200"/>
      <c r="R60" s="200"/>
      <c r="S60" s="200"/>
      <c r="T60" s="200"/>
      <c r="U60" s="200"/>
      <c r="V60" s="200"/>
      <c r="W60" s="32"/>
      <c r="X60" s="32"/>
      <c r="Y60" s="32"/>
      <c r="Z60" s="32"/>
      <c r="AA60" s="32"/>
    </row>
    <row r="61" ht="22.5" customHeight="1">
      <c r="A61" s="201" t="s">
        <v>1124</v>
      </c>
      <c r="B61" s="202" t="s">
        <v>1500</v>
      </c>
      <c r="C61" s="200"/>
      <c r="D61" s="200"/>
      <c r="E61" s="200"/>
      <c r="F61" s="200"/>
      <c r="G61" s="200"/>
      <c r="H61" s="200"/>
      <c r="I61" s="200"/>
      <c r="J61" s="200"/>
      <c r="K61" s="200"/>
      <c r="L61" s="200"/>
      <c r="M61" s="200"/>
      <c r="N61" s="200"/>
      <c r="O61" s="200"/>
      <c r="P61" s="200"/>
      <c r="Q61" s="200"/>
      <c r="R61" s="200"/>
      <c r="S61" s="200"/>
      <c r="T61" s="200"/>
      <c r="U61" s="200"/>
      <c r="V61" s="200"/>
      <c r="W61" s="32"/>
      <c r="X61" s="32"/>
      <c r="Y61" s="32"/>
      <c r="Z61" s="32"/>
      <c r="AA61" s="32"/>
    </row>
    <row r="62" ht="22.5" customHeight="1">
      <c r="A62" s="201" t="s">
        <v>1124</v>
      </c>
      <c r="B62" s="202" t="s">
        <v>1501</v>
      </c>
      <c r="C62" s="200"/>
      <c r="D62" s="200"/>
      <c r="E62" s="200"/>
      <c r="F62" s="200"/>
      <c r="G62" s="200"/>
      <c r="H62" s="200"/>
      <c r="I62" s="200"/>
      <c r="J62" s="200"/>
      <c r="K62" s="200"/>
      <c r="L62" s="200"/>
      <c r="M62" s="200"/>
      <c r="N62" s="200"/>
      <c r="O62" s="200"/>
      <c r="P62" s="200"/>
      <c r="Q62" s="200"/>
      <c r="R62" s="200"/>
      <c r="S62" s="200"/>
      <c r="T62" s="200"/>
      <c r="U62" s="200"/>
      <c r="V62" s="200"/>
      <c r="W62" s="32"/>
      <c r="X62" s="32"/>
      <c r="Y62" s="32"/>
      <c r="Z62" s="32"/>
      <c r="AA62" s="32"/>
    </row>
    <row r="63" ht="22.5" customHeight="1">
      <c r="A63" s="203" t="s">
        <v>1125</v>
      </c>
      <c r="B63" s="202" t="s">
        <v>1499</v>
      </c>
      <c r="C63" s="200"/>
      <c r="D63" s="200"/>
      <c r="E63" s="200"/>
      <c r="F63" s="200"/>
      <c r="G63" s="200"/>
      <c r="H63" s="200"/>
      <c r="I63" s="200"/>
      <c r="J63" s="200"/>
      <c r="K63" s="200"/>
      <c r="L63" s="200"/>
      <c r="M63" s="200"/>
      <c r="N63" s="200"/>
      <c r="O63" s="200"/>
      <c r="P63" s="200"/>
      <c r="Q63" s="200"/>
      <c r="R63" s="200"/>
      <c r="S63" s="200"/>
      <c r="T63" s="200"/>
      <c r="U63" s="200"/>
      <c r="V63" s="200"/>
      <c r="W63" s="32"/>
      <c r="X63" s="32"/>
      <c r="Y63" s="32"/>
      <c r="Z63" s="32"/>
      <c r="AA63" s="32"/>
    </row>
    <row r="64" ht="22.5" customHeight="1">
      <c r="A64" s="203" t="s">
        <v>1125</v>
      </c>
      <c r="B64" s="202" t="s">
        <v>1500</v>
      </c>
      <c r="C64" s="200"/>
      <c r="D64" s="200"/>
      <c r="E64" s="200"/>
      <c r="F64" s="200"/>
      <c r="G64" s="200"/>
      <c r="H64" s="200"/>
      <c r="I64" s="200"/>
      <c r="J64" s="200"/>
      <c r="K64" s="200"/>
      <c r="L64" s="200"/>
      <c r="M64" s="200"/>
      <c r="N64" s="200"/>
      <c r="O64" s="200"/>
      <c r="P64" s="200"/>
      <c r="Q64" s="200"/>
      <c r="R64" s="200"/>
      <c r="S64" s="200"/>
      <c r="T64" s="200"/>
      <c r="U64" s="200"/>
      <c r="V64" s="200"/>
      <c r="W64" s="32"/>
      <c r="X64" s="32"/>
      <c r="Y64" s="32"/>
      <c r="Z64" s="32"/>
      <c r="AA64" s="32"/>
    </row>
    <row r="65" ht="22.5" customHeight="1">
      <c r="A65" s="203" t="s">
        <v>1125</v>
      </c>
      <c r="B65" s="202" t="s">
        <v>1501</v>
      </c>
      <c r="C65" s="200"/>
      <c r="D65" s="200"/>
      <c r="E65" s="200"/>
      <c r="F65" s="200"/>
      <c r="G65" s="200"/>
      <c r="H65" s="200"/>
      <c r="I65" s="200"/>
      <c r="J65" s="200"/>
      <c r="K65" s="200"/>
      <c r="L65" s="200"/>
      <c r="M65" s="200"/>
      <c r="N65" s="200"/>
      <c r="O65" s="200"/>
      <c r="P65" s="200"/>
      <c r="Q65" s="200"/>
      <c r="R65" s="200"/>
      <c r="S65" s="200"/>
      <c r="T65" s="200"/>
      <c r="U65" s="200"/>
      <c r="V65" s="200"/>
      <c r="W65" s="32"/>
      <c r="X65" s="32"/>
      <c r="Y65" s="32"/>
      <c r="Z65" s="32"/>
      <c r="AA65" s="32"/>
    </row>
    <row r="66" ht="22.5" customHeight="1">
      <c r="A66" s="201"/>
      <c r="B66" s="202"/>
      <c r="C66" s="200"/>
      <c r="D66" s="200"/>
      <c r="E66" s="200"/>
      <c r="F66" s="200"/>
      <c r="G66" s="200"/>
      <c r="H66" s="200"/>
      <c r="I66" s="200"/>
      <c r="J66" s="200"/>
      <c r="K66" s="200"/>
      <c r="L66" s="200"/>
      <c r="M66" s="200"/>
      <c r="N66" s="200"/>
      <c r="O66" s="200"/>
      <c r="P66" s="200"/>
      <c r="Q66" s="200"/>
      <c r="R66" s="200"/>
      <c r="S66" s="200"/>
      <c r="T66" s="200"/>
      <c r="U66" s="200"/>
      <c r="V66" s="200"/>
      <c r="W66" s="32"/>
      <c r="X66" s="32"/>
      <c r="Y66" s="32"/>
      <c r="Z66" s="32"/>
      <c r="AA66" s="32"/>
    </row>
    <row r="67" ht="22.5" customHeight="1">
      <c r="A67" s="201"/>
      <c r="B67" s="202"/>
      <c r="C67" s="200"/>
      <c r="D67" s="200"/>
      <c r="E67" s="200"/>
      <c r="F67" s="200"/>
      <c r="G67" s="200"/>
      <c r="H67" s="200"/>
      <c r="I67" s="200"/>
      <c r="J67" s="200"/>
      <c r="K67" s="200"/>
      <c r="L67" s="200"/>
      <c r="M67" s="200"/>
      <c r="N67" s="200"/>
      <c r="O67" s="200"/>
      <c r="P67" s="200"/>
      <c r="Q67" s="200"/>
      <c r="R67" s="200"/>
      <c r="S67" s="200"/>
      <c r="T67" s="200"/>
      <c r="U67" s="200"/>
      <c r="V67" s="200"/>
      <c r="W67" s="32"/>
      <c r="X67" s="32"/>
      <c r="Y67" s="32"/>
      <c r="Z67" s="32"/>
      <c r="AA67" s="32"/>
    </row>
    <row r="68" ht="22.5" customHeight="1">
      <c r="A68" s="201"/>
      <c r="B68" s="202"/>
      <c r="C68" s="200"/>
      <c r="D68" s="200"/>
      <c r="E68" s="200"/>
      <c r="F68" s="200"/>
      <c r="G68" s="200"/>
      <c r="H68" s="200"/>
      <c r="I68" s="200"/>
      <c r="J68" s="200"/>
      <c r="K68" s="200"/>
      <c r="L68" s="200"/>
      <c r="M68" s="200"/>
      <c r="N68" s="200"/>
      <c r="O68" s="200"/>
      <c r="P68" s="200"/>
      <c r="Q68" s="200"/>
      <c r="R68" s="200"/>
      <c r="S68" s="200"/>
      <c r="T68" s="200"/>
      <c r="U68" s="200"/>
      <c r="V68" s="200"/>
      <c r="W68" s="32"/>
      <c r="X68" s="32"/>
      <c r="Y68" s="32"/>
      <c r="Z68" s="32"/>
      <c r="AA68" s="32"/>
    </row>
    <row r="69">
      <c r="C69" s="190"/>
      <c r="D69" s="190"/>
      <c r="E69" s="191"/>
      <c r="F69" s="190"/>
      <c r="G69" s="190"/>
      <c r="H69" s="190"/>
      <c r="I69" s="190"/>
      <c r="J69" s="190"/>
      <c r="K69" s="190"/>
      <c r="L69" s="190"/>
      <c r="M69" s="190"/>
      <c r="N69" s="190"/>
      <c r="O69" s="190"/>
      <c r="P69" s="190"/>
      <c r="Q69" s="190"/>
      <c r="R69" s="190"/>
      <c r="S69" s="190"/>
      <c r="T69" s="190"/>
      <c r="U69" s="190"/>
      <c r="V69" s="190"/>
    </row>
    <row r="70">
      <c r="C70" s="190"/>
      <c r="D70" s="190"/>
      <c r="E70" s="191"/>
      <c r="F70" s="190"/>
      <c r="G70" s="190"/>
      <c r="H70" s="190"/>
      <c r="I70" s="190"/>
      <c r="J70" s="190"/>
      <c r="K70" s="190"/>
      <c r="L70" s="190"/>
      <c r="M70" s="190"/>
      <c r="N70" s="190"/>
      <c r="O70" s="190"/>
      <c r="P70" s="190"/>
      <c r="Q70" s="190"/>
      <c r="R70" s="190"/>
      <c r="S70" s="190"/>
      <c r="T70" s="190"/>
      <c r="U70" s="190"/>
      <c r="V70" s="190"/>
    </row>
    <row r="71">
      <c r="C71" s="190"/>
      <c r="D71" s="190"/>
      <c r="E71" s="191"/>
      <c r="F71" s="190"/>
      <c r="G71" s="190"/>
      <c r="H71" s="190"/>
      <c r="I71" s="190"/>
      <c r="J71" s="190"/>
      <c r="K71" s="190"/>
      <c r="L71" s="190"/>
      <c r="M71" s="190"/>
      <c r="N71" s="190"/>
      <c r="O71" s="190"/>
      <c r="P71" s="190"/>
      <c r="Q71" s="190"/>
      <c r="R71" s="190"/>
      <c r="S71" s="190"/>
      <c r="T71" s="190"/>
      <c r="U71" s="190"/>
      <c r="V71" s="190"/>
    </row>
    <row r="72">
      <c r="C72" s="190"/>
      <c r="D72" s="190"/>
      <c r="E72" s="191"/>
      <c r="F72" s="190"/>
      <c r="G72" s="190"/>
      <c r="H72" s="190"/>
      <c r="I72" s="190"/>
      <c r="J72" s="190"/>
      <c r="K72" s="190"/>
      <c r="L72" s="190"/>
      <c r="M72" s="190"/>
      <c r="N72" s="190"/>
      <c r="O72" s="190"/>
      <c r="P72" s="190"/>
      <c r="Q72" s="190"/>
      <c r="R72" s="190"/>
      <c r="S72" s="190"/>
      <c r="T72" s="190"/>
      <c r="U72" s="190"/>
      <c r="V72" s="190"/>
    </row>
    <row r="73">
      <c r="C73" s="190"/>
      <c r="D73" s="190"/>
      <c r="E73" s="191"/>
      <c r="F73" s="190"/>
      <c r="G73" s="190"/>
      <c r="H73" s="190"/>
      <c r="I73" s="190"/>
      <c r="J73" s="190"/>
      <c r="K73" s="190"/>
      <c r="L73" s="190"/>
      <c r="M73" s="190"/>
      <c r="N73" s="190"/>
      <c r="O73" s="190"/>
      <c r="P73" s="190"/>
      <c r="Q73" s="190"/>
      <c r="R73" s="190"/>
      <c r="S73" s="190"/>
      <c r="T73" s="190"/>
      <c r="U73" s="190"/>
      <c r="V73" s="190"/>
    </row>
    <row r="74">
      <c r="C74" s="190"/>
      <c r="D74" s="190"/>
      <c r="E74" s="191"/>
      <c r="F74" s="190"/>
      <c r="G74" s="190"/>
      <c r="H74" s="190"/>
      <c r="I74" s="190"/>
      <c r="J74" s="190"/>
      <c r="K74" s="190"/>
      <c r="L74" s="190"/>
      <c r="M74" s="190"/>
      <c r="N74" s="190"/>
      <c r="O74" s="190"/>
      <c r="P74" s="190"/>
      <c r="Q74" s="190"/>
      <c r="R74" s="190"/>
      <c r="S74" s="190"/>
      <c r="T74" s="190"/>
      <c r="U74" s="190"/>
      <c r="V74" s="190"/>
    </row>
    <row r="75">
      <c r="C75" s="190"/>
      <c r="D75" s="190"/>
      <c r="E75" s="191"/>
      <c r="F75" s="190"/>
      <c r="G75" s="190"/>
      <c r="H75" s="190"/>
      <c r="I75" s="190"/>
      <c r="J75" s="190"/>
      <c r="K75" s="190"/>
      <c r="L75" s="190"/>
      <c r="M75" s="190"/>
      <c r="N75" s="190"/>
      <c r="O75" s="190"/>
      <c r="P75" s="190"/>
      <c r="Q75" s="190"/>
      <c r="R75" s="190"/>
      <c r="S75" s="190"/>
      <c r="T75" s="190"/>
      <c r="U75" s="190"/>
      <c r="V75" s="190"/>
    </row>
    <row r="76">
      <c r="C76" s="190"/>
      <c r="D76" s="190"/>
      <c r="E76" s="191"/>
      <c r="F76" s="190"/>
      <c r="G76" s="190"/>
      <c r="H76" s="190"/>
      <c r="I76" s="190"/>
      <c r="J76" s="190"/>
      <c r="K76" s="190"/>
      <c r="L76" s="190"/>
      <c r="M76" s="190"/>
      <c r="N76" s="190"/>
      <c r="O76" s="190"/>
      <c r="P76" s="190"/>
      <c r="Q76" s="190"/>
      <c r="R76" s="190"/>
      <c r="S76" s="190"/>
      <c r="T76" s="190"/>
      <c r="U76" s="190"/>
      <c r="V76" s="190"/>
    </row>
    <row r="77">
      <c r="C77" s="190"/>
      <c r="D77" s="190"/>
      <c r="E77" s="191"/>
      <c r="F77" s="190"/>
      <c r="G77" s="190"/>
      <c r="H77" s="190"/>
      <c r="I77" s="190"/>
      <c r="J77" s="190"/>
      <c r="K77" s="190"/>
      <c r="L77" s="190"/>
      <c r="M77" s="190"/>
      <c r="N77" s="190"/>
      <c r="O77" s="190"/>
      <c r="P77" s="190"/>
      <c r="Q77" s="190"/>
      <c r="R77" s="190"/>
      <c r="S77" s="190"/>
      <c r="T77" s="190"/>
      <c r="U77" s="190"/>
      <c r="V77" s="190"/>
    </row>
    <row r="78">
      <c r="C78" s="190"/>
      <c r="D78" s="190"/>
      <c r="E78" s="191"/>
      <c r="F78" s="190"/>
      <c r="G78" s="190"/>
      <c r="H78" s="190"/>
      <c r="I78" s="190"/>
      <c r="J78" s="190"/>
      <c r="K78" s="190"/>
      <c r="L78" s="190"/>
      <c r="M78" s="190"/>
      <c r="N78" s="190"/>
      <c r="O78" s="190"/>
      <c r="P78" s="190"/>
      <c r="Q78" s="190"/>
      <c r="R78" s="190"/>
      <c r="S78" s="190"/>
      <c r="T78" s="190"/>
      <c r="U78" s="190"/>
      <c r="V78" s="190"/>
    </row>
    <row r="79">
      <c r="C79" s="190"/>
      <c r="D79" s="190"/>
      <c r="E79" s="191"/>
      <c r="F79" s="190"/>
      <c r="G79" s="190"/>
      <c r="H79" s="190"/>
      <c r="I79" s="190"/>
      <c r="J79" s="190"/>
      <c r="K79" s="190"/>
      <c r="L79" s="190"/>
      <c r="M79" s="190"/>
      <c r="N79" s="190"/>
      <c r="O79" s="190"/>
      <c r="P79" s="190"/>
      <c r="Q79" s="190"/>
      <c r="R79" s="190"/>
      <c r="S79" s="190"/>
      <c r="T79" s="190"/>
      <c r="U79" s="190"/>
      <c r="V79" s="190"/>
    </row>
    <row r="80">
      <c r="C80" s="190"/>
      <c r="D80" s="190"/>
      <c r="E80" s="191"/>
      <c r="F80" s="190"/>
      <c r="G80" s="190"/>
      <c r="H80" s="190"/>
      <c r="I80" s="190"/>
      <c r="J80" s="190"/>
      <c r="K80" s="190"/>
      <c r="L80" s="190"/>
      <c r="M80" s="190"/>
      <c r="N80" s="190"/>
      <c r="O80" s="190"/>
      <c r="P80" s="190"/>
      <c r="Q80" s="190"/>
      <c r="R80" s="190"/>
      <c r="S80" s="190"/>
      <c r="T80" s="190"/>
      <c r="U80" s="190"/>
      <c r="V80" s="190"/>
    </row>
    <row r="81">
      <c r="C81" s="190"/>
      <c r="D81" s="190"/>
      <c r="E81" s="191"/>
      <c r="F81" s="190"/>
      <c r="G81" s="190"/>
      <c r="H81" s="190"/>
      <c r="I81" s="190"/>
      <c r="J81" s="190"/>
      <c r="K81" s="190"/>
      <c r="L81" s="190"/>
      <c r="M81" s="190"/>
      <c r="N81" s="190"/>
      <c r="O81" s="190"/>
      <c r="P81" s="190"/>
      <c r="Q81" s="190"/>
      <c r="R81" s="190"/>
      <c r="S81" s="190"/>
      <c r="T81" s="190"/>
      <c r="U81" s="190"/>
      <c r="V81" s="190"/>
    </row>
    <row r="82">
      <c r="C82" s="190"/>
      <c r="D82" s="190"/>
      <c r="E82" s="205"/>
      <c r="F82" s="190"/>
      <c r="G82" s="190"/>
      <c r="H82" s="190"/>
      <c r="I82" s="190"/>
      <c r="J82" s="190"/>
      <c r="K82" s="190"/>
      <c r="L82" s="190"/>
      <c r="M82" s="190"/>
      <c r="N82" s="190"/>
      <c r="O82" s="190"/>
      <c r="P82" s="190"/>
      <c r="Q82" s="190"/>
      <c r="R82" s="206">
        <f>190/8</f>
        <v>23.75</v>
      </c>
      <c r="S82" s="190"/>
      <c r="T82" s="190"/>
      <c r="U82" s="190"/>
      <c r="V82" s="190"/>
    </row>
    <row r="83">
      <c r="C83" s="190"/>
      <c r="D83" s="190"/>
      <c r="E83" s="190"/>
      <c r="F83" s="190"/>
      <c r="G83" s="190"/>
      <c r="H83" s="190"/>
      <c r="I83" s="190"/>
      <c r="J83" s="190"/>
      <c r="K83" s="190"/>
      <c r="L83" s="190"/>
      <c r="M83" s="190"/>
      <c r="N83" s="190"/>
      <c r="O83" s="190"/>
      <c r="P83" s="190"/>
      <c r="Q83" s="190"/>
      <c r="R83" s="207"/>
      <c r="U83" s="190"/>
      <c r="V83" s="190"/>
    </row>
    <row r="84">
      <c r="A84" s="101" t="s">
        <v>1502</v>
      </c>
      <c r="C84" s="207" t="s">
        <v>1503</v>
      </c>
      <c r="D84" s="207" t="s">
        <v>1167</v>
      </c>
      <c r="E84" s="207" t="s">
        <v>1504</v>
      </c>
      <c r="F84" s="208">
        <v>399.0</v>
      </c>
      <c r="G84" s="208">
        <v>449.0</v>
      </c>
      <c r="H84" s="208">
        <v>499.0</v>
      </c>
      <c r="I84" s="208">
        <v>549.0</v>
      </c>
      <c r="J84" s="208">
        <v>599.0</v>
      </c>
      <c r="K84" s="208">
        <v>649.0</v>
      </c>
      <c r="L84" s="209">
        <v>699.0</v>
      </c>
      <c r="M84" s="209">
        <v>749.0</v>
      </c>
      <c r="N84" s="209">
        <v>499.0</v>
      </c>
      <c r="O84" s="209">
        <v>849.0</v>
      </c>
      <c r="P84" s="210">
        <v>699.0</v>
      </c>
      <c r="Q84" s="210">
        <v>749.0</v>
      </c>
      <c r="R84" s="210">
        <v>499.0</v>
      </c>
      <c r="S84" s="210">
        <v>849.0</v>
      </c>
      <c r="T84" s="101" t="s">
        <v>1402</v>
      </c>
      <c r="U84" s="101" t="s">
        <v>1167</v>
      </c>
      <c r="V84" s="211" t="s">
        <v>1504</v>
      </c>
      <c r="W84" s="101" t="s">
        <v>1402</v>
      </c>
      <c r="X84" s="101" t="s">
        <v>1167</v>
      </c>
      <c r="Y84" s="211" t="s">
        <v>1504</v>
      </c>
      <c r="Z84" s="101" t="s">
        <v>1402</v>
      </c>
      <c r="AA84" s="101" t="s">
        <v>1167</v>
      </c>
      <c r="AB84" s="211" t="s">
        <v>1504</v>
      </c>
    </row>
    <row r="85">
      <c r="A85" s="206" t="s">
        <v>1099</v>
      </c>
      <c r="C85" s="211">
        <v>450.0</v>
      </c>
      <c r="D85" s="211"/>
      <c r="F85" s="212" t="b">
        <v>0</v>
      </c>
      <c r="G85" s="212" t="b">
        <v>0</v>
      </c>
      <c r="H85" s="212" t="b">
        <v>0</v>
      </c>
      <c r="I85" s="212" t="b">
        <v>0</v>
      </c>
      <c r="J85" s="212" t="b">
        <v>0</v>
      </c>
      <c r="K85" s="212" t="b">
        <v>0</v>
      </c>
      <c r="L85" s="213" t="b">
        <v>0</v>
      </c>
      <c r="M85" s="213" t="b">
        <v>0</v>
      </c>
      <c r="N85" s="213" t="b">
        <v>0</v>
      </c>
      <c r="O85" s="213" t="b">
        <v>0</v>
      </c>
      <c r="P85" s="214" t="b">
        <v>0</v>
      </c>
      <c r="Q85" s="214" t="b">
        <v>0</v>
      </c>
      <c r="R85" s="214" t="b">
        <v>0</v>
      </c>
      <c r="S85" s="214" t="b">
        <v>0</v>
      </c>
      <c r="V85" s="206"/>
      <c r="W85" s="206"/>
      <c r="X85" s="206"/>
      <c r="Y85" s="206"/>
      <c r="Z85" s="206"/>
      <c r="AA85" s="206"/>
      <c r="AB85" s="206"/>
      <c r="AC85" s="206"/>
      <c r="AD85" s="206"/>
      <c r="AE85" s="206"/>
      <c r="AF85" s="206"/>
      <c r="AG85" s="206"/>
      <c r="AH85" s="206"/>
      <c r="AI85" s="206"/>
      <c r="AJ85" s="206"/>
      <c r="AK85" s="206"/>
      <c r="AL85" s="206"/>
      <c r="AM85" s="206"/>
      <c r="AN85" s="206"/>
      <c r="AO85" s="206"/>
      <c r="AP85" s="206"/>
      <c r="AQ85" s="206"/>
      <c r="AR85" s="206"/>
      <c r="AS85" s="206"/>
      <c r="AT85" s="206"/>
      <c r="AU85" s="206"/>
      <c r="AV85" s="206"/>
      <c r="AW85" s="206"/>
      <c r="AX85" s="206"/>
      <c r="AY85" s="206"/>
      <c r="AZ85" s="206"/>
      <c r="BA85" s="206"/>
      <c r="BB85" s="206"/>
      <c r="BC85" s="206"/>
      <c r="BD85" s="206"/>
      <c r="BE85" s="206"/>
      <c r="BF85" s="206"/>
      <c r="BG85" s="206"/>
      <c r="BH85" s="206"/>
      <c r="BI85" s="206"/>
      <c r="BJ85" s="206"/>
      <c r="BK85" s="206"/>
      <c r="BL85" s="206"/>
      <c r="BM85" s="206"/>
      <c r="BN85" s="206"/>
      <c r="BO85" s="206"/>
      <c r="BP85" s="206"/>
      <c r="BQ85" s="206"/>
      <c r="BR85" s="206"/>
      <c r="BS85" s="206"/>
      <c r="BT85" s="206"/>
    </row>
    <row r="86">
      <c r="A86" s="51" t="s">
        <v>1105</v>
      </c>
      <c r="C86" s="206"/>
      <c r="D86" s="206"/>
      <c r="F86" s="215" t="b">
        <v>0</v>
      </c>
      <c r="G86" s="215" t="b">
        <v>0</v>
      </c>
      <c r="H86" s="215" t="b">
        <v>0</v>
      </c>
      <c r="I86" s="215" t="b">
        <v>0</v>
      </c>
      <c r="J86" s="215" t="b">
        <v>0</v>
      </c>
      <c r="K86" s="215" t="b">
        <v>0</v>
      </c>
      <c r="L86" s="216" t="b">
        <v>0</v>
      </c>
      <c r="M86" s="216" t="b">
        <v>0</v>
      </c>
      <c r="N86" s="216" t="b">
        <v>0</v>
      </c>
      <c r="O86" s="216" t="b">
        <v>0</v>
      </c>
      <c r="P86" s="217" t="b">
        <v>0</v>
      </c>
      <c r="Q86" s="217" t="b">
        <v>0</v>
      </c>
      <c r="R86" s="217" t="b">
        <v>0</v>
      </c>
      <c r="S86" s="217" t="b">
        <v>0</v>
      </c>
      <c r="T86" s="190"/>
      <c r="U86" s="190"/>
      <c r="V86" s="190"/>
    </row>
    <row r="87">
      <c r="A87" s="51" t="s">
        <v>1106</v>
      </c>
      <c r="B87" s="51">
        <f t="shared" ref="B87:B105" si="1">sum(C87:E87)</f>
        <v>660</v>
      </c>
      <c r="C87" s="211">
        <v>450.0</v>
      </c>
      <c r="D87" s="211">
        <v>20.0</v>
      </c>
      <c r="E87" s="101">
        <v>190.0</v>
      </c>
      <c r="F87" s="218" t="b">
        <v>0</v>
      </c>
      <c r="G87" s="218" t="b">
        <v>0</v>
      </c>
      <c r="H87" s="218" t="b">
        <v>1</v>
      </c>
      <c r="I87" s="218" t="b">
        <v>0</v>
      </c>
      <c r="J87" s="218" t="b">
        <v>0</v>
      </c>
      <c r="K87" s="218" t="b">
        <v>0</v>
      </c>
      <c r="L87" s="219" t="b">
        <v>1</v>
      </c>
      <c r="M87" s="219" t="b">
        <v>0</v>
      </c>
      <c r="N87" s="219" t="b">
        <v>0</v>
      </c>
      <c r="O87" s="219" t="b">
        <v>0</v>
      </c>
      <c r="P87" s="220" t="b">
        <v>1</v>
      </c>
      <c r="Q87" s="220" t="b">
        <v>0</v>
      </c>
      <c r="R87" s="220" t="b">
        <v>0</v>
      </c>
      <c r="S87" s="220" t="b">
        <v>0</v>
      </c>
      <c r="T87" s="211">
        <v>200.0</v>
      </c>
      <c r="U87" s="211">
        <v>12.0</v>
      </c>
      <c r="V87" s="211">
        <v>15.0</v>
      </c>
      <c r="W87" s="211">
        <v>270.0</v>
      </c>
      <c r="X87" s="211">
        <v>24.0</v>
      </c>
      <c r="Y87" s="211">
        <v>15.0</v>
      </c>
      <c r="Z87" s="211">
        <v>350.0</v>
      </c>
      <c r="AB87" s="211">
        <v>15.0</v>
      </c>
    </row>
    <row r="88">
      <c r="A88" s="51" t="s">
        <v>1107</v>
      </c>
      <c r="B88" s="51">
        <f t="shared" si="1"/>
        <v>660</v>
      </c>
      <c r="C88" s="211">
        <v>450.0</v>
      </c>
      <c r="D88" s="211">
        <v>20.0</v>
      </c>
      <c r="E88" s="101">
        <v>190.0</v>
      </c>
      <c r="F88" s="218" t="b">
        <v>0</v>
      </c>
      <c r="G88" s="218" t="b">
        <v>0</v>
      </c>
      <c r="H88" s="218" t="b">
        <v>1</v>
      </c>
      <c r="I88" s="218" t="b">
        <v>0</v>
      </c>
      <c r="J88" s="218" t="b">
        <v>0</v>
      </c>
      <c r="K88" s="218" t="b">
        <v>0</v>
      </c>
      <c r="L88" s="219" t="b">
        <v>1</v>
      </c>
      <c r="M88" s="219" t="b">
        <v>0</v>
      </c>
      <c r="N88" s="219" t="b">
        <v>0</v>
      </c>
      <c r="O88" s="219" t="b">
        <v>0</v>
      </c>
      <c r="P88" s="220" t="b">
        <v>1</v>
      </c>
      <c r="Q88" s="220" t="b">
        <v>0</v>
      </c>
      <c r="R88" s="220" t="b">
        <v>0</v>
      </c>
      <c r="S88" s="220" t="b">
        <v>0</v>
      </c>
      <c r="T88" s="211">
        <v>200.0</v>
      </c>
      <c r="U88" s="211">
        <v>12.0</v>
      </c>
      <c r="V88" s="211">
        <v>15.0</v>
      </c>
      <c r="W88" s="211">
        <v>270.0</v>
      </c>
      <c r="X88" s="211">
        <v>24.0</v>
      </c>
      <c r="Y88" s="211">
        <v>15.0</v>
      </c>
      <c r="Z88" s="211">
        <v>350.0</v>
      </c>
      <c r="AB88" s="211">
        <v>15.0</v>
      </c>
    </row>
    <row r="89">
      <c r="A89" s="51" t="s">
        <v>1108</v>
      </c>
      <c r="B89" s="51">
        <f t="shared" si="1"/>
        <v>630</v>
      </c>
      <c r="C89" s="211">
        <v>420.0</v>
      </c>
      <c r="D89" s="211">
        <v>20.0</v>
      </c>
      <c r="E89" s="101">
        <v>190.0</v>
      </c>
      <c r="F89" s="218" t="b">
        <v>1</v>
      </c>
      <c r="G89" s="218" t="b">
        <v>0</v>
      </c>
      <c r="H89" s="218" t="b">
        <v>0</v>
      </c>
      <c r="I89" s="218" t="b">
        <v>0</v>
      </c>
      <c r="J89" s="218" t="b">
        <v>0</v>
      </c>
      <c r="K89" s="218" t="b">
        <v>0</v>
      </c>
      <c r="L89" s="219" t="b">
        <v>1</v>
      </c>
      <c r="M89" s="219" t="b">
        <v>0</v>
      </c>
      <c r="N89" s="219" t="b">
        <v>0</v>
      </c>
      <c r="O89" s="219" t="b">
        <v>0</v>
      </c>
      <c r="P89" s="220" t="b">
        <v>1</v>
      </c>
      <c r="Q89" s="220" t="b">
        <v>0</v>
      </c>
      <c r="R89" s="220" t="b">
        <v>0</v>
      </c>
      <c r="S89" s="220" t="b">
        <v>0</v>
      </c>
      <c r="T89" s="211">
        <v>100.0</v>
      </c>
      <c r="U89" s="211">
        <v>12.0</v>
      </c>
      <c r="V89" s="211">
        <v>15.0</v>
      </c>
      <c r="W89" s="211">
        <v>140.0</v>
      </c>
      <c r="X89" s="211">
        <v>24.0</v>
      </c>
      <c r="Y89" s="211">
        <v>15.0</v>
      </c>
      <c r="Z89" s="211">
        <v>180.0</v>
      </c>
      <c r="AB89" s="211">
        <v>15.0</v>
      </c>
    </row>
    <row r="90">
      <c r="A90" s="51" t="s">
        <v>1109</v>
      </c>
      <c r="B90" s="51">
        <f t="shared" si="1"/>
        <v>680</v>
      </c>
      <c r="C90" s="211">
        <v>470.0</v>
      </c>
      <c r="D90" s="211">
        <v>20.0</v>
      </c>
      <c r="E90" s="101">
        <v>190.0</v>
      </c>
      <c r="F90" s="218" t="b">
        <v>1</v>
      </c>
      <c r="G90" s="218" t="b">
        <v>0</v>
      </c>
      <c r="H90" s="218" t="b">
        <v>0</v>
      </c>
      <c r="I90" s="218" t="b">
        <v>0</v>
      </c>
      <c r="J90" s="218" t="b">
        <v>0</v>
      </c>
      <c r="K90" s="218" t="b">
        <v>0</v>
      </c>
      <c r="L90" s="219" t="b">
        <v>1</v>
      </c>
      <c r="M90" s="219" t="b">
        <v>0</v>
      </c>
      <c r="N90" s="219" t="b">
        <v>0</v>
      </c>
      <c r="O90" s="219" t="b">
        <v>0</v>
      </c>
      <c r="P90" s="220" t="b">
        <v>1</v>
      </c>
      <c r="Q90" s="220" t="b">
        <v>0</v>
      </c>
      <c r="R90" s="220" t="b">
        <v>0</v>
      </c>
      <c r="S90" s="220" t="b">
        <v>0</v>
      </c>
      <c r="T90" s="221">
        <v>150.0</v>
      </c>
      <c r="U90" s="211">
        <v>12.0</v>
      </c>
      <c r="V90" s="211">
        <v>15.0</v>
      </c>
      <c r="W90" s="221">
        <v>210.0</v>
      </c>
      <c r="X90" s="211">
        <v>24.0</v>
      </c>
      <c r="Y90" s="211">
        <v>15.0</v>
      </c>
      <c r="Z90" s="221">
        <v>260.0</v>
      </c>
      <c r="AB90" s="211">
        <v>15.0</v>
      </c>
    </row>
    <row r="91">
      <c r="A91" s="51" t="s">
        <v>1110</v>
      </c>
      <c r="B91" s="51">
        <f t="shared" si="1"/>
        <v>685</v>
      </c>
      <c r="C91" s="211">
        <v>475.0</v>
      </c>
      <c r="D91" s="211">
        <v>20.0</v>
      </c>
      <c r="E91" s="101">
        <v>190.0</v>
      </c>
      <c r="F91" s="218" t="b">
        <v>0</v>
      </c>
      <c r="G91" s="218" t="b">
        <v>0</v>
      </c>
      <c r="H91" s="218" t="b">
        <v>1</v>
      </c>
      <c r="I91" s="218" t="b">
        <v>0</v>
      </c>
      <c r="J91" s="218" t="b">
        <v>0</v>
      </c>
      <c r="K91" s="218" t="b">
        <v>0</v>
      </c>
      <c r="L91" s="219" t="b">
        <v>1</v>
      </c>
      <c r="M91" s="219" t="b">
        <v>0</v>
      </c>
      <c r="N91" s="219" t="b">
        <v>0</v>
      </c>
      <c r="O91" s="219" t="b">
        <v>0</v>
      </c>
      <c r="P91" s="220" t="b">
        <v>1</v>
      </c>
      <c r="Q91" s="220" t="b">
        <v>0</v>
      </c>
      <c r="R91" s="220" t="b">
        <v>0</v>
      </c>
      <c r="S91" s="220" t="b">
        <v>0</v>
      </c>
      <c r="T91" s="211">
        <v>160.0</v>
      </c>
      <c r="U91" s="211">
        <v>12.0</v>
      </c>
      <c r="V91" s="211">
        <v>15.0</v>
      </c>
      <c r="W91" s="211">
        <v>225.0</v>
      </c>
      <c r="X91" s="211">
        <v>24.0</v>
      </c>
      <c r="Y91" s="211">
        <v>15.0</v>
      </c>
      <c r="Z91" s="211">
        <v>300.0</v>
      </c>
      <c r="AB91" s="211">
        <v>15.0</v>
      </c>
    </row>
    <row r="92">
      <c r="A92" s="51" t="s">
        <v>1112</v>
      </c>
      <c r="B92" s="51">
        <f t="shared" si="1"/>
        <v>685</v>
      </c>
      <c r="C92" s="211">
        <v>475.0</v>
      </c>
      <c r="D92" s="211">
        <v>20.0</v>
      </c>
      <c r="E92" s="101">
        <v>190.0</v>
      </c>
      <c r="F92" s="218" t="b">
        <v>0</v>
      </c>
      <c r="G92" s="218" t="b">
        <v>0</v>
      </c>
      <c r="H92" s="218" t="b">
        <v>1</v>
      </c>
      <c r="I92" s="218" t="b">
        <v>0</v>
      </c>
      <c r="J92" s="218" t="b">
        <v>0</v>
      </c>
      <c r="K92" s="218" t="b">
        <v>0</v>
      </c>
      <c r="L92" s="219" t="b">
        <v>1</v>
      </c>
      <c r="M92" s="219" t="b">
        <v>0</v>
      </c>
      <c r="N92" s="219" t="b">
        <v>0</v>
      </c>
      <c r="O92" s="219" t="b">
        <v>0</v>
      </c>
      <c r="P92" s="220" t="b">
        <v>1</v>
      </c>
      <c r="Q92" s="220" t="b">
        <v>0</v>
      </c>
      <c r="R92" s="220" t="b">
        <v>0</v>
      </c>
      <c r="S92" s="220" t="b">
        <v>0</v>
      </c>
      <c r="T92" s="211">
        <v>180.0</v>
      </c>
      <c r="U92" s="211">
        <v>12.0</v>
      </c>
      <c r="V92" s="211">
        <v>15.0</v>
      </c>
      <c r="W92" s="211">
        <v>250.0</v>
      </c>
      <c r="X92" s="211">
        <v>24.0</v>
      </c>
      <c r="Y92" s="211">
        <v>15.0</v>
      </c>
      <c r="Z92" s="211">
        <v>325.0</v>
      </c>
      <c r="AB92" s="211">
        <v>15.0</v>
      </c>
    </row>
    <row r="93">
      <c r="A93" s="51" t="s">
        <v>1113</v>
      </c>
      <c r="B93" s="51">
        <f t="shared" si="1"/>
        <v>685</v>
      </c>
      <c r="C93" s="211">
        <v>475.0</v>
      </c>
      <c r="D93" s="211">
        <v>20.0</v>
      </c>
      <c r="E93" s="101">
        <v>190.0</v>
      </c>
      <c r="F93" s="218" t="b">
        <v>0</v>
      </c>
      <c r="G93" s="218" t="b">
        <v>1</v>
      </c>
      <c r="H93" s="218" t="b">
        <v>0</v>
      </c>
      <c r="I93" s="218" t="b">
        <v>0</v>
      </c>
      <c r="J93" s="218" t="b">
        <v>0</v>
      </c>
      <c r="K93" s="218" t="b">
        <v>0</v>
      </c>
      <c r="L93" s="219" t="b">
        <v>1</v>
      </c>
      <c r="M93" s="219" t="b">
        <v>0</v>
      </c>
      <c r="N93" s="219" t="b">
        <v>0</v>
      </c>
      <c r="O93" s="219" t="b">
        <v>0</v>
      </c>
      <c r="P93" s="220" t="b">
        <v>1</v>
      </c>
      <c r="Q93" s="220" t="b">
        <v>0</v>
      </c>
      <c r="R93" s="220" t="b">
        <v>0</v>
      </c>
      <c r="S93" s="220" t="b">
        <v>0</v>
      </c>
      <c r="T93" s="211">
        <v>170.0</v>
      </c>
      <c r="U93" s="211">
        <v>12.0</v>
      </c>
      <c r="V93" s="211">
        <v>15.0</v>
      </c>
      <c r="W93" s="211">
        <v>240.0</v>
      </c>
      <c r="X93" s="211">
        <v>24.0</v>
      </c>
      <c r="Y93" s="211">
        <v>15.0</v>
      </c>
      <c r="Z93" s="211">
        <v>325.0</v>
      </c>
      <c r="AB93" s="211">
        <v>15.0</v>
      </c>
    </row>
    <row r="94">
      <c r="A94" s="51" t="s">
        <v>1114</v>
      </c>
      <c r="B94" s="51">
        <f t="shared" si="1"/>
        <v>735</v>
      </c>
      <c r="C94" s="211">
        <v>525.0</v>
      </c>
      <c r="D94" s="211">
        <v>20.0</v>
      </c>
      <c r="E94" s="101">
        <v>190.0</v>
      </c>
      <c r="F94" s="218" t="b">
        <v>0</v>
      </c>
      <c r="G94" s="218" t="b">
        <v>0</v>
      </c>
      <c r="H94" s="218" t="b">
        <v>0</v>
      </c>
      <c r="I94" s="218" t="b">
        <v>1</v>
      </c>
      <c r="J94" s="218" t="b">
        <v>0</v>
      </c>
      <c r="K94" s="218" t="b">
        <v>0</v>
      </c>
      <c r="L94" s="219" t="b">
        <v>0</v>
      </c>
      <c r="M94" s="219" t="b">
        <v>1</v>
      </c>
      <c r="N94" s="219" t="b">
        <v>0</v>
      </c>
      <c r="O94" s="219" t="b">
        <v>0</v>
      </c>
      <c r="P94" s="220" t="b">
        <v>0</v>
      </c>
      <c r="Q94" s="220" t="b">
        <v>1</v>
      </c>
      <c r="R94" s="220" t="b">
        <v>0</v>
      </c>
      <c r="S94" s="220" t="b">
        <v>0</v>
      </c>
      <c r="T94" s="211">
        <v>275.0</v>
      </c>
      <c r="U94" s="211">
        <v>12.0</v>
      </c>
      <c r="V94" s="211">
        <v>15.0</v>
      </c>
      <c r="W94" s="211">
        <v>300.0</v>
      </c>
      <c r="X94" s="211">
        <v>24.0</v>
      </c>
      <c r="Y94" s="211">
        <v>15.0</v>
      </c>
      <c r="Z94" s="211">
        <v>370.0</v>
      </c>
      <c r="AB94" s="211">
        <v>15.0</v>
      </c>
    </row>
    <row r="95">
      <c r="A95" s="51" t="s">
        <v>1115</v>
      </c>
      <c r="B95" s="51">
        <f t="shared" si="1"/>
        <v>735</v>
      </c>
      <c r="C95" s="211">
        <v>525.0</v>
      </c>
      <c r="D95" s="211">
        <v>20.0</v>
      </c>
      <c r="E95" s="101">
        <v>190.0</v>
      </c>
      <c r="F95" s="215" t="b">
        <v>0</v>
      </c>
      <c r="G95" s="215" t="b">
        <v>0</v>
      </c>
      <c r="H95" s="215" t="b">
        <v>0</v>
      </c>
      <c r="I95" s="218" t="b">
        <v>1</v>
      </c>
      <c r="J95" s="218" t="b">
        <v>0</v>
      </c>
      <c r="K95" s="218" t="b">
        <v>0</v>
      </c>
      <c r="L95" s="216" t="b">
        <v>0</v>
      </c>
      <c r="M95" s="219" t="b">
        <v>1</v>
      </c>
      <c r="N95" s="219" t="b">
        <v>0</v>
      </c>
      <c r="O95" s="219" t="b">
        <v>0</v>
      </c>
      <c r="P95" s="217" t="b">
        <v>0</v>
      </c>
      <c r="Q95" s="220" t="b">
        <v>1</v>
      </c>
      <c r="R95" s="220" t="b">
        <v>0</v>
      </c>
      <c r="S95" s="220" t="b">
        <v>0</v>
      </c>
      <c r="T95" s="211">
        <v>285.0</v>
      </c>
      <c r="U95" s="211">
        <v>12.0</v>
      </c>
      <c r="V95" s="211">
        <v>15.0</v>
      </c>
      <c r="W95" s="211">
        <v>315.0</v>
      </c>
      <c r="X95" s="211">
        <v>24.0</v>
      </c>
      <c r="Y95" s="211">
        <v>15.0</v>
      </c>
      <c r="Z95" s="211">
        <v>385.0</v>
      </c>
      <c r="AB95" s="211">
        <v>15.0</v>
      </c>
    </row>
    <row r="96">
      <c r="A96" s="51" t="s">
        <v>1116</v>
      </c>
      <c r="B96" s="51">
        <f t="shared" si="1"/>
        <v>770</v>
      </c>
      <c r="C96" s="211">
        <v>560.0</v>
      </c>
      <c r="D96" s="211">
        <v>20.0</v>
      </c>
      <c r="E96" s="101">
        <v>190.0</v>
      </c>
      <c r="F96" s="215" t="b">
        <v>0</v>
      </c>
      <c r="G96" s="215" t="b">
        <v>0</v>
      </c>
      <c r="H96" s="215" t="b">
        <v>0</v>
      </c>
      <c r="I96" s="218" t="b">
        <v>1</v>
      </c>
      <c r="J96" s="218" t="b">
        <v>0</v>
      </c>
      <c r="K96" s="218" t="b">
        <v>0</v>
      </c>
      <c r="L96" s="216" t="b">
        <v>0</v>
      </c>
      <c r="M96" s="219" t="b">
        <v>1</v>
      </c>
      <c r="N96" s="219" t="b">
        <v>0</v>
      </c>
      <c r="O96" s="219" t="b">
        <v>0</v>
      </c>
      <c r="P96" s="217" t="b">
        <v>0</v>
      </c>
      <c r="Q96" s="220" t="b">
        <v>1</v>
      </c>
      <c r="R96" s="220" t="b">
        <v>0</v>
      </c>
      <c r="S96" s="220" t="b">
        <v>0</v>
      </c>
      <c r="T96" s="211">
        <v>285.0</v>
      </c>
      <c r="U96" s="211">
        <v>12.0</v>
      </c>
      <c r="V96" s="211">
        <v>15.0</v>
      </c>
      <c r="W96" s="211">
        <v>315.0</v>
      </c>
      <c r="X96" s="211">
        <v>24.0</v>
      </c>
      <c r="Y96" s="211">
        <v>15.0</v>
      </c>
      <c r="Z96" s="211">
        <v>385.0</v>
      </c>
      <c r="AB96" s="211">
        <v>15.0</v>
      </c>
    </row>
    <row r="97">
      <c r="A97" s="51" t="s">
        <v>1117</v>
      </c>
      <c r="B97" s="51">
        <f t="shared" si="1"/>
        <v>770</v>
      </c>
      <c r="C97" s="211">
        <v>560.0</v>
      </c>
      <c r="D97" s="211">
        <v>20.0</v>
      </c>
      <c r="E97" s="101">
        <v>190.0</v>
      </c>
      <c r="F97" s="215" t="b">
        <v>0</v>
      </c>
      <c r="G97" s="215" t="b">
        <v>0</v>
      </c>
      <c r="H97" s="215" t="b">
        <v>0</v>
      </c>
      <c r="I97" s="218" t="b">
        <v>1</v>
      </c>
      <c r="J97" s="218" t="b">
        <v>0</v>
      </c>
      <c r="K97" s="218" t="b">
        <v>0</v>
      </c>
      <c r="L97" s="216" t="b">
        <v>0</v>
      </c>
      <c r="M97" s="219" t="b">
        <v>1</v>
      </c>
      <c r="N97" s="219" t="b">
        <v>0</v>
      </c>
      <c r="O97" s="219" t="b">
        <v>0</v>
      </c>
      <c r="P97" s="217" t="b">
        <v>0</v>
      </c>
      <c r="Q97" s="220" t="b">
        <v>1</v>
      </c>
      <c r="R97" s="220" t="b">
        <v>0</v>
      </c>
      <c r="S97" s="220" t="b">
        <v>0</v>
      </c>
      <c r="T97" s="211">
        <v>305.0</v>
      </c>
      <c r="U97" s="211">
        <v>12.0</v>
      </c>
      <c r="V97" s="211">
        <v>15.0</v>
      </c>
      <c r="W97" s="211">
        <v>345.0</v>
      </c>
      <c r="X97" s="211">
        <v>24.0</v>
      </c>
      <c r="Y97" s="211">
        <v>15.0</v>
      </c>
      <c r="Z97" s="211">
        <v>415.0</v>
      </c>
      <c r="AB97" s="211">
        <v>15.0</v>
      </c>
    </row>
    <row r="98">
      <c r="A98" s="51" t="s">
        <v>1118</v>
      </c>
      <c r="B98" s="51">
        <f t="shared" si="1"/>
        <v>735</v>
      </c>
      <c r="C98" s="211">
        <v>525.0</v>
      </c>
      <c r="D98" s="211">
        <v>20.0</v>
      </c>
      <c r="E98" s="101">
        <v>190.0</v>
      </c>
      <c r="F98" s="215" t="b">
        <v>0</v>
      </c>
      <c r="G98" s="215" t="b">
        <v>0</v>
      </c>
      <c r="H98" s="215" t="b">
        <v>0</v>
      </c>
      <c r="I98" s="218" t="b">
        <v>1</v>
      </c>
      <c r="J98" s="218" t="b">
        <v>0</v>
      </c>
      <c r="K98" s="218" t="b">
        <v>0</v>
      </c>
      <c r="L98" s="216" t="b">
        <v>0</v>
      </c>
      <c r="M98" s="219" t="b">
        <v>1</v>
      </c>
      <c r="N98" s="219" t="b">
        <v>0</v>
      </c>
      <c r="O98" s="219" t="b">
        <v>0</v>
      </c>
      <c r="P98" s="217" t="b">
        <v>0</v>
      </c>
      <c r="Q98" s="220" t="b">
        <v>1</v>
      </c>
      <c r="R98" s="220" t="b">
        <v>0</v>
      </c>
      <c r="S98" s="220" t="b">
        <v>0</v>
      </c>
      <c r="T98" s="211">
        <v>275.0</v>
      </c>
      <c r="U98" s="211">
        <v>12.0</v>
      </c>
      <c r="V98" s="211">
        <v>15.0</v>
      </c>
      <c r="W98" s="211">
        <v>300.0</v>
      </c>
      <c r="X98" s="211">
        <v>24.0</v>
      </c>
      <c r="Y98" s="211">
        <v>15.0</v>
      </c>
      <c r="Z98" s="211">
        <v>370.0</v>
      </c>
      <c r="AB98" s="211">
        <v>15.0</v>
      </c>
    </row>
    <row r="99">
      <c r="A99" s="51" t="s">
        <v>1119</v>
      </c>
      <c r="B99" s="51">
        <f t="shared" si="1"/>
        <v>760</v>
      </c>
      <c r="C99" s="211">
        <v>550.0</v>
      </c>
      <c r="D99" s="211">
        <v>20.0</v>
      </c>
      <c r="E99" s="101">
        <v>190.0</v>
      </c>
      <c r="F99" s="215" t="b">
        <v>0</v>
      </c>
      <c r="G99" s="215" t="b">
        <v>0</v>
      </c>
      <c r="H99" s="215" t="b">
        <v>0</v>
      </c>
      <c r="I99" s="218" t="b">
        <v>1</v>
      </c>
      <c r="J99" s="218" t="b">
        <v>0</v>
      </c>
      <c r="K99" s="218" t="b">
        <v>0</v>
      </c>
      <c r="L99" s="216" t="b">
        <v>0</v>
      </c>
      <c r="M99" s="219" t="b">
        <v>1</v>
      </c>
      <c r="N99" s="219" t="b">
        <v>0</v>
      </c>
      <c r="O99" s="219" t="b">
        <v>0</v>
      </c>
      <c r="P99" s="217" t="b">
        <v>0</v>
      </c>
      <c r="Q99" s="220" t="b">
        <v>1</v>
      </c>
      <c r="R99" s="220" t="b">
        <v>0</v>
      </c>
      <c r="S99" s="220" t="b">
        <v>0</v>
      </c>
      <c r="T99" s="211">
        <v>305.0</v>
      </c>
      <c r="U99" s="211">
        <v>12.0</v>
      </c>
      <c r="V99" s="211">
        <v>15.0</v>
      </c>
      <c r="W99" s="211">
        <v>345.0</v>
      </c>
      <c r="X99" s="211">
        <v>24.0</v>
      </c>
      <c r="Y99" s="211">
        <v>15.0</v>
      </c>
      <c r="Z99" s="211">
        <v>415.0</v>
      </c>
      <c r="AB99" s="211">
        <v>15.0</v>
      </c>
    </row>
    <row r="100">
      <c r="A100" s="51" t="s">
        <v>1120</v>
      </c>
      <c r="B100" s="51">
        <f t="shared" si="1"/>
        <v>760</v>
      </c>
      <c r="C100" s="211">
        <v>550.0</v>
      </c>
      <c r="D100" s="211">
        <v>20.0</v>
      </c>
      <c r="E100" s="101">
        <v>190.0</v>
      </c>
      <c r="F100" s="215" t="b">
        <v>0</v>
      </c>
      <c r="G100" s="215" t="b">
        <v>0</v>
      </c>
      <c r="H100" s="215" t="b">
        <v>0</v>
      </c>
      <c r="I100" s="218" t="b">
        <v>1</v>
      </c>
      <c r="J100" s="218" t="b">
        <v>0</v>
      </c>
      <c r="K100" s="218" t="b">
        <v>0</v>
      </c>
      <c r="L100" s="216" t="b">
        <v>0</v>
      </c>
      <c r="M100" s="219" t="b">
        <v>1</v>
      </c>
      <c r="N100" s="219" t="b">
        <v>0</v>
      </c>
      <c r="O100" s="219" t="b">
        <v>0</v>
      </c>
      <c r="P100" s="217" t="b">
        <v>0</v>
      </c>
      <c r="Q100" s="220" t="b">
        <v>1</v>
      </c>
      <c r="R100" s="220" t="b">
        <v>0</v>
      </c>
      <c r="S100" s="220" t="b">
        <v>0</v>
      </c>
      <c r="T100" s="211">
        <v>305.0</v>
      </c>
      <c r="U100" s="211">
        <v>12.0</v>
      </c>
      <c r="V100" s="211">
        <v>15.0</v>
      </c>
      <c r="W100" s="211">
        <v>345.0</v>
      </c>
      <c r="X100" s="211">
        <v>24.0</v>
      </c>
      <c r="Y100" s="211">
        <v>15.0</v>
      </c>
      <c r="Z100" s="211">
        <v>415.0</v>
      </c>
      <c r="AB100" s="211">
        <v>15.0</v>
      </c>
    </row>
    <row r="101">
      <c r="A101" s="51" t="s">
        <v>1121</v>
      </c>
      <c r="B101" s="51">
        <f t="shared" si="1"/>
        <v>810</v>
      </c>
      <c r="C101" s="211">
        <v>600.0</v>
      </c>
      <c r="D101" s="211">
        <v>20.0</v>
      </c>
      <c r="E101" s="101">
        <v>190.0</v>
      </c>
      <c r="F101" s="215" t="b">
        <v>0</v>
      </c>
      <c r="G101" s="215" t="b">
        <v>0</v>
      </c>
      <c r="H101" s="215" t="b">
        <v>0</v>
      </c>
      <c r="I101" s="215" t="b">
        <v>0</v>
      </c>
      <c r="J101" s="218" t="b">
        <v>1</v>
      </c>
      <c r="K101" s="218" t="b">
        <v>0</v>
      </c>
      <c r="L101" s="216" t="b">
        <v>0</v>
      </c>
      <c r="M101" s="216" t="b">
        <v>0</v>
      </c>
      <c r="N101" s="219" t="b">
        <v>1</v>
      </c>
      <c r="O101" s="219" t="b">
        <v>0</v>
      </c>
      <c r="P101" s="217" t="b">
        <v>0</v>
      </c>
      <c r="Q101" s="217" t="b">
        <v>0</v>
      </c>
      <c r="R101" s="220" t="b">
        <v>1</v>
      </c>
      <c r="S101" s="220" t="b">
        <v>0</v>
      </c>
      <c r="T101" s="211">
        <v>305.0</v>
      </c>
      <c r="U101" s="211">
        <v>12.0</v>
      </c>
      <c r="V101" s="211">
        <v>15.0</v>
      </c>
      <c r="W101" s="211">
        <v>345.0</v>
      </c>
      <c r="X101" s="211">
        <v>24.0</v>
      </c>
      <c r="Y101" s="211">
        <v>15.0</v>
      </c>
      <c r="Z101" s="211">
        <v>415.0</v>
      </c>
      <c r="AB101" s="211">
        <v>15.0</v>
      </c>
    </row>
    <row r="102">
      <c r="A102" s="51" t="s">
        <v>1122</v>
      </c>
      <c r="B102" s="51">
        <f t="shared" si="1"/>
        <v>810</v>
      </c>
      <c r="C102" s="211">
        <v>600.0</v>
      </c>
      <c r="D102" s="211">
        <v>20.0</v>
      </c>
      <c r="E102" s="101">
        <v>190.0</v>
      </c>
      <c r="F102" s="215" t="b">
        <v>0</v>
      </c>
      <c r="G102" s="215" t="b">
        <v>0</v>
      </c>
      <c r="H102" s="215" t="b">
        <v>0</v>
      </c>
      <c r="I102" s="215" t="b">
        <v>0</v>
      </c>
      <c r="J102" s="218" t="b">
        <v>1</v>
      </c>
      <c r="K102" s="218" t="b">
        <v>0</v>
      </c>
      <c r="L102" s="216" t="b">
        <v>0</v>
      </c>
      <c r="M102" s="216" t="b">
        <v>0</v>
      </c>
      <c r="N102" s="219" t="b">
        <v>1</v>
      </c>
      <c r="O102" s="219" t="b">
        <v>0</v>
      </c>
      <c r="P102" s="217" t="b">
        <v>0</v>
      </c>
      <c r="Q102" s="217" t="b">
        <v>0</v>
      </c>
      <c r="R102" s="220" t="b">
        <v>1</v>
      </c>
      <c r="S102" s="220" t="b">
        <v>0</v>
      </c>
      <c r="T102" s="211">
        <v>325.0</v>
      </c>
      <c r="U102" s="211">
        <v>12.0</v>
      </c>
      <c r="V102" s="211">
        <v>15.0</v>
      </c>
      <c r="W102" s="211">
        <v>365.0</v>
      </c>
      <c r="X102" s="211">
        <v>24.0</v>
      </c>
      <c r="Y102" s="211">
        <v>15.0</v>
      </c>
      <c r="Z102" s="211">
        <v>435.0</v>
      </c>
      <c r="AB102" s="211">
        <v>15.0</v>
      </c>
    </row>
    <row r="103">
      <c r="A103" s="51" t="s">
        <v>1123</v>
      </c>
      <c r="B103" s="51">
        <f t="shared" si="1"/>
        <v>810</v>
      </c>
      <c r="C103" s="211">
        <v>600.0</v>
      </c>
      <c r="D103" s="211">
        <v>20.0</v>
      </c>
      <c r="E103" s="101">
        <v>190.0</v>
      </c>
      <c r="F103" s="215" t="b">
        <v>0</v>
      </c>
      <c r="G103" s="215" t="b">
        <v>0</v>
      </c>
      <c r="H103" s="215" t="b">
        <v>0</v>
      </c>
      <c r="I103" s="215" t="b">
        <v>0</v>
      </c>
      <c r="J103" s="218" t="b">
        <v>1</v>
      </c>
      <c r="K103" s="218" t="b">
        <v>0</v>
      </c>
      <c r="L103" s="216" t="b">
        <v>0</v>
      </c>
      <c r="M103" s="216" t="b">
        <v>0</v>
      </c>
      <c r="N103" s="219" t="b">
        <v>1</v>
      </c>
      <c r="O103" s="219" t="b">
        <v>0</v>
      </c>
      <c r="P103" s="217" t="b">
        <v>0</v>
      </c>
      <c r="Q103" s="217" t="b">
        <v>0</v>
      </c>
      <c r="R103" s="220" t="b">
        <v>1</v>
      </c>
      <c r="S103" s="220" t="b">
        <v>0</v>
      </c>
      <c r="T103" s="211">
        <v>305.0</v>
      </c>
      <c r="U103" s="211">
        <v>12.0</v>
      </c>
      <c r="V103" s="211">
        <v>15.0</v>
      </c>
      <c r="W103" s="211">
        <v>345.0</v>
      </c>
      <c r="X103" s="211">
        <v>24.0</v>
      </c>
      <c r="Y103" s="211">
        <v>15.0</v>
      </c>
      <c r="Z103" s="211">
        <v>415.0</v>
      </c>
      <c r="AB103" s="211">
        <v>15.0</v>
      </c>
    </row>
    <row r="104">
      <c r="A104" s="51" t="s">
        <v>1124</v>
      </c>
      <c r="B104" s="51">
        <f t="shared" si="1"/>
        <v>810</v>
      </c>
      <c r="C104" s="211">
        <v>600.0</v>
      </c>
      <c r="D104" s="211">
        <v>20.0</v>
      </c>
      <c r="E104" s="101">
        <v>190.0</v>
      </c>
      <c r="F104" s="215" t="b">
        <v>0</v>
      </c>
      <c r="G104" s="215" t="b">
        <v>0</v>
      </c>
      <c r="H104" s="215" t="b">
        <v>0</v>
      </c>
      <c r="I104" s="215" t="b">
        <v>0</v>
      </c>
      <c r="J104" s="218" t="b">
        <v>1</v>
      </c>
      <c r="K104" s="218" t="b">
        <v>0</v>
      </c>
      <c r="L104" s="216" t="b">
        <v>0</v>
      </c>
      <c r="M104" s="216" t="b">
        <v>0</v>
      </c>
      <c r="N104" s="219" t="b">
        <v>1</v>
      </c>
      <c r="O104" s="219" t="b">
        <v>0</v>
      </c>
      <c r="P104" s="217" t="b">
        <v>0</v>
      </c>
      <c r="Q104" s="217" t="b">
        <v>0</v>
      </c>
      <c r="R104" s="220" t="b">
        <v>1</v>
      </c>
      <c r="S104" s="220" t="b">
        <v>0</v>
      </c>
      <c r="T104" s="211">
        <v>305.0</v>
      </c>
      <c r="U104" s="211">
        <v>12.0</v>
      </c>
      <c r="V104" s="211">
        <v>15.0</v>
      </c>
      <c r="W104" s="211">
        <v>345.0</v>
      </c>
      <c r="X104" s="211">
        <v>24.0</v>
      </c>
      <c r="Y104" s="211">
        <v>15.0</v>
      </c>
      <c r="Z104" s="211">
        <v>415.0</v>
      </c>
      <c r="AB104" s="211">
        <v>15.0</v>
      </c>
    </row>
    <row r="105">
      <c r="A105" s="51" t="s">
        <v>1125</v>
      </c>
      <c r="B105" s="51">
        <f t="shared" si="1"/>
        <v>960</v>
      </c>
      <c r="C105" s="211">
        <v>750.0</v>
      </c>
      <c r="D105" s="211">
        <v>20.0</v>
      </c>
      <c r="E105" s="101">
        <v>190.0</v>
      </c>
      <c r="F105" s="215" t="b">
        <v>0</v>
      </c>
      <c r="G105" s="215" t="b">
        <v>0</v>
      </c>
      <c r="H105" s="215" t="b">
        <v>0</v>
      </c>
      <c r="I105" s="215" t="b">
        <v>0</v>
      </c>
      <c r="J105" s="215" t="b">
        <v>0</v>
      </c>
      <c r="K105" s="218" t="b">
        <v>1</v>
      </c>
      <c r="L105" s="216" t="b">
        <v>0</v>
      </c>
      <c r="M105" s="216" t="b">
        <v>0</v>
      </c>
      <c r="N105" s="216" t="b">
        <v>0</v>
      </c>
      <c r="O105" s="219" t="b">
        <v>1</v>
      </c>
      <c r="P105" s="217" t="b">
        <v>0</v>
      </c>
      <c r="Q105" s="217" t="b">
        <v>0</v>
      </c>
      <c r="R105" s="217" t="b">
        <v>0</v>
      </c>
      <c r="S105" s="220" t="b">
        <v>1</v>
      </c>
      <c r="T105" s="211">
        <v>325.0</v>
      </c>
      <c r="U105" s="211">
        <v>12.0</v>
      </c>
      <c r="V105" s="211">
        <v>15.0</v>
      </c>
      <c r="W105" s="211">
        <v>360.0</v>
      </c>
      <c r="X105" s="211">
        <v>24.0</v>
      </c>
      <c r="Y105" s="211">
        <v>15.0</v>
      </c>
      <c r="Z105" s="211">
        <v>450.0</v>
      </c>
      <c r="AB105" s="211">
        <v>15.0</v>
      </c>
    </row>
    <row r="106">
      <c r="C106" s="206"/>
      <c r="D106" s="206"/>
      <c r="E106" s="206"/>
      <c r="F106" s="190"/>
      <c r="G106" s="190"/>
      <c r="H106" s="190"/>
      <c r="I106" s="190"/>
      <c r="J106" s="190"/>
      <c r="K106" s="190"/>
      <c r="L106" s="190"/>
      <c r="M106" s="190"/>
      <c r="N106" s="190"/>
      <c r="O106" s="190"/>
      <c r="P106" s="190"/>
      <c r="Q106" s="190"/>
      <c r="R106" s="190"/>
      <c r="S106" s="190"/>
      <c r="T106" s="190"/>
      <c r="U106" s="190"/>
      <c r="V106" s="190"/>
    </row>
    <row r="107">
      <c r="C107" s="206"/>
      <c r="D107" s="206"/>
      <c r="E107" s="206"/>
      <c r="F107" s="190"/>
      <c r="G107" s="190"/>
      <c r="H107" s="190"/>
      <c r="I107" s="190"/>
      <c r="J107" s="190"/>
      <c r="K107" s="190"/>
      <c r="L107" s="190"/>
      <c r="M107" s="190"/>
      <c r="N107" s="190"/>
      <c r="O107" s="190"/>
      <c r="P107" s="190"/>
      <c r="Q107" s="190"/>
      <c r="R107" s="190"/>
      <c r="S107" s="190"/>
      <c r="T107" s="190"/>
      <c r="U107" s="190"/>
      <c r="V107" s="190"/>
    </row>
    <row r="108">
      <c r="C108" s="206"/>
      <c r="D108" s="206"/>
      <c r="E108" s="206"/>
      <c r="F108" s="190"/>
      <c r="G108" s="190"/>
      <c r="H108" s="190"/>
      <c r="I108" s="190"/>
      <c r="J108" s="190"/>
      <c r="K108" s="190"/>
      <c r="L108" s="190"/>
      <c r="M108" s="190"/>
      <c r="N108" s="190"/>
      <c r="O108" s="190"/>
      <c r="P108" s="190"/>
      <c r="Q108" s="190"/>
      <c r="R108" s="190"/>
      <c r="S108" s="190"/>
      <c r="T108" s="190"/>
      <c r="U108" s="190"/>
      <c r="V108" s="190"/>
    </row>
    <row r="109">
      <c r="C109" s="206"/>
      <c r="D109" s="206"/>
      <c r="E109" s="206"/>
      <c r="F109" s="190"/>
      <c r="G109" s="190"/>
      <c r="H109" s="190"/>
      <c r="I109" s="190"/>
      <c r="J109" s="190"/>
      <c r="K109" s="190"/>
      <c r="L109" s="190"/>
      <c r="M109" s="190"/>
      <c r="N109" s="190"/>
      <c r="O109" s="190"/>
      <c r="P109" s="190"/>
      <c r="Q109" s="190"/>
      <c r="R109" s="190"/>
      <c r="S109" s="190"/>
      <c r="T109" s="190"/>
      <c r="U109" s="190"/>
      <c r="V109" s="190"/>
    </row>
    <row r="110">
      <c r="C110" s="206"/>
      <c r="D110" s="206"/>
      <c r="E110" s="206"/>
      <c r="F110" s="190"/>
      <c r="G110" s="190"/>
      <c r="H110" s="190"/>
      <c r="I110" s="190"/>
      <c r="J110" s="190"/>
      <c r="K110" s="190"/>
      <c r="L110" s="190"/>
      <c r="M110" s="190"/>
      <c r="N110" s="190"/>
      <c r="O110" s="190"/>
      <c r="P110" s="190"/>
      <c r="Q110" s="190"/>
      <c r="R110" s="190"/>
      <c r="S110" s="190"/>
      <c r="T110" s="190"/>
      <c r="U110" s="190"/>
      <c r="V110" s="190"/>
    </row>
    <row r="111">
      <c r="C111" s="206"/>
      <c r="D111" s="206"/>
      <c r="E111" s="206"/>
      <c r="F111" s="190"/>
      <c r="G111" s="190"/>
      <c r="H111" s="190"/>
      <c r="I111" s="190"/>
      <c r="J111" s="190"/>
      <c r="K111" s="190"/>
      <c r="L111" s="190"/>
      <c r="M111" s="190"/>
      <c r="N111" s="190"/>
      <c r="O111" s="190"/>
      <c r="P111" s="190"/>
      <c r="Q111" s="190"/>
      <c r="R111" s="190"/>
      <c r="S111" s="190"/>
      <c r="T111" s="190"/>
      <c r="U111" s="190"/>
      <c r="V111" s="190"/>
    </row>
    <row r="112">
      <c r="C112" s="206"/>
      <c r="D112" s="206"/>
      <c r="E112" s="206"/>
      <c r="F112" s="190"/>
      <c r="G112" s="190"/>
      <c r="H112" s="190"/>
      <c r="I112" s="190"/>
      <c r="J112" s="190"/>
      <c r="K112" s="190"/>
      <c r="L112" s="190"/>
      <c r="M112" s="190"/>
      <c r="N112" s="190"/>
      <c r="O112" s="190"/>
      <c r="P112" s="190"/>
      <c r="Q112" s="190"/>
      <c r="R112" s="190"/>
      <c r="S112" s="190"/>
      <c r="T112" s="190"/>
      <c r="U112" s="190"/>
      <c r="V112" s="190"/>
    </row>
    <row r="113">
      <c r="C113" s="206"/>
      <c r="D113" s="206"/>
      <c r="E113" s="206"/>
      <c r="F113" s="190"/>
      <c r="G113" s="190"/>
      <c r="H113" s="190"/>
      <c r="I113" s="190"/>
      <c r="J113" s="190"/>
      <c r="K113" s="190"/>
      <c r="L113" s="190"/>
      <c r="M113" s="190"/>
      <c r="N113" s="190"/>
      <c r="O113" s="190"/>
      <c r="P113" s="190"/>
      <c r="Q113" s="190"/>
      <c r="R113" s="190"/>
      <c r="S113" s="190"/>
      <c r="T113" s="190"/>
      <c r="U113" s="190"/>
      <c r="V113" s="190"/>
    </row>
    <row r="114">
      <c r="C114" s="206"/>
      <c r="D114" s="206"/>
      <c r="E114" s="206"/>
      <c r="F114" s="190"/>
      <c r="G114" s="190"/>
      <c r="H114" s="190"/>
      <c r="I114" s="190"/>
      <c r="J114" s="190"/>
      <c r="K114" s="190"/>
      <c r="L114" s="190"/>
      <c r="M114" s="190"/>
      <c r="N114" s="190"/>
      <c r="O114" s="190"/>
      <c r="P114" s="190"/>
      <c r="Q114" s="190"/>
      <c r="R114" s="190"/>
      <c r="S114" s="190"/>
      <c r="T114" s="190"/>
      <c r="U114" s="190"/>
      <c r="V114" s="190"/>
    </row>
    <row r="115">
      <c r="C115" s="206"/>
      <c r="D115" s="206"/>
      <c r="E115" s="206"/>
      <c r="F115" s="190"/>
      <c r="G115" s="190"/>
      <c r="H115" s="190"/>
      <c r="I115" s="190"/>
      <c r="J115" s="190"/>
      <c r="K115" s="190"/>
      <c r="L115" s="190"/>
      <c r="M115" s="190"/>
      <c r="N115" s="190"/>
      <c r="O115" s="190"/>
      <c r="P115" s="190"/>
      <c r="Q115" s="190"/>
      <c r="R115" s="190"/>
      <c r="S115" s="190"/>
      <c r="T115" s="190"/>
      <c r="U115" s="190"/>
      <c r="V115" s="190"/>
    </row>
    <row r="116">
      <c r="C116" s="206"/>
      <c r="D116" s="206"/>
      <c r="E116" s="206"/>
      <c r="F116" s="190"/>
      <c r="G116" s="190"/>
      <c r="H116" s="190"/>
      <c r="I116" s="190"/>
      <c r="J116" s="190"/>
      <c r="K116" s="190"/>
      <c r="L116" s="190"/>
      <c r="M116" s="190"/>
      <c r="N116" s="190"/>
      <c r="O116" s="190"/>
      <c r="P116" s="190"/>
      <c r="Q116" s="190"/>
      <c r="R116" s="190"/>
      <c r="S116" s="190"/>
      <c r="T116" s="190"/>
      <c r="U116" s="190"/>
      <c r="V116" s="190"/>
    </row>
    <row r="117">
      <c r="C117" s="206"/>
      <c r="D117" s="206"/>
      <c r="E117" s="206"/>
      <c r="F117" s="190"/>
      <c r="G117" s="190"/>
      <c r="H117" s="190"/>
      <c r="I117" s="190"/>
      <c r="J117" s="190"/>
      <c r="K117" s="190"/>
      <c r="L117" s="190"/>
      <c r="M117" s="190"/>
      <c r="N117" s="190"/>
      <c r="O117" s="190"/>
      <c r="P117" s="190"/>
      <c r="Q117" s="190"/>
      <c r="R117" s="190"/>
      <c r="S117" s="190"/>
      <c r="T117" s="190"/>
      <c r="U117" s="190"/>
      <c r="V117" s="190"/>
    </row>
    <row r="118">
      <c r="C118" s="206"/>
      <c r="D118" s="206"/>
      <c r="E118" s="206"/>
      <c r="F118" s="190"/>
      <c r="G118" s="190"/>
      <c r="H118" s="190"/>
      <c r="I118" s="190"/>
      <c r="J118" s="190"/>
      <c r="K118" s="190"/>
      <c r="L118" s="190"/>
      <c r="M118" s="190"/>
      <c r="N118" s="190"/>
      <c r="O118" s="190"/>
      <c r="P118" s="190"/>
      <c r="Q118" s="190"/>
      <c r="R118" s="190"/>
      <c r="S118" s="190"/>
      <c r="T118" s="190"/>
      <c r="U118" s="190"/>
      <c r="V118" s="190"/>
    </row>
    <row r="119">
      <c r="C119" s="206"/>
      <c r="D119" s="206"/>
      <c r="E119" s="206"/>
      <c r="F119" s="190"/>
      <c r="G119" s="190"/>
      <c r="H119" s="190"/>
      <c r="I119" s="190"/>
      <c r="J119" s="190"/>
      <c r="K119" s="190"/>
      <c r="L119" s="190"/>
      <c r="M119" s="190"/>
      <c r="N119" s="190"/>
      <c r="O119" s="190"/>
      <c r="P119" s="190"/>
      <c r="Q119" s="190"/>
      <c r="R119" s="190"/>
      <c r="S119" s="190"/>
      <c r="T119" s="190"/>
      <c r="U119" s="190"/>
      <c r="V119" s="190"/>
    </row>
    <row r="120">
      <c r="C120" s="206"/>
      <c r="D120" s="206"/>
      <c r="E120" s="206"/>
      <c r="F120" s="190"/>
      <c r="G120" s="190"/>
      <c r="H120" s="190"/>
      <c r="I120" s="190"/>
      <c r="J120" s="190"/>
      <c r="K120" s="190"/>
      <c r="L120" s="190"/>
      <c r="M120" s="190"/>
      <c r="N120" s="190"/>
      <c r="O120" s="190"/>
      <c r="P120" s="190"/>
      <c r="Q120" s="190"/>
      <c r="R120" s="190"/>
      <c r="S120" s="190"/>
      <c r="T120" s="190"/>
      <c r="U120" s="190"/>
      <c r="V120" s="190"/>
    </row>
    <row r="121">
      <c r="C121" s="206"/>
      <c r="D121" s="206"/>
      <c r="E121" s="206"/>
      <c r="F121" s="190"/>
      <c r="G121" s="190"/>
      <c r="H121" s="190"/>
      <c r="I121" s="190"/>
      <c r="J121" s="190"/>
      <c r="K121" s="190"/>
      <c r="L121" s="190"/>
      <c r="M121" s="190"/>
      <c r="N121" s="190"/>
      <c r="O121" s="190"/>
      <c r="P121" s="190"/>
      <c r="Q121" s="190"/>
      <c r="R121" s="190"/>
      <c r="S121" s="190"/>
      <c r="T121" s="190"/>
      <c r="U121" s="190"/>
      <c r="V121" s="190"/>
    </row>
    <row r="122">
      <c r="C122" s="206"/>
      <c r="D122" s="206"/>
      <c r="E122" s="206"/>
      <c r="F122" s="190"/>
      <c r="G122" s="190"/>
      <c r="H122" s="190"/>
      <c r="I122" s="190"/>
      <c r="J122" s="190"/>
      <c r="K122" s="190"/>
      <c r="L122" s="190"/>
      <c r="M122" s="190"/>
      <c r="N122" s="190"/>
      <c r="O122" s="190"/>
      <c r="P122" s="190"/>
      <c r="Q122" s="190"/>
      <c r="R122" s="190"/>
      <c r="S122" s="190"/>
      <c r="T122" s="190"/>
      <c r="U122" s="190"/>
      <c r="V122" s="190"/>
    </row>
    <row r="123">
      <c r="C123" s="206"/>
      <c r="D123" s="206"/>
      <c r="E123" s="206"/>
      <c r="F123" s="190"/>
      <c r="G123" s="190"/>
      <c r="H123" s="190"/>
      <c r="I123" s="190"/>
      <c r="J123" s="190"/>
      <c r="K123" s="190"/>
      <c r="L123" s="190"/>
      <c r="M123" s="190"/>
      <c r="N123" s="190"/>
      <c r="O123" s="190"/>
      <c r="P123" s="190"/>
      <c r="Q123" s="190"/>
      <c r="R123" s="190"/>
      <c r="S123" s="190"/>
      <c r="T123" s="190"/>
      <c r="U123" s="190"/>
      <c r="V123" s="190"/>
    </row>
    <row r="124">
      <c r="C124" s="206"/>
      <c r="D124" s="206"/>
      <c r="E124" s="206"/>
      <c r="F124" s="190"/>
      <c r="G124" s="190"/>
      <c r="H124" s="190"/>
      <c r="I124" s="190"/>
      <c r="J124" s="190"/>
      <c r="K124" s="190"/>
      <c r="L124" s="190"/>
      <c r="M124" s="190"/>
      <c r="N124" s="190"/>
      <c r="O124" s="190"/>
      <c r="P124" s="190"/>
      <c r="Q124" s="190"/>
      <c r="R124" s="190"/>
      <c r="S124" s="190"/>
      <c r="T124" s="190"/>
      <c r="U124" s="190"/>
      <c r="V124" s="190"/>
    </row>
    <row r="125">
      <c r="C125" s="206"/>
      <c r="D125" s="206"/>
      <c r="E125" s="206"/>
      <c r="F125" s="190"/>
      <c r="G125" s="190"/>
      <c r="H125" s="190"/>
      <c r="I125" s="190"/>
      <c r="J125" s="190"/>
      <c r="K125" s="190"/>
      <c r="L125" s="190"/>
      <c r="M125" s="190"/>
      <c r="N125" s="190"/>
      <c r="O125" s="190"/>
      <c r="P125" s="190"/>
      <c r="Q125" s="190"/>
      <c r="R125" s="190"/>
      <c r="S125" s="190"/>
      <c r="T125" s="190"/>
      <c r="U125" s="190"/>
      <c r="V125" s="190"/>
    </row>
    <row r="126">
      <c r="C126" s="206"/>
      <c r="D126" s="206"/>
      <c r="E126" s="206"/>
      <c r="F126" s="190"/>
      <c r="G126" s="190"/>
      <c r="H126" s="190"/>
      <c r="I126" s="190"/>
      <c r="J126" s="190"/>
      <c r="K126" s="190"/>
      <c r="L126" s="190"/>
      <c r="M126" s="190"/>
      <c r="N126" s="190"/>
      <c r="O126" s="190"/>
      <c r="P126" s="190"/>
      <c r="Q126" s="190"/>
      <c r="R126" s="190"/>
      <c r="S126" s="190"/>
      <c r="T126" s="190"/>
      <c r="U126" s="190"/>
      <c r="V126" s="190"/>
    </row>
    <row r="127">
      <c r="C127" s="206"/>
      <c r="D127" s="206"/>
      <c r="E127" s="206"/>
      <c r="F127" s="190"/>
      <c r="G127" s="190"/>
      <c r="H127" s="190"/>
      <c r="I127" s="190"/>
      <c r="J127" s="190"/>
      <c r="K127" s="190"/>
      <c r="L127" s="190"/>
      <c r="M127" s="190"/>
      <c r="N127" s="190"/>
      <c r="O127" s="190"/>
      <c r="P127" s="190"/>
      <c r="Q127" s="190"/>
      <c r="R127" s="190"/>
      <c r="S127" s="190"/>
      <c r="T127" s="190"/>
      <c r="U127" s="190"/>
      <c r="V127" s="190"/>
    </row>
    <row r="128">
      <c r="C128" s="206"/>
      <c r="D128" s="206"/>
      <c r="E128" s="206"/>
      <c r="F128" s="190"/>
      <c r="G128" s="190"/>
      <c r="H128" s="190"/>
      <c r="I128" s="190"/>
      <c r="J128" s="190"/>
      <c r="K128" s="190"/>
      <c r="L128" s="190"/>
      <c r="M128" s="190"/>
      <c r="N128" s="190"/>
      <c r="O128" s="190"/>
      <c r="P128" s="190"/>
      <c r="Q128" s="190"/>
      <c r="R128" s="190"/>
      <c r="S128" s="190"/>
      <c r="T128" s="190"/>
      <c r="U128" s="190"/>
      <c r="V128" s="190"/>
    </row>
    <row r="129">
      <c r="C129" s="206"/>
      <c r="D129" s="206"/>
      <c r="E129" s="206"/>
      <c r="F129" s="190"/>
      <c r="G129" s="190"/>
      <c r="H129" s="190"/>
      <c r="I129" s="190"/>
      <c r="J129" s="190"/>
      <c r="K129" s="190"/>
      <c r="L129" s="190"/>
      <c r="M129" s="190"/>
      <c r="N129" s="190"/>
      <c r="O129" s="190"/>
      <c r="P129" s="190"/>
      <c r="Q129" s="190"/>
      <c r="R129" s="190"/>
      <c r="S129" s="190"/>
      <c r="T129" s="190"/>
      <c r="U129" s="190"/>
      <c r="V129" s="190"/>
    </row>
    <row r="130">
      <c r="C130" s="206"/>
      <c r="D130" s="206"/>
      <c r="E130" s="206"/>
      <c r="F130" s="190"/>
      <c r="G130" s="190"/>
      <c r="H130" s="190"/>
      <c r="I130" s="190"/>
      <c r="J130" s="190"/>
      <c r="K130" s="190"/>
      <c r="L130" s="190"/>
      <c r="M130" s="190"/>
      <c r="N130" s="190"/>
      <c r="O130" s="190"/>
      <c r="P130" s="190"/>
      <c r="Q130" s="190"/>
      <c r="R130" s="190"/>
      <c r="S130" s="190"/>
      <c r="T130" s="190"/>
      <c r="U130" s="190"/>
      <c r="V130" s="190"/>
    </row>
    <row r="131">
      <c r="C131" s="206"/>
      <c r="D131" s="206"/>
      <c r="E131" s="206"/>
      <c r="F131" s="190"/>
      <c r="G131" s="190"/>
      <c r="H131" s="190"/>
      <c r="I131" s="190"/>
      <c r="J131" s="190"/>
      <c r="K131" s="190"/>
      <c r="L131" s="190"/>
      <c r="M131" s="190"/>
      <c r="N131" s="190"/>
      <c r="O131" s="190"/>
      <c r="P131" s="190"/>
      <c r="Q131" s="190"/>
      <c r="R131" s="190"/>
      <c r="S131" s="190"/>
      <c r="T131" s="190"/>
      <c r="U131" s="190"/>
      <c r="V131" s="190"/>
    </row>
    <row r="132">
      <c r="C132" s="206"/>
      <c r="D132" s="206"/>
      <c r="E132" s="206"/>
      <c r="F132" s="190"/>
      <c r="G132" s="190"/>
      <c r="H132" s="190"/>
      <c r="I132" s="190"/>
      <c r="J132" s="190"/>
      <c r="K132" s="190"/>
      <c r="L132" s="190"/>
      <c r="M132" s="190"/>
      <c r="N132" s="190"/>
      <c r="O132" s="190"/>
      <c r="P132" s="190"/>
      <c r="Q132" s="190"/>
      <c r="R132" s="190"/>
      <c r="S132" s="190"/>
      <c r="T132" s="190"/>
      <c r="U132" s="190"/>
      <c r="V132" s="190"/>
    </row>
    <row r="133">
      <c r="C133" s="206"/>
      <c r="D133" s="206"/>
      <c r="E133" s="206"/>
      <c r="F133" s="190"/>
      <c r="G133" s="190"/>
      <c r="H133" s="190"/>
      <c r="I133" s="190"/>
      <c r="J133" s="190"/>
      <c r="K133" s="190"/>
      <c r="L133" s="190"/>
      <c r="M133" s="190"/>
      <c r="N133" s="190"/>
      <c r="O133" s="190"/>
      <c r="P133" s="190"/>
      <c r="Q133" s="190"/>
      <c r="R133" s="190"/>
      <c r="S133" s="190"/>
      <c r="T133" s="190"/>
      <c r="U133" s="190"/>
      <c r="V133" s="190"/>
    </row>
    <row r="134">
      <c r="C134" s="206"/>
      <c r="D134" s="206"/>
      <c r="E134" s="206"/>
      <c r="F134" s="190"/>
      <c r="G134" s="190"/>
      <c r="H134" s="190"/>
      <c r="I134" s="190"/>
      <c r="J134" s="190"/>
      <c r="K134" s="190"/>
      <c r="L134" s="190"/>
      <c r="M134" s="190"/>
      <c r="N134" s="190"/>
      <c r="O134" s="190"/>
      <c r="P134" s="190"/>
      <c r="Q134" s="190"/>
      <c r="R134" s="190"/>
      <c r="S134" s="190"/>
      <c r="T134" s="190"/>
      <c r="U134" s="190"/>
      <c r="V134" s="190"/>
    </row>
    <row r="135">
      <c r="C135" s="206"/>
      <c r="D135" s="206"/>
      <c r="E135" s="206"/>
      <c r="F135" s="190"/>
      <c r="G135" s="190"/>
      <c r="H135" s="190"/>
      <c r="I135" s="190"/>
      <c r="J135" s="190"/>
      <c r="K135" s="190"/>
      <c r="L135" s="190"/>
      <c r="M135" s="190"/>
      <c r="N135" s="190"/>
      <c r="O135" s="190"/>
      <c r="P135" s="190"/>
      <c r="Q135" s="190"/>
      <c r="R135" s="190"/>
      <c r="S135" s="190"/>
      <c r="T135" s="190"/>
      <c r="U135" s="190"/>
      <c r="V135" s="190"/>
    </row>
    <row r="136">
      <c r="C136" s="206"/>
      <c r="D136" s="206"/>
      <c r="E136" s="206"/>
      <c r="F136" s="190"/>
      <c r="G136" s="190"/>
      <c r="H136" s="190"/>
      <c r="I136" s="190"/>
      <c r="J136" s="190"/>
      <c r="K136" s="190"/>
      <c r="L136" s="190"/>
      <c r="M136" s="190"/>
      <c r="N136" s="190"/>
      <c r="O136" s="190"/>
      <c r="P136" s="190"/>
      <c r="Q136" s="190"/>
      <c r="R136" s="190"/>
      <c r="S136" s="190"/>
      <c r="T136" s="190"/>
      <c r="U136" s="190"/>
      <c r="V136" s="190"/>
    </row>
    <row r="137">
      <c r="C137" s="206"/>
      <c r="D137" s="206"/>
      <c r="E137" s="206"/>
      <c r="F137" s="190"/>
      <c r="G137" s="190"/>
      <c r="H137" s="190"/>
      <c r="I137" s="190"/>
      <c r="J137" s="190"/>
      <c r="K137" s="190"/>
      <c r="L137" s="190"/>
      <c r="M137" s="190"/>
      <c r="N137" s="190"/>
      <c r="O137" s="190"/>
      <c r="P137" s="190"/>
      <c r="Q137" s="190"/>
      <c r="R137" s="190"/>
      <c r="S137" s="190"/>
      <c r="T137" s="190"/>
      <c r="U137" s="190"/>
      <c r="V137" s="190"/>
    </row>
    <row r="138">
      <c r="C138" s="206"/>
      <c r="D138" s="206"/>
      <c r="E138" s="206"/>
      <c r="F138" s="190"/>
      <c r="G138" s="190"/>
      <c r="H138" s="190"/>
      <c r="I138" s="190"/>
      <c r="J138" s="190"/>
      <c r="K138" s="190"/>
      <c r="L138" s="190"/>
      <c r="M138" s="190"/>
      <c r="N138" s="190"/>
      <c r="O138" s="190"/>
      <c r="P138" s="190"/>
      <c r="Q138" s="190"/>
      <c r="R138" s="190"/>
      <c r="S138" s="190"/>
      <c r="T138" s="190"/>
      <c r="U138" s="190"/>
      <c r="V138" s="190"/>
    </row>
    <row r="139">
      <c r="C139" s="206"/>
      <c r="D139" s="206"/>
      <c r="E139" s="206"/>
      <c r="F139" s="190"/>
      <c r="G139" s="190"/>
      <c r="H139" s="190"/>
      <c r="I139" s="190"/>
      <c r="J139" s="190"/>
      <c r="K139" s="190"/>
      <c r="L139" s="190"/>
      <c r="M139" s="190"/>
      <c r="N139" s="190"/>
      <c r="O139" s="190"/>
      <c r="P139" s="190"/>
      <c r="Q139" s="190"/>
      <c r="R139" s="190"/>
      <c r="S139" s="190"/>
      <c r="T139" s="190"/>
      <c r="U139" s="190"/>
      <c r="V139" s="190"/>
    </row>
    <row r="140">
      <c r="C140" s="206"/>
      <c r="D140" s="206"/>
      <c r="E140" s="206"/>
      <c r="F140" s="190"/>
      <c r="G140" s="190"/>
      <c r="H140" s="190"/>
      <c r="I140" s="190"/>
      <c r="J140" s="190"/>
      <c r="K140" s="190"/>
      <c r="L140" s="190"/>
      <c r="M140" s="190"/>
      <c r="N140" s="190"/>
      <c r="O140" s="190"/>
      <c r="P140" s="190"/>
      <c r="Q140" s="190"/>
      <c r="R140" s="190"/>
      <c r="S140" s="190"/>
      <c r="T140" s="190"/>
      <c r="U140" s="190"/>
      <c r="V140" s="190"/>
    </row>
    <row r="141">
      <c r="C141" s="206"/>
      <c r="D141" s="206"/>
      <c r="E141" s="206"/>
      <c r="F141" s="190"/>
      <c r="G141" s="190"/>
      <c r="H141" s="190"/>
      <c r="I141" s="190"/>
      <c r="J141" s="190"/>
      <c r="K141" s="190"/>
      <c r="L141" s="190"/>
      <c r="M141" s="190"/>
      <c r="N141" s="190"/>
      <c r="O141" s="190"/>
      <c r="P141" s="190"/>
      <c r="Q141" s="190"/>
      <c r="R141" s="190"/>
      <c r="S141" s="190"/>
      <c r="T141" s="190"/>
      <c r="U141" s="190"/>
      <c r="V141" s="190"/>
    </row>
    <row r="142">
      <c r="C142" s="206"/>
      <c r="D142" s="206"/>
      <c r="E142" s="206"/>
      <c r="F142" s="190"/>
      <c r="G142" s="190"/>
      <c r="H142" s="190"/>
      <c r="I142" s="190"/>
      <c r="J142" s="190"/>
      <c r="K142" s="190"/>
      <c r="L142" s="190"/>
      <c r="M142" s="190"/>
      <c r="N142" s="190"/>
      <c r="O142" s="190"/>
      <c r="P142" s="190"/>
      <c r="Q142" s="190"/>
      <c r="R142" s="190"/>
      <c r="S142" s="190"/>
      <c r="T142" s="190"/>
      <c r="U142" s="190"/>
      <c r="V142" s="190"/>
    </row>
    <row r="143">
      <c r="C143" s="206"/>
      <c r="D143" s="206"/>
      <c r="E143" s="206"/>
      <c r="F143" s="190"/>
      <c r="G143" s="190"/>
      <c r="H143" s="190"/>
      <c r="I143" s="190"/>
      <c r="J143" s="190"/>
      <c r="K143" s="190"/>
      <c r="L143" s="190"/>
      <c r="M143" s="190"/>
      <c r="N143" s="190"/>
      <c r="O143" s="190"/>
      <c r="P143" s="190"/>
      <c r="Q143" s="190"/>
      <c r="R143" s="190"/>
      <c r="S143" s="190"/>
      <c r="T143" s="190"/>
      <c r="U143" s="190"/>
      <c r="V143" s="190"/>
    </row>
    <row r="144">
      <c r="C144" s="206"/>
      <c r="D144" s="206"/>
      <c r="E144" s="206"/>
      <c r="F144" s="190"/>
      <c r="G144" s="190"/>
      <c r="H144" s="190"/>
      <c r="I144" s="190"/>
      <c r="J144" s="190"/>
      <c r="K144" s="190"/>
      <c r="L144" s="190"/>
      <c r="M144" s="190"/>
      <c r="N144" s="190"/>
      <c r="O144" s="190"/>
      <c r="P144" s="190"/>
      <c r="Q144" s="190"/>
      <c r="R144" s="190"/>
      <c r="S144" s="190"/>
      <c r="T144" s="190"/>
      <c r="U144" s="190"/>
      <c r="V144" s="190"/>
    </row>
    <row r="145">
      <c r="C145" s="206"/>
      <c r="D145" s="206"/>
      <c r="E145" s="206"/>
      <c r="F145" s="190"/>
      <c r="G145" s="190"/>
      <c r="H145" s="190"/>
      <c r="I145" s="190"/>
      <c r="J145" s="190"/>
      <c r="K145" s="190"/>
      <c r="L145" s="190"/>
      <c r="M145" s="190"/>
      <c r="N145" s="190"/>
      <c r="O145" s="190"/>
      <c r="P145" s="190"/>
      <c r="Q145" s="190"/>
      <c r="R145" s="190"/>
      <c r="S145" s="190"/>
      <c r="T145" s="190"/>
      <c r="U145" s="190"/>
      <c r="V145" s="190"/>
    </row>
    <row r="146">
      <c r="C146" s="206"/>
      <c r="D146" s="206"/>
      <c r="E146" s="206"/>
      <c r="F146" s="190"/>
      <c r="G146" s="190"/>
      <c r="H146" s="190"/>
      <c r="I146" s="190"/>
      <c r="J146" s="190"/>
      <c r="K146" s="190"/>
      <c r="L146" s="190"/>
      <c r="M146" s="190"/>
      <c r="N146" s="190"/>
      <c r="O146" s="190"/>
      <c r="P146" s="190"/>
      <c r="Q146" s="190"/>
      <c r="R146" s="190"/>
      <c r="S146" s="190"/>
      <c r="T146" s="190"/>
      <c r="U146" s="190"/>
      <c r="V146" s="190"/>
    </row>
    <row r="147">
      <c r="C147" s="206"/>
      <c r="D147" s="206"/>
      <c r="E147" s="206"/>
      <c r="F147" s="190"/>
      <c r="G147" s="190"/>
      <c r="H147" s="190"/>
      <c r="I147" s="190"/>
      <c r="J147" s="190"/>
      <c r="K147" s="190"/>
      <c r="L147" s="190"/>
      <c r="M147" s="190"/>
      <c r="N147" s="190"/>
      <c r="O147" s="190"/>
      <c r="P147" s="190"/>
      <c r="Q147" s="190"/>
      <c r="R147" s="190"/>
      <c r="S147" s="190"/>
      <c r="T147" s="190"/>
      <c r="U147" s="190"/>
      <c r="V147" s="190"/>
    </row>
    <row r="148">
      <c r="C148" s="206"/>
      <c r="D148" s="206"/>
      <c r="E148" s="206"/>
      <c r="F148" s="190"/>
      <c r="G148" s="190"/>
      <c r="H148" s="190"/>
      <c r="I148" s="190"/>
      <c r="J148" s="190"/>
      <c r="K148" s="190"/>
      <c r="L148" s="190"/>
      <c r="M148" s="190"/>
      <c r="N148" s="190"/>
      <c r="O148" s="190"/>
      <c r="P148" s="190"/>
      <c r="Q148" s="190"/>
      <c r="R148" s="190"/>
      <c r="S148" s="190"/>
      <c r="T148" s="190"/>
      <c r="U148" s="190"/>
      <c r="V148" s="190"/>
    </row>
    <row r="149">
      <c r="C149" s="206"/>
      <c r="D149" s="206"/>
      <c r="E149" s="206"/>
      <c r="F149" s="190"/>
      <c r="G149" s="190"/>
      <c r="H149" s="190"/>
      <c r="I149" s="190"/>
      <c r="J149" s="190"/>
      <c r="K149" s="190"/>
      <c r="L149" s="190"/>
      <c r="M149" s="190"/>
      <c r="N149" s="190"/>
      <c r="O149" s="190"/>
      <c r="P149" s="190"/>
      <c r="Q149" s="190"/>
      <c r="R149" s="190"/>
      <c r="S149" s="190"/>
      <c r="T149" s="190"/>
      <c r="U149" s="190"/>
      <c r="V149" s="190"/>
    </row>
    <row r="150">
      <c r="C150" s="206"/>
      <c r="D150" s="206"/>
      <c r="E150" s="206"/>
      <c r="F150" s="190"/>
      <c r="G150" s="190"/>
      <c r="H150" s="190"/>
      <c r="I150" s="190"/>
      <c r="J150" s="190"/>
      <c r="K150" s="190"/>
      <c r="L150" s="190"/>
      <c r="M150" s="190"/>
      <c r="N150" s="190"/>
      <c r="O150" s="190"/>
      <c r="P150" s="190"/>
      <c r="Q150" s="190"/>
      <c r="R150" s="190"/>
      <c r="S150" s="190"/>
      <c r="T150" s="190"/>
      <c r="U150" s="190"/>
      <c r="V150" s="190"/>
    </row>
    <row r="151">
      <c r="C151" s="206"/>
      <c r="D151" s="206"/>
      <c r="E151" s="206"/>
      <c r="F151" s="190"/>
      <c r="G151" s="190"/>
      <c r="H151" s="190"/>
      <c r="I151" s="190"/>
      <c r="J151" s="190"/>
      <c r="K151" s="190"/>
      <c r="L151" s="190"/>
      <c r="M151" s="190"/>
      <c r="N151" s="190"/>
      <c r="O151" s="190"/>
      <c r="P151" s="190"/>
      <c r="Q151" s="190"/>
      <c r="R151" s="190"/>
      <c r="S151" s="190"/>
      <c r="T151" s="190"/>
      <c r="U151" s="190"/>
      <c r="V151" s="190"/>
    </row>
    <row r="152">
      <c r="C152" s="206"/>
      <c r="D152" s="206"/>
      <c r="E152" s="206"/>
      <c r="F152" s="190"/>
      <c r="G152" s="190"/>
      <c r="H152" s="190"/>
      <c r="I152" s="190"/>
      <c r="J152" s="190"/>
      <c r="K152" s="190"/>
      <c r="L152" s="190"/>
      <c r="M152" s="190"/>
      <c r="N152" s="190"/>
      <c r="O152" s="190"/>
      <c r="P152" s="190"/>
      <c r="Q152" s="190"/>
      <c r="R152" s="190"/>
      <c r="S152" s="190"/>
      <c r="T152" s="190"/>
      <c r="U152" s="190"/>
      <c r="V152" s="190"/>
    </row>
    <row r="153">
      <c r="C153" s="206"/>
      <c r="D153" s="206"/>
      <c r="E153" s="206"/>
      <c r="F153" s="190"/>
      <c r="G153" s="190"/>
      <c r="H153" s="190"/>
      <c r="I153" s="190"/>
      <c r="J153" s="190"/>
      <c r="K153" s="190"/>
      <c r="L153" s="190"/>
      <c r="M153" s="190"/>
      <c r="N153" s="190"/>
      <c r="O153" s="190"/>
      <c r="P153" s="190"/>
      <c r="Q153" s="190"/>
      <c r="R153" s="190"/>
      <c r="S153" s="190"/>
      <c r="T153" s="190"/>
      <c r="U153" s="190"/>
      <c r="V153" s="190"/>
    </row>
    <row r="154">
      <c r="C154" s="206"/>
      <c r="D154" s="206"/>
      <c r="E154" s="206"/>
      <c r="F154" s="190"/>
      <c r="G154" s="190"/>
      <c r="H154" s="190"/>
      <c r="I154" s="190"/>
      <c r="J154" s="190"/>
      <c r="K154" s="190"/>
      <c r="L154" s="190"/>
      <c r="M154" s="190"/>
      <c r="N154" s="190"/>
      <c r="O154" s="190"/>
      <c r="P154" s="190"/>
      <c r="Q154" s="190"/>
      <c r="R154" s="190"/>
      <c r="S154" s="190"/>
      <c r="T154" s="190"/>
      <c r="U154" s="190"/>
      <c r="V154" s="190"/>
    </row>
    <row r="155">
      <c r="C155" s="206"/>
      <c r="D155" s="206"/>
      <c r="E155" s="206"/>
      <c r="F155" s="190"/>
      <c r="G155" s="190"/>
      <c r="H155" s="190"/>
      <c r="I155" s="190"/>
      <c r="J155" s="190"/>
      <c r="K155" s="190"/>
      <c r="L155" s="190"/>
      <c r="M155" s="190"/>
      <c r="N155" s="190"/>
      <c r="O155" s="190"/>
      <c r="P155" s="190"/>
      <c r="Q155" s="190"/>
      <c r="R155" s="190"/>
      <c r="S155" s="190"/>
      <c r="T155" s="190"/>
      <c r="U155" s="190"/>
      <c r="V155" s="190"/>
    </row>
    <row r="156">
      <c r="C156" s="206"/>
      <c r="D156" s="206"/>
      <c r="E156" s="206"/>
      <c r="F156" s="190"/>
      <c r="G156" s="190"/>
      <c r="H156" s="190"/>
      <c r="I156" s="190"/>
      <c r="J156" s="190"/>
      <c r="K156" s="190"/>
      <c r="L156" s="190"/>
      <c r="M156" s="190"/>
      <c r="N156" s="190"/>
      <c r="O156" s="190"/>
      <c r="P156" s="190"/>
      <c r="Q156" s="190"/>
      <c r="R156" s="190"/>
      <c r="S156" s="190"/>
      <c r="T156" s="190"/>
      <c r="U156" s="190"/>
      <c r="V156" s="190"/>
    </row>
    <row r="157">
      <c r="C157" s="206"/>
      <c r="D157" s="206"/>
      <c r="E157" s="206"/>
      <c r="F157" s="190"/>
      <c r="G157" s="190"/>
      <c r="H157" s="190"/>
      <c r="I157" s="190"/>
      <c r="J157" s="190"/>
      <c r="K157" s="190"/>
      <c r="L157" s="190"/>
      <c r="M157" s="190"/>
      <c r="N157" s="190"/>
      <c r="O157" s="190"/>
      <c r="P157" s="190"/>
      <c r="Q157" s="190"/>
      <c r="R157" s="190"/>
      <c r="S157" s="190"/>
      <c r="T157" s="190"/>
      <c r="U157" s="190"/>
      <c r="V157" s="190"/>
    </row>
    <row r="158">
      <c r="C158" s="206"/>
      <c r="D158" s="206"/>
      <c r="E158" s="206"/>
      <c r="F158" s="190"/>
      <c r="G158" s="190"/>
      <c r="H158" s="190"/>
      <c r="I158" s="190"/>
      <c r="J158" s="190"/>
      <c r="K158" s="190"/>
      <c r="L158" s="190"/>
      <c r="M158" s="190"/>
      <c r="N158" s="190"/>
      <c r="O158" s="190"/>
      <c r="P158" s="190"/>
      <c r="Q158" s="190"/>
      <c r="R158" s="190"/>
      <c r="S158" s="190"/>
      <c r="T158" s="190"/>
      <c r="U158" s="190"/>
      <c r="V158" s="190"/>
    </row>
    <row r="159">
      <c r="C159" s="206"/>
      <c r="D159" s="206"/>
      <c r="E159" s="206"/>
      <c r="F159" s="190"/>
      <c r="G159" s="190"/>
      <c r="H159" s="190"/>
      <c r="I159" s="190"/>
      <c r="J159" s="190"/>
      <c r="K159" s="190"/>
      <c r="L159" s="190"/>
      <c r="M159" s="190"/>
      <c r="N159" s="190"/>
      <c r="O159" s="190"/>
      <c r="P159" s="190"/>
      <c r="Q159" s="190"/>
      <c r="R159" s="190"/>
      <c r="S159" s="190"/>
      <c r="T159" s="190"/>
      <c r="U159" s="190"/>
      <c r="V159" s="190"/>
    </row>
    <row r="160">
      <c r="C160" s="206"/>
      <c r="D160" s="206"/>
      <c r="E160" s="206"/>
      <c r="F160" s="190"/>
      <c r="G160" s="190"/>
      <c r="H160" s="190"/>
      <c r="I160" s="190"/>
      <c r="J160" s="190"/>
      <c r="K160" s="190"/>
      <c r="L160" s="190"/>
      <c r="M160" s="190"/>
      <c r="N160" s="190"/>
      <c r="O160" s="190"/>
      <c r="P160" s="190"/>
      <c r="Q160" s="190"/>
      <c r="R160" s="190"/>
      <c r="S160" s="190"/>
      <c r="T160" s="190"/>
      <c r="U160" s="190"/>
      <c r="V160" s="190"/>
    </row>
    <row r="161">
      <c r="C161" s="206"/>
      <c r="D161" s="206"/>
      <c r="E161" s="206"/>
      <c r="F161" s="190"/>
      <c r="G161" s="190"/>
      <c r="H161" s="190"/>
      <c r="I161" s="190"/>
      <c r="J161" s="190"/>
      <c r="K161" s="190"/>
      <c r="L161" s="190"/>
      <c r="M161" s="190"/>
      <c r="N161" s="190"/>
      <c r="O161" s="190"/>
      <c r="P161" s="190"/>
      <c r="Q161" s="190"/>
      <c r="R161" s="190"/>
      <c r="S161" s="190"/>
      <c r="T161" s="190"/>
      <c r="U161" s="190"/>
      <c r="V161" s="190"/>
    </row>
    <row r="162">
      <c r="C162" s="206"/>
      <c r="D162" s="206"/>
      <c r="E162" s="206"/>
      <c r="F162" s="190"/>
      <c r="G162" s="190"/>
      <c r="H162" s="190"/>
      <c r="I162" s="190"/>
      <c r="J162" s="190"/>
      <c r="K162" s="190"/>
      <c r="L162" s="190"/>
      <c r="M162" s="190"/>
      <c r="N162" s="190"/>
      <c r="O162" s="190"/>
      <c r="P162" s="190"/>
      <c r="Q162" s="190"/>
      <c r="R162" s="190"/>
      <c r="S162" s="190"/>
      <c r="T162" s="190"/>
      <c r="U162" s="190"/>
      <c r="V162" s="190"/>
    </row>
    <row r="163">
      <c r="C163" s="206"/>
      <c r="D163" s="206"/>
      <c r="E163" s="206"/>
      <c r="F163" s="190"/>
      <c r="G163" s="190"/>
      <c r="H163" s="190"/>
      <c r="I163" s="190"/>
      <c r="J163" s="190"/>
      <c r="K163" s="190"/>
      <c r="L163" s="190"/>
      <c r="M163" s="190"/>
      <c r="N163" s="190"/>
      <c r="O163" s="190"/>
      <c r="P163" s="190"/>
      <c r="Q163" s="190"/>
      <c r="R163" s="190"/>
      <c r="S163" s="190"/>
      <c r="T163" s="190"/>
      <c r="U163" s="190"/>
      <c r="V163" s="190"/>
    </row>
    <row r="164">
      <c r="C164" s="206"/>
      <c r="D164" s="206"/>
      <c r="E164" s="206"/>
      <c r="F164" s="190"/>
      <c r="G164" s="190"/>
      <c r="H164" s="190"/>
      <c r="I164" s="190"/>
      <c r="J164" s="190"/>
      <c r="K164" s="190"/>
      <c r="L164" s="190"/>
      <c r="M164" s="190"/>
      <c r="N164" s="190"/>
      <c r="O164" s="190"/>
      <c r="P164" s="190"/>
      <c r="Q164" s="190"/>
      <c r="R164" s="190"/>
      <c r="S164" s="190"/>
      <c r="T164" s="190"/>
      <c r="U164" s="190"/>
      <c r="V164" s="190"/>
    </row>
    <row r="165">
      <c r="C165" s="206"/>
      <c r="D165" s="206"/>
      <c r="E165" s="206"/>
      <c r="F165" s="190"/>
      <c r="G165" s="190"/>
      <c r="H165" s="190"/>
      <c r="I165" s="190"/>
      <c r="J165" s="190"/>
      <c r="K165" s="190"/>
      <c r="L165" s="190"/>
      <c r="M165" s="190"/>
      <c r="N165" s="190"/>
      <c r="O165" s="190"/>
      <c r="P165" s="190"/>
      <c r="Q165" s="190"/>
      <c r="R165" s="190"/>
      <c r="S165" s="190"/>
      <c r="T165" s="190"/>
      <c r="U165" s="190"/>
      <c r="V165" s="190"/>
    </row>
    <row r="166">
      <c r="C166" s="206"/>
      <c r="D166" s="206"/>
      <c r="E166" s="206"/>
      <c r="F166" s="190"/>
      <c r="G166" s="190"/>
      <c r="H166" s="190"/>
      <c r="I166" s="190"/>
      <c r="J166" s="190"/>
      <c r="K166" s="190"/>
      <c r="L166" s="190"/>
      <c r="M166" s="190"/>
      <c r="N166" s="190"/>
      <c r="O166" s="190"/>
      <c r="P166" s="190"/>
      <c r="Q166" s="190"/>
      <c r="R166" s="190"/>
      <c r="S166" s="190"/>
      <c r="T166" s="190"/>
      <c r="U166" s="190"/>
      <c r="V166" s="190"/>
    </row>
    <row r="167">
      <c r="C167" s="206"/>
      <c r="D167" s="206"/>
      <c r="E167" s="206"/>
      <c r="F167" s="190"/>
      <c r="G167" s="190"/>
      <c r="H167" s="190"/>
      <c r="I167" s="190"/>
      <c r="J167" s="190"/>
      <c r="K167" s="190"/>
      <c r="L167" s="190"/>
      <c r="M167" s="190"/>
      <c r="N167" s="190"/>
      <c r="O167" s="190"/>
      <c r="P167" s="190"/>
      <c r="Q167" s="190"/>
      <c r="R167" s="190"/>
      <c r="S167" s="190"/>
      <c r="T167" s="190"/>
      <c r="U167" s="190"/>
      <c r="V167" s="190"/>
    </row>
    <row r="168">
      <c r="C168" s="206"/>
      <c r="D168" s="206"/>
      <c r="E168" s="206"/>
      <c r="F168" s="190"/>
      <c r="G168" s="190"/>
      <c r="H168" s="190"/>
      <c r="I168" s="190"/>
      <c r="J168" s="190"/>
      <c r="K168" s="190"/>
      <c r="L168" s="190"/>
      <c r="M168" s="190"/>
      <c r="N168" s="190"/>
      <c r="O168" s="190"/>
      <c r="P168" s="190"/>
      <c r="Q168" s="190"/>
      <c r="R168" s="190"/>
      <c r="S168" s="190"/>
      <c r="T168" s="190"/>
      <c r="U168" s="190"/>
      <c r="V168" s="190"/>
    </row>
    <row r="169">
      <c r="C169" s="206"/>
      <c r="D169" s="206"/>
      <c r="E169" s="206"/>
      <c r="F169" s="190"/>
      <c r="G169" s="190"/>
      <c r="H169" s="190"/>
      <c r="I169" s="190"/>
      <c r="J169" s="190"/>
      <c r="K169" s="190"/>
      <c r="L169" s="190"/>
      <c r="M169" s="190"/>
      <c r="N169" s="190"/>
      <c r="O169" s="190"/>
      <c r="P169" s="190"/>
      <c r="Q169" s="190"/>
      <c r="R169" s="190"/>
      <c r="S169" s="190"/>
      <c r="T169" s="190"/>
      <c r="U169" s="190"/>
      <c r="V169" s="190"/>
    </row>
    <row r="170">
      <c r="C170" s="206"/>
      <c r="D170" s="206"/>
      <c r="E170" s="206"/>
      <c r="F170" s="190"/>
      <c r="G170" s="190"/>
      <c r="H170" s="190"/>
      <c r="I170" s="190"/>
      <c r="J170" s="190"/>
      <c r="K170" s="190"/>
      <c r="L170" s="190"/>
      <c r="M170" s="190"/>
      <c r="N170" s="190"/>
      <c r="O170" s="190"/>
      <c r="P170" s="190"/>
      <c r="Q170" s="190"/>
      <c r="R170" s="190"/>
      <c r="S170" s="190"/>
      <c r="T170" s="190"/>
      <c r="U170" s="190"/>
      <c r="V170" s="190"/>
    </row>
    <row r="171">
      <c r="C171" s="206"/>
      <c r="D171" s="206"/>
      <c r="E171" s="206"/>
      <c r="F171" s="190"/>
      <c r="G171" s="190"/>
      <c r="H171" s="190"/>
      <c r="I171" s="190"/>
      <c r="J171" s="190"/>
      <c r="K171" s="190"/>
      <c r="L171" s="190"/>
      <c r="M171" s="190"/>
      <c r="N171" s="190"/>
      <c r="O171" s="190"/>
      <c r="P171" s="190"/>
      <c r="Q171" s="190"/>
      <c r="R171" s="190"/>
      <c r="S171" s="190"/>
      <c r="T171" s="190"/>
      <c r="U171" s="190"/>
      <c r="V171" s="190"/>
    </row>
    <row r="172">
      <c r="C172" s="206"/>
      <c r="D172" s="206"/>
      <c r="E172" s="206"/>
      <c r="F172" s="190"/>
      <c r="G172" s="190"/>
      <c r="H172" s="190"/>
      <c r="I172" s="190"/>
      <c r="J172" s="190"/>
      <c r="K172" s="190"/>
      <c r="L172" s="190"/>
      <c r="M172" s="190"/>
      <c r="N172" s="190"/>
      <c r="O172" s="190"/>
      <c r="P172" s="190"/>
      <c r="Q172" s="190"/>
      <c r="R172" s="190"/>
      <c r="S172" s="190"/>
      <c r="T172" s="190"/>
      <c r="U172" s="190"/>
      <c r="V172" s="190"/>
    </row>
    <row r="173">
      <c r="C173" s="206"/>
      <c r="D173" s="206"/>
      <c r="E173" s="206"/>
      <c r="F173" s="190"/>
      <c r="G173" s="190"/>
      <c r="H173" s="190"/>
      <c r="I173" s="190"/>
      <c r="J173" s="190"/>
      <c r="K173" s="190"/>
      <c r="L173" s="190"/>
      <c r="M173" s="190"/>
      <c r="N173" s="190"/>
      <c r="O173" s="190"/>
      <c r="P173" s="190"/>
      <c r="Q173" s="190"/>
      <c r="R173" s="190"/>
      <c r="S173" s="190"/>
      <c r="T173" s="190"/>
      <c r="U173" s="190"/>
      <c r="V173" s="190"/>
    </row>
    <row r="174">
      <c r="C174" s="206"/>
      <c r="D174" s="206"/>
      <c r="E174" s="206"/>
      <c r="F174" s="190"/>
      <c r="G174" s="190"/>
      <c r="H174" s="190"/>
      <c r="I174" s="190"/>
      <c r="J174" s="190"/>
      <c r="K174" s="190"/>
      <c r="L174" s="190"/>
      <c r="M174" s="190"/>
      <c r="N174" s="190"/>
      <c r="O174" s="190"/>
      <c r="P174" s="190"/>
      <c r="Q174" s="190"/>
      <c r="R174" s="190"/>
      <c r="S174" s="190"/>
      <c r="T174" s="190"/>
      <c r="U174" s="190"/>
      <c r="V174" s="190"/>
    </row>
    <row r="175">
      <c r="C175" s="206"/>
      <c r="D175" s="206"/>
      <c r="E175" s="206"/>
      <c r="F175" s="190"/>
      <c r="G175" s="190"/>
      <c r="H175" s="190"/>
      <c r="I175" s="190"/>
      <c r="J175" s="190"/>
      <c r="K175" s="190"/>
      <c r="L175" s="190"/>
      <c r="M175" s="190"/>
      <c r="N175" s="190"/>
      <c r="O175" s="190"/>
      <c r="P175" s="190"/>
      <c r="Q175" s="190"/>
      <c r="R175" s="190"/>
      <c r="S175" s="190"/>
      <c r="T175" s="190"/>
      <c r="U175" s="190"/>
      <c r="V175" s="190"/>
    </row>
    <row r="176">
      <c r="C176" s="206"/>
      <c r="D176" s="206"/>
      <c r="E176" s="206"/>
      <c r="F176" s="190"/>
      <c r="G176" s="190"/>
      <c r="H176" s="190"/>
      <c r="I176" s="190"/>
      <c r="J176" s="190"/>
      <c r="K176" s="190"/>
      <c r="L176" s="190"/>
      <c r="M176" s="190"/>
      <c r="N176" s="190"/>
      <c r="O176" s="190"/>
      <c r="P176" s="190"/>
      <c r="Q176" s="190"/>
      <c r="R176" s="190"/>
      <c r="S176" s="190"/>
      <c r="T176" s="190"/>
      <c r="U176" s="190"/>
      <c r="V176" s="190"/>
    </row>
    <row r="177">
      <c r="C177" s="206"/>
      <c r="D177" s="206"/>
      <c r="E177" s="206"/>
      <c r="F177" s="190"/>
      <c r="G177" s="190"/>
      <c r="H177" s="190"/>
      <c r="I177" s="190"/>
      <c r="J177" s="190"/>
      <c r="K177" s="190"/>
      <c r="L177" s="190"/>
      <c r="M177" s="190"/>
      <c r="N177" s="190"/>
      <c r="O177" s="190"/>
      <c r="P177" s="190"/>
      <c r="Q177" s="190"/>
      <c r="R177" s="190"/>
      <c r="S177" s="190"/>
      <c r="T177" s="190"/>
      <c r="U177" s="190"/>
      <c r="V177" s="190"/>
    </row>
    <row r="178">
      <c r="C178" s="206"/>
      <c r="D178" s="206"/>
      <c r="E178" s="206"/>
      <c r="F178" s="190"/>
      <c r="G178" s="190"/>
      <c r="H178" s="190"/>
      <c r="I178" s="190"/>
      <c r="J178" s="190"/>
      <c r="K178" s="190"/>
      <c r="L178" s="190"/>
      <c r="M178" s="190"/>
      <c r="N178" s="190"/>
      <c r="O178" s="190"/>
      <c r="P178" s="190"/>
      <c r="Q178" s="190"/>
      <c r="R178" s="190"/>
      <c r="S178" s="190"/>
      <c r="T178" s="190"/>
      <c r="U178" s="190"/>
      <c r="V178" s="190"/>
    </row>
    <row r="179">
      <c r="C179" s="206"/>
      <c r="D179" s="206"/>
      <c r="E179" s="206"/>
      <c r="F179" s="190"/>
      <c r="G179" s="190"/>
      <c r="H179" s="190"/>
      <c r="I179" s="190"/>
      <c r="J179" s="190"/>
      <c r="K179" s="190"/>
      <c r="L179" s="190"/>
      <c r="M179" s="190"/>
      <c r="N179" s="190"/>
      <c r="O179" s="190"/>
      <c r="P179" s="190"/>
      <c r="Q179" s="190"/>
      <c r="R179" s="190"/>
      <c r="S179" s="190"/>
      <c r="T179" s="190"/>
      <c r="U179" s="190"/>
      <c r="V179" s="190"/>
    </row>
    <row r="180">
      <c r="C180" s="206"/>
      <c r="D180" s="206"/>
      <c r="E180" s="206"/>
      <c r="F180" s="190"/>
      <c r="G180" s="190"/>
      <c r="H180" s="190"/>
      <c r="I180" s="190"/>
      <c r="J180" s="190"/>
      <c r="K180" s="190"/>
      <c r="L180" s="190"/>
      <c r="M180" s="190"/>
      <c r="N180" s="190"/>
      <c r="O180" s="190"/>
      <c r="P180" s="190"/>
      <c r="Q180" s="190"/>
      <c r="R180" s="190"/>
      <c r="S180" s="190"/>
      <c r="T180" s="190"/>
      <c r="U180" s="190"/>
      <c r="V180" s="190"/>
    </row>
    <row r="181">
      <c r="C181" s="206"/>
      <c r="D181" s="206"/>
      <c r="E181" s="206"/>
      <c r="F181" s="190"/>
      <c r="G181" s="190"/>
      <c r="H181" s="190"/>
      <c r="I181" s="190"/>
      <c r="J181" s="190"/>
      <c r="K181" s="190"/>
      <c r="L181" s="190"/>
      <c r="M181" s="190"/>
      <c r="N181" s="190"/>
      <c r="O181" s="190"/>
      <c r="P181" s="190"/>
      <c r="Q181" s="190"/>
      <c r="R181" s="190"/>
      <c r="S181" s="190"/>
      <c r="T181" s="190"/>
      <c r="U181" s="190"/>
      <c r="V181" s="190"/>
    </row>
    <row r="182">
      <c r="C182" s="206"/>
      <c r="D182" s="206"/>
      <c r="E182" s="206"/>
      <c r="F182" s="190"/>
      <c r="G182" s="190"/>
      <c r="H182" s="190"/>
      <c r="I182" s="190"/>
      <c r="J182" s="190"/>
      <c r="K182" s="190"/>
      <c r="L182" s="190"/>
      <c r="M182" s="190"/>
      <c r="N182" s="190"/>
      <c r="O182" s="190"/>
      <c r="P182" s="190"/>
      <c r="Q182" s="190"/>
      <c r="R182" s="190"/>
      <c r="S182" s="190"/>
      <c r="T182" s="190"/>
      <c r="U182" s="190"/>
      <c r="V182" s="190"/>
    </row>
    <row r="183">
      <c r="C183" s="206"/>
      <c r="D183" s="206"/>
      <c r="E183" s="206"/>
      <c r="F183" s="190"/>
      <c r="G183" s="190"/>
      <c r="H183" s="190"/>
      <c r="I183" s="190"/>
      <c r="J183" s="190"/>
      <c r="K183" s="190"/>
      <c r="L183" s="190"/>
      <c r="M183" s="190"/>
      <c r="N183" s="190"/>
      <c r="O183" s="190"/>
      <c r="P183" s="190"/>
      <c r="Q183" s="190"/>
      <c r="R183" s="190"/>
      <c r="S183" s="190"/>
      <c r="T183" s="190"/>
      <c r="U183" s="190"/>
      <c r="V183" s="190"/>
    </row>
    <row r="184">
      <c r="C184" s="206"/>
      <c r="D184" s="206"/>
      <c r="E184" s="206"/>
      <c r="F184" s="190"/>
      <c r="G184" s="190"/>
      <c r="H184" s="190"/>
      <c r="I184" s="190"/>
      <c r="J184" s="190"/>
      <c r="K184" s="190"/>
      <c r="L184" s="190"/>
      <c r="M184" s="190"/>
      <c r="N184" s="190"/>
      <c r="O184" s="190"/>
      <c r="P184" s="190"/>
      <c r="Q184" s="190"/>
      <c r="R184" s="190"/>
      <c r="S184" s="190"/>
      <c r="T184" s="190"/>
      <c r="U184" s="190"/>
      <c r="V184" s="190"/>
    </row>
    <row r="185">
      <c r="C185" s="206"/>
      <c r="D185" s="206"/>
      <c r="E185" s="206"/>
      <c r="F185" s="190"/>
      <c r="G185" s="190"/>
      <c r="H185" s="190"/>
      <c r="I185" s="190"/>
      <c r="J185" s="190"/>
      <c r="K185" s="190"/>
      <c r="L185" s="190"/>
      <c r="M185" s="190"/>
      <c r="N185" s="190"/>
      <c r="O185" s="190"/>
      <c r="P185" s="190"/>
      <c r="Q185" s="190"/>
      <c r="R185" s="190"/>
      <c r="S185" s="190"/>
      <c r="T185" s="190"/>
      <c r="U185" s="190"/>
      <c r="V185" s="190"/>
    </row>
    <row r="186">
      <c r="C186" s="206"/>
      <c r="D186" s="206"/>
      <c r="E186" s="206"/>
      <c r="F186" s="190"/>
      <c r="G186" s="190"/>
      <c r="H186" s="190"/>
      <c r="I186" s="190"/>
      <c r="J186" s="190"/>
      <c r="K186" s="190"/>
      <c r="L186" s="190"/>
      <c r="M186" s="190"/>
      <c r="N186" s="190"/>
      <c r="O186" s="190"/>
      <c r="P186" s="190"/>
      <c r="Q186" s="190"/>
      <c r="R186" s="190"/>
      <c r="S186" s="190"/>
      <c r="T186" s="190"/>
      <c r="U186" s="190"/>
      <c r="V186" s="190"/>
    </row>
    <row r="187">
      <c r="C187" s="206"/>
      <c r="D187" s="206"/>
      <c r="E187" s="206"/>
      <c r="F187" s="190"/>
      <c r="G187" s="190"/>
      <c r="H187" s="190"/>
      <c r="I187" s="190"/>
      <c r="J187" s="190"/>
      <c r="K187" s="190"/>
      <c r="L187" s="190"/>
      <c r="M187" s="190"/>
      <c r="N187" s="190"/>
      <c r="O187" s="190"/>
      <c r="P187" s="190"/>
      <c r="Q187" s="190"/>
      <c r="R187" s="190"/>
      <c r="S187" s="190"/>
      <c r="T187" s="190"/>
      <c r="U187" s="190"/>
      <c r="V187" s="190"/>
    </row>
    <row r="188">
      <c r="C188" s="206"/>
      <c r="D188" s="206"/>
      <c r="E188" s="206"/>
      <c r="F188" s="190"/>
      <c r="G188" s="190"/>
      <c r="H188" s="190"/>
      <c r="I188" s="190"/>
      <c r="J188" s="190"/>
      <c r="K188" s="190"/>
      <c r="L188" s="190"/>
      <c r="M188" s="190"/>
      <c r="N188" s="190"/>
      <c r="O188" s="190"/>
      <c r="P188" s="190"/>
      <c r="Q188" s="190"/>
      <c r="R188" s="190"/>
      <c r="S188" s="190"/>
      <c r="T188" s="190"/>
      <c r="U188" s="190"/>
      <c r="V188" s="190"/>
    </row>
    <row r="189">
      <c r="C189" s="206"/>
      <c r="D189" s="206"/>
      <c r="E189" s="206"/>
      <c r="F189" s="190"/>
      <c r="G189" s="190"/>
      <c r="H189" s="190"/>
      <c r="I189" s="190"/>
      <c r="J189" s="190"/>
      <c r="K189" s="190"/>
      <c r="L189" s="190"/>
      <c r="M189" s="190"/>
      <c r="N189" s="190"/>
      <c r="O189" s="190"/>
      <c r="P189" s="190"/>
      <c r="Q189" s="190"/>
      <c r="R189" s="190"/>
      <c r="S189" s="190"/>
      <c r="T189" s="190"/>
      <c r="U189" s="190"/>
      <c r="V189" s="190"/>
    </row>
    <row r="190">
      <c r="C190" s="206"/>
      <c r="D190" s="206"/>
      <c r="E190" s="206"/>
      <c r="F190" s="190"/>
      <c r="G190" s="190"/>
      <c r="H190" s="190"/>
      <c r="I190" s="190"/>
      <c r="J190" s="190"/>
      <c r="K190" s="190"/>
      <c r="L190" s="190"/>
      <c r="M190" s="190"/>
      <c r="N190" s="190"/>
      <c r="O190" s="190"/>
      <c r="P190" s="190"/>
      <c r="Q190" s="190"/>
      <c r="R190" s="190"/>
      <c r="S190" s="190"/>
      <c r="T190" s="190"/>
      <c r="U190" s="190"/>
      <c r="V190" s="190"/>
    </row>
    <row r="191">
      <c r="C191" s="206"/>
      <c r="D191" s="206"/>
      <c r="E191" s="206"/>
      <c r="F191" s="190"/>
      <c r="G191" s="190"/>
      <c r="H191" s="190"/>
      <c r="I191" s="190"/>
      <c r="J191" s="190"/>
      <c r="K191" s="190"/>
      <c r="L191" s="190"/>
      <c r="M191" s="190"/>
      <c r="N191" s="190"/>
      <c r="O191" s="190"/>
      <c r="P191" s="190"/>
      <c r="Q191" s="190"/>
      <c r="R191" s="190"/>
      <c r="S191" s="190"/>
      <c r="T191" s="190"/>
      <c r="U191" s="190"/>
      <c r="V191" s="190"/>
    </row>
    <row r="192">
      <c r="C192" s="206"/>
      <c r="D192" s="206"/>
      <c r="E192" s="206"/>
      <c r="F192" s="190"/>
      <c r="G192" s="190"/>
      <c r="H192" s="190"/>
      <c r="I192" s="190"/>
      <c r="J192" s="190"/>
      <c r="K192" s="190"/>
      <c r="L192" s="190"/>
      <c r="M192" s="190"/>
      <c r="N192" s="190"/>
      <c r="O192" s="190"/>
      <c r="P192" s="190"/>
      <c r="Q192" s="190"/>
      <c r="R192" s="190"/>
      <c r="S192" s="190"/>
      <c r="T192" s="190"/>
      <c r="U192" s="190"/>
      <c r="V192" s="190"/>
    </row>
    <row r="193">
      <c r="C193" s="206"/>
      <c r="D193" s="206"/>
      <c r="E193" s="206"/>
      <c r="F193" s="190"/>
      <c r="G193" s="190"/>
      <c r="H193" s="190"/>
      <c r="I193" s="190"/>
      <c r="J193" s="190"/>
      <c r="K193" s="190"/>
      <c r="L193" s="190"/>
      <c r="M193" s="190"/>
      <c r="N193" s="190"/>
      <c r="O193" s="190"/>
      <c r="P193" s="190"/>
      <c r="Q193" s="190"/>
      <c r="R193" s="190"/>
      <c r="S193" s="190"/>
      <c r="T193" s="190"/>
      <c r="U193" s="190"/>
      <c r="V193" s="190"/>
    </row>
    <row r="194">
      <c r="C194" s="206"/>
      <c r="D194" s="206"/>
      <c r="E194" s="206"/>
      <c r="F194" s="190"/>
      <c r="G194" s="190"/>
      <c r="H194" s="190"/>
      <c r="I194" s="190"/>
      <c r="J194" s="190"/>
      <c r="K194" s="190"/>
      <c r="L194" s="190"/>
      <c r="M194" s="190"/>
      <c r="N194" s="190"/>
      <c r="O194" s="190"/>
      <c r="P194" s="190"/>
      <c r="Q194" s="190"/>
      <c r="R194" s="190"/>
      <c r="S194" s="190"/>
      <c r="T194" s="190"/>
      <c r="U194" s="190"/>
      <c r="V194" s="190"/>
    </row>
    <row r="195">
      <c r="C195" s="206"/>
      <c r="D195" s="206"/>
      <c r="E195" s="206"/>
      <c r="F195" s="190"/>
      <c r="G195" s="190"/>
      <c r="H195" s="190"/>
      <c r="I195" s="190"/>
      <c r="J195" s="190"/>
      <c r="K195" s="190"/>
      <c r="L195" s="190"/>
      <c r="M195" s="190"/>
      <c r="N195" s="190"/>
      <c r="O195" s="190"/>
      <c r="P195" s="190"/>
      <c r="Q195" s="190"/>
      <c r="R195" s="190"/>
      <c r="S195" s="190"/>
      <c r="T195" s="190"/>
      <c r="U195" s="190"/>
      <c r="V195" s="190"/>
    </row>
    <row r="196">
      <c r="C196" s="206"/>
      <c r="D196" s="206"/>
      <c r="E196" s="206"/>
      <c r="F196" s="190"/>
      <c r="G196" s="190"/>
      <c r="H196" s="190"/>
      <c r="I196" s="190"/>
      <c r="J196" s="190"/>
      <c r="K196" s="190"/>
      <c r="L196" s="190"/>
      <c r="M196" s="190"/>
      <c r="N196" s="190"/>
      <c r="O196" s="190"/>
      <c r="P196" s="190"/>
      <c r="Q196" s="190"/>
      <c r="R196" s="190"/>
      <c r="S196" s="190"/>
      <c r="T196" s="190"/>
      <c r="U196" s="190"/>
      <c r="V196" s="190"/>
    </row>
    <row r="197">
      <c r="C197" s="206"/>
      <c r="D197" s="206"/>
      <c r="E197" s="206"/>
      <c r="F197" s="190"/>
      <c r="G197" s="190"/>
      <c r="H197" s="190"/>
      <c r="I197" s="190"/>
      <c r="J197" s="190"/>
      <c r="K197" s="190"/>
      <c r="L197" s="190"/>
      <c r="M197" s="190"/>
      <c r="N197" s="190"/>
      <c r="O197" s="190"/>
      <c r="P197" s="190"/>
      <c r="Q197" s="190"/>
      <c r="R197" s="190"/>
      <c r="S197" s="190"/>
      <c r="T197" s="190"/>
      <c r="U197" s="190"/>
      <c r="V197" s="190"/>
    </row>
    <row r="198">
      <c r="C198" s="206"/>
      <c r="D198" s="206"/>
      <c r="E198" s="206"/>
      <c r="F198" s="190"/>
      <c r="G198" s="190"/>
      <c r="H198" s="190"/>
      <c r="I198" s="190"/>
      <c r="J198" s="190"/>
      <c r="K198" s="190"/>
      <c r="L198" s="190"/>
      <c r="M198" s="190"/>
      <c r="N198" s="190"/>
      <c r="O198" s="190"/>
      <c r="P198" s="190"/>
      <c r="Q198" s="190"/>
      <c r="R198" s="190"/>
      <c r="S198" s="190"/>
      <c r="T198" s="190"/>
      <c r="U198" s="190"/>
      <c r="V198" s="190"/>
    </row>
    <row r="199">
      <c r="C199" s="206"/>
      <c r="D199" s="206"/>
      <c r="E199" s="206"/>
      <c r="F199" s="190"/>
      <c r="G199" s="190"/>
      <c r="H199" s="190"/>
      <c r="I199" s="190"/>
      <c r="J199" s="190"/>
      <c r="K199" s="190"/>
      <c r="L199" s="190"/>
      <c r="M199" s="190"/>
      <c r="N199" s="190"/>
      <c r="O199" s="190"/>
      <c r="P199" s="190"/>
      <c r="Q199" s="190"/>
      <c r="R199" s="190"/>
      <c r="S199" s="190"/>
      <c r="T199" s="190"/>
      <c r="U199" s="190"/>
      <c r="V199" s="190"/>
    </row>
    <row r="200">
      <c r="C200" s="206"/>
      <c r="D200" s="206"/>
      <c r="E200" s="206"/>
      <c r="F200" s="190"/>
      <c r="G200" s="190"/>
      <c r="H200" s="190"/>
      <c r="I200" s="190"/>
      <c r="J200" s="190"/>
      <c r="K200" s="190"/>
      <c r="L200" s="190"/>
      <c r="M200" s="190"/>
      <c r="N200" s="190"/>
      <c r="O200" s="190"/>
      <c r="P200" s="190"/>
      <c r="Q200" s="190"/>
      <c r="R200" s="190"/>
      <c r="S200" s="190"/>
      <c r="T200" s="190"/>
      <c r="U200" s="190"/>
      <c r="V200" s="190"/>
    </row>
    <row r="201">
      <c r="C201" s="206"/>
      <c r="D201" s="206"/>
      <c r="E201" s="206"/>
      <c r="F201" s="190"/>
      <c r="G201" s="190"/>
      <c r="H201" s="190"/>
      <c r="I201" s="190"/>
      <c r="J201" s="190"/>
      <c r="K201" s="190"/>
      <c r="L201" s="190"/>
      <c r="M201" s="190"/>
      <c r="N201" s="190"/>
      <c r="O201" s="190"/>
      <c r="P201" s="190"/>
      <c r="Q201" s="190"/>
      <c r="R201" s="190"/>
      <c r="S201" s="190"/>
      <c r="T201" s="190"/>
      <c r="U201" s="190"/>
      <c r="V201" s="190"/>
    </row>
    <row r="202">
      <c r="C202" s="206"/>
      <c r="D202" s="206"/>
      <c r="E202" s="206"/>
      <c r="F202" s="190"/>
      <c r="G202" s="190"/>
      <c r="H202" s="190"/>
      <c r="I202" s="190"/>
      <c r="J202" s="190"/>
      <c r="K202" s="190"/>
      <c r="L202" s="190"/>
      <c r="M202" s="190"/>
      <c r="N202" s="190"/>
      <c r="O202" s="190"/>
      <c r="P202" s="190"/>
      <c r="Q202" s="190"/>
      <c r="R202" s="190"/>
      <c r="S202" s="190"/>
      <c r="T202" s="190"/>
      <c r="U202" s="190"/>
      <c r="V202" s="190"/>
    </row>
    <row r="203">
      <c r="C203" s="206"/>
      <c r="D203" s="206"/>
      <c r="E203" s="206"/>
      <c r="F203" s="190"/>
      <c r="G203" s="190"/>
      <c r="H203" s="190"/>
      <c r="I203" s="190"/>
      <c r="J203" s="190"/>
      <c r="K203" s="190"/>
      <c r="L203" s="190"/>
      <c r="M203" s="190"/>
      <c r="N203" s="190"/>
      <c r="O203" s="190"/>
      <c r="P203" s="190"/>
      <c r="Q203" s="190"/>
      <c r="R203" s="190"/>
      <c r="S203" s="190"/>
      <c r="T203" s="190"/>
      <c r="U203" s="190"/>
      <c r="V203" s="190"/>
    </row>
    <row r="204">
      <c r="C204" s="206"/>
      <c r="D204" s="206"/>
      <c r="E204" s="206"/>
      <c r="F204" s="190"/>
      <c r="G204" s="190"/>
      <c r="H204" s="190"/>
      <c r="I204" s="190"/>
      <c r="J204" s="190"/>
      <c r="K204" s="190"/>
      <c r="L204" s="190"/>
      <c r="M204" s="190"/>
      <c r="N204" s="190"/>
      <c r="O204" s="190"/>
      <c r="P204" s="190"/>
      <c r="Q204" s="190"/>
      <c r="R204" s="190"/>
      <c r="S204" s="190"/>
      <c r="T204" s="190"/>
      <c r="U204" s="190"/>
      <c r="V204" s="190"/>
    </row>
    <row r="205">
      <c r="C205" s="206"/>
      <c r="D205" s="206"/>
      <c r="E205" s="206"/>
      <c r="F205" s="190"/>
      <c r="G205" s="190"/>
      <c r="H205" s="190"/>
      <c r="I205" s="190"/>
      <c r="J205" s="190"/>
      <c r="K205" s="190"/>
      <c r="L205" s="190"/>
      <c r="M205" s="190"/>
      <c r="N205" s="190"/>
      <c r="O205" s="190"/>
      <c r="P205" s="190"/>
      <c r="Q205" s="190"/>
      <c r="R205" s="190"/>
      <c r="S205" s="190"/>
      <c r="T205" s="190"/>
      <c r="U205" s="190"/>
      <c r="V205" s="190"/>
    </row>
    <row r="206">
      <c r="C206" s="206"/>
      <c r="D206" s="206"/>
      <c r="E206" s="206"/>
      <c r="F206" s="190"/>
      <c r="G206" s="190"/>
      <c r="H206" s="190"/>
      <c r="I206" s="190"/>
      <c r="J206" s="190"/>
      <c r="K206" s="190"/>
      <c r="L206" s="190"/>
      <c r="M206" s="190"/>
      <c r="N206" s="190"/>
      <c r="O206" s="190"/>
      <c r="P206" s="190"/>
      <c r="Q206" s="190"/>
      <c r="R206" s="190"/>
      <c r="S206" s="190"/>
      <c r="T206" s="190"/>
      <c r="U206" s="190"/>
      <c r="V206" s="190"/>
    </row>
    <row r="207">
      <c r="C207" s="206"/>
      <c r="D207" s="206"/>
      <c r="E207" s="206"/>
      <c r="F207" s="190"/>
      <c r="G207" s="190"/>
      <c r="H207" s="190"/>
      <c r="I207" s="190"/>
      <c r="J207" s="190"/>
      <c r="K207" s="190"/>
      <c r="L207" s="190"/>
      <c r="M207" s="190"/>
      <c r="N207" s="190"/>
      <c r="O207" s="190"/>
      <c r="P207" s="190"/>
      <c r="Q207" s="190"/>
      <c r="R207" s="190"/>
      <c r="S207" s="190"/>
      <c r="T207" s="190"/>
      <c r="U207" s="190"/>
      <c r="V207" s="190"/>
    </row>
    <row r="208">
      <c r="C208" s="206"/>
      <c r="D208" s="206"/>
      <c r="E208" s="206"/>
      <c r="F208" s="190"/>
      <c r="G208" s="190"/>
      <c r="H208" s="190"/>
      <c r="I208" s="190"/>
      <c r="J208" s="190"/>
      <c r="K208" s="190"/>
      <c r="L208" s="190"/>
      <c r="M208" s="190"/>
      <c r="N208" s="190"/>
      <c r="O208" s="190"/>
      <c r="P208" s="190"/>
      <c r="Q208" s="190"/>
      <c r="R208" s="190"/>
      <c r="S208" s="190"/>
      <c r="T208" s="190"/>
      <c r="U208" s="190"/>
      <c r="V208" s="190"/>
    </row>
    <row r="209">
      <c r="C209" s="206"/>
      <c r="D209" s="206"/>
      <c r="E209" s="206"/>
      <c r="F209" s="190"/>
      <c r="G209" s="190"/>
      <c r="H209" s="190"/>
      <c r="I209" s="190"/>
      <c r="J209" s="190"/>
      <c r="K209" s="190"/>
      <c r="L209" s="190"/>
      <c r="M209" s="190"/>
      <c r="N209" s="190"/>
      <c r="O209" s="190"/>
      <c r="P209" s="190"/>
      <c r="Q209" s="190"/>
      <c r="R209" s="190"/>
      <c r="S209" s="190"/>
      <c r="T209" s="190"/>
      <c r="U209" s="190"/>
      <c r="V209" s="190"/>
    </row>
    <row r="210">
      <c r="C210" s="206"/>
      <c r="D210" s="206"/>
      <c r="E210" s="206"/>
      <c r="F210" s="190"/>
      <c r="G210" s="190"/>
      <c r="H210" s="190"/>
      <c r="I210" s="190"/>
      <c r="J210" s="190"/>
      <c r="K210" s="190"/>
      <c r="L210" s="190"/>
      <c r="M210" s="190"/>
      <c r="N210" s="190"/>
      <c r="O210" s="190"/>
      <c r="P210" s="190"/>
      <c r="Q210" s="190"/>
      <c r="R210" s="190"/>
      <c r="S210" s="190"/>
      <c r="T210" s="190"/>
      <c r="U210" s="190"/>
      <c r="V210" s="190"/>
    </row>
    <row r="211">
      <c r="C211" s="206"/>
      <c r="D211" s="206"/>
      <c r="E211" s="206"/>
      <c r="F211" s="190"/>
      <c r="G211" s="190"/>
      <c r="H211" s="190"/>
      <c r="I211" s="190"/>
      <c r="J211" s="190"/>
      <c r="K211" s="190"/>
      <c r="L211" s="190"/>
      <c r="M211" s="190"/>
      <c r="N211" s="190"/>
      <c r="O211" s="190"/>
      <c r="P211" s="190"/>
      <c r="Q211" s="190"/>
      <c r="R211" s="190"/>
      <c r="S211" s="190"/>
      <c r="T211" s="190"/>
      <c r="U211" s="190"/>
      <c r="V211" s="190"/>
    </row>
    <row r="212">
      <c r="C212" s="206"/>
      <c r="D212" s="206"/>
      <c r="E212" s="206"/>
      <c r="F212" s="190"/>
      <c r="G212" s="190"/>
      <c r="H212" s="190"/>
      <c r="I212" s="190"/>
      <c r="J212" s="190"/>
      <c r="K212" s="190"/>
      <c r="L212" s="190"/>
      <c r="M212" s="190"/>
      <c r="N212" s="190"/>
      <c r="O212" s="190"/>
      <c r="P212" s="190"/>
      <c r="Q212" s="190"/>
      <c r="R212" s="190"/>
      <c r="S212" s="190"/>
      <c r="T212" s="190"/>
      <c r="U212" s="190"/>
      <c r="V212" s="190"/>
    </row>
    <row r="213">
      <c r="C213" s="206"/>
      <c r="D213" s="206"/>
      <c r="E213" s="206"/>
      <c r="F213" s="190"/>
      <c r="G213" s="190"/>
      <c r="H213" s="190"/>
      <c r="I213" s="190"/>
      <c r="J213" s="190"/>
      <c r="K213" s="190"/>
      <c r="L213" s="190"/>
      <c r="M213" s="190"/>
      <c r="N213" s="190"/>
      <c r="O213" s="190"/>
      <c r="P213" s="190"/>
      <c r="Q213" s="190"/>
      <c r="R213" s="190"/>
      <c r="S213" s="190"/>
      <c r="T213" s="190"/>
      <c r="U213" s="190"/>
      <c r="V213" s="190"/>
    </row>
    <row r="214">
      <c r="C214" s="206"/>
      <c r="D214" s="206"/>
      <c r="E214" s="206"/>
      <c r="F214" s="190"/>
      <c r="G214" s="190"/>
      <c r="H214" s="190"/>
      <c r="I214" s="190"/>
      <c r="J214" s="190"/>
      <c r="K214" s="190"/>
      <c r="L214" s="190"/>
      <c r="M214" s="190"/>
      <c r="N214" s="190"/>
      <c r="O214" s="190"/>
      <c r="P214" s="190"/>
      <c r="Q214" s="190"/>
      <c r="R214" s="190"/>
      <c r="S214" s="190"/>
      <c r="T214" s="190"/>
      <c r="U214" s="190"/>
      <c r="V214" s="190"/>
    </row>
    <row r="215">
      <c r="C215" s="206"/>
      <c r="D215" s="206"/>
      <c r="E215" s="206"/>
      <c r="F215" s="190"/>
      <c r="G215" s="190"/>
      <c r="H215" s="190"/>
      <c r="I215" s="190"/>
      <c r="J215" s="190"/>
      <c r="K215" s="190"/>
      <c r="L215" s="190"/>
      <c r="M215" s="190"/>
      <c r="N215" s="190"/>
      <c r="O215" s="190"/>
      <c r="P215" s="190"/>
      <c r="Q215" s="190"/>
      <c r="R215" s="190"/>
      <c r="S215" s="190"/>
      <c r="T215" s="190"/>
      <c r="U215" s="190"/>
      <c r="V215" s="190"/>
    </row>
    <row r="216">
      <c r="C216" s="206"/>
      <c r="D216" s="206"/>
      <c r="E216" s="206"/>
      <c r="F216" s="190"/>
      <c r="G216" s="190"/>
      <c r="H216" s="190"/>
      <c r="I216" s="190"/>
      <c r="J216" s="190"/>
      <c r="K216" s="190"/>
      <c r="L216" s="190"/>
      <c r="M216" s="190"/>
      <c r="N216" s="190"/>
      <c r="O216" s="190"/>
      <c r="P216" s="190"/>
      <c r="Q216" s="190"/>
      <c r="R216" s="190"/>
      <c r="S216" s="190"/>
      <c r="T216" s="190"/>
      <c r="U216" s="190"/>
      <c r="V216" s="190"/>
    </row>
    <row r="217">
      <c r="C217" s="206"/>
      <c r="D217" s="206"/>
      <c r="E217" s="206"/>
      <c r="F217" s="190"/>
      <c r="G217" s="190"/>
      <c r="H217" s="190"/>
      <c r="I217" s="190"/>
      <c r="J217" s="190"/>
      <c r="K217" s="190"/>
      <c r="L217" s="190"/>
      <c r="M217" s="190"/>
      <c r="N217" s="190"/>
      <c r="O217" s="190"/>
      <c r="P217" s="190"/>
      <c r="Q217" s="190"/>
      <c r="R217" s="190"/>
      <c r="S217" s="190"/>
      <c r="T217" s="190"/>
      <c r="U217" s="190"/>
      <c r="V217" s="190"/>
    </row>
    <row r="218">
      <c r="C218" s="206"/>
      <c r="D218" s="206"/>
      <c r="E218" s="206"/>
      <c r="F218" s="190"/>
      <c r="G218" s="190"/>
      <c r="H218" s="190"/>
      <c r="I218" s="190"/>
      <c r="J218" s="190"/>
      <c r="K218" s="190"/>
      <c r="L218" s="190"/>
      <c r="M218" s="190"/>
      <c r="N218" s="190"/>
      <c r="O218" s="190"/>
      <c r="P218" s="190"/>
      <c r="Q218" s="190"/>
      <c r="R218" s="190"/>
      <c r="S218" s="190"/>
      <c r="T218" s="190"/>
      <c r="U218" s="190"/>
      <c r="V218" s="190"/>
    </row>
    <row r="219">
      <c r="C219" s="206"/>
      <c r="D219" s="206"/>
      <c r="E219" s="206"/>
      <c r="F219" s="190"/>
      <c r="G219" s="190"/>
      <c r="H219" s="190"/>
      <c r="I219" s="190"/>
      <c r="J219" s="190"/>
      <c r="K219" s="190"/>
      <c r="L219" s="190"/>
      <c r="M219" s="190"/>
      <c r="N219" s="190"/>
      <c r="O219" s="190"/>
      <c r="P219" s="190"/>
      <c r="Q219" s="190"/>
      <c r="R219" s="190"/>
      <c r="S219" s="190"/>
      <c r="T219" s="190"/>
      <c r="U219" s="190"/>
      <c r="V219" s="190"/>
    </row>
    <row r="220">
      <c r="C220" s="206"/>
      <c r="D220" s="206"/>
      <c r="E220" s="206"/>
      <c r="F220" s="190"/>
      <c r="G220" s="190"/>
      <c r="H220" s="190"/>
      <c r="I220" s="190"/>
      <c r="J220" s="190"/>
      <c r="K220" s="190"/>
      <c r="L220" s="190"/>
      <c r="M220" s="190"/>
      <c r="N220" s="190"/>
      <c r="O220" s="190"/>
      <c r="P220" s="190"/>
      <c r="Q220" s="190"/>
      <c r="R220" s="190"/>
      <c r="S220" s="190"/>
      <c r="T220" s="190"/>
      <c r="U220" s="190"/>
      <c r="V220" s="190"/>
    </row>
    <row r="221">
      <c r="C221" s="206"/>
      <c r="D221" s="206"/>
      <c r="E221" s="206"/>
      <c r="F221" s="190"/>
      <c r="G221" s="190"/>
      <c r="H221" s="190"/>
      <c r="I221" s="190"/>
      <c r="J221" s="190"/>
      <c r="K221" s="190"/>
      <c r="L221" s="190"/>
      <c r="M221" s="190"/>
      <c r="N221" s="190"/>
      <c r="O221" s="190"/>
      <c r="P221" s="190"/>
      <c r="Q221" s="190"/>
      <c r="R221" s="190"/>
      <c r="S221" s="190"/>
      <c r="T221" s="190"/>
      <c r="U221" s="190"/>
      <c r="V221" s="190"/>
    </row>
    <row r="222">
      <c r="C222" s="206"/>
      <c r="D222" s="206"/>
      <c r="E222" s="206"/>
      <c r="F222" s="190"/>
      <c r="G222" s="190"/>
      <c r="H222" s="190"/>
      <c r="I222" s="190"/>
      <c r="J222" s="190"/>
      <c r="K222" s="190"/>
      <c r="L222" s="190"/>
      <c r="M222" s="190"/>
      <c r="N222" s="190"/>
      <c r="O222" s="190"/>
      <c r="P222" s="190"/>
      <c r="Q222" s="190"/>
      <c r="R222" s="190"/>
      <c r="S222" s="190"/>
      <c r="T222" s="190"/>
      <c r="U222" s="190"/>
      <c r="V222" s="190"/>
    </row>
    <row r="223">
      <c r="C223" s="206"/>
      <c r="D223" s="206"/>
      <c r="E223" s="206"/>
      <c r="F223" s="190"/>
      <c r="G223" s="190"/>
      <c r="H223" s="190"/>
      <c r="I223" s="190"/>
      <c r="J223" s="190"/>
      <c r="K223" s="190"/>
      <c r="L223" s="190"/>
      <c r="M223" s="190"/>
      <c r="N223" s="190"/>
      <c r="O223" s="190"/>
      <c r="P223" s="190"/>
      <c r="Q223" s="190"/>
      <c r="R223" s="190"/>
      <c r="S223" s="190"/>
      <c r="T223" s="190"/>
      <c r="U223" s="190"/>
      <c r="V223" s="190"/>
    </row>
    <row r="224">
      <c r="C224" s="206"/>
      <c r="D224" s="206"/>
      <c r="E224" s="206"/>
      <c r="F224" s="190"/>
      <c r="G224" s="190"/>
      <c r="H224" s="190"/>
      <c r="I224" s="190"/>
      <c r="J224" s="190"/>
      <c r="K224" s="190"/>
      <c r="L224" s="190"/>
      <c r="M224" s="190"/>
      <c r="N224" s="190"/>
      <c r="O224" s="190"/>
      <c r="P224" s="190"/>
      <c r="Q224" s="190"/>
      <c r="R224" s="190"/>
      <c r="S224" s="190"/>
      <c r="T224" s="190"/>
      <c r="U224" s="190"/>
      <c r="V224" s="190"/>
    </row>
    <row r="225">
      <c r="C225" s="206"/>
      <c r="D225" s="206"/>
      <c r="E225" s="206"/>
      <c r="F225" s="190"/>
      <c r="G225" s="190"/>
      <c r="H225" s="190"/>
      <c r="I225" s="190"/>
      <c r="J225" s="190"/>
      <c r="K225" s="190"/>
      <c r="L225" s="190"/>
      <c r="M225" s="190"/>
      <c r="N225" s="190"/>
      <c r="O225" s="190"/>
      <c r="P225" s="190"/>
      <c r="Q225" s="190"/>
      <c r="R225" s="190"/>
      <c r="S225" s="190"/>
      <c r="T225" s="190"/>
      <c r="U225" s="190"/>
      <c r="V225" s="190"/>
    </row>
    <row r="226">
      <c r="C226" s="206"/>
      <c r="D226" s="206"/>
      <c r="E226" s="206"/>
      <c r="F226" s="190"/>
      <c r="G226" s="190"/>
      <c r="H226" s="190"/>
      <c r="I226" s="190"/>
      <c r="J226" s="190"/>
      <c r="K226" s="190"/>
      <c r="L226" s="190"/>
      <c r="M226" s="190"/>
      <c r="N226" s="190"/>
      <c r="O226" s="190"/>
      <c r="P226" s="190"/>
      <c r="Q226" s="190"/>
      <c r="R226" s="190"/>
      <c r="S226" s="190"/>
      <c r="T226" s="190"/>
      <c r="U226" s="190"/>
      <c r="V226" s="190"/>
    </row>
    <row r="227">
      <c r="C227" s="206"/>
      <c r="D227" s="206"/>
      <c r="E227" s="206"/>
      <c r="F227" s="190"/>
      <c r="G227" s="190"/>
      <c r="H227" s="190"/>
      <c r="I227" s="190"/>
      <c r="J227" s="190"/>
      <c r="K227" s="190"/>
      <c r="L227" s="190"/>
      <c r="M227" s="190"/>
      <c r="N227" s="190"/>
      <c r="O227" s="190"/>
      <c r="P227" s="190"/>
      <c r="Q227" s="190"/>
      <c r="R227" s="190"/>
      <c r="S227" s="190"/>
      <c r="T227" s="190"/>
      <c r="U227" s="190"/>
      <c r="V227" s="190"/>
    </row>
    <row r="228">
      <c r="C228" s="206"/>
      <c r="D228" s="206"/>
      <c r="E228" s="206"/>
      <c r="F228" s="190"/>
      <c r="G228" s="190"/>
      <c r="H228" s="190"/>
      <c r="I228" s="190"/>
      <c r="J228" s="190"/>
      <c r="K228" s="190"/>
      <c r="L228" s="190"/>
      <c r="M228" s="190"/>
      <c r="N228" s="190"/>
      <c r="O228" s="190"/>
      <c r="P228" s="190"/>
      <c r="Q228" s="190"/>
      <c r="R228" s="190"/>
      <c r="S228" s="190"/>
      <c r="T228" s="190"/>
      <c r="U228" s="190"/>
      <c r="V228" s="190"/>
    </row>
    <row r="229">
      <c r="C229" s="206"/>
      <c r="D229" s="206"/>
      <c r="E229" s="206"/>
      <c r="F229" s="190"/>
      <c r="G229" s="190"/>
      <c r="H229" s="190"/>
      <c r="I229" s="190"/>
      <c r="J229" s="190"/>
      <c r="K229" s="190"/>
      <c r="L229" s="190"/>
      <c r="M229" s="190"/>
      <c r="N229" s="190"/>
      <c r="O229" s="190"/>
      <c r="P229" s="190"/>
      <c r="Q229" s="190"/>
      <c r="R229" s="190"/>
      <c r="S229" s="190"/>
      <c r="T229" s="190"/>
      <c r="U229" s="190"/>
      <c r="V229" s="190"/>
    </row>
    <row r="230">
      <c r="C230" s="206"/>
      <c r="D230" s="206"/>
      <c r="E230" s="206"/>
      <c r="F230" s="190"/>
      <c r="G230" s="190"/>
      <c r="H230" s="190"/>
      <c r="I230" s="190"/>
      <c r="J230" s="190"/>
      <c r="K230" s="190"/>
      <c r="L230" s="190"/>
      <c r="M230" s="190"/>
      <c r="N230" s="190"/>
      <c r="O230" s="190"/>
      <c r="P230" s="190"/>
      <c r="Q230" s="190"/>
      <c r="R230" s="190"/>
      <c r="S230" s="190"/>
      <c r="T230" s="190"/>
      <c r="U230" s="190"/>
      <c r="V230" s="190"/>
    </row>
    <row r="231">
      <c r="C231" s="206"/>
      <c r="D231" s="206"/>
      <c r="E231" s="206"/>
      <c r="F231" s="190"/>
      <c r="G231" s="190"/>
      <c r="H231" s="190"/>
      <c r="I231" s="190"/>
      <c r="J231" s="190"/>
      <c r="K231" s="190"/>
      <c r="L231" s="190"/>
      <c r="M231" s="190"/>
      <c r="N231" s="190"/>
      <c r="O231" s="190"/>
      <c r="P231" s="190"/>
      <c r="Q231" s="190"/>
      <c r="R231" s="190"/>
      <c r="S231" s="190"/>
      <c r="T231" s="190"/>
      <c r="U231" s="190"/>
      <c r="V231" s="190"/>
    </row>
    <row r="232">
      <c r="C232" s="206"/>
      <c r="D232" s="206"/>
      <c r="E232" s="206"/>
      <c r="F232" s="190"/>
      <c r="G232" s="190"/>
      <c r="H232" s="190"/>
      <c r="I232" s="190"/>
      <c r="J232" s="190"/>
      <c r="K232" s="190"/>
      <c r="L232" s="190"/>
      <c r="M232" s="190"/>
      <c r="N232" s="190"/>
      <c r="O232" s="190"/>
      <c r="P232" s="190"/>
      <c r="Q232" s="190"/>
      <c r="R232" s="190"/>
      <c r="S232" s="190"/>
      <c r="T232" s="190"/>
      <c r="U232" s="190"/>
      <c r="V232" s="190"/>
    </row>
    <row r="233">
      <c r="C233" s="206"/>
      <c r="D233" s="206"/>
      <c r="E233" s="206"/>
      <c r="F233" s="190"/>
      <c r="G233" s="190"/>
      <c r="H233" s="190"/>
      <c r="I233" s="190"/>
      <c r="J233" s="190"/>
      <c r="K233" s="190"/>
      <c r="L233" s="190"/>
      <c r="M233" s="190"/>
      <c r="N233" s="190"/>
      <c r="O233" s="190"/>
      <c r="P233" s="190"/>
      <c r="Q233" s="190"/>
      <c r="R233" s="190"/>
      <c r="S233" s="190"/>
      <c r="T233" s="190"/>
      <c r="U233" s="190"/>
      <c r="V233" s="190"/>
    </row>
    <row r="234">
      <c r="C234" s="206"/>
      <c r="D234" s="206"/>
      <c r="E234" s="206"/>
      <c r="F234" s="190"/>
      <c r="G234" s="190"/>
      <c r="H234" s="190"/>
      <c r="I234" s="190"/>
      <c r="J234" s="190"/>
      <c r="K234" s="190"/>
      <c r="L234" s="190"/>
      <c r="M234" s="190"/>
      <c r="N234" s="190"/>
      <c r="O234" s="190"/>
      <c r="P234" s="190"/>
      <c r="Q234" s="190"/>
      <c r="R234" s="190"/>
      <c r="S234" s="190"/>
      <c r="T234" s="190"/>
      <c r="U234" s="190"/>
      <c r="V234" s="190"/>
    </row>
    <row r="235">
      <c r="C235" s="206"/>
      <c r="D235" s="206"/>
      <c r="E235" s="206"/>
      <c r="F235" s="190"/>
      <c r="G235" s="190"/>
      <c r="H235" s="190"/>
      <c r="I235" s="190"/>
      <c r="J235" s="190"/>
      <c r="K235" s="190"/>
      <c r="L235" s="190"/>
      <c r="M235" s="190"/>
      <c r="N235" s="190"/>
      <c r="O235" s="190"/>
      <c r="P235" s="190"/>
      <c r="Q235" s="190"/>
      <c r="R235" s="190"/>
      <c r="S235" s="190"/>
      <c r="T235" s="190"/>
      <c r="U235" s="190"/>
      <c r="V235" s="190"/>
    </row>
    <row r="236">
      <c r="C236" s="206"/>
      <c r="D236" s="206"/>
      <c r="E236" s="206"/>
      <c r="F236" s="190"/>
      <c r="G236" s="190"/>
      <c r="H236" s="190"/>
      <c r="I236" s="190"/>
      <c r="J236" s="190"/>
      <c r="K236" s="190"/>
      <c r="L236" s="190"/>
      <c r="M236" s="190"/>
      <c r="N236" s="190"/>
      <c r="O236" s="190"/>
      <c r="P236" s="190"/>
      <c r="Q236" s="190"/>
      <c r="R236" s="190"/>
      <c r="S236" s="190"/>
      <c r="T236" s="190"/>
      <c r="U236" s="190"/>
      <c r="V236" s="190"/>
    </row>
    <row r="237">
      <c r="C237" s="206"/>
      <c r="D237" s="206"/>
      <c r="E237" s="206"/>
      <c r="F237" s="190"/>
      <c r="G237" s="190"/>
      <c r="H237" s="190"/>
      <c r="I237" s="190"/>
      <c r="J237" s="190"/>
      <c r="K237" s="190"/>
      <c r="L237" s="190"/>
      <c r="M237" s="190"/>
      <c r="N237" s="190"/>
      <c r="O237" s="190"/>
      <c r="P237" s="190"/>
      <c r="Q237" s="190"/>
      <c r="R237" s="190"/>
      <c r="S237" s="190"/>
      <c r="T237" s="190"/>
      <c r="U237" s="190"/>
      <c r="V237" s="190"/>
    </row>
    <row r="238">
      <c r="C238" s="206"/>
      <c r="D238" s="206"/>
      <c r="E238" s="206"/>
      <c r="F238" s="190"/>
      <c r="G238" s="190"/>
      <c r="H238" s="190"/>
      <c r="I238" s="190"/>
      <c r="J238" s="190"/>
      <c r="K238" s="190"/>
      <c r="L238" s="190"/>
      <c r="M238" s="190"/>
      <c r="N238" s="190"/>
      <c r="O238" s="190"/>
      <c r="P238" s="190"/>
      <c r="Q238" s="190"/>
      <c r="R238" s="190"/>
      <c r="S238" s="190"/>
      <c r="T238" s="190"/>
      <c r="U238" s="190"/>
      <c r="V238" s="190"/>
    </row>
    <row r="239">
      <c r="C239" s="206"/>
      <c r="D239" s="206"/>
      <c r="E239" s="206"/>
      <c r="F239" s="190"/>
      <c r="G239" s="190"/>
      <c r="H239" s="190"/>
      <c r="I239" s="190"/>
      <c r="J239" s="190"/>
      <c r="K239" s="190"/>
      <c r="L239" s="190"/>
      <c r="M239" s="190"/>
      <c r="N239" s="190"/>
      <c r="O239" s="190"/>
      <c r="P239" s="190"/>
      <c r="Q239" s="190"/>
      <c r="R239" s="190"/>
      <c r="S239" s="190"/>
      <c r="T239" s="190"/>
      <c r="U239" s="190"/>
      <c r="V239" s="190"/>
    </row>
    <row r="240">
      <c r="C240" s="206"/>
      <c r="D240" s="206"/>
      <c r="E240" s="206"/>
      <c r="F240" s="190"/>
      <c r="G240" s="190"/>
      <c r="H240" s="190"/>
      <c r="I240" s="190"/>
      <c r="J240" s="190"/>
      <c r="K240" s="190"/>
      <c r="L240" s="190"/>
      <c r="M240" s="190"/>
      <c r="N240" s="190"/>
      <c r="O240" s="190"/>
      <c r="P240" s="190"/>
      <c r="Q240" s="190"/>
      <c r="R240" s="190"/>
      <c r="S240" s="190"/>
      <c r="T240" s="190"/>
      <c r="U240" s="190"/>
      <c r="V240" s="190"/>
    </row>
    <row r="241">
      <c r="C241" s="206"/>
      <c r="D241" s="206"/>
      <c r="E241" s="206"/>
      <c r="F241" s="190"/>
      <c r="G241" s="190"/>
      <c r="H241" s="190"/>
      <c r="I241" s="190"/>
      <c r="J241" s="190"/>
      <c r="K241" s="190"/>
      <c r="L241" s="190"/>
      <c r="M241" s="190"/>
      <c r="N241" s="190"/>
      <c r="O241" s="190"/>
      <c r="P241" s="190"/>
      <c r="Q241" s="190"/>
      <c r="R241" s="190"/>
      <c r="S241" s="190"/>
      <c r="T241" s="190"/>
      <c r="U241" s="190"/>
      <c r="V241" s="190"/>
    </row>
    <row r="242">
      <c r="C242" s="206"/>
      <c r="D242" s="206"/>
      <c r="E242" s="206"/>
      <c r="F242" s="190"/>
      <c r="G242" s="190"/>
      <c r="H242" s="190"/>
      <c r="I242" s="190"/>
      <c r="J242" s="190"/>
      <c r="K242" s="190"/>
      <c r="L242" s="190"/>
      <c r="M242" s="190"/>
      <c r="N242" s="190"/>
      <c r="O242" s="190"/>
      <c r="P242" s="190"/>
      <c r="Q242" s="190"/>
      <c r="R242" s="190"/>
      <c r="S242" s="190"/>
      <c r="T242" s="190"/>
      <c r="U242" s="190"/>
      <c r="V242" s="190"/>
    </row>
    <row r="243">
      <c r="C243" s="206"/>
      <c r="D243" s="206"/>
      <c r="E243" s="206"/>
      <c r="F243" s="190"/>
      <c r="G243" s="190"/>
      <c r="H243" s="190"/>
      <c r="I243" s="190"/>
      <c r="J243" s="190"/>
      <c r="K243" s="190"/>
      <c r="L243" s="190"/>
      <c r="M243" s="190"/>
      <c r="N243" s="190"/>
      <c r="O243" s="190"/>
      <c r="P243" s="190"/>
      <c r="Q243" s="190"/>
      <c r="R243" s="190"/>
      <c r="S243" s="190"/>
      <c r="T243" s="190"/>
      <c r="U243" s="190"/>
      <c r="V243" s="190"/>
    </row>
    <row r="244">
      <c r="C244" s="206"/>
      <c r="D244" s="206"/>
      <c r="E244" s="206"/>
      <c r="F244" s="190"/>
      <c r="G244" s="190"/>
      <c r="H244" s="190"/>
      <c r="I244" s="190"/>
      <c r="J244" s="190"/>
      <c r="K244" s="190"/>
      <c r="L244" s="190"/>
      <c r="M244" s="190"/>
      <c r="N244" s="190"/>
      <c r="O244" s="190"/>
      <c r="P244" s="190"/>
      <c r="Q244" s="190"/>
      <c r="R244" s="190"/>
      <c r="S244" s="190"/>
      <c r="T244" s="190"/>
      <c r="U244" s="190"/>
      <c r="V244" s="190"/>
    </row>
    <row r="245">
      <c r="C245" s="206"/>
      <c r="D245" s="206"/>
      <c r="E245" s="206"/>
      <c r="F245" s="190"/>
      <c r="G245" s="190"/>
      <c r="H245" s="190"/>
      <c r="I245" s="190"/>
      <c r="J245" s="190"/>
      <c r="K245" s="190"/>
      <c r="L245" s="190"/>
      <c r="M245" s="190"/>
      <c r="N245" s="190"/>
      <c r="O245" s="190"/>
      <c r="P245" s="190"/>
      <c r="Q245" s="190"/>
      <c r="R245" s="190"/>
      <c r="S245" s="190"/>
      <c r="T245" s="190"/>
      <c r="U245" s="190"/>
      <c r="V245" s="190"/>
    </row>
    <row r="246">
      <c r="C246" s="206"/>
      <c r="D246" s="206"/>
      <c r="E246" s="206"/>
      <c r="F246" s="190"/>
      <c r="G246" s="190"/>
      <c r="H246" s="190"/>
      <c r="I246" s="190"/>
      <c r="J246" s="190"/>
      <c r="K246" s="190"/>
      <c r="L246" s="190"/>
      <c r="M246" s="190"/>
      <c r="N246" s="190"/>
      <c r="O246" s="190"/>
      <c r="P246" s="190"/>
      <c r="Q246" s="190"/>
      <c r="R246" s="190"/>
      <c r="S246" s="190"/>
      <c r="T246" s="190"/>
      <c r="U246" s="190"/>
      <c r="V246" s="190"/>
    </row>
    <row r="247">
      <c r="C247" s="206"/>
      <c r="D247" s="206"/>
      <c r="E247" s="206"/>
      <c r="F247" s="190"/>
      <c r="G247" s="190"/>
      <c r="H247" s="190"/>
      <c r="I247" s="190"/>
      <c r="J247" s="190"/>
      <c r="K247" s="190"/>
      <c r="L247" s="190"/>
      <c r="M247" s="190"/>
      <c r="N247" s="190"/>
      <c r="O247" s="190"/>
      <c r="P247" s="190"/>
      <c r="Q247" s="190"/>
      <c r="R247" s="190"/>
      <c r="S247" s="190"/>
      <c r="T247" s="190"/>
      <c r="U247" s="190"/>
      <c r="V247" s="190"/>
    </row>
    <row r="248">
      <c r="C248" s="206"/>
      <c r="D248" s="206"/>
      <c r="E248" s="206"/>
      <c r="F248" s="190"/>
      <c r="G248" s="190"/>
      <c r="H248" s="190"/>
      <c r="I248" s="190"/>
      <c r="J248" s="190"/>
      <c r="K248" s="190"/>
      <c r="L248" s="190"/>
      <c r="M248" s="190"/>
      <c r="N248" s="190"/>
      <c r="O248" s="190"/>
      <c r="P248" s="190"/>
      <c r="Q248" s="190"/>
      <c r="R248" s="190"/>
      <c r="S248" s="190"/>
      <c r="T248" s="190"/>
      <c r="U248" s="190"/>
      <c r="V248" s="190"/>
    </row>
    <row r="249">
      <c r="C249" s="206"/>
      <c r="D249" s="206"/>
      <c r="E249" s="206"/>
      <c r="F249" s="190"/>
      <c r="G249" s="190"/>
      <c r="H249" s="190"/>
      <c r="I249" s="190"/>
      <c r="J249" s="190"/>
      <c r="K249" s="190"/>
      <c r="L249" s="190"/>
      <c r="M249" s="190"/>
      <c r="N249" s="190"/>
      <c r="O249" s="190"/>
      <c r="P249" s="190"/>
      <c r="Q249" s="190"/>
      <c r="R249" s="190"/>
      <c r="S249" s="190"/>
      <c r="T249" s="190"/>
      <c r="U249" s="190"/>
      <c r="V249" s="190"/>
    </row>
    <row r="250">
      <c r="C250" s="206"/>
      <c r="D250" s="206"/>
      <c r="E250" s="206"/>
      <c r="F250" s="190"/>
      <c r="G250" s="190"/>
      <c r="H250" s="190"/>
      <c r="I250" s="190"/>
      <c r="J250" s="190"/>
      <c r="K250" s="190"/>
      <c r="L250" s="190"/>
      <c r="M250" s="190"/>
      <c r="N250" s="190"/>
      <c r="O250" s="190"/>
      <c r="P250" s="190"/>
      <c r="Q250" s="190"/>
      <c r="R250" s="190"/>
      <c r="S250" s="190"/>
      <c r="T250" s="190"/>
      <c r="U250" s="190"/>
      <c r="V250" s="190"/>
    </row>
    <row r="251">
      <c r="C251" s="206"/>
      <c r="D251" s="206"/>
      <c r="E251" s="206"/>
      <c r="F251" s="190"/>
      <c r="G251" s="190"/>
      <c r="H251" s="190"/>
      <c r="I251" s="190"/>
      <c r="J251" s="190"/>
      <c r="K251" s="190"/>
      <c r="L251" s="190"/>
      <c r="M251" s="190"/>
      <c r="N251" s="190"/>
      <c r="O251" s="190"/>
      <c r="P251" s="190"/>
      <c r="Q251" s="190"/>
      <c r="R251" s="190"/>
      <c r="S251" s="190"/>
      <c r="T251" s="190"/>
      <c r="U251" s="190"/>
      <c r="V251" s="190"/>
    </row>
    <row r="252">
      <c r="C252" s="206"/>
      <c r="D252" s="206"/>
      <c r="E252" s="206"/>
      <c r="F252" s="190"/>
      <c r="G252" s="190"/>
      <c r="H252" s="190"/>
      <c r="I252" s="190"/>
      <c r="J252" s="190"/>
      <c r="K252" s="190"/>
      <c r="L252" s="190"/>
      <c r="M252" s="190"/>
      <c r="N252" s="190"/>
      <c r="O252" s="190"/>
      <c r="P252" s="190"/>
      <c r="Q252" s="190"/>
      <c r="R252" s="190"/>
      <c r="S252" s="190"/>
      <c r="T252" s="190"/>
      <c r="U252" s="190"/>
      <c r="V252" s="190"/>
    </row>
    <row r="253">
      <c r="C253" s="206"/>
      <c r="D253" s="206"/>
      <c r="E253" s="206"/>
      <c r="F253" s="190"/>
      <c r="G253" s="190"/>
      <c r="H253" s="190"/>
      <c r="I253" s="190"/>
      <c r="J253" s="190"/>
      <c r="K253" s="190"/>
      <c r="L253" s="190"/>
      <c r="M253" s="190"/>
      <c r="N253" s="190"/>
      <c r="O253" s="190"/>
      <c r="P253" s="190"/>
      <c r="Q253" s="190"/>
      <c r="R253" s="190"/>
      <c r="S253" s="190"/>
      <c r="T253" s="190"/>
      <c r="U253" s="190"/>
      <c r="V253" s="190"/>
    </row>
    <row r="254">
      <c r="C254" s="206"/>
      <c r="D254" s="206"/>
      <c r="E254" s="206"/>
      <c r="F254" s="190"/>
      <c r="G254" s="190"/>
      <c r="H254" s="190"/>
      <c r="I254" s="190"/>
      <c r="J254" s="190"/>
      <c r="K254" s="190"/>
      <c r="L254" s="190"/>
      <c r="M254" s="190"/>
      <c r="N254" s="190"/>
      <c r="O254" s="190"/>
      <c r="P254" s="190"/>
      <c r="Q254" s="190"/>
      <c r="R254" s="190"/>
      <c r="S254" s="190"/>
      <c r="T254" s="190"/>
      <c r="U254" s="190"/>
      <c r="V254" s="190"/>
    </row>
    <row r="255">
      <c r="C255" s="206"/>
      <c r="D255" s="206"/>
      <c r="E255" s="206"/>
      <c r="F255" s="190"/>
      <c r="G255" s="190"/>
      <c r="H255" s="190"/>
      <c r="I255" s="190"/>
      <c r="J255" s="190"/>
      <c r="K255" s="190"/>
      <c r="L255" s="190"/>
      <c r="M255" s="190"/>
      <c r="N255" s="190"/>
      <c r="O255" s="190"/>
      <c r="P255" s="190"/>
      <c r="Q255" s="190"/>
      <c r="R255" s="190"/>
      <c r="S255" s="190"/>
      <c r="T255" s="190"/>
      <c r="U255" s="190"/>
      <c r="V255" s="190"/>
    </row>
    <row r="256">
      <c r="C256" s="206"/>
      <c r="D256" s="206"/>
      <c r="E256" s="206"/>
      <c r="F256" s="190"/>
      <c r="G256" s="190"/>
      <c r="H256" s="190"/>
      <c r="I256" s="190"/>
      <c r="J256" s="190"/>
      <c r="K256" s="190"/>
      <c r="L256" s="190"/>
      <c r="M256" s="190"/>
      <c r="N256" s="190"/>
      <c r="O256" s="190"/>
      <c r="P256" s="190"/>
      <c r="Q256" s="190"/>
      <c r="R256" s="190"/>
      <c r="S256" s="190"/>
      <c r="T256" s="190"/>
      <c r="U256" s="190"/>
      <c r="V256" s="190"/>
    </row>
    <row r="257">
      <c r="C257" s="206"/>
      <c r="D257" s="206"/>
      <c r="E257" s="206"/>
      <c r="F257" s="190"/>
      <c r="G257" s="190"/>
      <c r="H257" s="190"/>
      <c r="I257" s="190"/>
      <c r="J257" s="190"/>
      <c r="K257" s="190"/>
      <c r="L257" s="190"/>
      <c r="M257" s="190"/>
      <c r="N257" s="190"/>
      <c r="O257" s="190"/>
      <c r="P257" s="190"/>
      <c r="Q257" s="190"/>
      <c r="R257" s="190"/>
      <c r="S257" s="190"/>
      <c r="T257" s="190"/>
      <c r="U257" s="190"/>
      <c r="V257" s="190"/>
    </row>
    <row r="258">
      <c r="C258" s="206"/>
      <c r="D258" s="206"/>
      <c r="E258" s="206"/>
      <c r="F258" s="190"/>
      <c r="G258" s="190"/>
      <c r="H258" s="190"/>
      <c r="I258" s="190"/>
      <c r="J258" s="190"/>
      <c r="K258" s="190"/>
      <c r="L258" s="190"/>
      <c r="M258" s="190"/>
      <c r="N258" s="190"/>
      <c r="O258" s="190"/>
      <c r="P258" s="190"/>
      <c r="Q258" s="190"/>
      <c r="R258" s="190"/>
      <c r="S258" s="190"/>
      <c r="T258" s="190"/>
      <c r="U258" s="190"/>
      <c r="V258" s="190"/>
    </row>
    <row r="259">
      <c r="C259" s="206"/>
      <c r="D259" s="206"/>
      <c r="E259" s="206"/>
      <c r="F259" s="190"/>
      <c r="G259" s="190"/>
      <c r="H259" s="190"/>
      <c r="I259" s="190"/>
      <c r="J259" s="190"/>
      <c r="K259" s="190"/>
      <c r="L259" s="190"/>
      <c r="M259" s="190"/>
      <c r="N259" s="190"/>
      <c r="O259" s="190"/>
      <c r="P259" s="190"/>
      <c r="Q259" s="190"/>
      <c r="R259" s="190"/>
      <c r="S259" s="190"/>
      <c r="T259" s="190"/>
      <c r="U259" s="190"/>
      <c r="V259" s="190"/>
    </row>
    <row r="260">
      <c r="C260" s="206"/>
      <c r="D260" s="206"/>
      <c r="E260" s="206"/>
      <c r="F260" s="190"/>
      <c r="G260" s="190"/>
      <c r="H260" s="190"/>
      <c r="I260" s="190"/>
      <c r="J260" s="190"/>
      <c r="K260" s="190"/>
      <c r="L260" s="190"/>
      <c r="M260" s="190"/>
      <c r="N260" s="190"/>
      <c r="O260" s="190"/>
      <c r="P260" s="190"/>
      <c r="Q260" s="190"/>
      <c r="R260" s="190"/>
      <c r="S260" s="190"/>
      <c r="T260" s="190"/>
      <c r="U260" s="190"/>
      <c r="V260" s="190"/>
    </row>
    <row r="261">
      <c r="C261" s="206"/>
      <c r="D261" s="206"/>
      <c r="E261" s="206"/>
      <c r="F261" s="190"/>
      <c r="G261" s="190"/>
      <c r="H261" s="190"/>
      <c r="I261" s="190"/>
      <c r="J261" s="190"/>
      <c r="K261" s="190"/>
      <c r="L261" s="190"/>
      <c r="M261" s="190"/>
      <c r="N261" s="190"/>
      <c r="O261" s="190"/>
      <c r="P261" s="190"/>
      <c r="Q261" s="190"/>
      <c r="R261" s="190"/>
      <c r="S261" s="190"/>
      <c r="T261" s="190"/>
      <c r="U261" s="190"/>
      <c r="V261" s="190"/>
    </row>
    <row r="262">
      <c r="C262" s="206"/>
      <c r="D262" s="206"/>
      <c r="E262" s="206"/>
      <c r="F262" s="190"/>
      <c r="G262" s="190"/>
      <c r="H262" s="190"/>
      <c r="I262" s="190"/>
      <c r="J262" s="190"/>
      <c r="K262" s="190"/>
      <c r="L262" s="190"/>
      <c r="M262" s="190"/>
      <c r="N262" s="190"/>
      <c r="O262" s="190"/>
      <c r="P262" s="190"/>
      <c r="Q262" s="190"/>
      <c r="R262" s="190"/>
      <c r="S262" s="190"/>
      <c r="T262" s="190"/>
      <c r="U262" s="190"/>
      <c r="V262" s="190"/>
    </row>
    <row r="263">
      <c r="C263" s="206"/>
      <c r="D263" s="206"/>
      <c r="E263" s="206"/>
      <c r="F263" s="190"/>
      <c r="G263" s="190"/>
      <c r="H263" s="190"/>
      <c r="I263" s="190"/>
      <c r="J263" s="190"/>
      <c r="K263" s="190"/>
      <c r="L263" s="190"/>
      <c r="M263" s="190"/>
      <c r="N263" s="190"/>
      <c r="O263" s="190"/>
      <c r="P263" s="190"/>
      <c r="Q263" s="190"/>
      <c r="R263" s="190"/>
      <c r="S263" s="190"/>
      <c r="T263" s="190"/>
      <c r="U263" s="190"/>
      <c r="V263" s="190"/>
    </row>
    <row r="264">
      <c r="C264" s="206"/>
      <c r="D264" s="206"/>
      <c r="E264" s="206"/>
      <c r="F264" s="190"/>
      <c r="G264" s="190"/>
      <c r="H264" s="190"/>
      <c r="I264" s="190"/>
      <c r="J264" s="190"/>
      <c r="K264" s="190"/>
      <c r="L264" s="190"/>
      <c r="M264" s="190"/>
      <c r="N264" s="190"/>
      <c r="O264" s="190"/>
      <c r="P264" s="190"/>
      <c r="Q264" s="190"/>
      <c r="R264" s="190"/>
      <c r="S264" s="190"/>
      <c r="T264" s="190"/>
      <c r="U264" s="190"/>
      <c r="V264" s="190"/>
    </row>
    <row r="265">
      <c r="C265" s="206"/>
      <c r="D265" s="206"/>
      <c r="E265" s="206"/>
      <c r="F265" s="190"/>
      <c r="G265" s="190"/>
      <c r="H265" s="190"/>
      <c r="I265" s="190"/>
      <c r="J265" s="190"/>
      <c r="K265" s="190"/>
      <c r="L265" s="190"/>
      <c r="M265" s="190"/>
      <c r="N265" s="190"/>
      <c r="O265" s="190"/>
      <c r="P265" s="190"/>
      <c r="Q265" s="190"/>
      <c r="R265" s="190"/>
      <c r="S265" s="190"/>
      <c r="T265" s="190"/>
      <c r="U265" s="190"/>
      <c r="V265" s="190"/>
    </row>
    <row r="266">
      <c r="C266" s="206"/>
      <c r="D266" s="206"/>
      <c r="E266" s="206"/>
      <c r="F266" s="190"/>
      <c r="G266" s="190"/>
      <c r="H266" s="190"/>
      <c r="I266" s="190"/>
      <c r="J266" s="190"/>
      <c r="K266" s="190"/>
      <c r="L266" s="190"/>
      <c r="M266" s="190"/>
      <c r="N266" s="190"/>
      <c r="O266" s="190"/>
      <c r="P266" s="190"/>
      <c r="Q266" s="190"/>
      <c r="R266" s="190"/>
      <c r="S266" s="190"/>
      <c r="T266" s="190"/>
      <c r="U266" s="190"/>
      <c r="V266" s="190"/>
    </row>
    <row r="267">
      <c r="C267" s="206"/>
      <c r="D267" s="206"/>
      <c r="E267" s="206"/>
      <c r="F267" s="190"/>
      <c r="G267" s="190"/>
      <c r="H267" s="190"/>
      <c r="I267" s="190"/>
      <c r="J267" s="190"/>
      <c r="K267" s="190"/>
      <c r="L267" s="190"/>
      <c r="M267" s="190"/>
      <c r="N267" s="190"/>
      <c r="O267" s="190"/>
      <c r="P267" s="190"/>
      <c r="Q267" s="190"/>
      <c r="R267" s="190"/>
      <c r="S267" s="190"/>
      <c r="T267" s="190"/>
      <c r="U267" s="190"/>
      <c r="V267" s="190"/>
    </row>
    <row r="268">
      <c r="C268" s="206"/>
      <c r="D268" s="206"/>
      <c r="E268" s="206"/>
      <c r="F268" s="190"/>
      <c r="G268" s="190"/>
      <c r="H268" s="190"/>
      <c r="I268" s="190"/>
      <c r="J268" s="190"/>
      <c r="K268" s="190"/>
      <c r="L268" s="190"/>
      <c r="M268" s="190"/>
      <c r="N268" s="190"/>
      <c r="O268" s="190"/>
      <c r="P268" s="190"/>
      <c r="Q268" s="190"/>
      <c r="R268" s="190"/>
      <c r="S268" s="190"/>
      <c r="T268" s="190"/>
      <c r="U268" s="190"/>
      <c r="V268" s="190"/>
    </row>
    <row r="269">
      <c r="C269" s="206"/>
      <c r="D269" s="206"/>
      <c r="E269" s="206"/>
      <c r="F269" s="190"/>
      <c r="G269" s="190"/>
      <c r="H269" s="190"/>
      <c r="I269" s="190"/>
      <c r="J269" s="190"/>
      <c r="K269" s="190"/>
      <c r="L269" s="190"/>
      <c r="M269" s="190"/>
      <c r="N269" s="190"/>
      <c r="O269" s="190"/>
      <c r="P269" s="190"/>
      <c r="Q269" s="190"/>
      <c r="R269" s="190"/>
      <c r="S269" s="190"/>
      <c r="T269" s="190"/>
      <c r="U269" s="190"/>
      <c r="V269" s="190"/>
    </row>
    <row r="270">
      <c r="C270" s="206"/>
      <c r="D270" s="206"/>
      <c r="E270" s="206"/>
      <c r="F270" s="190"/>
      <c r="G270" s="190"/>
      <c r="H270" s="190"/>
      <c r="I270" s="190"/>
      <c r="J270" s="190"/>
      <c r="K270" s="190"/>
      <c r="L270" s="190"/>
      <c r="M270" s="190"/>
      <c r="N270" s="190"/>
      <c r="O270" s="190"/>
      <c r="P270" s="190"/>
      <c r="Q270" s="190"/>
      <c r="R270" s="190"/>
      <c r="S270" s="190"/>
      <c r="T270" s="190"/>
      <c r="U270" s="190"/>
      <c r="V270" s="190"/>
    </row>
    <row r="271">
      <c r="C271" s="206"/>
      <c r="D271" s="206"/>
      <c r="E271" s="206"/>
      <c r="F271" s="190"/>
      <c r="G271" s="190"/>
      <c r="H271" s="190"/>
      <c r="I271" s="190"/>
      <c r="J271" s="190"/>
      <c r="K271" s="190"/>
      <c r="L271" s="190"/>
      <c r="M271" s="190"/>
      <c r="N271" s="190"/>
      <c r="O271" s="190"/>
      <c r="P271" s="190"/>
      <c r="Q271" s="190"/>
      <c r="R271" s="190"/>
      <c r="S271" s="190"/>
      <c r="T271" s="190"/>
      <c r="U271" s="190"/>
      <c r="V271" s="190"/>
    </row>
    <row r="272">
      <c r="C272" s="206"/>
      <c r="D272" s="206"/>
      <c r="E272" s="206"/>
      <c r="F272" s="190"/>
      <c r="G272" s="190"/>
      <c r="H272" s="190"/>
      <c r="I272" s="190"/>
      <c r="J272" s="190"/>
      <c r="K272" s="190"/>
      <c r="L272" s="190"/>
      <c r="M272" s="190"/>
      <c r="N272" s="190"/>
      <c r="O272" s="190"/>
      <c r="P272" s="190"/>
      <c r="Q272" s="190"/>
      <c r="R272" s="190"/>
      <c r="S272" s="190"/>
      <c r="T272" s="190"/>
      <c r="U272" s="190"/>
      <c r="V272" s="190"/>
    </row>
    <row r="273">
      <c r="C273" s="206"/>
      <c r="D273" s="206"/>
      <c r="E273" s="206"/>
      <c r="F273" s="190"/>
      <c r="G273" s="190"/>
      <c r="H273" s="190"/>
      <c r="I273" s="190"/>
      <c r="J273" s="190"/>
      <c r="K273" s="190"/>
      <c r="L273" s="190"/>
      <c r="M273" s="190"/>
      <c r="N273" s="190"/>
      <c r="O273" s="190"/>
      <c r="P273" s="190"/>
      <c r="Q273" s="190"/>
      <c r="R273" s="190"/>
      <c r="S273" s="190"/>
      <c r="T273" s="190"/>
      <c r="U273" s="190"/>
      <c r="V273" s="190"/>
    </row>
    <row r="274">
      <c r="C274" s="206"/>
      <c r="D274" s="206"/>
      <c r="E274" s="206"/>
      <c r="F274" s="190"/>
      <c r="G274" s="190"/>
      <c r="H274" s="190"/>
      <c r="I274" s="190"/>
      <c r="J274" s="190"/>
      <c r="K274" s="190"/>
      <c r="L274" s="190"/>
      <c r="M274" s="190"/>
      <c r="N274" s="190"/>
      <c r="O274" s="190"/>
      <c r="P274" s="190"/>
      <c r="Q274" s="190"/>
      <c r="R274" s="190"/>
      <c r="S274" s="190"/>
      <c r="T274" s="190"/>
      <c r="U274" s="190"/>
      <c r="V274" s="190"/>
    </row>
    <row r="275">
      <c r="C275" s="206"/>
      <c r="D275" s="206"/>
      <c r="E275" s="206"/>
      <c r="F275" s="190"/>
      <c r="G275" s="190"/>
      <c r="H275" s="190"/>
      <c r="I275" s="190"/>
      <c r="J275" s="190"/>
      <c r="K275" s="190"/>
      <c r="L275" s="190"/>
      <c r="M275" s="190"/>
      <c r="N275" s="190"/>
      <c r="O275" s="190"/>
      <c r="P275" s="190"/>
      <c r="Q275" s="190"/>
      <c r="R275" s="190"/>
      <c r="S275" s="190"/>
      <c r="T275" s="190"/>
      <c r="U275" s="190"/>
      <c r="V275" s="190"/>
    </row>
    <row r="276">
      <c r="C276" s="206"/>
      <c r="D276" s="206"/>
      <c r="E276" s="206"/>
      <c r="F276" s="190"/>
      <c r="G276" s="190"/>
      <c r="H276" s="190"/>
      <c r="I276" s="190"/>
      <c r="J276" s="190"/>
      <c r="K276" s="190"/>
      <c r="L276" s="190"/>
      <c r="M276" s="190"/>
      <c r="N276" s="190"/>
      <c r="O276" s="190"/>
      <c r="P276" s="190"/>
      <c r="Q276" s="190"/>
      <c r="R276" s="190"/>
      <c r="S276" s="190"/>
      <c r="T276" s="190"/>
      <c r="U276" s="190"/>
      <c r="V276" s="190"/>
    </row>
    <row r="277">
      <c r="C277" s="206"/>
      <c r="D277" s="206"/>
      <c r="E277" s="206"/>
      <c r="F277" s="190"/>
      <c r="G277" s="190"/>
      <c r="H277" s="190"/>
      <c r="I277" s="190"/>
      <c r="J277" s="190"/>
      <c r="K277" s="190"/>
      <c r="L277" s="190"/>
      <c r="M277" s="190"/>
      <c r="N277" s="190"/>
      <c r="O277" s="190"/>
      <c r="P277" s="190"/>
      <c r="Q277" s="190"/>
      <c r="R277" s="190"/>
      <c r="S277" s="190"/>
      <c r="T277" s="190"/>
      <c r="U277" s="190"/>
      <c r="V277" s="190"/>
    </row>
    <row r="278">
      <c r="C278" s="206"/>
      <c r="D278" s="206"/>
      <c r="E278" s="206"/>
      <c r="F278" s="190"/>
      <c r="G278" s="190"/>
      <c r="H278" s="190"/>
      <c r="I278" s="190"/>
      <c r="J278" s="190"/>
      <c r="K278" s="190"/>
      <c r="L278" s="190"/>
      <c r="M278" s="190"/>
      <c r="N278" s="190"/>
      <c r="O278" s="190"/>
      <c r="P278" s="190"/>
      <c r="Q278" s="190"/>
      <c r="R278" s="190"/>
      <c r="S278" s="190"/>
      <c r="T278" s="190"/>
      <c r="U278" s="190"/>
      <c r="V278" s="190"/>
    </row>
    <row r="279">
      <c r="C279" s="206"/>
      <c r="D279" s="206"/>
      <c r="E279" s="206"/>
      <c r="F279" s="190"/>
      <c r="G279" s="190"/>
      <c r="H279" s="190"/>
      <c r="I279" s="190"/>
      <c r="J279" s="190"/>
      <c r="K279" s="190"/>
      <c r="L279" s="190"/>
      <c r="M279" s="190"/>
      <c r="N279" s="190"/>
      <c r="O279" s="190"/>
      <c r="P279" s="190"/>
      <c r="Q279" s="190"/>
      <c r="R279" s="190"/>
      <c r="S279" s="190"/>
      <c r="T279" s="190"/>
      <c r="U279" s="190"/>
      <c r="V279" s="190"/>
    </row>
    <row r="280">
      <c r="C280" s="206"/>
      <c r="D280" s="206"/>
      <c r="E280" s="206"/>
      <c r="F280" s="190"/>
      <c r="G280" s="190"/>
      <c r="H280" s="190"/>
      <c r="I280" s="190"/>
      <c r="J280" s="190"/>
      <c r="K280" s="190"/>
      <c r="L280" s="190"/>
      <c r="M280" s="190"/>
      <c r="N280" s="190"/>
      <c r="O280" s="190"/>
      <c r="P280" s="190"/>
      <c r="Q280" s="190"/>
      <c r="R280" s="190"/>
      <c r="S280" s="190"/>
      <c r="T280" s="190"/>
      <c r="U280" s="190"/>
      <c r="V280" s="190"/>
    </row>
    <row r="281">
      <c r="C281" s="206"/>
      <c r="D281" s="206"/>
      <c r="E281" s="206"/>
      <c r="F281" s="190"/>
      <c r="G281" s="190"/>
      <c r="H281" s="190"/>
      <c r="I281" s="190"/>
      <c r="J281" s="190"/>
      <c r="K281" s="190"/>
      <c r="L281" s="190"/>
      <c r="M281" s="190"/>
      <c r="N281" s="190"/>
      <c r="O281" s="190"/>
      <c r="P281" s="190"/>
      <c r="Q281" s="190"/>
      <c r="R281" s="190"/>
      <c r="S281" s="190"/>
      <c r="T281" s="190"/>
      <c r="U281" s="190"/>
      <c r="V281" s="190"/>
    </row>
    <row r="282">
      <c r="C282" s="206"/>
      <c r="D282" s="206"/>
      <c r="E282" s="206"/>
      <c r="F282" s="190"/>
      <c r="G282" s="190"/>
      <c r="H282" s="190"/>
      <c r="I282" s="190"/>
      <c r="J282" s="190"/>
      <c r="K282" s="190"/>
      <c r="L282" s="190"/>
      <c r="M282" s="190"/>
      <c r="N282" s="190"/>
      <c r="O282" s="190"/>
      <c r="P282" s="190"/>
      <c r="Q282" s="190"/>
      <c r="R282" s="190"/>
      <c r="S282" s="190"/>
      <c r="T282" s="190"/>
      <c r="U282" s="190"/>
      <c r="V282" s="190"/>
    </row>
    <row r="283">
      <c r="C283" s="206"/>
      <c r="D283" s="206"/>
      <c r="E283" s="206"/>
      <c r="F283" s="190"/>
      <c r="G283" s="190"/>
      <c r="H283" s="190"/>
      <c r="I283" s="190"/>
      <c r="J283" s="190"/>
      <c r="K283" s="190"/>
      <c r="L283" s="190"/>
      <c r="M283" s="190"/>
      <c r="N283" s="190"/>
      <c r="O283" s="190"/>
      <c r="P283" s="190"/>
      <c r="Q283" s="190"/>
      <c r="R283" s="190"/>
      <c r="S283" s="190"/>
      <c r="T283" s="190"/>
      <c r="U283" s="190"/>
      <c r="V283" s="190"/>
    </row>
    <row r="284">
      <c r="C284" s="206"/>
      <c r="D284" s="206"/>
      <c r="E284" s="206"/>
      <c r="F284" s="190"/>
      <c r="G284" s="190"/>
      <c r="H284" s="190"/>
      <c r="I284" s="190"/>
      <c r="J284" s="190"/>
      <c r="K284" s="190"/>
      <c r="L284" s="190"/>
      <c r="M284" s="190"/>
      <c r="N284" s="190"/>
      <c r="O284" s="190"/>
      <c r="P284" s="190"/>
      <c r="Q284" s="190"/>
      <c r="R284" s="190"/>
      <c r="S284" s="190"/>
      <c r="T284" s="190"/>
      <c r="U284" s="190"/>
      <c r="V284" s="190"/>
    </row>
    <row r="285">
      <c r="C285" s="206"/>
      <c r="D285" s="206"/>
      <c r="E285" s="206"/>
      <c r="F285" s="190"/>
      <c r="G285" s="190"/>
      <c r="H285" s="190"/>
      <c r="I285" s="190"/>
      <c r="J285" s="190"/>
      <c r="K285" s="190"/>
      <c r="L285" s="190"/>
      <c r="M285" s="190"/>
      <c r="N285" s="190"/>
      <c r="O285" s="190"/>
      <c r="P285" s="190"/>
      <c r="Q285" s="190"/>
      <c r="R285" s="190"/>
      <c r="S285" s="190"/>
      <c r="T285" s="190"/>
      <c r="U285" s="190"/>
      <c r="V285" s="190"/>
    </row>
    <row r="286">
      <c r="C286" s="206"/>
      <c r="D286" s="206"/>
      <c r="E286" s="206"/>
      <c r="F286" s="190"/>
      <c r="G286" s="190"/>
      <c r="H286" s="190"/>
      <c r="I286" s="190"/>
      <c r="J286" s="190"/>
      <c r="K286" s="190"/>
      <c r="L286" s="190"/>
      <c r="M286" s="190"/>
      <c r="N286" s="190"/>
      <c r="O286" s="190"/>
      <c r="P286" s="190"/>
      <c r="Q286" s="190"/>
      <c r="R286" s="190"/>
      <c r="S286" s="190"/>
      <c r="T286" s="190"/>
      <c r="U286" s="190"/>
      <c r="V286" s="190"/>
    </row>
    <row r="287">
      <c r="C287" s="206"/>
      <c r="D287" s="206"/>
      <c r="E287" s="206"/>
      <c r="F287" s="190"/>
      <c r="G287" s="190"/>
      <c r="H287" s="190"/>
      <c r="I287" s="190"/>
      <c r="J287" s="190"/>
      <c r="K287" s="190"/>
      <c r="L287" s="190"/>
      <c r="M287" s="190"/>
      <c r="N287" s="190"/>
      <c r="O287" s="190"/>
      <c r="P287" s="190"/>
      <c r="Q287" s="190"/>
      <c r="R287" s="190"/>
      <c r="S287" s="190"/>
      <c r="T287" s="190"/>
      <c r="U287" s="190"/>
      <c r="V287" s="190"/>
    </row>
    <row r="288">
      <c r="C288" s="206"/>
      <c r="D288" s="206"/>
      <c r="E288" s="206"/>
      <c r="F288" s="190"/>
      <c r="G288" s="190"/>
      <c r="H288" s="190"/>
      <c r="I288" s="190"/>
      <c r="J288" s="190"/>
      <c r="K288" s="190"/>
      <c r="L288" s="190"/>
      <c r="M288" s="190"/>
      <c r="N288" s="190"/>
      <c r="O288" s="190"/>
      <c r="P288" s="190"/>
      <c r="Q288" s="190"/>
      <c r="R288" s="190"/>
      <c r="S288" s="190"/>
      <c r="T288" s="190"/>
      <c r="U288" s="190"/>
      <c r="V288" s="190"/>
    </row>
    <row r="289">
      <c r="C289" s="206"/>
      <c r="D289" s="206"/>
      <c r="E289" s="206"/>
      <c r="F289" s="190"/>
      <c r="G289" s="190"/>
      <c r="H289" s="190"/>
      <c r="I289" s="190"/>
      <c r="J289" s="190"/>
      <c r="K289" s="190"/>
      <c r="L289" s="190"/>
      <c r="M289" s="190"/>
      <c r="N289" s="190"/>
      <c r="O289" s="190"/>
      <c r="P289" s="190"/>
      <c r="Q289" s="190"/>
      <c r="R289" s="190"/>
      <c r="S289" s="190"/>
      <c r="T289" s="190"/>
      <c r="U289" s="190"/>
      <c r="V289" s="190"/>
    </row>
    <row r="290">
      <c r="C290" s="206"/>
      <c r="D290" s="206"/>
      <c r="E290" s="206"/>
      <c r="F290" s="190"/>
      <c r="G290" s="190"/>
      <c r="H290" s="190"/>
      <c r="I290" s="190"/>
      <c r="J290" s="190"/>
      <c r="K290" s="190"/>
      <c r="L290" s="190"/>
      <c r="M290" s="190"/>
      <c r="N290" s="190"/>
      <c r="O290" s="190"/>
      <c r="P290" s="190"/>
      <c r="Q290" s="190"/>
      <c r="R290" s="190"/>
      <c r="S290" s="190"/>
      <c r="T290" s="190"/>
      <c r="U290" s="190"/>
      <c r="V290" s="190"/>
    </row>
    <row r="291">
      <c r="C291" s="206"/>
      <c r="D291" s="206"/>
      <c r="E291" s="206"/>
      <c r="F291" s="190"/>
      <c r="G291" s="190"/>
      <c r="H291" s="190"/>
      <c r="I291" s="190"/>
      <c r="J291" s="190"/>
      <c r="K291" s="190"/>
      <c r="L291" s="190"/>
      <c r="M291" s="190"/>
      <c r="N291" s="190"/>
      <c r="O291" s="190"/>
      <c r="P291" s="190"/>
      <c r="Q291" s="190"/>
      <c r="R291" s="190"/>
      <c r="S291" s="190"/>
      <c r="T291" s="190"/>
      <c r="U291" s="190"/>
      <c r="V291" s="190"/>
    </row>
    <row r="292">
      <c r="C292" s="206"/>
      <c r="D292" s="206"/>
      <c r="E292" s="206"/>
      <c r="F292" s="190"/>
      <c r="G292" s="190"/>
      <c r="H292" s="190"/>
      <c r="I292" s="190"/>
      <c r="J292" s="190"/>
      <c r="K292" s="190"/>
      <c r="L292" s="190"/>
      <c r="M292" s="190"/>
      <c r="N292" s="190"/>
      <c r="O292" s="190"/>
      <c r="P292" s="190"/>
      <c r="Q292" s="190"/>
      <c r="R292" s="190"/>
      <c r="S292" s="190"/>
      <c r="T292" s="190"/>
      <c r="U292" s="190"/>
      <c r="V292" s="190"/>
    </row>
    <row r="293">
      <c r="C293" s="206"/>
      <c r="D293" s="206"/>
      <c r="E293" s="206"/>
      <c r="F293" s="190"/>
      <c r="G293" s="190"/>
      <c r="H293" s="190"/>
      <c r="I293" s="190"/>
      <c r="J293" s="190"/>
      <c r="K293" s="190"/>
      <c r="L293" s="190"/>
      <c r="M293" s="190"/>
      <c r="N293" s="190"/>
      <c r="O293" s="190"/>
      <c r="P293" s="190"/>
      <c r="Q293" s="190"/>
      <c r="R293" s="190"/>
      <c r="S293" s="190"/>
      <c r="T293" s="190"/>
      <c r="U293" s="190"/>
      <c r="V293" s="190"/>
    </row>
    <row r="294">
      <c r="C294" s="206"/>
      <c r="D294" s="206"/>
      <c r="E294" s="206"/>
      <c r="F294" s="190"/>
      <c r="G294" s="190"/>
      <c r="H294" s="190"/>
      <c r="I294" s="190"/>
      <c r="J294" s="190"/>
      <c r="K294" s="190"/>
      <c r="L294" s="190"/>
      <c r="M294" s="190"/>
      <c r="N294" s="190"/>
      <c r="O294" s="190"/>
      <c r="P294" s="190"/>
      <c r="Q294" s="190"/>
      <c r="R294" s="190"/>
      <c r="S294" s="190"/>
      <c r="T294" s="190"/>
      <c r="U294" s="190"/>
      <c r="V294" s="190"/>
    </row>
    <row r="295">
      <c r="C295" s="206"/>
      <c r="D295" s="206"/>
      <c r="E295" s="206"/>
      <c r="F295" s="190"/>
      <c r="G295" s="190"/>
      <c r="H295" s="190"/>
      <c r="I295" s="190"/>
      <c r="J295" s="190"/>
      <c r="K295" s="190"/>
      <c r="L295" s="190"/>
      <c r="M295" s="190"/>
      <c r="N295" s="190"/>
      <c r="O295" s="190"/>
      <c r="P295" s="190"/>
      <c r="Q295" s="190"/>
      <c r="R295" s="190"/>
      <c r="S295" s="190"/>
      <c r="T295" s="190"/>
      <c r="U295" s="190"/>
      <c r="V295" s="190"/>
    </row>
    <row r="296">
      <c r="C296" s="206"/>
      <c r="D296" s="206"/>
      <c r="E296" s="206"/>
      <c r="F296" s="190"/>
      <c r="G296" s="190"/>
      <c r="H296" s="190"/>
      <c r="I296" s="190"/>
      <c r="J296" s="190"/>
      <c r="K296" s="190"/>
      <c r="L296" s="190"/>
      <c r="M296" s="190"/>
      <c r="N296" s="190"/>
      <c r="O296" s="190"/>
      <c r="P296" s="190"/>
      <c r="Q296" s="190"/>
      <c r="R296" s="190"/>
      <c r="S296" s="190"/>
      <c r="T296" s="190"/>
      <c r="U296" s="190"/>
      <c r="V296" s="190"/>
    </row>
    <row r="297">
      <c r="C297" s="206"/>
      <c r="D297" s="206"/>
      <c r="E297" s="206"/>
      <c r="F297" s="190"/>
      <c r="G297" s="190"/>
      <c r="H297" s="190"/>
      <c r="I297" s="190"/>
      <c r="J297" s="190"/>
      <c r="K297" s="190"/>
      <c r="L297" s="190"/>
      <c r="M297" s="190"/>
      <c r="N297" s="190"/>
      <c r="O297" s="190"/>
      <c r="P297" s="190"/>
      <c r="Q297" s="190"/>
      <c r="R297" s="190"/>
      <c r="S297" s="190"/>
      <c r="T297" s="190"/>
      <c r="U297" s="190"/>
      <c r="V297" s="190"/>
    </row>
    <row r="298">
      <c r="C298" s="206"/>
      <c r="D298" s="206"/>
      <c r="E298" s="206"/>
      <c r="F298" s="190"/>
      <c r="G298" s="190"/>
      <c r="H298" s="190"/>
      <c r="I298" s="190"/>
      <c r="J298" s="190"/>
      <c r="K298" s="190"/>
      <c r="L298" s="190"/>
      <c r="M298" s="190"/>
      <c r="N298" s="190"/>
      <c r="O298" s="190"/>
      <c r="P298" s="190"/>
      <c r="Q298" s="190"/>
      <c r="R298" s="190"/>
      <c r="S298" s="190"/>
      <c r="T298" s="190"/>
      <c r="U298" s="190"/>
      <c r="V298" s="190"/>
    </row>
    <row r="299">
      <c r="C299" s="206"/>
      <c r="D299" s="206"/>
      <c r="E299" s="206"/>
      <c r="F299" s="190"/>
      <c r="G299" s="190"/>
      <c r="H299" s="190"/>
      <c r="I299" s="190"/>
      <c r="J299" s="190"/>
      <c r="K299" s="190"/>
      <c r="L299" s="190"/>
      <c r="M299" s="190"/>
      <c r="N299" s="190"/>
      <c r="O299" s="190"/>
      <c r="P299" s="190"/>
      <c r="Q299" s="190"/>
      <c r="R299" s="190"/>
      <c r="S299" s="190"/>
      <c r="T299" s="190"/>
      <c r="U299" s="190"/>
      <c r="V299" s="190"/>
    </row>
    <row r="300">
      <c r="C300" s="206"/>
      <c r="D300" s="206"/>
      <c r="E300" s="206"/>
      <c r="F300" s="190"/>
      <c r="G300" s="190"/>
      <c r="H300" s="190"/>
      <c r="I300" s="190"/>
      <c r="J300" s="190"/>
      <c r="K300" s="190"/>
      <c r="L300" s="190"/>
      <c r="M300" s="190"/>
      <c r="N300" s="190"/>
      <c r="O300" s="190"/>
      <c r="P300" s="190"/>
      <c r="Q300" s="190"/>
      <c r="R300" s="190"/>
      <c r="S300" s="190"/>
      <c r="T300" s="190"/>
      <c r="U300" s="190"/>
      <c r="V300" s="190"/>
    </row>
    <row r="301">
      <c r="C301" s="206"/>
      <c r="D301" s="206"/>
      <c r="E301" s="206"/>
      <c r="F301" s="190"/>
      <c r="G301" s="190"/>
      <c r="H301" s="190"/>
      <c r="I301" s="190"/>
      <c r="J301" s="190"/>
      <c r="K301" s="190"/>
      <c r="L301" s="190"/>
      <c r="M301" s="190"/>
      <c r="N301" s="190"/>
      <c r="O301" s="190"/>
      <c r="P301" s="190"/>
      <c r="Q301" s="190"/>
      <c r="R301" s="190"/>
      <c r="S301" s="190"/>
      <c r="T301" s="190"/>
      <c r="U301" s="190"/>
      <c r="V301" s="190"/>
    </row>
    <row r="302">
      <c r="C302" s="206"/>
      <c r="D302" s="206"/>
      <c r="E302" s="206"/>
      <c r="F302" s="190"/>
      <c r="G302" s="190"/>
      <c r="H302" s="190"/>
      <c r="I302" s="190"/>
      <c r="J302" s="190"/>
      <c r="K302" s="190"/>
      <c r="L302" s="190"/>
      <c r="M302" s="190"/>
      <c r="N302" s="190"/>
      <c r="O302" s="190"/>
      <c r="P302" s="190"/>
      <c r="Q302" s="190"/>
      <c r="R302" s="190"/>
      <c r="S302" s="190"/>
      <c r="T302" s="190"/>
      <c r="U302" s="190"/>
      <c r="V302" s="190"/>
    </row>
    <row r="303">
      <c r="C303" s="206"/>
      <c r="D303" s="206"/>
      <c r="E303" s="206"/>
      <c r="F303" s="190"/>
      <c r="G303" s="190"/>
      <c r="H303" s="190"/>
      <c r="I303" s="190"/>
      <c r="J303" s="190"/>
      <c r="K303" s="190"/>
      <c r="L303" s="190"/>
      <c r="M303" s="190"/>
      <c r="N303" s="190"/>
      <c r="O303" s="190"/>
      <c r="P303" s="190"/>
      <c r="Q303" s="190"/>
      <c r="R303" s="190"/>
      <c r="S303" s="190"/>
      <c r="T303" s="190"/>
      <c r="U303" s="190"/>
      <c r="V303" s="190"/>
    </row>
    <row r="304">
      <c r="C304" s="206"/>
      <c r="D304" s="206"/>
      <c r="E304" s="206"/>
      <c r="F304" s="190"/>
      <c r="G304" s="190"/>
      <c r="H304" s="190"/>
      <c r="I304" s="190"/>
      <c r="J304" s="190"/>
      <c r="K304" s="190"/>
      <c r="L304" s="190"/>
      <c r="M304" s="190"/>
      <c r="N304" s="190"/>
      <c r="O304" s="190"/>
      <c r="P304" s="190"/>
      <c r="Q304" s="190"/>
      <c r="R304" s="190"/>
      <c r="S304" s="190"/>
      <c r="T304" s="190"/>
      <c r="U304" s="190"/>
      <c r="V304" s="190"/>
    </row>
    <row r="305">
      <c r="C305" s="206"/>
      <c r="D305" s="206"/>
      <c r="E305" s="206"/>
      <c r="F305" s="190"/>
      <c r="G305" s="190"/>
      <c r="H305" s="190"/>
      <c r="I305" s="190"/>
      <c r="J305" s="190"/>
      <c r="K305" s="190"/>
      <c r="L305" s="190"/>
      <c r="M305" s="190"/>
      <c r="N305" s="190"/>
      <c r="O305" s="190"/>
      <c r="P305" s="190"/>
      <c r="Q305" s="190"/>
      <c r="R305" s="190"/>
      <c r="S305" s="190"/>
      <c r="T305" s="190"/>
      <c r="U305" s="190"/>
      <c r="V305" s="190"/>
    </row>
    <row r="306">
      <c r="C306" s="206"/>
      <c r="D306" s="206"/>
      <c r="E306" s="206"/>
      <c r="F306" s="190"/>
      <c r="G306" s="190"/>
      <c r="H306" s="190"/>
      <c r="I306" s="190"/>
      <c r="J306" s="190"/>
      <c r="K306" s="190"/>
      <c r="L306" s="190"/>
      <c r="M306" s="190"/>
      <c r="N306" s="190"/>
      <c r="O306" s="190"/>
      <c r="P306" s="190"/>
      <c r="Q306" s="190"/>
      <c r="R306" s="190"/>
      <c r="S306" s="190"/>
      <c r="T306" s="190"/>
      <c r="U306" s="190"/>
      <c r="V306" s="190"/>
    </row>
    <row r="307">
      <c r="C307" s="206"/>
      <c r="D307" s="206"/>
      <c r="E307" s="206"/>
      <c r="F307" s="190"/>
      <c r="G307" s="190"/>
      <c r="H307" s="190"/>
      <c r="I307" s="190"/>
      <c r="J307" s="190"/>
      <c r="K307" s="190"/>
      <c r="L307" s="190"/>
      <c r="M307" s="190"/>
      <c r="N307" s="190"/>
      <c r="O307" s="190"/>
      <c r="P307" s="190"/>
      <c r="Q307" s="190"/>
      <c r="R307" s="190"/>
      <c r="S307" s="190"/>
      <c r="T307" s="190"/>
      <c r="U307" s="190"/>
      <c r="V307" s="190"/>
    </row>
    <row r="308">
      <c r="C308" s="206"/>
      <c r="D308" s="206"/>
      <c r="E308" s="206"/>
      <c r="F308" s="190"/>
      <c r="G308" s="190"/>
      <c r="H308" s="190"/>
      <c r="I308" s="190"/>
      <c r="J308" s="190"/>
      <c r="K308" s="190"/>
      <c r="L308" s="190"/>
      <c r="M308" s="190"/>
      <c r="N308" s="190"/>
      <c r="O308" s="190"/>
      <c r="P308" s="190"/>
      <c r="Q308" s="190"/>
      <c r="R308" s="190"/>
      <c r="S308" s="190"/>
      <c r="T308" s="190"/>
      <c r="U308" s="190"/>
      <c r="V308" s="190"/>
    </row>
    <row r="309">
      <c r="C309" s="206"/>
      <c r="D309" s="206"/>
      <c r="E309" s="206"/>
      <c r="F309" s="190"/>
      <c r="G309" s="190"/>
      <c r="H309" s="190"/>
      <c r="I309" s="190"/>
      <c r="J309" s="190"/>
      <c r="K309" s="190"/>
      <c r="L309" s="190"/>
      <c r="M309" s="190"/>
      <c r="N309" s="190"/>
      <c r="O309" s="190"/>
      <c r="P309" s="190"/>
      <c r="Q309" s="190"/>
      <c r="R309" s="190"/>
      <c r="S309" s="190"/>
      <c r="T309" s="190"/>
      <c r="U309" s="190"/>
      <c r="V309" s="190"/>
    </row>
    <row r="310">
      <c r="C310" s="206"/>
      <c r="D310" s="206"/>
      <c r="E310" s="206"/>
      <c r="F310" s="190"/>
      <c r="G310" s="190"/>
      <c r="H310" s="190"/>
      <c r="I310" s="190"/>
      <c r="J310" s="190"/>
      <c r="K310" s="190"/>
      <c r="L310" s="190"/>
      <c r="M310" s="190"/>
      <c r="N310" s="190"/>
      <c r="O310" s="190"/>
      <c r="P310" s="190"/>
      <c r="Q310" s="190"/>
      <c r="R310" s="190"/>
      <c r="S310" s="190"/>
      <c r="T310" s="190"/>
      <c r="U310" s="190"/>
      <c r="V310" s="190"/>
    </row>
    <row r="311">
      <c r="C311" s="206"/>
      <c r="D311" s="206"/>
      <c r="E311" s="206"/>
      <c r="F311" s="190"/>
      <c r="G311" s="190"/>
      <c r="H311" s="190"/>
      <c r="I311" s="190"/>
      <c r="J311" s="190"/>
      <c r="K311" s="190"/>
      <c r="L311" s="190"/>
      <c r="M311" s="190"/>
      <c r="N311" s="190"/>
      <c r="O311" s="190"/>
      <c r="P311" s="190"/>
      <c r="Q311" s="190"/>
      <c r="R311" s="190"/>
      <c r="S311" s="190"/>
      <c r="T311" s="190"/>
      <c r="U311" s="190"/>
      <c r="V311" s="190"/>
    </row>
    <row r="312">
      <c r="C312" s="206"/>
      <c r="D312" s="206"/>
      <c r="E312" s="206"/>
      <c r="F312" s="190"/>
      <c r="G312" s="190"/>
      <c r="H312" s="190"/>
      <c r="I312" s="190"/>
      <c r="J312" s="190"/>
      <c r="K312" s="190"/>
      <c r="L312" s="190"/>
      <c r="M312" s="190"/>
      <c r="N312" s="190"/>
      <c r="O312" s="190"/>
      <c r="P312" s="190"/>
      <c r="Q312" s="190"/>
      <c r="R312" s="190"/>
      <c r="S312" s="190"/>
      <c r="T312" s="190"/>
      <c r="U312" s="190"/>
      <c r="V312" s="190"/>
    </row>
    <row r="313">
      <c r="C313" s="206"/>
      <c r="D313" s="206"/>
      <c r="E313" s="206"/>
      <c r="F313" s="190"/>
      <c r="G313" s="190"/>
      <c r="H313" s="190"/>
      <c r="I313" s="190"/>
      <c r="J313" s="190"/>
      <c r="K313" s="190"/>
      <c r="L313" s="190"/>
      <c r="M313" s="190"/>
      <c r="N313" s="190"/>
      <c r="O313" s="190"/>
      <c r="P313" s="190"/>
      <c r="Q313" s="190"/>
      <c r="R313" s="190"/>
      <c r="S313" s="190"/>
      <c r="T313" s="190"/>
      <c r="U313" s="190"/>
      <c r="V313" s="190"/>
    </row>
    <row r="314">
      <c r="C314" s="206"/>
      <c r="D314" s="206"/>
      <c r="E314" s="206"/>
      <c r="F314" s="190"/>
      <c r="G314" s="190"/>
      <c r="H314" s="190"/>
      <c r="I314" s="190"/>
      <c r="J314" s="190"/>
      <c r="K314" s="190"/>
      <c r="L314" s="190"/>
      <c r="M314" s="190"/>
      <c r="N314" s="190"/>
      <c r="O314" s="190"/>
      <c r="P314" s="190"/>
      <c r="Q314" s="190"/>
      <c r="R314" s="190"/>
      <c r="S314" s="190"/>
      <c r="T314" s="190"/>
      <c r="U314" s="190"/>
      <c r="V314" s="190"/>
    </row>
    <row r="315">
      <c r="C315" s="206"/>
      <c r="D315" s="206"/>
      <c r="E315" s="206"/>
      <c r="F315" s="190"/>
      <c r="G315" s="190"/>
      <c r="H315" s="190"/>
      <c r="I315" s="190"/>
      <c r="J315" s="190"/>
      <c r="K315" s="190"/>
      <c r="L315" s="190"/>
      <c r="M315" s="190"/>
      <c r="N315" s="190"/>
      <c r="O315" s="190"/>
      <c r="P315" s="190"/>
      <c r="Q315" s="190"/>
      <c r="R315" s="190"/>
      <c r="S315" s="190"/>
      <c r="T315" s="190"/>
      <c r="U315" s="190"/>
      <c r="V315" s="190"/>
    </row>
    <row r="316">
      <c r="C316" s="206"/>
      <c r="D316" s="206"/>
      <c r="E316" s="206"/>
      <c r="F316" s="190"/>
      <c r="G316" s="190"/>
      <c r="H316" s="190"/>
      <c r="I316" s="190"/>
      <c r="J316" s="190"/>
      <c r="K316" s="190"/>
      <c r="L316" s="190"/>
      <c r="M316" s="190"/>
      <c r="N316" s="190"/>
      <c r="O316" s="190"/>
      <c r="P316" s="190"/>
      <c r="Q316" s="190"/>
      <c r="R316" s="190"/>
      <c r="S316" s="190"/>
      <c r="T316" s="190"/>
      <c r="U316" s="190"/>
      <c r="V316" s="190"/>
    </row>
    <row r="317">
      <c r="C317" s="206"/>
      <c r="D317" s="206"/>
      <c r="E317" s="206"/>
      <c r="F317" s="190"/>
      <c r="G317" s="190"/>
      <c r="H317" s="190"/>
      <c r="I317" s="190"/>
      <c r="J317" s="190"/>
      <c r="K317" s="190"/>
      <c r="L317" s="190"/>
      <c r="M317" s="190"/>
      <c r="N317" s="190"/>
      <c r="O317" s="190"/>
      <c r="P317" s="190"/>
      <c r="Q317" s="190"/>
      <c r="R317" s="190"/>
      <c r="S317" s="190"/>
      <c r="T317" s="190"/>
      <c r="U317" s="190"/>
      <c r="V317" s="190"/>
    </row>
    <row r="318">
      <c r="C318" s="206"/>
      <c r="D318" s="206"/>
      <c r="E318" s="206"/>
      <c r="F318" s="190"/>
      <c r="G318" s="190"/>
      <c r="H318" s="190"/>
      <c r="I318" s="190"/>
      <c r="J318" s="190"/>
      <c r="K318" s="190"/>
      <c r="L318" s="190"/>
      <c r="M318" s="190"/>
      <c r="N318" s="190"/>
      <c r="O318" s="190"/>
      <c r="P318" s="190"/>
      <c r="Q318" s="190"/>
      <c r="R318" s="190"/>
      <c r="S318" s="190"/>
      <c r="T318" s="190"/>
      <c r="U318" s="190"/>
      <c r="V318" s="190"/>
    </row>
    <row r="319">
      <c r="C319" s="206"/>
      <c r="D319" s="206"/>
      <c r="E319" s="206"/>
      <c r="F319" s="190"/>
      <c r="G319" s="190"/>
      <c r="H319" s="190"/>
      <c r="I319" s="190"/>
      <c r="J319" s="190"/>
      <c r="K319" s="190"/>
      <c r="L319" s="190"/>
      <c r="M319" s="190"/>
      <c r="N319" s="190"/>
      <c r="O319" s="190"/>
      <c r="P319" s="190"/>
      <c r="Q319" s="190"/>
      <c r="R319" s="190"/>
      <c r="S319" s="190"/>
      <c r="T319" s="190"/>
      <c r="U319" s="190"/>
      <c r="V319" s="190"/>
    </row>
    <row r="320">
      <c r="C320" s="206"/>
      <c r="D320" s="206"/>
      <c r="E320" s="206"/>
      <c r="F320" s="190"/>
      <c r="G320" s="190"/>
      <c r="H320" s="190"/>
      <c r="I320" s="190"/>
      <c r="J320" s="190"/>
      <c r="K320" s="190"/>
      <c r="L320" s="190"/>
      <c r="M320" s="190"/>
      <c r="N320" s="190"/>
      <c r="O320" s="190"/>
      <c r="P320" s="190"/>
      <c r="Q320" s="190"/>
      <c r="R320" s="190"/>
      <c r="S320" s="190"/>
      <c r="T320" s="190"/>
      <c r="U320" s="190"/>
      <c r="V320" s="190"/>
    </row>
    <row r="321">
      <c r="C321" s="206"/>
      <c r="D321" s="206"/>
      <c r="E321" s="206"/>
      <c r="F321" s="190"/>
      <c r="G321" s="190"/>
      <c r="H321" s="190"/>
      <c r="I321" s="190"/>
      <c r="J321" s="190"/>
      <c r="K321" s="190"/>
      <c r="L321" s="190"/>
      <c r="M321" s="190"/>
      <c r="N321" s="190"/>
      <c r="O321" s="190"/>
      <c r="P321" s="190"/>
      <c r="Q321" s="190"/>
      <c r="R321" s="190"/>
      <c r="S321" s="190"/>
      <c r="T321" s="190"/>
      <c r="U321" s="190"/>
      <c r="V321" s="190"/>
    </row>
    <row r="322">
      <c r="C322" s="206"/>
      <c r="D322" s="206"/>
      <c r="E322" s="206"/>
      <c r="F322" s="190"/>
      <c r="G322" s="190"/>
      <c r="H322" s="190"/>
      <c r="I322" s="190"/>
      <c r="J322" s="190"/>
      <c r="K322" s="190"/>
      <c r="L322" s="190"/>
      <c r="M322" s="190"/>
      <c r="N322" s="190"/>
      <c r="O322" s="190"/>
      <c r="P322" s="190"/>
      <c r="Q322" s="190"/>
      <c r="R322" s="190"/>
      <c r="S322" s="190"/>
      <c r="T322" s="190"/>
      <c r="U322" s="190"/>
      <c r="V322" s="190"/>
    </row>
    <row r="323">
      <c r="C323" s="206"/>
      <c r="D323" s="206"/>
      <c r="E323" s="206"/>
      <c r="F323" s="190"/>
      <c r="G323" s="190"/>
      <c r="H323" s="190"/>
      <c r="I323" s="190"/>
      <c r="J323" s="190"/>
      <c r="K323" s="190"/>
      <c r="L323" s="190"/>
      <c r="M323" s="190"/>
      <c r="N323" s="190"/>
      <c r="O323" s="190"/>
      <c r="P323" s="190"/>
      <c r="Q323" s="190"/>
      <c r="R323" s="190"/>
      <c r="S323" s="190"/>
      <c r="T323" s="190"/>
      <c r="U323" s="190"/>
      <c r="V323" s="190"/>
    </row>
    <row r="324">
      <c r="C324" s="206"/>
      <c r="D324" s="206"/>
      <c r="E324" s="206"/>
      <c r="F324" s="190"/>
      <c r="G324" s="190"/>
      <c r="H324" s="190"/>
      <c r="I324" s="190"/>
      <c r="J324" s="190"/>
      <c r="K324" s="190"/>
      <c r="L324" s="190"/>
      <c r="M324" s="190"/>
      <c r="N324" s="190"/>
      <c r="O324" s="190"/>
      <c r="P324" s="190"/>
      <c r="Q324" s="190"/>
      <c r="R324" s="190"/>
      <c r="S324" s="190"/>
      <c r="T324" s="190"/>
      <c r="U324" s="190"/>
      <c r="V324" s="190"/>
    </row>
    <row r="325">
      <c r="C325" s="206"/>
      <c r="D325" s="206"/>
      <c r="E325" s="206"/>
      <c r="F325" s="190"/>
      <c r="G325" s="190"/>
      <c r="H325" s="190"/>
      <c r="I325" s="190"/>
      <c r="J325" s="190"/>
      <c r="K325" s="190"/>
      <c r="L325" s="190"/>
      <c r="M325" s="190"/>
      <c r="N325" s="190"/>
      <c r="O325" s="190"/>
      <c r="P325" s="190"/>
      <c r="Q325" s="190"/>
      <c r="R325" s="190"/>
      <c r="S325" s="190"/>
      <c r="T325" s="190"/>
      <c r="U325" s="190"/>
      <c r="V325" s="190"/>
    </row>
    <row r="326">
      <c r="C326" s="206"/>
      <c r="D326" s="206"/>
      <c r="E326" s="206"/>
      <c r="F326" s="190"/>
      <c r="G326" s="190"/>
      <c r="H326" s="190"/>
      <c r="I326" s="190"/>
      <c r="J326" s="190"/>
      <c r="K326" s="190"/>
      <c r="L326" s="190"/>
      <c r="M326" s="190"/>
      <c r="N326" s="190"/>
      <c r="O326" s="190"/>
      <c r="P326" s="190"/>
      <c r="Q326" s="190"/>
      <c r="R326" s="190"/>
      <c r="S326" s="190"/>
      <c r="T326" s="190"/>
      <c r="U326" s="190"/>
      <c r="V326" s="190"/>
    </row>
    <row r="327">
      <c r="C327" s="206"/>
      <c r="D327" s="206"/>
      <c r="E327" s="206"/>
      <c r="F327" s="190"/>
      <c r="G327" s="190"/>
      <c r="H327" s="190"/>
      <c r="I327" s="190"/>
      <c r="J327" s="190"/>
      <c r="K327" s="190"/>
      <c r="L327" s="190"/>
      <c r="M327" s="190"/>
      <c r="N327" s="190"/>
      <c r="O327" s="190"/>
      <c r="P327" s="190"/>
      <c r="Q327" s="190"/>
      <c r="R327" s="190"/>
      <c r="S327" s="190"/>
      <c r="T327" s="190"/>
      <c r="U327" s="190"/>
      <c r="V327" s="190"/>
    </row>
    <row r="328">
      <c r="C328" s="206"/>
      <c r="D328" s="206"/>
      <c r="E328" s="206"/>
      <c r="F328" s="190"/>
      <c r="G328" s="190"/>
      <c r="H328" s="190"/>
      <c r="I328" s="190"/>
      <c r="J328" s="190"/>
      <c r="K328" s="190"/>
      <c r="L328" s="190"/>
      <c r="M328" s="190"/>
      <c r="N328" s="190"/>
      <c r="O328" s="190"/>
      <c r="P328" s="190"/>
      <c r="Q328" s="190"/>
      <c r="R328" s="190"/>
      <c r="S328" s="190"/>
      <c r="T328" s="190"/>
      <c r="U328" s="190"/>
      <c r="V328" s="190"/>
    </row>
    <row r="329">
      <c r="C329" s="206"/>
      <c r="D329" s="206"/>
      <c r="E329" s="206"/>
      <c r="F329" s="190"/>
      <c r="G329" s="190"/>
      <c r="H329" s="190"/>
      <c r="I329" s="190"/>
      <c r="J329" s="190"/>
      <c r="K329" s="190"/>
      <c r="L329" s="190"/>
      <c r="M329" s="190"/>
      <c r="N329" s="190"/>
      <c r="O329" s="190"/>
      <c r="P329" s="190"/>
      <c r="Q329" s="190"/>
      <c r="R329" s="190"/>
      <c r="S329" s="190"/>
      <c r="T329" s="190"/>
      <c r="U329" s="190"/>
      <c r="V329" s="190"/>
    </row>
    <row r="330">
      <c r="C330" s="206"/>
      <c r="D330" s="206"/>
      <c r="E330" s="206"/>
      <c r="F330" s="190"/>
      <c r="G330" s="190"/>
      <c r="H330" s="190"/>
      <c r="I330" s="190"/>
      <c r="J330" s="190"/>
      <c r="K330" s="190"/>
      <c r="L330" s="190"/>
      <c r="M330" s="190"/>
      <c r="N330" s="190"/>
      <c r="O330" s="190"/>
      <c r="P330" s="190"/>
      <c r="Q330" s="190"/>
      <c r="R330" s="190"/>
      <c r="S330" s="190"/>
      <c r="T330" s="190"/>
      <c r="U330" s="190"/>
      <c r="V330" s="190"/>
    </row>
    <row r="331">
      <c r="C331" s="206"/>
      <c r="D331" s="206"/>
      <c r="E331" s="206"/>
      <c r="F331" s="190"/>
      <c r="G331" s="190"/>
      <c r="H331" s="190"/>
      <c r="I331" s="190"/>
      <c r="J331" s="190"/>
      <c r="K331" s="190"/>
      <c r="L331" s="190"/>
      <c r="M331" s="190"/>
      <c r="N331" s="190"/>
      <c r="O331" s="190"/>
      <c r="P331" s="190"/>
      <c r="Q331" s="190"/>
      <c r="R331" s="190"/>
      <c r="S331" s="190"/>
      <c r="T331" s="190"/>
      <c r="U331" s="190"/>
      <c r="V331" s="190"/>
    </row>
    <row r="332">
      <c r="C332" s="206"/>
      <c r="D332" s="206"/>
      <c r="E332" s="206"/>
      <c r="F332" s="190"/>
      <c r="G332" s="190"/>
      <c r="H332" s="190"/>
      <c r="I332" s="190"/>
      <c r="J332" s="190"/>
      <c r="K332" s="190"/>
      <c r="L332" s="190"/>
      <c r="M332" s="190"/>
      <c r="N332" s="190"/>
      <c r="O332" s="190"/>
      <c r="P332" s="190"/>
      <c r="Q332" s="190"/>
      <c r="R332" s="190"/>
      <c r="S332" s="190"/>
      <c r="T332" s="190"/>
      <c r="U332" s="190"/>
      <c r="V332" s="190"/>
    </row>
    <row r="333">
      <c r="C333" s="206"/>
      <c r="D333" s="206"/>
      <c r="E333" s="206"/>
      <c r="F333" s="190"/>
      <c r="G333" s="190"/>
      <c r="H333" s="190"/>
      <c r="I333" s="190"/>
      <c r="J333" s="190"/>
      <c r="K333" s="190"/>
      <c r="L333" s="190"/>
      <c r="M333" s="190"/>
      <c r="N333" s="190"/>
      <c r="O333" s="190"/>
      <c r="P333" s="190"/>
      <c r="Q333" s="190"/>
      <c r="R333" s="190"/>
      <c r="S333" s="190"/>
      <c r="T333" s="190"/>
      <c r="U333" s="190"/>
      <c r="V333" s="190"/>
    </row>
    <row r="334">
      <c r="C334" s="206"/>
      <c r="D334" s="206"/>
      <c r="E334" s="206"/>
      <c r="F334" s="190"/>
      <c r="G334" s="190"/>
      <c r="H334" s="190"/>
      <c r="I334" s="190"/>
      <c r="J334" s="190"/>
      <c r="K334" s="190"/>
      <c r="L334" s="190"/>
      <c r="M334" s="190"/>
      <c r="N334" s="190"/>
      <c r="O334" s="190"/>
      <c r="P334" s="190"/>
      <c r="Q334" s="190"/>
      <c r="R334" s="190"/>
      <c r="S334" s="190"/>
      <c r="T334" s="190"/>
      <c r="U334" s="190"/>
      <c r="V334" s="190"/>
    </row>
    <row r="335">
      <c r="C335" s="206"/>
      <c r="D335" s="206"/>
      <c r="E335" s="206"/>
      <c r="F335" s="190"/>
      <c r="G335" s="190"/>
      <c r="H335" s="190"/>
      <c r="I335" s="190"/>
      <c r="J335" s="190"/>
      <c r="K335" s="190"/>
      <c r="L335" s="190"/>
      <c r="M335" s="190"/>
      <c r="N335" s="190"/>
      <c r="O335" s="190"/>
      <c r="P335" s="190"/>
      <c r="Q335" s="190"/>
      <c r="R335" s="190"/>
      <c r="S335" s="190"/>
      <c r="T335" s="190"/>
      <c r="U335" s="190"/>
      <c r="V335" s="190"/>
    </row>
    <row r="336">
      <c r="C336" s="206"/>
      <c r="D336" s="206"/>
      <c r="E336" s="206"/>
      <c r="F336" s="190"/>
      <c r="G336" s="190"/>
      <c r="H336" s="190"/>
      <c r="I336" s="190"/>
      <c r="J336" s="190"/>
      <c r="K336" s="190"/>
      <c r="L336" s="190"/>
      <c r="M336" s="190"/>
      <c r="N336" s="190"/>
      <c r="O336" s="190"/>
      <c r="P336" s="190"/>
      <c r="Q336" s="190"/>
      <c r="R336" s="190"/>
      <c r="S336" s="190"/>
      <c r="T336" s="190"/>
      <c r="U336" s="190"/>
      <c r="V336" s="190"/>
    </row>
    <row r="337">
      <c r="C337" s="206"/>
      <c r="D337" s="206"/>
      <c r="E337" s="206"/>
      <c r="F337" s="190"/>
      <c r="G337" s="190"/>
      <c r="H337" s="190"/>
      <c r="I337" s="190"/>
      <c r="J337" s="190"/>
      <c r="K337" s="190"/>
      <c r="L337" s="190"/>
      <c r="M337" s="190"/>
      <c r="N337" s="190"/>
      <c r="O337" s="190"/>
      <c r="P337" s="190"/>
      <c r="Q337" s="190"/>
      <c r="R337" s="190"/>
      <c r="S337" s="190"/>
      <c r="T337" s="190"/>
      <c r="U337" s="190"/>
      <c r="V337" s="190"/>
    </row>
    <row r="338">
      <c r="C338" s="206"/>
      <c r="D338" s="206"/>
      <c r="E338" s="206"/>
      <c r="F338" s="190"/>
      <c r="G338" s="190"/>
      <c r="H338" s="190"/>
      <c r="I338" s="190"/>
      <c r="J338" s="190"/>
      <c r="K338" s="190"/>
      <c r="L338" s="190"/>
      <c r="M338" s="190"/>
      <c r="N338" s="190"/>
      <c r="O338" s="190"/>
      <c r="P338" s="190"/>
      <c r="Q338" s="190"/>
      <c r="R338" s="190"/>
      <c r="S338" s="190"/>
      <c r="T338" s="190"/>
      <c r="U338" s="190"/>
      <c r="V338" s="190"/>
    </row>
    <row r="339">
      <c r="C339" s="206"/>
      <c r="D339" s="206"/>
      <c r="E339" s="206"/>
      <c r="F339" s="190"/>
      <c r="G339" s="190"/>
      <c r="H339" s="190"/>
      <c r="I339" s="190"/>
      <c r="J339" s="190"/>
      <c r="K339" s="190"/>
      <c r="L339" s="190"/>
      <c r="M339" s="190"/>
      <c r="N339" s="190"/>
      <c r="O339" s="190"/>
      <c r="P339" s="190"/>
      <c r="Q339" s="190"/>
      <c r="R339" s="190"/>
      <c r="S339" s="190"/>
      <c r="T339" s="190"/>
      <c r="U339" s="190"/>
      <c r="V339" s="190"/>
    </row>
    <row r="340">
      <c r="C340" s="206"/>
      <c r="D340" s="206"/>
      <c r="E340" s="206"/>
      <c r="F340" s="190"/>
      <c r="G340" s="190"/>
      <c r="H340" s="190"/>
      <c r="I340" s="190"/>
      <c r="J340" s="190"/>
      <c r="K340" s="190"/>
      <c r="L340" s="190"/>
      <c r="M340" s="190"/>
      <c r="N340" s="190"/>
      <c r="O340" s="190"/>
      <c r="P340" s="190"/>
      <c r="Q340" s="190"/>
      <c r="R340" s="190"/>
      <c r="S340" s="190"/>
      <c r="T340" s="190"/>
      <c r="U340" s="190"/>
      <c r="V340" s="190"/>
    </row>
    <row r="341">
      <c r="C341" s="206"/>
      <c r="D341" s="206"/>
      <c r="E341" s="206"/>
      <c r="F341" s="190"/>
      <c r="G341" s="190"/>
      <c r="H341" s="190"/>
      <c r="I341" s="190"/>
      <c r="J341" s="190"/>
      <c r="K341" s="190"/>
      <c r="L341" s="190"/>
      <c r="M341" s="190"/>
      <c r="N341" s="190"/>
      <c r="O341" s="190"/>
      <c r="P341" s="190"/>
      <c r="Q341" s="190"/>
      <c r="R341" s="190"/>
      <c r="S341" s="190"/>
      <c r="T341" s="190"/>
      <c r="U341" s="190"/>
      <c r="V341" s="190"/>
    </row>
    <row r="342">
      <c r="C342" s="206"/>
      <c r="D342" s="206"/>
      <c r="E342" s="206"/>
      <c r="F342" s="190"/>
      <c r="G342" s="190"/>
      <c r="H342" s="190"/>
      <c r="I342" s="190"/>
      <c r="J342" s="190"/>
      <c r="K342" s="190"/>
      <c r="L342" s="190"/>
      <c r="M342" s="190"/>
      <c r="N342" s="190"/>
      <c r="O342" s="190"/>
      <c r="P342" s="190"/>
      <c r="Q342" s="190"/>
      <c r="R342" s="190"/>
      <c r="S342" s="190"/>
      <c r="T342" s="190"/>
      <c r="U342" s="190"/>
      <c r="V342" s="190"/>
    </row>
    <row r="343">
      <c r="C343" s="206"/>
      <c r="D343" s="206"/>
      <c r="E343" s="206"/>
      <c r="F343" s="190"/>
      <c r="G343" s="190"/>
      <c r="H343" s="190"/>
      <c r="I343" s="190"/>
      <c r="J343" s="190"/>
      <c r="K343" s="190"/>
      <c r="L343" s="190"/>
      <c r="M343" s="190"/>
      <c r="N343" s="190"/>
      <c r="O343" s="190"/>
      <c r="P343" s="190"/>
      <c r="Q343" s="190"/>
      <c r="R343" s="190"/>
      <c r="S343" s="190"/>
      <c r="T343" s="190"/>
      <c r="U343" s="190"/>
      <c r="V343" s="190"/>
    </row>
    <row r="344">
      <c r="C344" s="206"/>
      <c r="D344" s="206"/>
      <c r="E344" s="206"/>
      <c r="F344" s="190"/>
      <c r="G344" s="190"/>
      <c r="H344" s="190"/>
      <c r="I344" s="190"/>
      <c r="J344" s="190"/>
      <c r="K344" s="190"/>
      <c r="L344" s="190"/>
      <c r="M344" s="190"/>
      <c r="N344" s="190"/>
      <c r="O344" s="190"/>
      <c r="P344" s="190"/>
      <c r="Q344" s="190"/>
      <c r="R344" s="190"/>
      <c r="S344" s="190"/>
      <c r="T344" s="190"/>
      <c r="U344" s="190"/>
      <c r="V344" s="190"/>
    </row>
    <row r="345">
      <c r="C345" s="206"/>
      <c r="D345" s="206"/>
      <c r="E345" s="206"/>
      <c r="F345" s="190"/>
      <c r="G345" s="190"/>
      <c r="H345" s="190"/>
      <c r="I345" s="190"/>
      <c r="J345" s="190"/>
      <c r="K345" s="190"/>
      <c r="L345" s="190"/>
      <c r="M345" s="190"/>
      <c r="N345" s="190"/>
      <c r="O345" s="190"/>
      <c r="P345" s="190"/>
      <c r="Q345" s="190"/>
      <c r="R345" s="190"/>
      <c r="S345" s="190"/>
      <c r="T345" s="190"/>
      <c r="U345" s="190"/>
      <c r="V345" s="190"/>
    </row>
    <row r="346">
      <c r="C346" s="206"/>
      <c r="D346" s="206"/>
      <c r="E346" s="206"/>
      <c r="F346" s="190"/>
      <c r="G346" s="190"/>
      <c r="H346" s="190"/>
      <c r="I346" s="190"/>
      <c r="J346" s="190"/>
      <c r="K346" s="190"/>
      <c r="L346" s="190"/>
      <c r="M346" s="190"/>
      <c r="N346" s="190"/>
      <c r="O346" s="190"/>
      <c r="P346" s="190"/>
      <c r="Q346" s="190"/>
      <c r="R346" s="190"/>
      <c r="S346" s="190"/>
      <c r="T346" s="190"/>
      <c r="U346" s="190"/>
      <c r="V346" s="190"/>
    </row>
    <row r="347">
      <c r="C347" s="206"/>
      <c r="D347" s="206"/>
      <c r="E347" s="206"/>
      <c r="F347" s="190"/>
      <c r="G347" s="190"/>
      <c r="H347" s="190"/>
      <c r="I347" s="190"/>
      <c r="J347" s="190"/>
      <c r="K347" s="190"/>
      <c r="L347" s="190"/>
      <c r="M347" s="190"/>
      <c r="N347" s="190"/>
      <c r="O347" s="190"/>
      <c r="P347" s="190"/>
      <c r="Q347" s="190"/>
      <c r="R347" s="190"/>
      <c r="S347" s="190"/>
      <c r="T347" s="190"/>
      <c r="U347" s="190"/>
      <c r="V347" s="190"/>
    </row>
    <row r="348">
      <c r="C348" s="206"/>
      <c r="D348" s="206"/>
      <c r="E348" s="206"/>
      <c r="F348" s="190"/>
      <c r="G348" s="190"/>
      <c r="H348" s="190"/>
      <c r="I348" s="190"/>
      <c r="J348" s="190"/>
      <c r="K348" s="190"/>
      <c r="L348" s="190"/>
      <c r="M348" s="190"/>
      <c r="N348" s="190"/>
      <c r="O348" s="190"/>
      <c r="P348" s="190"/>
      <c r="Q348" s="190"/>
      <c r="R348" s="190"/>
      <c r="S348" s="190"/>
      <c r="T348" s="190"/>
      <c r="U348" s="190"/>
      <c r="V348" s="190"/>
    </row>
    <row r="349">
      <c r="C349" s="206"/>
      <c r="D349" s="206"/>
      <c r="E349" s="206"/>
      <c r="F349" s="190"/>
      <c r="G349" s="190"/>
      <c r="H349" s="190"/>
      <c r="I349" s="190"/>
      <c r="J349" s="190"/>
      <c r="K349" s="190"/>
      <c r="L349" s="190"/>
      <c r="M349" s="190"/>
      <c r="N349" s="190"/>
      <c r="O349" s="190"/>
      <c r="P349" s="190"/>
      <c r="Q349" s="190"/>
      <c r="R349" s="190"/>
      <c r="S349" s="190"/>
      <c r="T349" s="190"/>
      <c r="U349" s="190"/>
      <c r="V349" s="190"/>
    </row>
    <row r="350">
      <c r="C350" s="206"/>
      <c r="D350" s="206"/>
      <c r="E350" s="206"/>
      <c r="F350" s="190"/>
      <c r="G350" s="190"/>
      <c r="H350" s="190"/>
      <c r="I350" s="190"/>
      <c r="J350" s="190"/>
      <c r="K350" s="190"/>
      <c r="L350" s="190"/>
      <c r="M350" s="190"/>
      <c r="N350" s="190"/>
      <c r="O350" s="190"/>
      <c r="P350" s="190"/>
      <c r="Q350" s="190"/>
      <c r="R350" s="190"/>
      <c r="S350" s="190"/>
      <c r="T350" s="190"/>
      <c r="U350" s="190"/>
      <c r="V350" s="190"/>
    </row>
    <row r="351">
      <c r="C351" s="206"/>
      <c r="D351" s="206"/>
      <c r="E351" s="206"/>
      <c r="F351" s="190"/>
      <c r="G351" s="190"/>
      <c r="H351" s="190"/>
      <c r="I351" s="190"/>
      <c r="J351" s="190"/>
      <c r="K351" s="190"/>
      <c r="L351" s="190"/>
      <c r="M351" s="190"/>
      <c r="N351" s="190"/>
      <c r="O351" s="190"/>
      <c r="P351" s="190"/>
      <c r="Q351" s="190"/>
      <c r="R351" s="190"/>
      <c r="S351" s="190"/>
      <c r="T351" s="190"/>
      <c r="U351" s="190"/>
      <c r="V351" s="190"/>
    </row>
    <row r="352">
      <c r="C352" s="206"/>
      <c r="D352" s="206"/>
      <c r="E352" s="206"/>
      <c r="F352" s="190"/>
      <c r="G352" s="190"/>
      <c r="H352" s="190"/>
      <c r="I352" s="190"/>
      <c r="J352" s="190"/>
      <c r="K352" s="190"/>
      <c r="L352" s="190"/>
      <c r="M352" s="190"/>
      <c r="N352" s="190"/>
      <c r="O352" s="190"/>
      <c r="P352" s="190"/>
      <c r="Q352" s="190"/>
      <c r="R352" s="190"/>
      <c r="S352" s="190"/>
      <c r="T352" s="190"/>
      <c r="U352" s="190"/>
      <c r="V352" s="190"/>
    </row>
    <row r="353">
      <c r="C353" s="206"/>
      <c r="D353" s="206"/>
      <c r="E353" s="206"/>
      <c r="F353" s="190"/>
      <c r="G353" s="190"/>
      <c r="H353" s="190"/>
      <c r="I353" s="190"/>
      <c r="J353" s="190"/>
      <c r="K353" s="190"/>
      <c r="L353" s="190"/>
      <c r="M353" s="190"/>
      <c r="N353" s="190"/>
      <c r="O353" s="190"/>
      <c r="P353" s="190"/>
      <c r="Q353" s="190"/>
      <c r="R353" s="190"/>
      <c r="S353" s="190"/>
      <c r="T353" s="190"/>
      <c r="U353" s="190"/>
      <c r="V353" s="190"/>
    </row>
    <row r="354">
      <c r="C354" s="206"/>
      <c r="D354" s="206"/>
      <c r="E354" s="206"/>
      <c r="F354" s="190"/>
      <c r="G354" s="190"/>
      <c r="H354" s="190"/>
      <c r="I354" s="190"/>
      <c r="J354" s="190"/>
      <c r="K354" s="190"/>
      <c r="L354" s="190"/>
      <c r="M354" s="190"/>
      <c r="N354" s="190"/>
      <c r="O354" s="190"/>
      <c r="P354" s="190"/>
      <c r="Q354" s="190"/>
      <c r="R354" s="190"/>
      <c r="S354" s="190"/>
      <c r="T354" s="190"/>
      <c r="U354" s="190"/>
      <c r="V354" s="190"/>
    </row>
    <row r="355">
      <c r="C355" s="206"/>
      <c r="D355" s="206"/>
      <c r="E355" s="206"/>
      <c r="F355" s="190"/>
      <c r="G355" s="190"/>
      <c r="H355" s="190"/>
      <c r="I355" s="190"/>
      <c r="J355" s="190"/>
      <c r="K355" s="190"/>
      <c r="L355" s="190"/>
      <c r="M355" s="190"/>
      <c r="N355" s="190"/>
      <c r="O355" s="190"/>
      <c r="P355" s="190"/>
      <c r="Q355" s="190"/>
      <c r="R355" s="190"/>
      <c r="S355" s="190"/>
      <c r="T355" s="190"/>
      <c r="U355" s="190"/>
      <c r="V355" s="190"/>
    </row>
    <row r="356">
      <c r="C356" s="206"/>
      <c r="D356" s="206"/>
      <c r="E356" s="206"/>
      <c r="F356" s="190"/>
      <c r="G356" s="190"/>
      <c r="H356" s="190"/>
      <c r="I356" s="190"/>
      <c r="J356" s="190"/>
      <c r="K356" s="190"/>
      <c r="L356" s="190"/>
      <c r="M356" s="190"/>
      <c r="N356" s="190"/>
      <c r="O356" s="190"/>
      <c r="P356" s="190"/>
      <c r="Q356" s="190"/>
      <c r="R356" s="190"/>
      <c r="S356" s="190"/>
      <c r="T356" s="190"/>
      <c r="U356" s="190"/>
      <c r="V356" s="190"/>
    </row>
    <row r="357">
      <c r="C357" s="206"/>
      <c r="D357" s="206"/>
      <c r="E357" s="206"/>
      <c r="F357" s="190"/>
      <c r="G357" s="190"/>
      <c r="H357" s="190"/>
      <c r="I357" s="190"/>
      <c r="J357" s="190"/>
      <c r="K357" s="190"/>
      <c r="L357" s="190"/>
      <c r="M357" s="190"/>
      <c r="N357" s="190"/>
      <c r="O357" s="190"/>
      <c r="P357" s="190"/>
      <c r="Q357" s="190"/>
      <c r="R357" s="190"/>
      <c r="S357" s="190"/>
      <c r="T357" s="190"/>
      <c r="U357" s="190"/>
      <c r="V357" s="190"/>
    </row>
    <row r="358">
      <c r="C358" s="206"/>
      <c r="D358" s="206"/>
      <c r="E358" s="206"/>
      <c r="F358" s="190"/>
      <c r="G358" s="190"/>
      <c r="H358" s="190"/>
      <c r="I358" s="190"/>
      <c r="J358" s="190"/>
      <c r="K358" s="190"/>
      <c r="L358" s="190"/>
      <c r="M358" s="190"/>
      <c r="N358" s="190"/>
      <c r="O358" s="190"/>
      <c r="P358" s="190"/>
      <c r="Q358" s="190"/>
      <c r="R358" s="190"/>
      <c r="S358" s="190"/>
      <c r="T358" s="190"/>
      <c r="U358" s="190"/>
      <c r="V358" s="190"/>
    </row>
    <row r="359">
      <c r="C359" s="206"/>
      <c r="D359" s="206"/>
      <c r="E359" s="206"/>
      <c r="F359" s="190"/>
      <c r="G359" s="190"/>
      <c r="H359" s="190"/>
      <c r="I359" s="190"/>
      <c r="J359" s="190"/>
      <c r="K359" s="190"/>
      <c r="L359" s="190"/>
      <c r="M359" s="190"/>
      <c r="N359" s="190"/>
      <c r="O359" s="190"/>
      <c r="P359" s="190"/>
      <c r="Q359" s="190"/>
      <c r="R359" s="190"/>
      <c r="S359" s="190"/>
      <c r="T359" s="190"/>
      <c r="U359" s="190"/>
      <c r="V359" s="190"/>
    </row>
    <row r="360">
      <c r="C360" s="206"/>
      <c r="D360" s="206"/>
      <c r="E360" s="206"/>
      <c r="F360" s="190"/>
      <c r="G360" s="190"/>
      <c r="H360" s="190"/>
      <c r="I360" s="190"/>
      <c r="J360" s="190"/>
      <c r="K360" s="190"/>
      <c r="L360" s="190"/>
      <c r="M360" s="190"/>
      <c r="N360" s="190"/>
      <c r="O360" s="190"/>
      <c r="P360" s="190"/>
      <c r="Q360" s="190"/>
      <c r="R360" s="190"/>
      <c r="S360" s="190"/>
      <c r="T360" s="190"/>
      <c r="U360" s="190"/>
      <c r="V360" s="190"/>
    </row>
    <row r="361">
      <c r="C361" s="206"/>
      <c r="D361" s="206"/>
      <c r="E361" s="206"/>
      <c r="F361" s="190"/>
      <c r="G361" s="190"/>
      <c r="H361" s="190"/>
      <c r="I361" s="190"/>
      <c r="J361" s="190"/>
      <c r="K361" s="190"/>
      <c r="L361" s="190"/>
      <c r="M361" s="190"/>
      <c r="N361" s="190"/>
      <c r="O361" s="190"/>
      <c r="P361" s="190"/>
      <c r="Q361" s="190"/>
      <c r="R361" s="190"/>
      <c r="S361" s="190"/>
      <c r="T361" s="190"/>
      <c r="U361" s="190"/>
      <c r="V361" s="190"/>
    </row>
    <row r="362">
      <c r="C362" s="206"/>
      <c r="D362" s="206"/>
      <c r="E362" s="206"/>
      <c r="F362" s="190"/>
      <c r="G362" s="190"/>
      <c r="H362" s="190"/>
      <c r="I362" s="190"/>
      <c r="J362" s="190"/>
      <c r="K362" s="190"/>
      <c r="L362" s="190"/>
      <c r="M362" s="190"/>
      <c r="N362" s="190"/>
      <c r="O362" s="190"/>
      <c r="P362" s="190"/>
      <c r="Q362" s="190"/>
      <c r="R362" s="190"/>
      <c r="S362" s="190"/>
      <c r="T362" s="190"/>
      <c r="U362" s="190"/>
      <c r="V362" s="190"/>
    </row>
    <row r="363">
      <c r="C363" s="206"/>
      <c r="D363" s="206"/>
      <c r="E363" s="206"/>
      <c r="F363" s="190"/>
      <c r="G363" s="190"/>
      <c r="H363" s="190"/>
      <c r="I363" s="190"/>
      <c r="J363" s="190"/>
      <c r="K363" s="190"/>
      <c r="L363" s="190"/>
      <c r="M363" s="190"/>
      <c r="N363" s="190"/>
      <c r="O363" s="190"/>
      <c r="P363" s="190"/>
      <c r="Q363" s="190"/>
      <c r="R363" s="190"/>
      <c r="S363" s="190"/>
      <c r="T363" s="190"/>
      <c r="U363" s="190"/>
      <c r="V363" s="190"/>
    </row>
    <row r="364">
      <c r="C364" s="206"/>
      <c r="D364" s="206"/>
      <c r="E364" s="206"/>
      <c r="F364" s="190"/>
      <c r="G364" s="190"/>
      <c r="H364" s="190"/>
      <c r="I364" s="190"/>
      <c r="J364" s="190"/>
      <c r="K364" s="190"/>
      <c r="L364" s="190"/>
      <c r="M364" s="190"/>
      <c r="N364" s="190"/>
      <c r="O364" s="190"/>
      <c r="P364" s="190"/>
      <c r="Q364" s="190"/>
      <c r="R364" s="190"/>
      <c r="S364" s="190"/>
      <c r="T364" s="190"/>
      <c r="U364" s="190"/>
      <c r="V364" s="190"/>
    </row>
    <row r="365">
      <c r="C365" s="206"/>
      <c r="D365" s="206"/>
      <c r="E365" s="206"/>
      <c r="F365" s="190"/>
      <c r="G365" s="190"/>
      <c r="H365" s="190"/>
      <c r="I365" s="190"/>
      <c r="J365" s="190"/>
      <c r="K365" s="190"/>
      <c r="L365" s="190"/>
      <c r="M365" s="190"/>
      <c r="N365" s="190"/>
      <c r="O365" s="190"/>
      <c r="P365" s="190"/>
      <c r="Q365" s="190"/>
      <c r="R365" s="190"/>
      <c r="S365" s="190"/>
      <c r="T365" s="190"/>
      <c r="U365" s="190"/>
      <c r="V365" s="190"/>
    </row>
    <row r="366">
      <c r="C366" s="206"/>
      <c r="D366" s="206"/>
      <c r="E366" s="206"/>
      <c r="F366" s="190"/>
      <c r="G366" s="190"/>
      <c r="H366" s="190"/>
      <c r="I366" s="190"/>
      <c r="J366" s="190"/>
      <c r="K366" s="190"/>
      <c r="L366" s="190"/>
      <c r="M366" s="190"/>
      <c r="N366" s="190"/>
      <c r="O366" s="190"/>
      <c r="P366" s="190"/>
      <c r="Q366" s="190"/>
      <c r="R366" s="190"/>
      <c r="S366" s="190"/>
      <c r="T366" s="190"/>
      <c r="U366" s="190"/>
      <c r="V366" s="190"/>
    </row>
    <row r="367">
      <c r="C367" s="206"/>
      <c r="D367" s="206"/>
      <c r="E367" s="206"/>
      <c r="F367" s="190"/>
      <c r="G367" s="190"/>
      <c r="H367" s="190"/>
      <c r="I367" s="190"/>
      <c r="J367" s="190"/>
      <c r="K367" s="190"/>
      <c r="L367" s="190"/>
      <c r="M367" s="190"/>
      <c r="N367" s="190"/>
      <c r="O367" s="190"/>
      <c r="P367" s="190"/>
      <c r="Q367" s="190"/>
      <c r="R367" s="190"/>
      <c r="S367" s="190"/>
      <c r="T367" s="190"/>
      <c r="U367" s="190"/>
      <c r="V367" s="190"/>
    </row>
    <row r="368">
      <c r="C368" s="206"/>
      <c r="D368" s="206"/>
      <c r="E368" s="206"/>
      <c r="F368" s="190"/>
      <c r="G368" s="190"/>
      <c r="H368" s="190"/>
      <c r="I368" s="190"/>
      <c r="J368" s="190"/>
      <c r="K368" s="190"/>
      <c r="L368" s="190"/>
      <c r="M368" s="190"/>
      <c r="N368" s="190"/>
      <c r="O368" s="190"/>
      <c r="P368" s="190"/>
      <c r="Q368" s="190"/>
      <c r="R368" s="190"/>
      <c r="S368" s="190"/>
      <c r="T368" s="190"/>
      <c r="U368" s="190"/>
      <c r="V368" s="190"/>
    </row>
    <row r="369">
      <c r="C369" s="206"/>
      <c r="D369" s="206"/>
      <c r="E369" s="206"/>
      <c r="F369" s="190"/>
      <c r="G369" s="190"/>
      <c r="H369" s="190"/>
      <c r="I369" s="190"/>
      <c r="J369" s="190"/>
      <c r="K369" s="190"/>
      <c r="L369" s="190"/>
      <c r="M369" s="190"/>
      <c r="N369" s="190"/>
      <c r="O369" s="190"/>
      <c r="P369" s="190"/>
      <c r="Q369" s="190"/>
      <c r="R369" s="190"/>
      <c r="S369" s="190"/>
      <c r="T369" s="190"/>
      <c r="U369" s="190"/>
      <c r="V369" s="190"/>
    </row>
    <row r="370">
      <c r="C370" s="206"/>
      <c r="D370" s="206"/>
      <c r="E370" s="206"/>
      <c r="F370" s="190"/>
      <c r="G370" s="190"/>
      <c r="H370" s="190"/>
      <c r="I370" s="190"/>
      <c r="J370" s="190"/>
      <c r="K370" s="190"/>
      <c r="L370" s="190"/>
      <c r="M370" s="190"/>
      <c r="N370" s="190"/>
      <c r="O370" s="190"/>
      <c r="P370" s="190"/>
      <c r="Q370" s="190"/>
      <c r="R370" s="190"/>
      <c r="S370" s="190"/>
      <c r="T370" s="190"/>
      <c r="U370" s="190"/>
      <c r="V370" s="190"/>
    </row>
    <row r="371">
      <c r="C371" s="206"/>
      <c r="D371" s="206"/>
      <c r="E371" s="206"/>
      <c r="F371" s="190"/>
      <c r="G371" s="190"/>
      <c r="H371" s="190"/>
      <c r="I371" s="190"/>
      <c r="J371" s="190"/>
      <c r="K371" s="190"/>
      <c r="L371" s="190"/>
      <c r="M371" s="190"/>
      <c r="N371" s="190"/>
      <c r="O371" s="190"/>
      <c r="P371" s="190"/>
      <c r="Q371" s="190"/>
      <c r="R371" s="190"/>
      <c r="S371" s="190"/>
      <c r="T371" s="190"/>
      <c r="U371" s="190"/>
      <c r="V371" s="190"/>
    </row>
    <row r="372">
      <c r="C372" s="206"/>
      <c r="D372" s="206"/>
      <c r="E372" s="206"/>
      <c r="F372" s="190"/>
      <c r="G372" s="190"/>
      <c r="H372" s="190"/>
      <c r="I372" s="190"/>
      <c r="J372" s="190"/>
      <c r="K372" s="190"/>
      <c r="L372" s="190"/>
      <c r="M372" s="190"/>
      <c r="N372" s="190"/>
      <c r="O372" s="190"/>
      <c r="P372" s="190"/>
      <c r="Q372" s="190"/>
      <c r="R372" s="190"/>
      <c r="S372" s="190"/>
      <c r="T372" s="190"/>
      <c r="U372" s="190"/>
      <c r="V372" s="190"/>
    </row>
    <row r="373">
      <c r="C373" s="206"/>
      <c r="D373" s="206"/>
      <c r="E373" s="206"/>
      <c r="F373" s="190"/>
      <c r="G373" s="190"/>
      <c r="H373" s="190"/>
      <c r="I373" s="190"/>
      <c r="J373" s="190"/>
      <c r="K373" s="190"/>
      <c r="L373" s="190"/>
      <c r="M373" s="190"/>
      <c r="N373" s="190"/>
      <c r="O373" s="190"/>
      <c r="P373" s="190"/>
      <c r="Q373" s="190"/>
      <c r="R373" s="190"/>
      <c r="S373" s="190"/>
      <c r="T373" s="190"/>
      <c r="U373" s="190"/>
      <c r="V373" s="190"/>
    </row>
    <row r="374">
      <c r="C374" s="206"/>
      <c r="D374" s="206"/>
      <c r="E374" s="206"/>
      <c r="F374" s="190"/>
      <c r="G374" s="190"/>
      <c r="H374" s="190"/>
      <c r="I374" s="190"/>
      <c r="J374" s="190"/>
      <c r="K374" s="190"/>
      <c r="L374" s="190"/>
      <c r="M374" s="190"/>
      <c r="N374" s="190"/>
      <c r="O374" s="190"/>
      <c r="P374" s="190"/>
      <c r="Q374" s="190"/>
      <c r="R374" s="190"/>
      <c r="S374" s="190"/>
      <c r="T374" s="190"/>
      <c r="U374" s="190"/>
      <c r="V374" s="190"/>
    </row>
    <row r="375">
      <c r="C375" s="206"/>
      <c r="D375" s="206"/>
      <c r="E375" s="206"/>
      <c r="F375" s="190"/>
      <c r="G375" s="190"/>
      <c r="H375" s="190"/>
      <c r="I375" s="190"/>
      <c r="J375" s="190"/>
      <c r="K375" s="190"/>
      <c r="L375" s="190"/>
      <c r="M375" s="190"/>
      <c r="N375" s="190"/>
      <c r="O375" s="190"/>
      <c r="P375" s="190"/>
      <c r="Q375" s="190"/>
      <c r="R375" s="190"/>
      <c r="S375" s="190"/>
      <c r="T375" s="190"/>
      <c r="U375" s="190"/>
      <c r="V375" s="190"/>
    </row>
    <row r="376">
      <c r="C376" s="206"/>
      <c r="D376" s="206"/>
      <c r="E376" s="206"/>
      <c r="F376" s="190"/>
      <c r="G376" s="190"/>
      <c r="H376" s="190"/>
      <c r="I376" s="190"/>
      <c r="J376" s="190"/>
      <c r="K376" s="190"/>
      <c r="L376" s="190"/>
      <c r="M376" s="190"/>
      <c r="N376" s="190"/>
      <c r="O376" s="190"/>
      <c r="P376" s="190"/>
      <c r="Q376" s="190"/>
      <c r="R376" s="190"/>
      <c r="S376" s="190"/>
      <c r="T376" s="190"/>
      <c r="U376" s="190"/>
      <c r="V376" s="190"/>
    </row>
    <row r="377">
      <c r="C377" s="206"/>
      <c r="D377" s="206"/>
      <c r="E377" s="206"/>
      <c r="F377" s="190"/>
      <c r="G377" s="190"/>
      <c r="H377" s="190"/>
      <c r="I377" s="190"/>
      <c r="J377" s="190"/>
      <c r="K377" s="190"/>
      <c r="L377" s="190"/>
      <c r="M377" s="190"/>
      <c r="N377" s="190"/>
      <c r="O377" s="190"/>
      <c r="P377" s="190"/>
      <c r="Q377" s="190"/>
      <c r="R377" s="190"/>
      <c r="S377" s="190"/>
      <c r="T377" s="190"/>
      <c r="U377" s="190"/>
      <c r="V377" s="190"/>
    </row>
    <row r="378">
      <c r="C378" s="206"/>
      <c r="D378" s="206"/>
      <c r="E378" s="206"/>
      <c r="F378" s="190"/>
      <c r="G378" s="190"/>
      <c r="H378" s="190"/>
      <c r="I378" s="190"/>
      <c r="J378" s="190"/>
      <c r="K378" s="190"/>
      <c r="L378" s="190"/>
      <c r="M378" s="190"/>
      <c r="N378" s="190"/>
      <c r="O378" s="190"/>
      <c r="P378" s="190"/>
      <c r="Q378" s="190"/>
      <c r="R378" s="190"/>
      <c r="S378" s="190"/>
      <c r="T378" s="190"/>
      <c r="U378" s="190"/>
      <c r="V378" s="190"/>
    </row>
    <row r="379">
      <c r="C379" s="206"/>
      <c r="D379" s="206"/>
      <c r="E379" s="206"/>
      <c r="F379" s="190"/>
      <c r="G379" s="190"/>
      <c r="H379" s="190"/>
      <c r="I379" s="190"/>
      <c r="J379" s="190"/>
      <c r="K379" s="190"/>
      <c r="L379" s="190"/>
      <c r="M379" s="190"/>
      <c r="N379" s="190"/>
      <c r="O379" s="190"/>
      <c r="P379" s="190"/>
      <c r="Q379" s="190"/>
      <c r="R379" s="190"/>
      <c r="S379" s="190"/>
      <c r="T379" s="190"/>
      <c r="U379" s="190"/>
      <c r="V379" s="190"/>
    </row>
    <row r="380">
      <c r="C380" s="206"/>
      <c r="D380" s="206"/>
      <c r="E380" s="206"/>
      <c r="F380" s="190"/>
      <c r="G380" s="190"/>
      <c r="H380" s="190"/>
      <c r="I380" s="190"/>
      <c r="J380" s="190"/>
      <c r="K380" s="190"/>
      <c r="L380" s="190"/>
      <c r="M380" s="190"/>
      <c r="N380" s="190"/>
      <c r="O380" s="190"/>
      <c r="P380" s="190"/>
      <c r="Q380" s="190"/>
      <c r="R380" s="190"/>
      <c r="S380" s="190"/>
      <c r="T380" s="190"/>
      <c r="U380" s="190"/>
      <c r="V380" s="190"/>
    </row>
    <row r="381">
      <c r="C381" s="206"/>
      <c r="D381" s="206"/>
      <c r="E381" s="206"/>
      <c r="F381" s="190"/>
      <c r="G381" s="190"/>
      <c r="H381" s="190"/>
      <c r="I381" s="190"/>
      <c r="J381" s="190"/>
      <c r="K381" s="190"/>
      <c r="L381" s="190"/>
      <c r="M381" s="190"/>
      <c r="N381" s="190"/>
      <c r="O381" s="190"/>
      <c r="P381" s="190"/>
      <c r="Q381" s="190"/>
      <c r="R381" s="190"/>
      <c r="S381" s="190"/>
      <c r="T381" s="190"/>
      <c r="U381" s="190"/>
      <c r="V381" s="190"/>
    </row>
    <row r="382">
      <c r="C382" s="206"/>
      <c r="D382" s="206"/>
      <c r="E382" s="206"/>
      <c r="F382" s="190"/>
      <c r="G382" s="190"/>
      <c r="H382" s="190"/>
      <c r="I382" s="190"/>
      <c r="J382" s="190"/>
      <c r="K382" s="190"/>
      <c r="L382" s="190"/>
      <c r="M382" s="190"/>
      <c r="N382" s="190"/>
      <c r="O382" s="190"/>
      <c r="P382" s="190"/>
      <c r="Q382" s="190"/>
      <c r="R382" s="190"/>
      <c r="S382" s="190"/>
      <c r="T382" s="190"/>
      <c r="U382" s="190"/>
      <c r="V382" s="190"/>
    </row>
    <row r="383">
      <c r="C383" s="206"/>
      <c r="D383" s="206"/>
      <c r="E383" s="206"/>
      <c r="F383" s="190"/>
      <c r="G383" s="190"/>
      <c r="H383" s="190"/>
      <c r="I383" s="190"/>
      <c r="J383" s="190"/>
      <c r="K383" s="190"/>
      <c r="L383" s="190"/>
      <c r="M383" s="190"/>
      <c r="N383" s="190"/>
      <c r="O383" s="190"/>
      <c r="P383" s="190"/>
      <c r="Q383" s="190"/>
      <c r="R383" s="190"/>
      <c r="S383" s="190"/>
      <c r="T383" s="190"/>
      <c r="U383" s="190"/>
      <c r="V383" s="190"/>
    </row>
    <row r="384">
      <c r="C384" s="206"/>
      <c r="D384" s="206"/>
      <c r="E384" s="206"/>
      <c r="F384" s="190"/>
      <c r="G384" s="190"/>
      <c r="H384" s="190"/>
      <c r="I384" s="190"/>
      <c r="J384" s="190"/>
      <c r="K384" s="190"/>
      <c r="L384" s="190"/>
      <c r="M384" s="190"/>
      <c r="N384" s="190"/>
      <c r="O384" s="190"/>
      <c r="P384" s="190"/>
      <c r="Q384" s="190"/>
      <c r="R384" s="190"/>
      <c r="S384" s="190"/>
      <c r="T384" s="190"/>
      <c r="U384" s="190"/>
      <c r="V384" s="190"/>
    </row>
    <row r="385">
      <c r="C385" s="206"/>
      <c r="D385" s="206"/>
      <c r="E385" s="206"/>
      <c r="F385" s="190"/>
      <c r="G385" s="190"/>
      <c r="H385" s="190"/>
      <c r="I385" s="190"/>
      <c r="J385" s="190"/>
      <c r="K385" s="190"/>
      <c r="L385" s="190"/>
      <c r="M385" s="190"/>
      <c r="N385" s="190"/>
      <c r="O385" s="190"/>
      <c r="P385" s="190"/>
      <c r="Q385" s="190"/>
      <c r="R385" s="190"/>
      <c r="S385" s="190"/>
      <c r="T385" s="190"/>
      <c r="U385" s="190"/>
      <c r="V385" s="190"/>
    </row>
    <row r="386">
      <c r="C386" s="206"/>
      <c r="D386" s="206"/>
      <c r="E386" s="206"/>
      <c r="F386" s="190"/>
      <c r="G386" s="190"/>
      <c r="H386" s="190"/>
      <c r="I386" s="190"/>
      <c r="J386" s="190"/>
      <c r="K386" s="190"/>
      <c r="L386" s="190"/>
      <c r="M386" s="190"/>
      <c r="N386" s="190"/>
      <c r="O386" s="190"/>
      <c r="P386" s="190"/>
      <c r="Q386" s="190"/>
      <c r="R386" s="190"/>
      <c r="S386" s="190"/>
      <c r="T386" s="190"/>
      <c r="U386" s="190"/>
      <c r="V386" s="190"/>
    </row>
    <row r="387">
      <c r="C387" s="206"/>
      <c r="D387" s="206"/>
      <c r="E387" s="206"/>
      <c r="F387" s="190"/>
      <c r="G387" s="190"/>
      <c r="H387" s="190"/>
      <c r="I387" s="190"/>
      <c r="J387" s="190"/>
      <c r="K387" s="190"/>
      <c r="L387" s="190"/>
      <c r="M387" s="190"/>
      <c r="N387" s="190"/>
      <c r="O387" s="190"/>
      <c r="P387" s="190"/>
      <c r="Q387" s="190"/>
      <c r="R387" s="190"/>
      <c r="S387" s="190"/>
      <c r="T387" s="190"/>
      <c r="U387" s="190"/>
      <c r="V387" s="190"/>
    </row>
    <row r="388">
      <c r="C388" s="206"/>
      <c r="D388" s="206"/>
      <c r="E388" s="206"/>
      <c r="F388" s="190"/>
      <c r="G388" s="190"/>
      <c r="H388" s="190"/>
      <c r="I388" s="190"/>
      <c r="J388" s="190"/>
      <c r="K388" s="190"/>
      <c r="L388" s="190"/>
      <c r="M388" s="190"/>
      <c r="N388" s="190"/>
      <c r="O388" s="190"/>
      <c r="P388" s="190"/>
      <c r="Q388" s="190"/>
      <c r="R388" s="190"/>
      <c r="S388" s="190"/>
      <c r="T388" s="190"/>
      <c r="U388" s="190"/>
      <c r="V388" s="190"/>
    </row>
    <row r="389">
      <c r="C389" s="206"/>
      <c r="D389" s="206"/>
      <c r="E389" s="206"/>
      <c r="F389" s="190"/>
      <c r="G389" s="190"/>
      <c r="H389" s="190"/>
      <c r="I389" s="190"/>
      <c r="J389" s="190"/>
      <c r="K389" s="190"/>
      <c r="L389" s="190"/>
      <c r="M389" s="190"/>
      <c r="N389" s="190"/>
      <c r="O389" s="190"/>
      <c r="P389" s="190"/>
      <c r="Q389" s="190"/>
      <c r="R389" s="190"/>
      <c r="S389" s="190"/>
      <c r="T389" s="190"/>
      <c r="U389" s="190"/>
      <c r="V389" s="190"/>
    </row>
    <row r="390">
      <c r="C390" s="206"/>
      <c r="D390" s="206"/>
      <c r="E390" s="206"/>
      <c r="F390" s="190"/>
      <c r="G390" s="190"/>
      <c r="H390" s="190"/>
      <c r="I390" s="190"/>
      <c r="J390" s="190"/>
      <c r="K390" s="190"/>
      <c r="L390" s="190"/>
      <c r="M390" s="190"/>
      <c r="N390" s="190"/>
      <c r="O390" s="190"/>
      <c r="P390" s="190"/>
      <c r="Q390" s="190"/>
      <c r="R390" s="190"/>
      <c r="S390" s="190"/>
      <c r="T390" s="190"/>
      <c r="U390" s="190"/>
      <c r="V390" s="190"/>
    </row>
    <row r="391">
      <c r="C391" s="206"/>
      <c r="D391" s="206"/>
      <c r="E391" s="206"/>
      <c r="F391" s="190"/>
      <c r="G391" s="190"/>
      <c r="H391" s="190"/>
      <c r="I391" s="190"/>
      <c r="J391" s="190"/>
      <c r="K391" s="190"/>
      <c r="L391" s="190"/>
      <c r="M391" s="190"/>
      <c r="N391" s="190"/>
      <c r="O391" s="190"/>
      <c r="P391" s="190"/>
      <c r="Q391" s="190"/>
      <c r="R391" s="190"/>
      <c r="S391" s="190"/>
      <c r="T391" s="190"/>
      <c r="U391" s="190"/>
      <c r="V391" s="190"/>
    </row>
    <row r="392">
      <c r="C392" s="206"/>
      <c r="D392" s="206"/>
      <c r="E392" s="206"/>
      <c r="F392" s="190"/>
      <c r="G392" s="190"/>
      <c r="H392" s="190"/>
      <c r="I392" s="190"/>
      <c r="J392" s="190"/>
      <c r="K392" s="190"/>
      <c r="L392" s="190"/>
      <c r="M392" s="190"/>
      <c r="N392" s="190"/>
      <c r="O392" s="190"/>
      <c r="P392" s="190"/>
      <c r="Q392" s="190"/>
      <c r="R392" s="190"/>
      <c r="S392" s="190"/>
      <c r="T392" s="190"/>
      <c r="U392" s="190"/>
      <c r="V392" s="190"/>
    </row>
    <row r="393">
      <c r="C393" s="206"/>
      <c r="D393" s="206"/>
      <c r="E393" s="206"/>
      <c r="F393" s="190"/>
      <c r="G393" s="190"/>
      <c r="H393" s="190"/>
      <c r="I393" s="190"/>
      <c r="J393" s="190"/>
      <c r="K393" s="190"/>
      <c r="L393" s="190"/>
      <c r="M393" s="190"/>
      <c r="N393" s="190"/>
      <c r="O393" s="190"/>
      <c r="P393" s="190"/>
      <c r="Q393" s="190"/>
      <c r="R393" s="190"/>
      <c r="S393" s="190"/>
      <c r="T393" s="190"/>
      <c r="U393" s="190"/>
      <c r="V393" s="190"/>
    </row>
    <row r="394">
      <c r="C394" s="206"/>
      <c r="D394" s="206"/>
      <c r="E394" s="206"/>
      <c r="F394" s="190"/>
      <c r="G394" s="190"/>
      <c r="H394" s="190"/>
      <c r="I394" s="190"/>
      <c r="J394" s="190"/>
      <c r="K394" s="190"/>
      <c r="L394" s="190"/>
      <c r="M394" s="190"/>
      <c r="N394" s="190"/>
      <c r="O394" s="190"/>
      <c r="P394" s="190"/>
      <c r="Q394" s="190"/>
      <c r="R394" s="190"/>
      <c r="S394" s="190"/>
      <c r="T394" s="190"/>
      <c r="U394" s="190"/>
      <c r="V394" s="190"/>
    </row>
    <row r="395">
      <c r="C395" s="206"/>
      <c r="D395" s="206"/>
      <c r="E395" s="206"/>
      <c r="F395" s="190"/>
      <c r="G395" s="190"/>
      <c r="H395" s="190"/>
      <c r="I395" s="190"/>
      <c r="J395" s="190"/>
      <c r="K395" s="190"/>
      <c r="L395" s="190"/>
      <c r="M395" s="190"/>
      <c r="N395" s="190"/>
      <c r="O395" s="190"/>
      <c r="P395" s="190"/>
      <c r="Q395" s="190"/>
      <c r="R395" s="190"/>
      <c r="S395" s="190"/>
      <c r="T395" s="190"/>
      <c r="U395" s="190"/>
      <c r="V395" s="190"/>
    </row>
    <row r="396">
      <c r="C396" s="206"/>
      <c r="D396" s="206"/>
      <c r="E396" s="206"/>
      <c r="F396" s="190"/>
      <c r="G396" s="190"/>
      <c r="H396" s="190"/>
      <c r="I396" s="190"/>
      <c r="J396" s="190"/>
      <c r="K396" s="190"/>
      <c r="L396" s="190"/>
      <c r="M396" s="190"/>
      <c r="N396" s="190"/>
      <c r="O396" s="190"/>
      <c r="P396" s="190"/>
      <c r="Q396" s="190"/>
      <c r="R396" s="190"/>
      <c r="S396" s="190"/>
      <c r="T396" s="190"/>
      <c r="U396" s="190"/>
      <c r="V396" s="190"/>
    </row>
    <row r="397">
      <c r="C397" s="206"/>
      <c r="D397" s="206"/>
      <c r="E397" s="206"/>
      <c r="F397" s="190"/>
      <c r="G397" s="190"/>
      <c r="H397" s="190"/>
      <c r="I397" s="190"/>
      <c r="J397" s="190"/>
      <c r="K397" s="190"/>
      <c r="L397" s="190"/>
      <c r="M397" s="190"/>
      <c r="N397" s="190"/>
      <c r="O397" s="190"/>
      <c r="P397" s="190"/>
      <c r="Q397" s="190"/>
      <c r="R397" s="190"/>
      <c r="S397" s="190"/>
      <c r="T397" s="190"/>
      <c r="U397" s="190"/>
      <c r="V397" s="190"/>
    </row>
    <row r="398">
      <c r="C398" s="206"/>
      <c r="D398" s="206"/>
      <c r="E398" s="206"/>
      <c r="F398" s="190"/>
      <c r="G398" s="190"/>
      <c r="H398" s="190"/>
      <c r="I398" s="190"/>
      <c r="J398" s="190"/>
      <c r="K398" s="190"/>
      <c r="L398" s="190"/>
      <c r="M398" s="190"/>
      <c r="N398" s="190"/>
      <c r="O398" s="190"/>
      <c r="P398" s="190"/>
      <c r="Q398" s="190"/>
      <c r="R398" s="190"/>
      <c r="S398" s="190"/>
      <c r="T398" s="190"/>
      <c r="U398" s="190"/>
      <c r="V398" s="190"/>
    </row>
    <row r="399">
      <c r="C399" s="206"/>
      <c r="D399" s="206"/>
      <c r="E399" s="206"/>
      <c r="F399" s="190"/>
      <c r="G399" s="190"/>
      <c r="H399" s="190"/>
      <c r="I399" s="190"/>
      <c r="J399" s="190"/>
      <c r="K399" s="190"/>
      <c r="L399" s="190"/>
      <c r="M399" s="190"/>
      <c r="N399" s="190"/>
      <c r="O399" s="190"/>
      <c r="P399" s="190"/>
      <c r="Q399" s="190"/>
      <c r="R399" s="190"/>
      <c r="S399" s="190"/>
      <c r="T399" s="190"/>
      <c r="U399" s="190"/>
      <c r="V399" s="190"/>
    </row>
    <row r="400">
      <c r="C400" s="206"/>
      <c r="D400" s="206"/>
      <c r="E400" s="206"/>
      <c r="F400" s="190"/>
      <c r="G400" s="190"/>
      <c r="H400" s="190"/>
      <c r="I400" s="190"/>
      <c r="J400" s="190"/>
      <c r="K400" s="190"/>
      <c r="L400" s="190"/>
      <c r="M400" s="190"/>
      <c r="N400" s="190"/>
      <c r="O400" s="190"/>
      <c r="P400" s="190"/>
      <c r="Q400" s="190"/>
      <c r="R400" s="190"/>
      <c r="S400" s="190"/>
      <c r="T400" s="190"/>
      <c r="U400" s="190"/>
      <c r="V400" s="190"/>
    </row>
    <row r="401">
      <c r="C401" s="206"/>
      <c r="D401" s="206"/>
      <c r="E401" s="206"/>
      <c r="F401" s="190"/>
      <c r="G401" s="190"/>
      <c r="H401" s="190"/>
      <c r="I401" s="190"/>
      <c r="J401" s="190"/>
      <c r="K401" s="190"/>
      <c r="L401" s="190"/>
      <c r="M401" s="190"/>
      <c r="N401" s="190"/>
      <c r="O401" s="190"/>
      <c r="P401" s="190"/>
      <c r="Q401" s="190"/>
      <c r="R401" s="190"/>
      <c r="S401" s="190"/>
      <c r="T401" s="190"/>
      <c r="U401" s="190"/>
      <c r="V401" s="190"/>
    </row>
    <row r="402">
      <c r="C402" s="206"/>
      <c r="D402" s="206"/>
      <c r="E402" s="206"/>
      <c r="F402" s="190"/>
      <c r="G402" s="190"/>
      <c r="H402" s="190"/>
      <c r="I402" s="190"/>
      <c r="J402" s="190"/>
      <c r="K402" s="190"/>
      <c r="L402" s="190"/>
      <c r="M402" s="190"/>
      <c r="N402" s="190"/>
      <c r="O402" s="190"/>
      <c r="P402" s="190"/>
      <c r="Q402" s="190"/>
      <c r="R402" s="190"/>
      <c r="S402" s="190"/>
      <c r="T402" s="190"/>
      <c r="U402" s="190"/>
      <c r="V402" s="190"/>
    </row>
    <row r="403">
      <c r="C403" s="206"/>
      <c r="D403" s="206"/>
      <c r="E403" s="206"/>
      <c r="F403" s="190"/>
      <c r="G403" s="190"/>
      <c r="H403" s="190"/>
      <c r="I403" s="190"/>
      <c r="J403" s="190"/>
      <c r="K403" s="190"/>
      <c r="L403" s="190"/>
      <c r="M403" s="190"/>
      <c r="N403" s="190"/>
      <c r="O403" s="190"/>
      <c r="P403" s="190"/>
      <c r="Q403" s="190"/>
      <c r="R403" s="190"/>
      <c r="S403" s="190"/>
      <c r="T403" s="190"/>
      <c r="U403" s="190"/>
      <c r="V403" s="190"/>
    </row>
    <row r="404">
      <c r="C404" s="206"/>
      <c r="D404" s="206"/>
      <c r="E404" s="206"/>
      <c r="F404" s="190"/>
      <c r="G404" s="190"/>
      <c r="H404" s="190"/>
      <c r="I404" s="190"/>
      <c r="J404" s="190"/>
      <c r="K404" s="190"/>
      <c r="L404" s="190"/>
      <c r="M404" s="190"/>
      <c r="N404" s="190"/>
      <c r="O404" s="190"/>
      <c r="P404" s="190"/>
      <c r="Q404" s="190"/>
      <c r="R404" s="190"/>
      <c r="S404" s="190"/>
      <c r="T404" s="190"/>
      <c r="U404" s="190"/>
      <c r="V404" s="190"/>
    </row>
    <row r="405">
      <c r="C405" s="206"/>
      <c r="D405" s="206"/>
      <c r="E405" s="206"/>
      <c r="F405" s="190"/>
      <c r="G405" s="190"/>
      <c r="H405" s="190"/>
      <c r="I405" s="190"/>
      <c r="J405" s="190"/>
      <c r="K405" s="190"/>
      <c r="L405" s="190"/>
      <c r="M405" s="190"/>
      <c r="N405" s="190"/>
      <c r="O405" s="190"/>
      <c r="P405" s="190"/>
      <c r="Q405" s="190"/>
      <c r="R405" s="190"/>
      <c r="S405" s="190"/>
      <c r="T405" s="190"/>
      <c r="U405" s="190"/>
      <c r="V405" s="190"/>
    </row>
    <row r="406">
      <c r="C406" s="206"/>
      <c r="D406" s="206"/>
      <c r="E406" s="206"/>
      <c r="F406" s="190"/>
      <c r="G406" s="190"/>
      <c r="H406" s="190"/>
      <c r="I406" s="190"/>
      <c r="J406" s="190"/>
      <c r="K406" s="190"/>
      <c r="L406" s="190"/>
      <c r="M406" s="190"/>
      <c r="N406" s="190"/>
      <c r="O406" s="190"/>
      <c r="P406" s="190"/>
      <c r="Q406" s="190"/>
      <c r="R406" s="190"/>
      <c r="S406" s="190"/>
      <c r="T406" s="190"/>
      <c r="U406" s="190"/>
      <c r="V406" s="190"/>
    </row>
    <row r="407">
      <c r="C407" s="206"/>
      <c r="D407" s="206"/>
      <c r="E407" s="206"/>
      <c r="F407" s="190"/>
      <c r="G407" s="190"/>
      <c r="H407" s="190"/>
      <c r="I407" s="190"/>
      <c r="J407" s="190"/>
      <c r="K407" s="190"/>
      <c r="L407" s="190"/>
      <c r="M407" s="190"/>
      <c r="N407" s="190"/>
      <c r="O407" s="190"/>
      <c r="P407" s="190"/>
      <c r="Q407" s="190"/>
      <c r="R407" s="190"/>
      <c r="S407" s="190"/>
      <c r="T407" s="190"/>
      <c r="U407" s="190"/>
      <c r="V407" s="190"/>
    </row>
    <row r="408">
      <c r="C408" s="206"/>
      <c r="D408" s="206"/>
      <c r="E408" s="206"/>
      <c r="F408" s="190"/>
      <c r="G408" s="190"/>
      <c r="H408" s="190"/>
      <c r="I408" s="190"/>
      <c r="J408" s="190"/>
      <c r="K408" s="190"/>
      <c r="L408" s="190"/>
      <c r="M408" s="190"/>
      <c r="N408" s="190"/>
      <c r="O408" s="190"/>
      <c r="P408" s="190"/>
      <c r="Q408" s="190"/>
      <c r="R408" s="190"/>
      <c r="S408" s="190"/>
      <c r="T408" s="190"/>
      <c r="U408" s="190"/>
      <c r="V408" s="190"/>
    </row>
    <row r="409">
      <c r="C409" s="206"/>
      <c r="D409" s="206"/>
      <c r="E409" s="206"/>
      <c r="F409" s="190"/>
      <c r="G409" s="190"/>
      <c r="H409" s="190"/>
      <c r="I409" s="190"/>
      <c r="J409" s="190"/>
      <c r="K409" s="190"/>
      <c r="L409" s="190"/>
      <c r="M409" s="190"/>
      <c r="N409" s="190"/>
      <c r="O409" s="190"/>
      <c r="P409" s="190"/>
      <c r="Q409" s="190"/>
      <c r="R409" s="190"/>
      <c r="S409" s="190"/>
      <c r="T409" s="190"/>
      <c r="U409" s="190"/>
      <c r="V409" s="190"/>
    </row>
    <row r="410">
      <c r="C410" s="206"/>
      <c r="D410" s="206"/>
      <c r="E410" s="206"/>
      <c r="F410" s="190"/>
      <c r="G410" s="190"/>
      <c r="H410" s="190"/>
      <c r="I410" s="190"/>
      <c r="J410" s="190"/>
      <c r="K410" s="190"/>
      <c r="L410" s="190"/>
      <c r="M410" s="190"/>
      <c r="N410" s="190"/>
      <c r="O410" s="190"/>
      <c r="P410" s="190"/>
      <c r="Q410" s="190"/>
      <c r="R410" s="190"/>
      <c r="S410" s="190"/>
      <c r="T410" s="190"/>
      <c r="U410" s="190"/>
      <c r="V410" s="190"/>
    </row>
    <row r="411">
      <c r="C411" s="206"/>
      <c r="D411" s="206"/>
      <c r="E411" s="206"/>
      <c r="F411" s="190"/>
      <c r="G411" s="190"/>
      <c r="H411" s="190"/>
      <c r="I411" s="190"/>
      <c r="J411" s="190"/>
      <c r="K411" s="190"/>
      <c r="L411" s="190"/>
      <c r="M411" s="190"/>
      <c r="N411" s="190"/>
      <c r="O411" s="190"/>
      <c r="P411" s="190"/>
      <c r="Q411" s="190"/>
      <c r="R411" s="190"/>
      <c r="S411" s="190"/>
      <c r="T411" s="190"/>
      <c r="U411" s="190"/>
      <c r="V411" s="190"/>
    </row>
    <row r="412">
      <c r="C412" s="206"/>
      <c r="D412" s="206"/>
      <c r="E412" s="206"/>
      <c r="F412" s="190"/>
      <c r="G412" s="190"/>
      <c r="H412" s="190"/>
      <c r="I412" s="190"/>
      <c r="J412" s="190"/>
      <c r="K412" s="190"/>
      <c r="L412" s="190"/>
      <c r="M412" s="190"/>
      <c r="N412" s="190"/>
      <c r="O412" s="190"/>
      <c r="P412" s="190"/>
      <c r="Q412" s="190"/>
      <c r="R412" s="190"/>
      <c r="S412" s="190"/>
      <c r="T412" s="190"/>
      <c r="U412" s="190"/>
      <c r="V412" s="190"/>
    </row>
    <row r="413">
      <c r="C413" s="206"/>
      <c r="D413" s="206"/>
      <c r="E413" s="206"/>
      <c r="F413" s="190"/>
      <c r="G413" s="190"/>
      <c r="H413" s="190"/>
      <c r="I413" s="190"/>
      <c r="J413" s="190"/>
      <c r="K413" s="190"/>
      <c r="L413" s="190"/>
      <c r="M413" s="190"/>
      <c r="N413" s="190"/>
      <c r="O413" s="190"/>
      <c r="P413" s="190"/>
      <c r="Q413" s="190"/>
      <c r="R413" s="190"/>
      <c r="S413" s="190"/>
      <c r="T413" s="190"/>
      <c r="U413" s="190"/>
      <c r="V413" s="190"/>
    </row>
    <row r="414">
      <c r="C414" s="206"/>
      <c r="D414" s="206"/>
      <c r="E414" s="206"/>
      <c r="F414" s="190"/>
      <c r="G414" s="190"/>
      <c r="H414" s="190"/>
      <c r="I414" s="190"/>
      <c r="J414" s="190"/>
      <c r="K414" s="190"/>
      <c r="L414" s="190"/>
      <c r="M414" s="190"/>
      <c r="N414" s="190"/>
      <c r="O414" s="190"/>
      <c r="P414" s="190"/>
      <c r="Q414" s="190"/>
      <c r="R414" s="190"/>
      <c r="S414" s="190"/>
      <c r="T414" s="190"/>
      <c r="U414" s="190"/>
      <c r="V414" s="190"/>
    </row>
    <row r="415">
      <c r="C415" s="206"/>
      <c r="D415" s="206"/>
      <c r="E415" s="206"/>
      <c r="F415" s="190"/>
      <c r="G415" s="190"/>
      <c r="H415" s="190"/>
      <c r="I415" s="190"/>
      <c r="J415" s="190"/>
      <c r="K415" s="190"/>
      <c r="L415" s="190"/>
      <c r="M415" s="190"/>
      <c r="N415" s="190"/>
      <c r="O415" s="190"/>
      <c r="P415" s="190"/>
      <c r="Q415" s="190"/>
      <c r="R415" s="190"/>
      <c r="S415" s="190"/>
      <c r="T415" s="190"/>
      <c r="U415" s="190"/>
      <c r="V415" s="190"/>
    </row>
    <row r="416">
      <c r="C416" s="206"/>
      <c r="D416" s="206"/>
      <c r="E416" s="206"/>
      <c r="F416" s="190"/>
      <c r="G416" s="190"/>
      <c r="H416" s="190"/>
      <c r="I416" s="190"/>
      <c r="J416" s="190"/>
      <c r="K416" s="190"/>
      <c r="L416" s="190"/>
      <c r="M416" s="190"/>
      <c r="N416" s="190"/>
      <c r="O416" s="190"/>
      <c r="P416" s="190"/>
      <c r="Q416" s="190"/>
      <c r="R416" s="190"/>
      <c r="S416" s="190"/>
      <c r="T416" s="190"/>
      <c r="U416" s="190"/>
      <c r="V416" s="190"/>
    </row>
    <row r="417">
      <c r="C417" s="206"/>
      <c r="D417" s="206"/>
      <c r="E417" s="206"/>
      <c r="F417" s="190"/>
      <c r="G417" s="190"/>
      <c r="H417" s="190"/>
      <c r="I417" s="190"/>
      <c r="J417" s="190"/>
      <c r="K417" s="190"/>
      <c r="L417" s="190"/>
      <c r="M417" s="190"/>
      <c r="N417" s="190"/>
      <c r="O417" s="190"/>
      <c r="P417" s="190"/>
      <c r="Q417" s="190"/>
      <c r="R417" s="190"/>
      <c r="S417" s="190"/>
      <c r="T417" s="190"/>
      <c r="U417" s="190"/>
      <c r="V417" s="190"/>
    </row>
    <row r="418">
      <c r="C418" s="206"/>
      <c r="D418" s="206"/>
      <c r="E418" s="206"/>
      <c r="F418" s="190"/>
      <c r="G418" s="190"/>
      <c r="H418" s="190"/>
      <c r="I418" s="190"/>
      <c r="J418" s="190"/>
      <c r="K418" s="190"/>
      <c r="L418" s="190"/>
      <c r="M418" s="190"/>
      <c r="N418" s="190"/>
      <c r="O418" s="190"/>
      <c r="P418" s="190"/>
      <c r="Q418" s="190"/>
      <c r="R418" s="190"/>
      <c r="S418" s="190"/>
      <c r="T418" s="190"/>
      <c r="U418" s="190"/>
      <c r="V418" s="190"/>
    </row>
    <row r="419">
      <c r="C419" s="206"/>
      <c r="D419" s="206"/>
      <c r="E419" s="206"/>
      <c r="F419" s="190"/>
      <c r="G419" s="190"/>
      <c r="H419" s="190"/>
      <c r="I419" s="190"/>
      <c r="J419" s="190"/>
      <c r="K419" s="190"/>
      <c r="L419" s="190"/>
      <c r="M419" s="190"/>
      <c r="N419" s="190"/>
      <c r="O419" s="190"/>
      <c r="P419" s="190"/>
      <c r="Q419" s="190"/>
      <c r="R419" s="190"/>
      <c r="S419" s="190"/>
      <c r="T419" s="190"/>
      <c r="U419" s="190"/>
      <c r="V419" s="190"/>
    </row>
    <row r="420">
      <c r="C420" s="206"/>
      <c r="D420" s="206"/>
      <c r="E420" s="206"/>
      <c r="F420" s="190"/>
      <c r="G420" s="190"/>
      <c r="H420" s="190"/>
      <c r="I420" s="190"/>
      <c r="J420" s="190"/>
      <c r="K420" s="190"/>
      <c r="L420" s="190"/>
      <c r="M420" s="190"/>
      <c r="N420" s="190"/>
      <c r="O420" s="190"/>
      <c r="P420" s="190"/>
      <c r="Q420" s="190"/>
      <c r="R420" s="190"/>
      <c r="S420" s="190"/>
      <c r="T420" s="190"/>
      <c r="U420" s="190"/>
      <c r="V420" s="190"/>
    </row>
    <row r="421">
      <c r="C421" s="206"/>
      <c r="D421" s="206"/>
      <c r="E421" s="206"/>
      <c r="F421" s="190"/>
      <c r="G421" s="190"/>
      <c r="H421" s="190"/>
      <c r="I421" s="190"/>
      <c r="J421" s="190"/>
      <c r="K421" s="190"/>
      <c r="L421" s="190"/>
      <c r="M421" s="190"/>
      <c r="N421" s="190"/>
      <c r="O421" s="190"/>
      <c r="P421" s="190"/>
      <c r="Q421" s="190"/>
      <c r="R421" s="190"/>
      <c r="S421" s="190"/>
      <c r="T421" s="190"/>
      <c r="U421" s="190"/>
      <c r="V421" s="190"/>
    </row>
    <row r="422">
      <c r="C422" s="206"/>
      <c r="D422" s="206"/>
      <c r="E422" s="206"/>
      <c r="F422" s="190"/>
      <c r="G422" s="190"/>
      <c r="H422" s="190"/>
      <c r="I422" s="190"/>
      <c r="J422" s="190"/>
      <c r="K422" s="190"/>
      <c r="L422" s="190"/>
      <c r="M422" s="190"/>
      <c r="N422" s="190"/>
      <c r="O422" s="190"/>
      <c r="P422" s="190"/>
      <c r="Q422" s="190"/>
      <c r="R422" s="190"/>
      <c r="S422" s="190"/>
      <c r="T422" s="190"/>
      <c r="U422" s="190"/>
      <c r="V422" s="190"/>
    </row>
    <row r="423">
      <c r="C423" s="206"/>
      <c r="D423" s="206"/>
      <c r="E423" s="206"/>
      <c r="F423" s="190"/>
      <c r="G423" s="190"/>
      <c r="H423" s="190"/>
      <c r="I423" s="190"/>
      <c r="J423" s="190"/>
      <c r="K423" s="190"/>
      <c r="L423" s="190"/>
      <c r="M423" s="190"/>
      <c r="N423" s="190"/>
      <c r="O423" s="190"/>
      <c r="P423" s="190"/>
      <c r="Q423" s="190"/>
      <c r="R423" s="190"/>
      <c r="S423" s="190"/>
      <c r="T423" s="190"/>
      <c r="U423" s="190"/>
      <c r="V423" s="190"/>
    </row>
    <row r="424">
      <c r="C424" s="206"/>
      <c r="D424" s="206"/>
      <c r="E424" s="206"/>
      <c r="F424" s="190"/>
      <c r="G424" s="190"/>
      <c r="H424" s="190"/>
      <c r="I424" s="190"/>
      <c r="J424" s="190"/>
      <c r="K424" s="190"/>
      <c r="L424" s="190"/>
      <c r="M424" s="190"/>
      <c r="N424" s="190"/>
      <c r="O424" s="190"/>
      <c r="P424" s="190"/>
      <c r="Q424" s="190"/>
      <c r="R424" s="190"/>
      <c r="S424" s="190"/>
      <c r="T424" s="190"/>
      <c r="U424" s="190"/>
      <c r="V424" s="190"/>
    </row>
    <row r="425">
      <c r="C425" s="206"/>
      <c r="D425" s="206"/>
      <c r="E425" s="206"/>
      <c r="F425" s="190"/>
      <c r="G425" s="190"/>
      <c r="H425" s="190"/>
      <c r="I425" s="190"/>
      <c r="J425" s="190"/>
      <c r="K425" s="190"/>
      <c r="L425" s="190"/>
      <c r="M425" s="190"/>
      <c r="N425" s="190"/>
      <c r="O425" s="190"/>
      <c r="P425" s="190"/>
      <c r="Q425" s="190"/>
      <c r="R425" s="190"/>
      <c r="S425" s="190"/>
      <c r="T425" s="190"/>
      <c r="U425" s="190"/>
      <c r="V425" s="190"/>
    </row>
    <row r="426">
      <c r="C426" s="206"/>
      <c r="D426" s="206"/>
      <c r="E426" s="206"/>
      <c r="F426" s="190"/>
      <c r="G426" s="190"/>
      <c r="H426" s="190"/>
      <c r="I426" s="190"/>
      <c r="J426" s="190"/>
      <c r="K426" s="190"/>
      <c r="L426" s="190"/>
      <c r="M426" s="190"/>
      <c r="N426" s="190"/>
      <c r="O426" s="190"/>
      <c r="P426" s="190"/>
      <c r="Q426" s="190"/>
      <c r="R426" s="190"/>
      <c r="S426" s="190"/>
      <c r="T426" s="190"/>
      <c r="U426" s="190"/>
      <c r="V426" s="190"/>
    </row>
    <row r="427">
      <c r="C427" s="206"/>
      <c r="D427" s="206"/>
      <c r="E427" s="206"/>
      <c r="F427" s="190"/>
      <c r="G427" s="190"/>
      <c r="H427" s="190"/>
      <c r="I427" s="190"/>
      <c r="J427" s="190"/>
      <c r="K427" s="190"/>
      <c r="L427" s="190"/>
      <c r="M427" s="190"/>
      <c r="N427" s="190"/>
      <c r="O427" s="190"/>
      <c r="P427" s="190"/>
      <c r="Q427" s="190"/>
      <c r="R427" s="190"/>
      <c r="S427" s="190"/>
      <c r="T427" s="190"/>
      <c r="U427" s="190"/>
      <c r="V427" s="190"/>
    </row>
    <row r="428">
      <c r="C428" s="206"/>
      <c r="D428" s="206"/>
      <c r="E428" s="206"/>
      <c r="F428" s="190"/>
      <c r="G428" s="190"/>
      <c r="H428" s="190"/>
      <c r="I428" s="190"/>
      <c r="J428" s="190"/>
      <c r="K428" s="190"/>
      <c r="L428" s="190"/>
      <c r="M428" s="190"/>
      <c r="N428" s="190"/>
      <c r="O428" s="190"/>
      <c r="P428" s="190"/>
      <c r="Q428" s="190"/>
      <c r="R428" s="190"/>
      <c r="S428" s="190"/>
      <c r="T428" s="190"/>
      <c r="U428" s="190"/>
      <c r="V428" s="190"/>
    </row>
    <row r="429">
      <c r="C429" s="206"/>
      <c r="D429" s="206"/>
      <c r="E429" s="206"/>
      <c r="F429" s="190"/>
      <c r="G429" s="190"/>
      <c r="H429" s="190"/>
      <c r="I429" s="190"/>
      <c r="J429" s="190"/>
      <c r="K429" s="190"/>
      <c r="L429" s="190"/>
      <c r="M429" s="190"/>
      <c r="N429" s="190"/>
      <c r="O429" s="190"/>
      <c r="P429" s="190"/>
      <c r="Q429" s="190"/>
      <c r="R429" s="190"/>
      <c r="S429" s="190"/>
      <c r="T429" s="190"/>
      <c r="U429" s="190"/>
      <c r="V429" s="190"/>
    </row>
    <row r="430">
      <c r="C430" s="206"/>
      <c r="D430" s="206"/>
      <c r="E430" s="206"/>
      <c r="F430" s="190"/>
      <c r="G430" s="190"/>
      <c r="H430" s="190"/>
      <c r="I430" s="190"/>
      <c r="J430" s="190"/>
      <c r="K430" s="190"/>
      <c r="L430" s="190"/>
      <c r="M430" s="190"/>
      <c r="N430" s="190"/>
      <c r="O430" s="190"/>
      <c r="P430" s="190"/>
      <c r="Q430" s="190"/>
      <c r="R430" s="190"/>
      <c r="S430" s="190"/>
      <c r="T430" s="190"/>
      <c r="U430" s="190"/>
      <c r="V430" s="190"/>
    </row>
    <row r="431">
      <c r="C431" s="206"/>
      <c r="D431" s="206"/>
      <c r="E431" s="206"/>
      <c r="F431" s="190"/>
      <c r="G431" s="190"/>
      <c r="H431" s="190"/>
      <c r="I431" s="190"/>
      <c r="J431" s="190"/>
      <c r="K431" s="190"/>
      <c r="L431" s="190"/>
      <c r="M431" s="190"/>
      <c r="N431" s="190"/>
      <c r="O431" s="190"/>
      <c r="P431" s="190"/>
      <c r="Q431" s="190"/>
      <c r="R431" s="190"/>
      <c r="S431" s="190"/>
      <c r="T431" s="190"/>
      <c r="U431" s="190"/>
      <c r="V431" s="190"/>
    </row>
    <row r="432">
      <c r="C432" s="206"/>
      <c r="D432" s="206"/>
      <c r="E432" s="206"/>
      <c r="F432" s="190"/>
      <c r="G432" s="190"/>
      <c r="H432" s="190"/>
      <c r="I432" s="190"/>
      <c r="J432" s="190"/>
      <c r="K432" s="190"/>
      <c r="L432" s="190"/>
      <c r="M432" s="190"/>
      <c r="N432" s="190"/>
      <c r="O432" s="190"/>
      <c r="P432" s="190"/>
      <c r="Q432" s="190"/>
      <c r="R432" s="190"/>
      <c r="S432" s="190"/>
      <c r="T432" s="190"/>
      <c r="U432" s="190"/>
      <c r="V432" s="190"/>
    </row>
    <row r="433">
      <c r="C433" s="206"/>
      <c r="D433" s="206"/>
      <c r="E433" s="206"/>
      <c r="F433" s="190"/>
      <c r="G433" s="190"/>
      <c r="H433" s="190"/>
      <c r="I433" s="190"/>
      <c r="J433" s="190"/>
      <c r="K433" s="190"/>
      <c r="L433" s="190"/>
      <c r="M433" s="190"/>
      <c r="N433" s="190"/>
      <c r="O433" s="190"/>
      <c r="P433" s="190"/>
      <c r="Q433" s="190"/>
      <c r="R433" s="190"/>
      <c r="S433" s="190"/>
      <c r="T433" s="190"/>
      <c r="U433" s="190"/>
      <c r="V433" s="190"/>
    </row>
    <row r="434">
      <c r="C434" s="206"/>
      <c r="D434" s="206"/>
      <c r="E434" s="206"/>
      <c r="F434" s="190"/>
      <c r="G434" s="190"/>
      <c r="H434" s="190"/>
      <c r="I434" s="190"/>
      <c r="J434" s="190"/>
      <c r="K434" s="190"/>
      <c r="L434" s="190"/>
      <c r="M434" s="190"/>
      <c r="N434" s="190"/>
      <c r="O434" s="190"/>
      <c r="P434" s="190"/>
      <c r="Q434" s="190"/>
      <c r="R434" s="190"/>
      <c r="S434" s="190"/>
      <c r="T434" s="190"/>
      <c r="U434" s="190"/>
      <c r="V434" s="190"/>
    </row>
    <row r="435">
      <c r="C435" s="206"/>
      <c r="D435" s="206"/>
      <c r="E435" s="206"/>
      <c r="F435" s="190"/>
      <c r="G435" s="190"/>
      <c r="H435" s="190"/>
      <c r="I435" s="190"/>
      <c r="J435" s="190"/>
      <c r="K435" s="190"/>
      <c r="L435" s="190"/>
      <c r="M435" s="190"/>
      <c r="N435" s="190"/>
      <c r="O435" s="190"/>
      <c r="P435" s="190"/>
      <c r="Q435" s="190"/>
      <c r="R435" s="190"/>
      <c r="S435" s="190"/>
      <c r="T435" s="190"/>
      <c r="U435" s="190"/>
      <c r="V435" s="190"/>
    </row>
    <row r="436">
      <c r="C436" s="206"/>
      <c r="D436" s="206"/>
      <c r="E436" s="206"/>
      <c r="F436" s="190"/>
      <c r="G436" s="190"/>
      <c r="H436" s="190"/>
      <c r="I436" s="190"/>
      <c r="J436" s="190"/>
      <c r="K436" s="190"/>
      <c r="L436" s="190"/>
      <c r="M436" s="190"/>
      <c r="N436" s="190"/>
      <c r="O436" s="190"/>
      <c r="P436" s="190"/>
      <c r="Q436" s="190"/>
      <c r="R436" s="190"/>
      <c r="S436" s="190"/>
      <c r="T436" s="190"/>
      <c r="U436" s="190"/>
      <c r="V436" s="190"/>
    </row>
    <row r="437">
      <c r="C437" s="206"/>
      <c r="D437" s="206"/>
      <c r="E437" s="206"/>
      <c r="F437" s="190"/>
      <c r="G437" s="190"/>
      <c r="H437" s="190"/>
      <c r="I437" s="190"/>
      <c r="J437" s="190"/>
      <c r="K437" s="190"/>
      <c r="L437" s="190"/>
      <c r="M437" s="190"/>
      <c r="N437" s="190"/>
      <c r="O437" s="190"/>
      <c r="P437" s="190"/>
      <c r="Q437" s="190"/>
      <c r="R437" s="190"/>
      <c r="S437" s="190"/>
      <c r="T437" s="190"/>
      <c r="U437" s="190"/>
      <c r="V437" s="190"/>
    </row>
    <row r="438">
      <c r="C438" s="206"/>
      <c r="D438" s="206"/>
      <c r="E438" s="206"/>
      <c r="F438" s="190"/>
      <c r="G438" s="190"/>
      <c r="H438" s="190"/>
      <c r="I438" s="190"/>
      <c r="J438" s="190"/>
      <c r="K438" s="190"/>
      <c r="L438" s="190"/>
      <c r="M438" s="190"/>
      <c r="N438" s="190"/>
      <c r="O438" s="190"/>
      <c r="P438" s="190"/>
      <c r="Q438" s="190"/>
      <c r="R438" s="190"/>
      <c r="S438" s="190"/>
      <c r="T438" s="190"/>
      <c r="U438" s="190"/>
      <c r="V438" s="190"/>
    </row>
    <row r="439">
      <c r="C439" s="206"/>
      <c r="D439" s="206"/>
      <c r="E439" s="206"/>
      <c r="F439" s="190"/>
      <c r="G439" s="190"/>
      <c r="H439" s="190"/>
      <c r="I439" s="190"/>
      <c r="J439" s="190"/>
      <c r="K439" s="190"/>
      <c r="L439" s="190"/>
      <c r="M439" s="190"/>
      <c r="N439" s="190"/>
      <c r="O439" s="190"/>
      <c r="P439" s="190"/>
      <c r="Q439" s="190"/>
      <c r="R439" s="190"/>
      <c r="S439" s="190"/>
      <c r="T439" s="190"/>
      <c r="U439" s="190"/>
      <c r="V439" s="190"/>
    </row>
    <row r="440">
      <c r="C440" s="206"/>
      <c r="D440" s="206"/>
      <c r="E440" s="206"/>
      <c r="F440" s="190"/>
      <c r="G440" s="190"/>
      <c r="H440" s="190"/>
      <c r="I440" s="190"/>
      <c r="J440" s="190"/>
      <c r="K440" s="190"/>
      <c r="L440" s="190"/>
      <c r="M440" s="190"/>
      <c r="N440" s="190"/>
      <c r="O440" s="190"/>
      <c r="P440" s="190"/>
      <c r="Q440" s="190"/>
      <c r="R440" s="190"/>
      <c r="S440" s="190"/>
      <c r="T440" s="190"/>
      <c r="U440" s="190"/>
      <c r="V440" s="190"/>
    </row>
    <row r="441">
      <c r="C441" s="206"/>
      <c r="D441" s="206"/>
      <c r="E441" s="206"/>
      <c r="F441" s="190"/>
      <c r="G441" s="190"/>
      <c r="H441" s="190"/>
      <c r="I441" s="190"/>
      <c r="J441" s="190"/>
      <c r="K441" s="190"/>
      <c r="L441" s="190"/>
      <c r="M441" s="190"/>
      <c r="N441" s="190"/>
      <c r="O441" s="190"/>
      <c r="P441" s="190"/>
      <c r="Q441" s="190"/>
      <c r="R441" s="190"/>
      <c r="S441" s="190"/>
      <c r="T441" s="190"/>
      <c r="U441" s="190"/>
      <c r="V441" s="190"/>
    </row>
    <row r="442">
      <c r="C442" s="206"/>
      <c r="D442" s="206"/>
      <c r="E442" s="206"/>
      <c r="F442" s="190"/>
      <c r="G442" s="190"/>
      <c r="H442" s="190"/>
      <c r="I442" s="190"/>
      <c r="J442" s="190"/>
      <c r="K442" s="190"/>
      <c r="L442" s="190"/>
      <c r="M442" s="190"/>
      <c r="N442" s="190"/>
      <c r="O442" s="190"/>
      <c r="P442" s="190"/>
      <c r="Q442" s="190"/>
      <c r="R442" s="190"/>
      <c r="S442" s="190"/>
      <c r="T442" s="190"/>
      <c r="U442" s="190"/>
      <c r="V442" s="190"/>
    </row>
    <row r="443">
      <c r="C443" s="206"/>
      <c r="D443" s="206"/>
      <c r="E443" s="206"/>
      <c r="F443" s="190"/>
      <c r="G443" s="190"/>
      <c r="H443" s="190"/>
      <c r="I443" s="190"/>
      <c r="J443" s="190"/>
      <c r="K443" s="190"/>
      <c r="L443" s="190"/>
      <c r="M443" s="190"/>
      <c r="N443" s="190"/>
      <c r="O443" s="190"/>
      <c r="P443" s="190"/>
      <c r="Q443" s="190"/>
      <c r="R443" s="190"/>
      <c r="S443" s="190"/>
      <c r="T443" s="190"/>
      <c r="U443" s="190"/>
      <c r="V443" s="190"/>
    </row>
    <row r="444">
      <c r="C444" s="206"/>
      <c r="D444" s="206"/>
      <c r="E444" s="206"/>
      <c r="F444" s="190"/>
      <c r="G444" s="190"/>
      <c r="H444" s="190"/>
      <c r="I444" s="190"/>
      <c r="J444" s="190"/>
      <c r="K444" s="190"/>
      <c r="L444" s="190"/>
      <c r="M444" s="190"/>
      <c r="N444" s="190"/>
      <c r="O444" s="190"/>
      <c r="P444" s="190"/>
      <c r="Q444" s="190"/>
      <c r="R444" s="190"/>
      <c r="S444" s="190"/>
      <c r="T444" s="190"/>
      <c r="U444" s="190"/>
      <c r="V444" s="190"/>
    </row>
    <row r="445">
      <c r="C445" s="206"/>
      <c r="D445" s="206"/>
      <c r="E445" s="206"/>
      <c r="F445" s="190"/>
      <c r="G445" s="190"/>
      <c r="H445" s="190"/>
      <c r="I445" s="190"/>
      <c r="J445" s="190"/>
      <c r="K445" s="190"/>
      <c r="L445" s="190"/>
      <c r="M445" s="190"/>
      <c r="N445" s="190"/>
      <c r="O445" s="190"/>
      <c r="P445" s="190"/>
      <c r="Q445" s="190"/>
      <c r="R445" s="190"/>
      <c r="S445" s="190"/>
      <c r="T445" s="190"/>
      <c r="U445" s="190"/>
      <c r="V445" s="190"/>
    </row>
    <row r="446">
      <c r="C446" s="206"/>
      <c r="D446" s="206"/>
      <c r="E446" s="206"/>
      <c r="F446" s="190"/>
      <c r="G446" s="190"/>
      <c r="H446" s="190"/>
      <c r="I446" s="190"/>
      <c r="J446" s="190"/>
      <c r="K446" s="190"/>
      <c r="L446" s="190"/>
      <c r="M446" s="190"/>
      <c r="N446" s="190"/>
      <c r="O446" s="190"/>
      <c r="P446" s="190"/>
      <c r="Q446" s="190"/>
      <c r="R446" s="190"/>
      <c r="S446" s="190"/>
      <c r="T446" s="190"/>
      <c r="U446" s="190"/>
      <c r="V446" s="190"/>
    </row>
    <row r="447">
      <c r="C447" s="206"/>
      <c r="D447" s="206"/>
      <c r="E447" s="206"/>
      <c r="F447" s="190"/>
      <c r="G447" s="190"/>
      <c r="H447" s="190"/>
      <c r="I447" s="190"/>
      <c r="J447" s="190"/>
      <c r="K447" s="190"/>
      <c r="L447" s="190"/>
      <c r="M447" s="190"/>
      <c r="N447" s="190"/>
      <c r="O447" s="190"/>
      <c r="P447" s="190"/>
      <c r="Q447" s="190"/>
      <c r="R447" s="190"/>
      <c r="S447" s="190"/>
      <c r="T447" s="190"/>
      <c r="U447" s="190"/>
      <c r="V447" s="190"/>
    </row>
    <row r="448">
      <c r="C448" s="206"/>
      <c r="D448" s="206"/>
      <c r="E448" s="206"/>
      <c r="F448" s="190"/>
      <c r="G448" s="190"/>
      <c r="H448" s="190"/>
      <c r="I448" s="190"/>
      <c r="J448" s="190"/>
      <c r="K448" s="190"/>
      <c r="L448" s="190"/>
      <c r="M448" s="190"/>
      <c r="N448" s="190"/>
      <c r="O448" s="190"/>
      <c r="P448" s="190"/>
      <c r="Q448" s="190"/>
      <c r="R448" s="190"/>
      <c r="S448" s="190"/>
      <c r="T448" s="190"/>
      <c r="U448" s="190"/>
      <c r="V448" s="190"/>
    </row>
    <row r="449">
      <c r="C449" s="206"/>
      <c r="D449" s="206"/>
      <c r="E449" s="206"/>
      <c r="F449" s="190"/>
      <c r="G449" s="190"/>
      <c r="H449" s="190"/>
      <c r="I449" s="190"/>
      <c r="J449" s="190"/>
      <c r="K449" s="190"/>
      <c r="L449" s="190"/>
      <c r="M449" s="190"/>
      <c r="N449" s="190"/>
      <c r="O449" s="190"/>
      <c r="P449" s="190"/>
      <c r="Q449" s="190"/>
      <c r="R449" s="190"/>
      <c r="S449" s="190"/>
      <c r="T449" s="190"/>
      <c r="U449" s="190"/>
      <c r="V449" s="190"/>
    </row>
    <row r="450">
      <c r="C450" s="206"/>
      <c r="D450" s="206"/>
      <c r="E450" s="206"/>
      <c r="F450" s="190"/>
      <c r="G450" s="190"/>
      <c r="H450" s="190"/>
      <c r="I450" s="190"/>
      <c r="J450" s="190"/>
      <c r="K450" s="190"/>
      <c r="L450" s="190"/>
      <c r="M450" s="190"/>
      <c r="N450" s="190"/>
      <c r="O450" s="190"/>
      <c r="P450" s="190"/>
      <c r="Q450" s="190"/>
      <c r="R450" s="190"/>
      <c r="S450" s="190"/>
      <c r="T450" s="190"/>
      <c r="U450" s="190"/>
      <c r="V450" s="190"/>
    </row>
    <row r="451">
      <c r="C451" s="206"/>
      <c r="D451" s="206"/>
      <c r="E451" s="206"/>
      <c r="F451" s="190"/>
      <c r="G451" s="190"/>
      <c r="H451" s="190"/>
      <c r="I451" s="190"/>
      <c r="J451" s="190"/>
      <c r="K451" s="190"/>
      <c r="L451" s="190"/>
      <c r="M451" s="190"/>
      <c r="N451" s="190"/>
      <c r="O451" s="190"/>
      <c r="P451" s="190"/>
      <c r="Q451" s="190"/>
      <c r="R451" s="190"/>
      <c r="S451" s="190"/>
      <c r="T451" s="190"/>
      <c r="U451" s="190"/>
      <c r="V451" s="190"/>
    </row>
    <row r="452">
      <c r="C452" s="206"/>
      <c r="D452" s="206"/>
      <c r="E452" s="206"/>
      <c r="F452" s="190"/>
      <c r="G452" s="190"/>
      <c r="H452" s="190"/>
      <c r="I452" s="190"/>
      <c r="J452" s="190"/>
      <c r="K452" s="190"/>
      <c r="L452" s="190"/>
      <c r="M452" s="190"/>
      <c r="N452" s="190"/>
      <c r="O452" s="190"/>
      <c r="P452" s="190"/>
      <c r="Q452" s="190"/>
      <c r="R452" s="190"/>
      <c r="S452" s="190"/>
      <c r="T452" s="190"/>
      <c r="U452" s="190"/>
      <c r="V452" s="190"/>
    </row>
    <row r="453">
      <c r="C453" s="206"/>
      <c r="D453" s="206"/>
      <c r="E453" s="206"/>
      <c r="F453" s="190"/>
      <c r="G453" s="190"/>
      <c r="H453" s="190"/>
      <c r="I453" s="190"/>
      <c r="J453" s="190"/>
      <c r="K453" s="190"/>
      <c r="L453" s="190"/>
      <c r="M453" s="190"/>
      <c r="N453" s="190"/>
      <c r="O453" s="190"/>
      <c r="P453" s="190"/>
      <c r="Q453" s="190"/>
      <c r="R453" s="190"/>
      <c r="S453" s="190"/>
      <c r="T453" s="190"/>
      <c r="U453" s="190"/>
      <c r="V453" s="190"/>
    </row>
    <row r="454">
      <c r="C454" s="206"/>
      <c r="D454" s="206"/>
      <c r="E454" s="206"/>
      <c r="F454" s="190"/>
      <c r="G454" s="190"/>
      <c r="H454" s="190"/>
      <c r="I454" s="190"/>
      <c r="J454" s="190"/>
      <c r="K454" s="190"/>
      <c r="L454" s="190"/>
      <c r="M454" s="190"/>
      <c r="N454" s="190"/>
      <c r="O454" s="190"/>
      <c r="P454" s="190"/>
      <c r="Q454" s="190"/>
      <c r="R454" s="190"/>
      <c r="S454" s="190"/>
      <c r="T454" s="190"/>
      <c r="U454" s="190"/>
      <c r="V454" s="190"/>
    </row>
    <row r="455">
      <c r="C455" s="206"/>
      <c r="D455" s="206"/>
      <c r="E455" s="206"/>
      <c r="F455" s="190"/>
      <c r="G455" s="190"/>
      <c r="H455" s="190"/>
      <c r="I455" s="190"/>
      <c r="J455" s="190"/>
      <c r="K455" s="190"/>
      <c r="L455" s="190"/>
      <c r="M455" s="190"/>
      <c r="N455" s="190"/>
      <c r="O455" s="190"/>
      <c r="P455" s="190"/>
      <c r="Q455" s="190"/>
      <c r="R455" s="190"/>
      <c r="S455" s="190"/>
      <c r="T455" s="190"/>
      <c r="U455" s="190"/>
      <c r="V455" s="190"/>
    </row>
    <row r="456">
      <c r="C456" s="206"/>
      <c r="D456" s="206"/>
      <c r="E456" s="206"/>
      <c r="F456" s="190"/>
      <c r="G456" s="190"/>
      <c r="H456" s="190"/>
      <c r="I456" s="190"/>
      <c r="J456" s="190"/>
      <c r="K456" s="190"/>
      <c r="L456" s="190"/>
      <c r="M456" s="190"/>
      <c r="N456" s="190"/>
      <c r="O456" s="190"/>
      <c r="P456" s="190"/>
      <c r="Q456" s="190"/>
      <c r="R456" s="190"/>
      <c r="S456" s="190"/>
      <c r="T456" s="190"/>
      <c r="U456" s="190"/>
      <c r="V456" s="190"/>
    </row>
    <row r="457">
      <c r="C457" s="206"/>
      <c r="D457" s="206"/>
      <c r="E457" s="206"/>
      <c r="F457" s="190"/>
      <c r="G457" s="190"/>
      <c r="H457" s="190"/>
      <c r="I457" s="190"/>
      <c r="J457" s="190"/>
      <c r="K457" s="190"/>
      <c r="L457" s="190"/>
      <c r="M457" s="190"/>
      <c r="N457" s="190"/>
      <c r="O457" s="190"/>
      <c r="P457" s="190"/>
      <c r="Q457" s="190"/>
      <c r="R457" s="190"/>
      <c r="S457" s="190"/>
      <c r="T457" s="190"/>
      <c r="U457" s="190"/>
      <c r="V457" s="190"/>
    </row>
    <row r="458">
      <c r="C458" s="206"/>
      <c r="D458" s="206"/>
      <c r="E458" s="206"/>
      <c r="F458" s="190"/>
      <c r="G458" s="190"/>
      <c r="H458" s="190"/>
      <c r="I458" s="190"/>
      <c r="J458" s="190"/>
      <c r="K458" s="190"/>
      <c r="L458" s="190"/>
      <c r="M458" s="190"/>
      <c r="N458" s="190"/>
      <c r="O458" s="190"/>
      <c r="P458" s="190"/>
      <c r="Q458" s="190"/>
      <c r="R458" s="190"/>
      <c r="S458" s="190"/>
      <c r="T458" s="190"/>
      <c r="U458" s="190"/>
      <c r="V458" s="190"/>
    </row>
    <row r="459">
      <c r="C459" s="206"/>
      <c r="D459" s="206"/>
      <c r="E459" s="206"/>
      <c r="F459" s="190"/>
      <c r="G459" s="190"/>
      <c r="H459" s="190"/>
      <c r="I459" s="190"/>
      <c r="J459" s="190"/>
      <c r="K459" s="190"/>
      <c r="L459" s="190"/>
      <c r="M459" s="190"/>
      <c r="N459" s="190"/>
      <c r="O459" s="190"/>
      <c r="P459" s="190"/>
      <c r="Q459" s="190"/>
      <c r="R459" s="190"/>
      <c r="S459" s="190"/>
      <c r="T459" s="190"/>
      <c r="U459" s="190"/>
      <c r="V459" s="190"/>
    </row>
    <row r="460">
      <c r="C460" s="206"/>
      <c r="D460" s="206"/>
      <c r="E460" s="206"/>
      <c r="F460" s="190"/>
      <c r="G460" s="190"/>
      <c r="H460" s="190"/>
      <c r="I460" s="190"/>
      <c r="J460" s="190"/>
      <c r="K460" s="190"/>
      <c r="L460" s="190"/>
      <c r="M460" s="190"/>
      <c r="N460" s="190"/>
      <c r="O460" s="190"/>
      <c r="P460" s="190"/>
      <c r="Q460" s="190"/>
      <c r="R460" s="190"/>
      <c r="S460" s="190"/>
      <c r="T460" s="190"/>
      <c r="U460" s="190"/>
      <c r="V460" s="190"/>
    </row>
    <row r="461">
      <c r="C461" s="206"/>
      <c r="D461" s="206"/>
      <c r="E461" s="206"/>
      <c r="F461" s="190"/>
      <c r="G461" s="190"/>
      <c r="H461" s="190"/>
      <c r="I461" s="190"/>
      <c r="J461" s="190"/>
      <c r="K461" s="190"/>
      <c r="L461" s="190"/>
      <c r="M461" s="190"/>
      <c r="N461" s="190"/>
      <c r="O461" s="190"/>
      <c r="P461" s="190"/>
      <c r="Q461" s="190"/>
      <c r="R461" s="190"/>
      <c r="S461" s="190"/>
      <c r="T461" s="190"/>
      <c r="U461" s="190"/>
      <c r="V461" s="190"/>
    </row>
    <row r="462">
      <c r="C462" s="206"/>
      <c r="D462" s="206"/>
      <c r="E462" s="206"/>
      <c r="F462" s="190"/>
      <c r="G462" s="190"/>
      <c r="H462" s="190"/>
      <c r="I462" s="190"/>
      <c r="J462" s="190"/>
      <c r="K462" s="190"/>
      <c r="L462" s="190"/>
      <c r="M462" s="190"/>
      <c r="N462" s="190"/>
      <c r="O462" s="190"/>
      <c r="P462" s="190"/>
      <c r="Q462" s="190"/>
      <c r="R462" s="190"/>
      <c r="S462" s="190"/>
      <c r="T462" s="190"/>
      <c r="U462" s="190"/>
      <c r="V462" s="190"/>
    </row>
    <row r="463">
      <c r="C463" s="206"/>
      <c r="D463" s="206"/>
      <c r="E463" s="206"/>
      <c r="F463" s="190"/>
      <c r="G463" s="190"/>
      <c r="H463" s="190"/>
      <c r="I463" s="190"/>
      <c r="J463" s="190"/>
      <c r="K463" s="190"/>
      <c r="L463" s="190"/>
      <c r="M463" s="190"/>
      <c r="N463" s="190"/>
      <c r="O463" s="190"/>
      <c r="P463" s="190"/>
      <c r="Q463" s="190"/>
      <c r="R463" s="190"/>
      <c r="S463" s="190"/>
      <c r="T463" s="190"/>
      <c r="U463" s="190"/>
      <c r="V463" s="190"/>
    </row>
    <row r="464">
      <c r="C464" s="206"/>
      <c r="D464" s="206"/>
      <c r="E464" s="206"/>
      <c r="F464" s="190"/>
      <c r="G464" s="190"/>
      <c r="H464" s="190"/>
      <c r="I464" s="190"/>
      <c r="J464" s="190"/>
      <c r="K464" s="190"/>
      <c r="L464" s="190"/>
      <c r="M464" s="190"/>
      <c r="N464" s="190"/>
      <c r="O464" s="190"/>
      <c r="P464" s="190"/>
      <c r="Q464" s="190"/>
      <c r="R464" s="190"/>
      <c r="S464" s="190"/>
      <c r="T464" s="190"/>
      <c r="U464" s="190"/>
      <c r="V464" s="190"/>
    </row>
    <row r="465">
      <c r="C465" s="206"/>
      <c r="D465" s="206"/>
      <c r="E465" s="206"/>
      <c r="F465" s="190"/>
      <c r="G465" s="190"/>
      <c r="H465" s="190"/>
      <c r="I465" s="190"/>
      <c r="J465" s="190"/>
      <c r="K465" s="190"/>
      <c r="L465" s="190"/>
      <c r="M465" s="190"/>
      <c r="N465" s="190"/>
      <c r="O465" s="190"/>
      <c r="P465" s="190"/>
      <c r="Q465" s="190"/>
      <c r="R465" s="190"/>
      <c r="S465" s="190"/>
      <c r="T465" s="190"/>
      <c r="U465" s="190"/>
      <c r="V465" s="190"/>
    </row>
    <row r="466">
      <c r="C466" s="206"/>
      <c r="D466" s="206"/>
      <c r="E466" s="206"/>
      <c r="F466" s="190"/>
      <c r="G466" s="190"/>
      <c r="H466" s="190"/>
      <c r="I466" s="190"/>
      <c r="J466" s="190"/>
      <c r="K466" s="190"/>
      <c r="L466" s="190"/>
      <c r="M466" s="190"/>
      <c r="N466" s="190"/>
      <c r="O466" s="190"/>
      <c r="P466" s="190"/>
      <c r="Q466" s="190"/>
      <c r="R466" s="190"/>
      <c r="S466" s="190"/>
      <c r="T466" s="190"/>
      <c r="U466" s="190"/>
      <c r="V466" s="190"/>
    </row>
    <row r="467">
      <c r="C467" s="206"/>
      <c r="D467" s="206"/>
      <c r="E467" s="206"/>
      <c r="F467" s="190"/>
      <c r="G467" s="190"/>
      <c r="H467" s="190"/>
      <c r="I467" s="190"/>
      <c r="J467" s="190"/>
      <c r="K467" s="190"/>
      <c r="L467" s="190"/>
      <c r="M467" s="190"/>
      <c r="N467" s="190"/>
      <c r="O467" s="190"/>
      <c r="P467" s="190"/>
      <c r="Q467" s="190"/>
      <c r="R467" s="190"/>
      <c r="S467" s="190"/>
      <c r="T467" s="190"/>
      <c r="U467" s="190"/>
      <c r="V467" s="190"/>
    </row>
    <row r="468">
      <c r="C468" s="206"/>
      <c r="D468" s="206"/>
      <c r="E468" s="206"/>
      <c r="F468" s="190"/>
      <c r="G468" s="190"/>
      <c r="H468" s="190"/>
      <c r="I468" s="190"/>
      <c r="J468" s="190"/>
      <c r="K468" s="190"/>
      <c r="L468" s="190"/>
      <c r="M468" s="190"/>
      <c r="N468" s="190"/>
      <c r="O468" s="190"/>
      <c r="P468" s="190"/>
      <c r="Q468" s="190"/>
      <c r="R468" s="190"/>
      <c r="S468" s="190"/>
      <c r="T468" s="190"/>
      <c r="U468" s="190"/>
      <c r="V468" s="190"/>
    </row>
    <row r="469">
      <c r="C469" s="206"/>
      <c r="D469" s="206"/>
      <c r="E469" s="206"/>
      <c r="F469" s="190"/>
      <c r="G469" s="190"/>
      <c r="H469" s="190"/>
      <c r="I469" s="190"/>
      <c r="J469" s="190"/>
      <c r="K469" s="190"/>
      <c r="L469" s="190"/>
      <c r="M469" s="190"/>
      <c r="N469" s="190"/>
      <c r="O469" s="190"/>
      <c r="P469" s="190"/>
      <c r="Q469" s="190"/>
      <c r="R469" s="190"/>
      <c r="S469" s="190"/>
      <c r="T469" s="190"/>
      <c r="U469" s="190"/>
      <c r="V469" s="190"/>
    </row>
    <row r="470">
      <c r="C470" s="206"/>
      <c r="D470" s="206"/>
      <c r="E470" s="206"/>
      <c r="F470" s="190"/>
      <c r="G470" s="190"/>
      <c r="H470" s="190"/>
      <c r="I470" s="190"/>
      <c r="J470" s="190"/>
      <c r="K470" s="190"/>
      <c r="L470" s="190"/>
      <c r="M470" s="190"/>
      <c r="N470" s="190"/>
      <c r="O470" s="190"/>
      <c r="P470" s="190"/>
      <c r="Q470" s="190"/>
      <c r="R470" s="190"/>
      <c r="S470" s="190"/>
      <c r="T470" s="190"/>
      <c r="U470" s="190"/>
      <c r="V470" s="190"/>
    </row>
    <row r="471">
      <c r="C471" s="206"/>
      <c r="D471" s="206"/>
      <c r="E471" s="206"/>
      <c r="F471" s="190"/>
      <c r="G471" s="190"/>
      <c r="H471" s="190"/>
      <c r="I471" s="190"/>
      <c r="J471" s="190"/>
      <c r="K471" s="190"/>
      <c r="L471" s="190"/>
      <c r="M471" s="190"/>
      <c r="N471" s="190"/>
      <c r="O471" s="190"/>
      <c r="P471" s="190"/>
      <c r="Q471" s="190"/>
      <c r="R471" s="190"/>
      <c r="S471" s="190"/>
      <c r="T471" s="190"/>
      <c r="U471" s="190"/>
      <c r="V471" s="190"/>
    </row>
    <row r="472">
      <c r="C472" s="206"/>
      <c r="D472" s="206"/>
      <c r="E472" s="206"/>
      <c r="F472" s="190"/>
      <c r="G472" s="190"/>
      <c r="H472" s="190"/>
      <c r="I472" s="190"/>
      <c r="J472" s="190"/>
      <c r="K472" s="190"/>
      <c r="L472" s="190"/>
      <c r="M472" s="190"/>
      <c r="N472" s="190"/>
      <c r="O472" s="190"/>
      <c r="P472" s="190"/>
      <c r="Q472" s="190"/>
      <c r="R472" s="190"/>
      <c r="S472" s="190"/>
      <c r="T472" s="190"/>
      <c r="U472" s="190"/>
      <c r="V472" s="190"/>
    </row>
    <row r="473">
      <c r="C473" s="206"/>
      <c r="D473" s="206"/>
      <c r="E473" s="206"/>
      <c r="F473" s="190"/>
      <c r="G473" s="190"/>
      <c r="H473" s="190"/>
      <c r="I473" s="190"/>
      <c r="J473" s="190"/>
      <c r="K473" s="190"/>
      <c r="L473" s="190"/>
      <c r="M473" s="190"/>
      <c r="N473" s="190"/>
      <c r="O473" s="190"/>
      <c r="P473" s="190"/>
      <c r="Q473" s="190"/>
      <c r="R473" s="190"/>
      <c r="S473" s="190"/>
      <c r="T473" s="190"/>
      <c r="U473" s="190"/>
      <c r="V473" s="190"/>
    </row>
    <row r="474">
      <c r="C474" s="206"/>
      <c r="D474" s="206"/>
      <c r="E474" s="206"/>
      <c r="F474" s="190"/>
      <c r="G474" s="190"/>
      <c r="H474" s="190"/>
      <c r="I474" s="190"/>
      <c r="J474" s="190"/>
      <c r="K474" s="190"/>
      <c r="L474" s="190"/>
      <c r="M474" s="190"/>
      <c r="N474" s="190"/>
      <c r="O474" s="190"/>
      <c r="P474" s="190"/>
      <c r="Q474" s="190"/>
      <c r="R474" s="190"/>
      <c r="S474" s="190"/>
      <c r="T474" s="190"/>
      <c r="U474" s="190"/>
      <c r="V474" s="190"/>
    </row>
    <row r="475">
      <c r="C475" s="206"/>
      <c r="D475" s="206"/>
      <c r="E475" s="206"/>
      <c r="F475" s="190"/>
      <c r="G475" s="190"/>
      <c r="H475" s="190"/>
      <c r="I475" s="190"/>
      <c r="J475" s="190"/>
      <c r="K475" s="190"/>
      <c r="L475" s="190"/>
      <c r="M475" s="190"/>
      <c r="N475" s="190"/>
      <c r="O475" s="190"/>
      <c r="P475" s="190"/>
      <c r="Q475" s="190"/>
      <c r="R475" s="190"/>
      <c r="S475" s="190"/>
      <c r="T475" s="190"/>
      <c r="U475" s="190"/>
      <c r="V475" s="190"/>
    </row>
    <row r="476">
      <c r="C476" s="206"/>
      <c r="D476" s="206"/>
      <c r="E476" s="206"/>
      <c r="F476" s="190"/>
      <c r="G476" s="190"/>
      <c r="H476" s="190"/>
      <c r="I476" s="190"/>
      <c r="J476" s="190"/>
      <c r="K476" s="190"/>
      <c r="L476" s="190"/>
      <c r="M476" s="190"/>
      <c r="N476" s="190"/>
      <c r="O476" s="190"/>
      <c r="P476" s="190"/>
      <c r="Q476" s="190"/>
      <c r="R476" s="190"/>
      <c r="S476" s="190"/>
      <c r="T476" s="190"/>
      <c r="U476" s="190"/>
      <c r="V476" s="190"/>
    </row>
    <row r="477">
      <c r="C477" s="206"/>
      <c r="D477" s="206"/>
      <c r="E477" s="206"/>
      <c r="F477" s="190"/>
      <c r="G477" s="190"/>
      <c r="H477" s="190"/>
      <c r="I477" s="190"/>
      <c r="J477" s="190"/>
      <c r="K477" s="190"/>
      <c r="L477" s="190"/>
      <c r="M477" s="190"/>
      <c r="N477" s="190"/>
      <c r="O477" s="190"/>
      <c r="P477" s="190"/>
      <c r="Q477" s="190"/>
      <c r="R477" s="190"/>
      <c r="S477" s="190"/>
      <c r="T477" s="190"/>
      <c r="U477" s="190"/>
      <c r="V477" s="190"/>
    </row>
    <row r="478">
      <c r="C478" s="206"/>
      <c r="D478" s="206"/>
      <c r="E478" s="206"/>
      <c r="F478" s="190"/>
      <c r="G478" s="190"/>
      <c r="H478" s="190"/>
      <c r="I478" s="190"/>
      <c r="J478" s="190"/>
      <c r="K478" s="190"/>
      <c r="L478" s="190"/>
      <c r="M478" s="190"/>
      <c r="N478" s="190"/>
      <c r="O478" s="190"/>
      <c r="P478" s="190"/>
      <c r="Q478" s="190"/>
      <c r="R478" s="190"/>
      <c r="S478" s="190"/>
      <c r="T478" s="190"/>
      <c r="U478" s="190"/>
      <c r="V478" s="190"/>
    </row>
    <row r="479">
      <c r="C479" s="206"/>
      <c r="D479" s="206"/>
      <c r="E479" s="206"/>
      <c r="F479" s="190"/>
      <c r="G479" s="190"/>
      <c r="H479" s="190"/>
      <c r="I479" s="190"/>
      <c r="J479" s="190"/>
      <c r="K479" s="190"/>
      <c r="L479" s="190"/>
      <c r="M479" s="190"/>
      <c r="N479" s="190"/>
      <c r="O479" s="190"/>
      <c r="P479" s="190"/>
      <c r="Q479" s="190"/>
      <c r="R479" s="190"/>
      <c r="S479" s="190"/>
      <c r="T479" s="190"/>
      <c r="U479" s="190"/>
      <c r="V479" s="190"/>
    </row>
    <row r="480">
      <c r="C480" s="206"/>
      <c r="D480" s="206"/>
      <c r="E480" s="206"/>
      <c r="F480" s="190"/>
      <c r="G480" s="190"/>
      <c r="H480" s="190"/>
      <c r="I480" s="190"/>
      <c r="J480" s="190"/>
      <c r="K480" s="190"/>
      <c r="L480" s="190"/>
      <c r="M480" s="190"/>
      <c r="N480" s="190"/>
      <c r="O480" s="190"/>
      <c r="P480" s="190"/>
      <c r="Q480" s="190"/>
      <c r="R480" s="190"/>
      <c r="S480" s="190"/>
      <c r="T480" s="190"/>
      <c r="U480" s="190"/>
      <c r="V480" s="190"/>
    </row>
    <row r="481">
      <c r="C481" s="206"/>
      <c r="D481" s="206"/>
      <c r="E481" s="206"/>
      <c r="F481" s="190"/>
      <c r="G481" s="190"/>
      <c r="H481" s="190"/>
      <c r="I481" s="190"/>
      <c r="J481" s="190"/>
      <c r="K481" s="190"/>
      <c r="L481" s="190"/>
      <c r="M481" s="190"/>
      <c r="N481" s="190"/>
      <c r="O481" s="190"/>
      <c r="P481" s="190"/>
      <c r="Q481" s="190"/>
      <c r="R481" s="190"/>
      <c r="S481" s="190"/>
      <c r="T481" s="190"/>
      <c r="U481" s="190"/>
      <c r="V481" s="190"/>
    </row>
    <row r="482">
      <c r="C482" s="206"/>
      <c r="D482" s="206"/>
      <c r="E482" s="206"/>
      <c r="F482" s="190"/>
      <c r="G482" s="190"/>
      <c r="H482" s="190"/>
      <c r="I482" s="190"/>
      <c r="J482" s="190"/>
      <c r="K482" s="190"/>
      <c r="L482" s="190"/>
      <c r="M482" s="190"/>
      <c r="N482" s="190"/>
      <c r="O482" s="190"/>
      <c r="P482" s="190"/>
      <c r="Q482" s="190"/>
      <c r="R482" s="190"/>
      <c r="S482" s="190"/>
      <c r="T482" s="190"/>
      <c r="U482" s="190"/>
      <c r="V482" s="190"/>
    </row>
    <row r="483">
      <c r="C483" s="206"/>
      <c r="D483" s="206"/>
      <c r="E483" s="206"/>
      <c r="F483" s="190"/>
      <c r="G483" s="190"/>
      <c r="H483" s="190"/>
      <c r="I483" s="190"/>
      <c r="J483" s="190"/>
      <c r="K483" s="190"/>
      <c r="L483" s="190"/>
      <c r="M483" s="190"/>
      <c r="N483" s="190"/>
      <c r="O483" s="190"/>
      <c r="P483" s="190"/>
      <c r="Q483" s="190"/>
      <c r="R483" s="190"/>
      <c r="S483" s="190"/>
      <c r="T483" s="190"/>
      <c r="U483" s="190"/>
      <c r="V483" s="190"/>
    </row>
    <row r="484">
      <c r="C484" s="206"/>
      <c r="D484" s="206"/>
      <c r="E484" s="206"/>
      <c r="F484" s="190"/>
      <c r="G484" s="190"/>
      <c r="H484" s="190"/>
      <c r="I484" s="190"/>
      <c r="J484" s="190"/>
      <c r="K484" s="190"/>
      <c r="L484" s="190"/>
      <c r="M484" s="190"/>
      <c r="N484" s="190"/>
      <c r="O484" s="190"/>
      <c r="P484" s="190"/>
      <c r="Q484" s="190"/>
      <c r="R484" s="190"/>
      <c r="S484" s="190"/>
      <c r="T484" s="190"/>
      <c r="U484" s="190"/>
      <c r="V484" s="190"/>
    </row>
    <row r="485">
      <c r="C485" s="206"/>
      <c r="D485" s="206"/>
      <c r="E485" s="206"/>
      <c r="F485" s="190"/>
      <c r="G485" s="190"/>
      <c r="H485" s="190"/>
      <c r="I485" s="190"/>
      <c r="J485" s="190"/>
      <c r="K485" s="190"/>
      <c r="L485" s="190"/>
      <c r="M485" s="190"/>
      <c r="N485" s="190"/>
      <c r="O485" s="190"/>
      <c r="P485" s="190"/>
      <c r="Q485" s="190"/>
      <c r="R485" s="190"/>
      <c r="S485" s="190"/>
      <c r="T485" s="190"/>
      <c r="U485" s="190"/>
      <c r="V485" s="190"/>
    </row>
    <row r="486">
      <c r="C486" s="206"/>
      <c r="D486" s="206"/>
      <c r="E486" s="206"/>
      <c r="F486" s="190"/>
      <c r="G486" s="190"/>
      <c r="H486" s="190"/>
      <c r="I486" s="190"/>
      <c r="J486" s="190"/>
      <c r="K486" s="190"/>
      <c r="L486" s="190"/>
      <c r="M486" s="190"/>
      <c r="N486" s="190"/>
      <c r="O486" s="190"/>
      <c r="P486" s="190"/>
      <c r="Q486" s="190"/>
      <c r="R486" s="190"/>
      <c r="S486" s="190"/>
      <c r="T486" s="190"/>
      <c r="U486" s="190"/>
      <c r="V486" s="190"/>
    </row>
    <row r="487">
      <c r="C487" s="206"/>
      <c r="D487" s="206"/>
      <c r="E487" s="206"/>
      <c r="F487" s="190"/>
      <c r="G487" s="190"/>
      <c r="H487" s="190"/>
      <c r="I487" s="190"/>
      <c r="J487" s="190"/>
      <c r="K487" s="190"/>
      <c r="L487" s="190"/>
      <c r="M487" s="190"/>
      <c r="N487" s="190"/>
      <c r="O487" s="190"/>
      <c r="P487" s="190"/>
      <c r="Q487" s="190"/>
      <c r="R487" s="190"/>
      <c r="S487" s="190"/>
      <c r="T487" s="190"/>
      <c r="U487" s="190"/>
      <c r="V487" s="190"/>
    </row>
    <row r="488">
      <c r="C488" s="206"/>
      <c r="D488" s="206"/>
      <c r="E488" s="206"/>
      <c r="F488" s="190"/>
      <c r="G488" s="190"/>
      <c r="H488" s="190"/>
      <c r="I488" s="190"/>
      <c r="J488" s="190"/>
      <c r="K488" s="190"/>
      <c r="L488" s="190"/>
      <c r="M488" s="190"/>
      <c r="N488" s="190"/>
      <c r="O488" s="190"/>
      <c r="P488" s="190"/>
      <c r="Q488" s="190"/>
      <c r="R488" s="190"/>
      <c r="S488" s="190"/>
      <c r="T488" s="190"/>
      <c r="U488" s="190"/>
      <c r="V488" s="190"/>
    </row>
    <row r="489">
      <c r="C489" s="206"/>
      <c r="D489" s="206"/>
      <c r="E489" s="206"/>
      <c r="F489" s="190"/>
      <c r="G489" s="190"/>
      <c r="H489" s="190"/>
      <c r="I489" s="190"/>
      <c r="J489" s="190"/>
      <c r="K489" s="190"/>
      <c r="L489" s="190"/>
      <c r="M489" s="190"/>
      <c r="N489" s="190"/>
      <c r="O489" s="190"/>
      <c r="P489" s="190"/>
      <c r="Q489" s="190"/>
      <c r="R489" s="190"/>
      <c r="S489" s="190"/>
      <c r="T489" s="190"/>
      <c r="U489" s="190"/>
      <c r="V489" s="190"/>
    </row>
    <row r="490">
      <c r="C490" s="206"/>
      <c r="D490" s="206"/>
      <c r="E490" s="206"/>
      <c r="F490" s="190"/>
      <c r="G490" s="190"/>
      <c r="H490" s="190"/>
      <c r="I490" s="190"/>
      <c r="J490" s="190"/>
      <c r="K490" s="190"/>
      <c r="L490" s="190"/>
      <c r="M490" s="190"/>
      <c r="N490" s="190"/>
      <c r="O490" s="190"/>
      <c r="P490" s="190"/>
      <c r="Q490" s="190"/>
      <c r="R490" s="190"/>
      <c r="S490" s="190"/>
      <c r="T490" s="190"/>
      <c r="U490" s="190"/>
      <c r="V490" s="190"/>
    </row>
    <row r="491">
      <c r="C491" s="206"/>
      <c r="D491" s="206"/>
      <c r="E491" s="206"/>
      <c r="F491" s="190"/>
      <c r="G491" s="190"/>
      <c r="H491" s="190"/>
      <c r="I491" s="190"/>
      <c r="J491" s="190"/>
      <c r="K491" s="190"/>
      <c r="L491" s="190"/>
      <c r="M491" s="190"/>
      <c r="N491" s="190"/>
      <c r="O491" s="190"/>
      <c r="P491" s="190"/>
      <c r="Q491" s="190"/>
      <c r="R491" s="190"/>
      <c r="S491" s="190"/>
      <c r="T491" s="190"/>
      <c r="U491" s="190"/>
      <c r="V491" s="190"/>
    </row>
    <row r="492">
      <c r="C492" s="206"/>
      <c r="D492" s="206"/>
      <c r="E492" s="206"/>
      <c r="F492" s="190"/>
      <c r="G492" s="190"/>
      <c r="H492" s="190"/>
      <c r="I492" s="190"/>
      <c r="J492" s="190"/>
      <c r="K492" s="190"/>
      <c r="L492" s="190"/>
      <c r="M492" s="190"/>
      <c r="N492" s="190"/>
      <c r="O492" s="190"/>
      <c r="P492" s="190"/>
      <c r="Q492" s="190"/>
      <c r="R492" s="190"/>
      <c r="S492" s="190"/>
      <c r="T492" s="190"/>
      <c r="U492" s="190"/>
      <c r="V492" s="190"/>
    </row>
    <row r="493">
      <c r="C493" s="206"/>
      <c r="D493" s="206"/>
      <c r="E493" s="206"/>
      <c r="F493" s="190"/>
      <c r="G493" s="190"/>
      <c r="H493" s="190"/>
      <c r="I493" s="190"/>
      <c r="J493" s="190"/>
      <c r="K493" s="190"/>
      <c r="L493" s="190"/>
      <c r="M493" s="190"/>
      <c r="N493" s="190"/>
      <c r="O493" s="190"/>
      <c r="P493" s="190"/>
      <c r="Q493" s="190"/>
      <c r="R493" s="190"/>
      <c r="S493" s="190"/>
      <c r="T493" s="190"/>
      <c r="U493" s="190"/>
      <c r="V493" s="190"/>
    </row>
    <row r="494">
      <c r="C494" s="206"/>
      <c r="D494" s="206"/>
      <c r="E494" s="206"/>
      <c r="F494" s="190"/>
      <c r="G494" s="190"/>
      <c r="H494" s="190"/>
      <c r="I494" s="190"/>
      <c r="J494" s="190"/>
      <c r="K494" s="190"/>
      <c r="L494" s="190"/>
      <c r="M494" s="190"/>
      <c r="N494" s="190"/>
      <c r="O494" s="190"/>
      <c r="P494" s="190"/>
      <c r="Q494" s="190"/>
      <c r="R494" s="190"/>
      <c r="S494" s="190"/>
      <c r="T494" s="190"/>
      <c r="U494" s="190"/>
      <c r="V494" s="190"/>
    </row>
    <row r="495">
      <c r="C495" s="206"/>
      <c r="D495" s="206"/>
      <c r="E495" s="206"/>
      <c r="F495" s="190"/>
      <c r="G495" s="190"/>
      <c r="H495" s="190"/>
      <c r="I495" s="190"/>
      <c r="J495" s="190"/>
      <c r="K495" s="190"/>
      <c r="L495" s="190"/>
      <c r="M495" s="190"/>
      <c r="N495" s="190"/>
      <c r="O495" s="190"/>
      <c r="P495" s="190"/>
      <c r="Q495" s="190"/>
      <c r="R495" s="190"/>
      <c r="S495" s="190"/>
      <c r="T495" s="190"/>
      <c r="U495" s="190"/>
      <c r="V495" s="190"/>
    </row>
    <row r="496">
      <c r="C496" s="206"/>
      <c r="D496" s="206"/>
      <c r="E496" s="206"/>
      <c r="F496" s="190"/>
      <c r="G496" s="190"/>
      <c r="H496" s="190"/>
      <c r="I496" s="190"/>
      <c r="J496" s="190"/>
      <c r="K496" s="190"/>
      <c r="L496" s="190"/>
      <c r="M496" s="190"/>
      <c r="N496" s="190"/>
      <c r="O496" s="190"/>
      <c r="P496" s="190"/>
      <c r="Q496" s="190"/>
      <c r="R496" s="190"/>
      <c r="S496" s="190"/>
      <c r="T496" s="190"/>
      <c r="U496" s="190"/>
      <c r="V496" s="190"/>
    </row>
    <row r="497">
      <c r="C497" s="206"/>
      <c r="D497" s="206"/>
      <c r="E497" s="206"/>
      <c r="F497" s="190"/>
      <c r="G497" s="190"/>
      <c r="H497" s="190"/>
      <c r="I497" s="190"/>
      <c r="J497" s="190"/>
      <c r="K497" s="190"/>
      <c r="L497" s="190"/>
      <c r="M497" s="190"/>
      <c r="N497" s="190"/>
      <c r="O497" s="190"/>
      <c r="P497" s="190"/>
      <c r="Q497" s="190"/>
      <c r="R497" s="190"/>
      <c r="S497" s="190"/>
      <c r="T497" s="190"/>
      <c r="U497" s="190"/>
      <c r="V497" s="190"/>
    </row>
    <row r="498">
      <c r="C498" s="206"/>
      <c r="D498" s="206"/>
      <c r="E498" s="206"/>
      <c r="F498" s="190"/>
      <c r="G498" s="190"/>
      <c r="H498" s="190"/>
      <c r="I498" s="190"/>
      <c r="J498" s="190"/>
      <c r="K498" s="190"/>
      <c r="L498" s="190"/>
      <c r="M498" s="190"/>
      <c r="N498" s="190"/>
      <c r="O498" s="190"/>
      <c r="P498" s="190"/>
      <c r="Q498" s="190"/>
      <c r="R498" s="190"/>
      <c r="S498" s="190"/>
      <c r="T498" s="190"/>
      <c r="U498" s="190"/>
      <c r="V498" s="190"/>
    </row>
    <row r="499">
      <c r="C499" s="206"/>
      <c r="D499" s="206"/>
      <c r="E499" s="206"/>
      <c r="F499" s="190"/>
      <c r="G499" s="190"/>
      <c r="H499" s="190"/>
      <c r="I499" s="190"/>
      <c r="J499" s="190"/>
      <c r="K499" s="190"/>
      <c r="L499" s="190"/>
      <c r="M499" s="190"/>
      <c r="N499" s="190"/>
      <c r="O499" s="190"/>
      <c r="P499" s="190"/>
      <c r="Q499" s="190"/>
      <c r="R499" s="190"/>
      <c r="S499" s="190"/>
      <c r="T499" s="190"/>
      <c r="U499" s="190"/>
      <c r="V499" s="190"/>
    </row>
    <row r="500">
      <c r="C500" s="206"/>
      <c r="D500" s="206"/>
      <c r="E500" s="206"/>
      <c r="F500" s="190"/>
      <c r="G500" s="190"/>
      <c r="H500" s="190"/>
      <c r="I500" s="190"/>
      <c r="J500" s="190"/>
      <c r="K500" s="190"/>
      <c r="L500" s="190"/>
      <c r="M500" s="190"/>
      <c r="N500" s="190"/>
      <c r="O500" s="190"/>
      <c r="P500" s="190"/>
      <c r="Q500" s="190"/>
      <c r="R500" s="190"/>
      <c r="S500" s="190"/>
      <c r="T500" s="190"/>
      <c r="U500" s="190"/>
      <c r="V500" s="190"/>
    </row>
    <row r="501">
      <c r="C501" s="206"/>
      <c r="D501" s="206"/>
      <c r="E501" s="206"/>
      <c r="F501" s="190"/>
      <c r="G501" s="190"/>
      <c r="H501" s="190"/>
      <c r="I501" s="190"/>
      <c r="J501" s="190"/>
      <c r="K501" s="190"/>
      <c r="L501" s="190"/>
      <c r="M501" s="190"/>
      <c r="N501" s="190"/>
      <c r="O501" s="190"/>
      <c r="P501" s="190"/>
      <c r="Q501" s="190"/>
      <c r="R501" s="190"/>
      <c r="S501" s="190"/>
      <c r="T501" s="190"/>
      <c r="U501" s="190"/>
      <c r="V501" s="190"/>
    </row>
    <row r="502">
      <c r="C502" s="206"/>
      <c r="D502" s="206"/>
      <c r="E502" s="206"/>
      <c r="F502" s="190"/>
      <c r="G502" s="190"/>
      <c r="H502" s="190"/>
      <c r="I502" s="190"/>
      <c r="J502" s="190"/>
      <c r="K502" s="190"/>
      <c r="L502" s="190"/>
      <c r="M502" s="190"/>
      <c r="N502" s="190"/>
      <c r="O502" s="190"/>
      <c r="P502" s="190"/>
      <c r="Q502" s="190"/>
      <c r="R502" s="190"/>
      <c r="S502" s="190"/>
      <c r="T502" s="190"/>
      <c r="U502" s="190"/>
      <c r="V502" s="190"/>
    </row>
    <row r="503">
      <c r="C503" s="206"/>
      <c r="D503" s="206"/>
      <c r="E503" s="206"/>
      <c r="F503" s="190"/>
      <c r="G503" s="190"/>
      <c r="H503" s="190"/>
      <c r="I503" s="190"/>
      <c r="J503" s="190"/>
      <c r="K503" s="190"/>
      <c r="L503" s="190"/>
      <c r="M503" s="190"/>
      <c r="N503" s="190"/>
      <c r="O503" s="190"/>
      <c r="P503" s="190"/>
      <c r="Q503" s="190"/>
      <c r="R503" s="190"/>
      <c r="S503" s="190"/>
      <c r="T503" s="190"/>
      <c r="U503" s="190"/>
      <c r="V503" s="190"/>
    </row>
    <row r="504">
      <c r="C504" s="206"/>
      <c r="D504" s="206"/>
      <c r="E504" s="206"/>
      <c r="F504" s="190"/>
      <c r="G504" s="190"/>
      <c r="H504" s="190"/>
      <c r="I504" s="190"/>
      <c r="J504" s="190"/>
      <c r="K504" s="190"/>
      <c r="L504" s="190"/>
      <c r="M504" s="190"/>
      <c r="N504" s="190"/>
      <c r="O504" s="190"/>
      <c r="P504" s="190"/>
      <c r="Q504" s="190"/>
      <c r="R504" s="190"/>
      <c r="S504" s="190"/>
      <c r="T504" s="190"/>
      <c r="U504" s="190"/>
      <c r="V504" s="190"/>
    </row>
    <row r="505">
      <c r="C505" s="206"/>
      <c r="D505" s="206"/>
      <c r="E505" s="206"/>
      <c r="F505" s="190"/>
      <c r="G505" s="190"/>
      <c r="H505" s="190"/>
      <c r="I505" s="190"/>
      <c r="J505" s="190"/>
      <c r="K505" s="190"/>
      <c r="L505" s="190"/>
      <c r="M505" s="190"/>
      <c r="N505" s="190"/>
      <c r="O505" s="190"/>
      <c r="P505" s="190"/>
      <c r="Q505" s="190"/>
      <c r="R505" s="190"/>
      <c r="S505" s="190"/>
      <c r="T505" s="190"/>
      <c r="U505" s="190"/>
      <c r="V505" s="190"/>
    </row>
    <row r="506">
      <c r="C506" s="206"/>
      <c r="D506" s="206"/>
      <c r="E506" s="206"/>
      <c r="F506" s="190"/>
      <c r="G506" s="190"/>
      <c r="H506" s="190"/>
      <c r="I506" s="190"/>
      <c r="J506" s="190"/>
      <c r="K506" s="190"/>
      <c r="L506" s="190"/>
      <c r="M506" s="190"/>
      <c r="N506" s="190"/>
      <c r="O506" s="190"/>
      <c r="P506" s="190"/>
      <c r="Q506" s="190"/>
      <c r="R506" s="190"/>
      <c r="S506" s="190"/>
      <c r="T506" s="190"/>
      <c r="U506" s="190"/>
      <c r="V506" s="190"/>
    </row>
    <row r="507">
      <c r="C507" s="206"/>
      <c r="D507" s="206"/>
      <c r="E507" s="206"/>
      <c r="F507" s="190"/>
      <c r="G507" s="190"/>
      <c r="H507" s="190"/>
      <c r="I507" s="190"/>
      <c r="J507" s="190"/>
      <c r="K507" s="190"/>
      <c r="L507" s="190"/>
      <c r="M507" s="190"/>
      <c r="N507" s="190"/>
      <c r="O507" s="190"/>
      <c r="P507" s="190"/>
      <c r="Q507" s="190"/>
      <c r="R507" s="190"/>
      <c r="S507" s="190"/>
      <c r="T507" s="190"/>
      <c r="U507" s="190"/>
      <c r="V507" s="190"/>
    </row>
    <row r="508">
      <c r="C508" s="206"/>
      <c r="D508" s="206"/>
      <c r="E508" s="206"/>
      <c r="F508" s="190"/>
      <c r="G508" s="190"/>
      <c r="H508" s="190"/>
      <c r="I508" s="190"/>
      <c r="J508" s="190"/>
      <c r="K508" s="190"/>
      <c r="L508" s="190"/>
      <c r="M508" s="190"/>
      <c r="N508" s="190"/>
      <c r="O508" s="190"/>
      <c r="P508" s="190"/>
      <c r="Q508" s="190"/>
      <c r="R508" s="190"/>
      <c r="S508" s="190"/>
      <c r="T508" s="190"/>
      <c r="U508" s="190"/>
      <c r="V508" s="190"/>
    </row>
    <row r="509">
      <c r="C509" s="206"/>
      <c r="D509" s="206"/>
      <c r="E509" s="206"/>
      <c r="F509" s="190"/>
      <c r="G509" s="190"/>
      <c r="H509" s="190"/>
      <c r="I509" s="190"/>
      <c r="J509" s="190"/>
      <c r="K509" s="190"/>
      <c r="L509" s="190"/>
      <c r="M509" s="190"/>
      <c r="N509" s="190"/>
      <c r="O509" s="190"/>
      <c r="P509" s="190"/>
      <c r="Q509" s="190"/>
      <c r="R509" s="190"/>
      <c r="S509" s="190"/>
      <c r="T509" s="190"/>
      <c r="U509" s="190"/>
      <c r="V509" s="190"/>
    </row>
    <row r="510">
      <c r="C510" s="206"/>
      <c r="D510" s="206"/>
      <c r="E510" s="206"/>
      <c r="F510" s="190"/>
      <c r="G510" s="190"/>
      <c r="H510" s="190"/>
      <c r="I510" s="190"/>
      <c r="J510" s="190"/>
      <c r="K510" s="190"/>
      <c r="L510" s="190"/>
      <c r="M510" s="190"/>
      <c r="N510" s="190"/>
      <c r="O510" s="190"/>
      <c r="P510" s="190"/>
      <c r="Q510" s="190"/>
      <c r="R510" s="190"/>
      <c r="S510" s="190"/>
      <c r="T510" s="190"/>
      <c r="U510" s="190"/>
      <c r="V510" s="190"/>
    </row>
    <row r="511">
      <c r="C511" s="206"/>
      <c r="D511" s="206"/>
      <c r="E511" s="206"/>
      <c r="F511" s="190"/>
      <c r="G511" s="190"/>
      <c r="H511" s="190"/>
      <c r="I511" s="190"/>
      <c r="J511" s="190"/>
      <c r="K511" s="190"/>
      <c r="L511" s="190"/>
      <c r="M511" s="190"/>
      <c r="N511" s="190"/>
      <c r="O511" s="190"/>
      <c r="P511" s="190"/>
      <c r="Q511" s="190"/>
      <c r="R511" s="190"/>
      <c r="S511" s="190"/>
      <c r="T511" s="190"/>
      <c r="U511" s="190"/>
      <c r="V511" s="190"/>
    </row>
    <row r="512">
      <c r="C512" s="206"/>
      <c r="D512" s="206"/>
      <c r="E512" s="206"/>
      <c r="F512" s="190"/>
      <c r="G512" s="190"/>
      <c r="H512" s="190"/>
      <c r="I512" s="190"/>
      <c r="J512" s="190"/>
      <c r="K512" s="190"/>
      <c r="L512" s="190"/>
      <c r="M512" s="190"/>
      <c r="N512" s="190"/>
      <c r="O512" s="190"/>
      <c r="P512" s="190"/>
      <c r="Q512" s="190"/>
      <c r="R512" s="190"/>
      <c r="S512" s="190"/>
      <c r="T512" s="190"/>
      <c r="U512" s="190"/>
      <c r="V512" s="190"/>
    </row>
    <row r="513">
      <c r="C513" s="206"/>
      <c r="D513" s="206"/>
      <c r="E513" s="206"/>
      <c r="F513" s="190"/>
      <c r="G513" s="190"/>
      <c r="H513" s="190"/>
      <c r="I513" s="190"/>
      <c r="J513" s="190"/>
      <c r="K513" s="190"/>
      <c r="L513" s="190"/>
      <c r="M513" s="190"/>
      <c r="N513" s="190"/>
      <c r="O513" s="190"/>
      <c r="P513" s="190"/>
      <c r="Q513" s="190"/>
      <c r="R513" s="190"/>
      <c r="S513" s="190"/>
      <c r="T513" s="190"/>
      <c r="U513" s="190"/>
      <c r="V513" s="190"/>
    </row>
    <row r="514">
      <c r="C514" s="206"/>
      <c r="D514" s="206"/>
      <c r="E514" s="206"/>
      <c r="F514" s="190"/>
      <c r="G514" s="190"/>
      <c r="H514" s="190"/>
      <c r="I514" s="190"/>
      <c r="J514" s="190"/>
      <c r="K514" s="190"/>
      <c r="L514" s="190"/>
      <c r="M514" s="190"/>
      <c r="N514" s="190"/>
      <c r="O514" s="190"/>
      <c r="P514" s="190"/>
      <c r="Q514" s="190"/>
      <c r="R514" s="190"/>
      <c r="S514" s="190"/>
      <c r="T514" s="190"/>
      <c r="U514" s="190"/>
      <c r="V514" s="190"/>
    </row>
    <row r="515">
      <c r="C515" s="206"/>
      <c r="D515" s="206"/>
      <c r="E515" s="206"/>
      <c r="F515" s="190"/>
      <c r="G515" s="190"/>
      <c r="H515" s="190"/>
      <c r="I515" s="190"/>
      <c r="J515" s="190"/>
      <c r="K515" s="190"/>
      <c r="L515" s="190"/>
      <c r="M515" s="190"/>
      <c r="N515" s="190"/>
      <c r="O515" s="190"/>
      <c r="P515" s="190"/>
      <c r="Q515" s="190"/>
      <c r="R515" s="190"/>
      <c r="S515" s="190"/>
      <c r="T515" s="190"/>
      <c r="U515" s="190"/>
      <c r="V515" s="190"/>
    </row>
    <row r="516">
      <c r="C516" s="206"/>
      <c r="D516" s="206"/>
      <c r="E516" s="206"/>
      <c r="F516" s="190"/>
      <c r="G516" s="190"/>
      <c r="H516" s="190"/>
      <c r="I516" s="190"/>
      <c r="J516" s="190"/>
      <c r="K516" s="190"/>
      <c r="L516" s="190"/>
      <c r="M516" s="190"/>
      <c r="N516" s="190"/>
      <c r="O516" s="190"/>
      <c r="P516" s="190"/>
      <c r="Q516" s="190"/>
      <c r="R516" s="190"/>
      <c r="S516" s="190"/>
      <c r="T516" s="190"/>
      <c r="U516" s="190"/>
      <c r="V516" s="190"/>
    </row>
    <row r="517">
      <c r="C517" s="206"/>
      <c r="D517" s="206"/>
      <c r="E517" s="206"/>
      <c r="F517" s="190"/>
      <c r="G517" s="190"/>
      <c r="H517" s="190"/>
      <c r="I517" s="190"/>
      <c r="J517" s="190"/>
      <c r="K517" s="190"/>
      <c r="L517" s="190"/>
      <c r="M517" s="190"/>
      <c r="N517" s="190"/>
      <c r="O517" s="190"/>
      <c r="P517" s="190"/>
      <c r="Q517" s="190"/>
      <c r="R517" s="190"/>
      <c r="S517" s="190"/>
      <c r="T517" s="190"/>
      <c r="U517" s="190"/>
      <c r="V517" s="190"/>
    </row>
    <row r="518">
      <c r="C518" s="206"/>
      <c r="D518" s="206"/>
      <c r="E518" s="206"/>
      <c r="F518" s="190"/>
      <c r="G518" s="190"/>
      <c r="H518" s="190"/>
      <c r="I518" s="190"/>
      <c r="J518" s="190"/>
      <c r="K518" s="190"/>
      <c r="L518" s="190"/>
      <c r="M518" s="190"/>
      <c r="N518" s="190"/>
      <c r="O518" s="190"/>
      <c r="P518" s="190"/>
      <c r="Q518" s="190"/>
      <c r="R518" s="190"/>
      <c r="S518" s="190"/>
      <c r="T518" s="190"/>
      <c r="U518" s="190"/>
      <c r="V518" s="190"/>
    </row>
    <row r="519">
      <c r="C519" s="206"/>
      <c r="D519" s="206"/>
      <c r="E519" s="206"/>
      <c r="F519" s="190"/>
      <c r="G519" s="190"/>
      <c r="H519" s="190"/>
      <c r="I519" s="190"/>
      <c r="J519" s="190"/>
      <c r="K519" s="190"/>
      <c r="L519" s="190"/>
      <c r="M519" s="190"/>
      <c r="N519" s="190"/>
      <c r="O519" s="190"/>
      <c r="P519" s="190"/>
      <c r="Q519" s="190"/>
      <c r="R519" s="190"/>
      <c r="S519" s="190"/>
      <c r="T519" s="190"/>
      <c r="U519" s="190"/>
      <c r="V519" s="190"/>
    </row>
    <row r="520">
      <c r="C520" s="206"/>
      <c r="D520" s="206"/>
      <c r="E520" s="206"/>
      <c r="F520" s="190"/>
      <c r="G520" s="190"/>
      <c r="H520" s="190"/>
      <c r="I520" s="190"/>
      <c r="J520" s="190"/>
      <c r="K520" s="190"/>
      <c r="L520" s="190"/>
      <c r="M520" s="190"/>
      <c r="N520" s="190"/>
      <c r="O520" s="190"/>
      <c r="P520" s="190"/>
      <c r="Q520" s="190"/>
      <c r="R520" s="190"/>
      <c r="S520" s="190"/>
      <c r="T520" s="190"/>
      <c r="U520" s="190"/>
      <c r="V520" s="190"/>
    </row>
    <row r="521">
      <c r="C521" s="206"/>
      <c r="D521" s="206"/>
      <c r="E521" s="206"/>
      <c r="F521" s="190"/>
      <c r="G521" s="190"/>
      <c r="H521" s="190"/>
      <c r="I521" s="190"/>
      <c r="J521" s="190"/>
      <c r="K521" s="190"/>
      <c r="L521" s="190"/>
      <c r="M521" s="190"/>
      <c r="N521" s="190"/>
      <c r="O521" s="190"/>
      <c r="P521" s="190"/>
      <c r="Q521" s="190"/>
      <c r="R521" s="190"/>
      <c r="S521" s="190"/>
      <c r="T521" s="190"/>
      <c r="U521" s="190"/>
      <c r="V521" s="190"/>
    </row>
    <row r="522">
      <c r="C522" s="206"/>
      <c r="D522" s="206"/>
      <c r="E522" s="206"/>
      <c r="F522" s="190"/>
      <c r="G522" s="190"/>
      <c r="H522" s="190"/>
      <c r="I522" s="190"/>
      <c r="J522" s="190"/>
      <c r="K522" s="190"/>
      <c r="L522" s="190"/>
      <c r="M522" s="190"/>
      <c r="N522" s="190"/>
      <c r="O522" s="190"/>
      <c r="P522" s="190"/>
      <c r="Q522" s="190"/>
      <c r="R522" s="190"/>
      <c r="S522" s="190"/>
      <c r="T522" s="190"/>
      <c r="U522" s="190"/>
      <c r="V522" s="190"/>
    </row>
    <row r="523">
      <c r="C523" s="206"/>
      <c r="D523" s="206"/>
      <c r="E523" s="206"/>
      <c r="F523" s="190"/>
      <c r="G523" s="190"/>
      <c r="H523" s="190"/>
      <c r="I523" s="190"/>
      <c r="J523" s="190"/>
      <c r="K523" s="190"/>
      <c r="L523" s="190"/>
      <c r="M523" s="190"/>
      <c r="N523" s="190"/>
      <c r="O523" s="190"/>
      <c r="P523" s="190"/>
      <c r="Q523" s="190"/>
      <c r="R523" s="190"/>
      <c r="S523" s="190"/>
      <c r="T523" s="190"/>
      <c r="U523" s="190"/>
      <c r="V523" s="190"/>
    </row>
    <row r="524">
      <c r="C524" s="206"/>
      <c r="D524" s="206"/>
      <c r="E524" s="206"/>
      <c r="F524" s="190"/>
      <c r="G524" s="190"/>
      <c r="H524" s="190"/>
      <c r="I524" s="190"/>
      <c r="J524" s="190"/>
      <c r="K524" s="190"/>
      <c r="L524" s="190"/>
      <c r="M524" s="190"/>
      <c r="N524" s="190"/>
      <c r="O524" s="190"/>
      <c r="P524" s="190"/>
      <c r="Q524" s="190"/>
      <c r="R524" s="190"/>
      <c r="S524" s="190"/>
      <c r="T524" s="190"/>
      <c r="U524" s="190"/>
      <c r="V524" s="190"/>
    </row>
    <row r="525">
      <c r="C525" s="206"/>
      <c r="D525" s="206"/>
      <c r="E525" s="206"/>
      <c r="F525" s="190"/>
      <c r="G525" s="190"/>
      <c r="H525" s="190"/>
      <c r="I525" s="190"/>
      <c r="J525" s="190"/>
      <c r="K525" s="190"/>
      <c r="L525" s="190"/>
      <c r="M525" s="190"/>
      <c r="N525" s="190"/>
      <c r="O525" s="190"/>
      <c r="P525" s="190"/>
      <c r="Q525" s="190"/>
      <c r="R525" s="190"/>
      <c r="S525" s="190"/>
      <c r="T525" s="190"/>
      <c r="U525" s="190"/>
      <c r="V525" s="190"/>
    </row>
    <row r="526">
      <c r="C526" s="206"/>
      <c r="D526" s="206"/>
      <c r="E526" s="206"/>
      <c r="F526" s="190"/>
      <c r="G526" s="190"/>
      <c r="H526" s="190"/>
      <c r="I526" s="190"/>
      <c r="J526" s="190"/>
      <c r="K526" s="190"/>
      <c r="L526" s="190"/>
      <c r="M526" s="190"/>
      <c r="N526" s="190"/>
      <c r="O526" s="190"/>
      <c r="P526" s="190"/>
      <c r="Q526" s="190"/>
      <c r="R526" s="190"/>
      <c r="S526" s="190"/>
      <c r="T526" s="190"/>
      <c r="U526" s="190"/>
      <c r="V526" s="190"/>
    </row>
    <row r="527">
      <c r="C527" s="206"/>
      <c r="D527" s="206"/>
      <c r="E527" s="206"/>
      <c r="F527" s="190"/>
      <c r="G527" s="190"/>
      <c r="H527" s="190"/>
      <c r="I527" s="190"/>
      <c r="J527" s="190"/>
      <c r="K527" s="190"/>
      <c r="L527" s="190"/>
      <c r="M527" s="190"/>
      <c r="N527" s="190"/>
      <c r="O527" s="190"/>
      <c r="P527" s="190"/>
      <c r="Q527" s="190"/>
      <c r="R527" s="190"/>
      <c r="S527" s="190"/>
      <c r="T527" s="190"/>
      <c r="U527" s="190"/>
      <c r="V527" s="190"/>
    </row>
    <row r="528">
      <c r="C528" s="206"/>
      <c r="D528" s="206"/>
      <c r="E528" s="206"/>
      <c r="F528" s="190"/>
      <c r="G528" s="190"/>
      <c r="H528" s="190"/>
      <c r="I528" s="190"/>
      <c r="J528" s="190"/>
      <c r="K528" s="190"/>
      <c r="L528" s="190"/>
      <c r="M528" s="190"/>
      <c r="N528" s="190"/>
      <c r="O528" s="190"/>
      <c r="P528" s="190"/>
      <c r="Q528" s="190"/>
      <c r="R528" s="190"/>
      <c r="S528" s="190"/>
      <c r="T528" s="190"/>
      <c r="U528" s="190"/>
      <c r="V528" s="190"/>
    </row>
    <row r="529">
      <c r="C529" s="206"/>
      <c r="D529" s="206"/>
      <c r="E529" s="206"/>
      <c r="F529" s="190"/>
      <c r="G529" s="190"/>
      <c r="H529" s="190"/>
      <c r="I529" s="190"/>
      <c r="J529" s="190"/>
      <c r="K529" s="190"/>
      <c r="L529" s="190"/>
      <c r="M529" s="190"/>
      <c r="N529" s="190"/>
      <c r="O529" s="190"/>
      <c r="P529" s="190"/>
      <c r="Q529" s="190"/>
      <c r="R529" s="190"/>
      <c r="S529" s="190"/>
      <c r="T529" s="190"/>
      <c r="U529" s="190"/>
      <c r="V529" s="190"/>
    </row>
    <row r="530">
      <c r="C530" s="206"/>
      <c r="D530" s="206"/>
      <c r="E530" s="206"/>
      <c r="F530" s="190"/>
      <c r="G530" s="190"/>
      <c r="H530" s="190"/>
      <c r="I530" s="190"/>
      <c r="J530" s="190"/>
      <c r="K530" s="190"/>
      <c r="L530" s="190"/>
      <c r="M530" s="190"/>
      <c r="N530" s="190"/>
      <c r="O530" s="190"/>
      <c r="P530" s="190"/>
      <c r="Q530" s="190"/>
      <c r="R530" s="190"/>
      <c r="S530" s="190"/>
      <c r="T530" s="190"/>
      <c r="U530" s="190"/>
      <c r="V530" s="190"/>
    </row>
    <row r="531">
      <c r="C531" s="206"/>
      <c r="D531" s="206"/>
      <c r="E531" s="206"/>
      <c r="F531" s="190"/>
      <c r="G531" s="190"/>
      <c r="H531" s="190"/>
      <c r="I531" s="190"/>
      <c r="J531" s="190"/>
      <c r="K531" s="190"/>
      <c r="L531" s="190"/>
      <c r="M531" s="190"/>
      <c r="N531" s="190"/>
      <c r="O531" s="190"/>
      <c r="P531" s="190"/>
      <c r="Q531" s="190"/>
      <c r="R531" s="190"/>
      <c r="S531" s="190"/>
      <c r="T531" s="190"/>
      <c r="U531" s="190"/>
      <c r="V531" s="190"/>
    </row>
    <row r="532">
      <c r="C532" s="206"/>
      <c r="D532" s="206"/>
      <c r="E532" s="206"/>
      <c r="F532" s="190"/>
      <c r="G532" s="190"/>
      <c r="H532" s="190"/>
      <c r="I532" s="190"/>
      <c r="J532" s="190"/>
      <c r="K532" s="190"/>
      <c r="L532" s="190"/>
      <c r="M532" s="190"/>
      <c r="N532" s="190"/>
      <c r="O532" s="190"/>
      <c r="P532" s="190"/>
      <c r="Q532" s="190"/>
      <c r="R532" s="190"/>
      <c r="S532" s="190"/>
      <c r="T532" s="190"/>
      <c r="U532" s="190"/>
      <c r="V532" s="190"/>
    </row>
    <row r="533">
      <c r="C533" s="206"/>
      <c r="D533" s="206"/>
      <c r="E533" s="206"/>
      <c r="F533" s="190"/>
      <c r="G533" s="190"/>
      <c r="H533" s="190"/>
      <c r="I533" s="190"/>
      <c r="J533" s="190"/>
      <c r="K533" s="190"/>
      <c r="L533" s="190"/>
      <c r="M533" s="190"/>
      <c r="N533" s="190"/>
      <c r="O533" s="190"/>
      <c r="P533" s="190"/>
      <c r="Q533" s="190"/>
      <c r="R533" s="190"/>
      <c r="S533" s="190"/>
      <c r="T533" s="190"/>
      <c r="U533" s="190"/>
      <c r="V533" s="190"/>
    </row>
    <row r="534">
      <c r="C534" s="206"/>
      <c r="D534" s="206"/>
      <c r="E534" s="206"/>
      <c r="F534" s="190"/>
      <c r="G534" s="190"/>
      <c r="H534" s="190"/>
      <c r="I534" s="190"/>
      <c r="J534" s="190"/>
      <c r="K534" s="190"/>
      <c r="L534" s="190"/>
      <c r="M534" s="190"/>
      <c r="N534" s="190"/>
      <c r="O534" s="190"/>
      <c r="P534" s="190"/>
      <c r="Q534" s="190"/>
      <c r="R534" s="190"/>
      <c r="S534" s="190"/>
      <c r="T534" s="190"/>
      <c r="U534" s="190"/>
      <c r="V534" s="190"/>
    </row>
    <row r="535">
      <c r="C535" s="206"/>
      <c r="D535" s="206"/>
      <c r="E535" s="206"/>
      <c r="F535" s="190"/>
      <c r="G535" s="190"/>
      <c r="H535" s="190"/>
      <c r="I535" s="190"/>
      <c r="J535" s="190"/>
      <c r="K535" s="190"/>
      <c r="L535" s="190"/>
      <c r="M535" s="190"/>
      <c r="N535" s="190"/>
      <c r="O535" s="190"/>
      <c r="P535" s="190"/>
      <c r="Q535" s="190"/>
      <c r="R535" s="190"/>
      <c r="S535" s="190"/>
      <c r="T535" s="190"/>
      <c r="U535" s="190"/>
      <c r="V535" s="190"/>
    </row>
    <row r="536">
      <c r="C536" s="206"/>
      <c r="D536" s="206"/>
      <c r="E536" s="206"/>
      <c r="F536" s="190"/>
      <c r="G536" s="190"/>
      <c r="H536" s="190"/>
      <c r="I536" s="190"/>
      <c r="J536" s="190"/>
      <c r="K536" s="190"/>
      <c r="L536" s="190"/>
      <c r="M536" s="190"/>
      <c r="N536" s="190"/>
      <c r="O536" s="190"/>
      <c r="P536" s="190"/>
      <c r="Q536" s="190"/>
      <c r="R536" s="190"/>
      <c r="S536" s="190"/>
      <c r="T536" s="190"/>
      <c r="U536" s="190"/>
      <c r="V536" s="190"/>
    </row>
    <row r="537">
      <c r="C537" s="206"/>
      <c r="D537" s="206"/>
      <c r="E537" s="206"/>
      <c r="F537" s="190"/>
      <c r="G537" s="190"/>
      <c r="H537" s="190"/>
      <c r="I537" s="190"/>
      <c r="J537" s="190"/>
      <c r="K537" s="190"/>
      <c r="L537" s="190"/>
      <c r="M537" s="190"/>
      <c r="N537" s="190"/>
      <c r="O537" s="190"/>
      <c r="P537" s="190"/>
      <c r="Q537" s="190"/>
      <c r="R537" s="190"/>
      <c r="S537" s="190"/>
      <c r="T537" s="190"/>
      <c r="U537" s="190"/>
      <c r="V537" s="190"/>
    </row>
    <row r="538">
      <c r="C538" s="206"/>
      <c r="D538" s="206"/>
      <c r="E538" s="206"/>
      <c r="F538" s="190"/>
      <c r="G538" s="190"/>
      <c r="H538" s="190"/>
      <c r="I538" s="190"/>
      <c r="J538" s="190"/>
      <c r="K538" s="190"/>
      <c r="L538" s="190"/>
      <c r="M538" s="190"/>
      <c r="N538" s="190"/>
      <c r="O538" s="190"/>
      <c r="P538" s="190"/>
      <c r="Q538" s="190"/>
      <c r="R538" s="190"/>
      <c r="S538" s="190"/>
      <c r="T538" s="190"/>
      <c r="U538" s="190"/>
      <c r="V538" s="190"/>
    </row>
    <row r="539">
      <c r="C539" s="206"/>
      <c r="D539" s="206"/>
      <c r="E539" s="206"/>
      <c r="F539" s="190"/>
      <c r="G539" s="190"/>
      <c r="H539" s="190"/>
      <c r="I539" s="190"/>
      <c r="J539" s="190"/>
      <c r="K539" s="190"/>
      <c r="L539" s="190"/>
      <c r="M539" s="190"/>
      <c r="N539" s="190"/>
      <c r="O539" s="190"/>
      <c r="P539" s="190"/>
      <c r="Q539" s="190"/>
      <c r="R539" s="190"/>
      <c r="S539" s="190"/>
      <c r="T539" s="190"/>
      <c r="U539" s="190"/>
      <c r="V539" s="190"/>
    </row>
    <row r="540">
      <c r="C540" s="206"/>
      <c r="D540" s="206"/>
      <c r="E540" s="206"/>
      <c r="F540" s="190"/>
      <c r="G540" s="190"/>
      <c r="H540" s="190"/>
      <c r="I540" s="190"/>
      <c r="J540" s="190"/>
      <c r="K540" s="190"/>
      <c r="L540" s="190"/>
      <c r="M540" s="190"/>
      <c r="N540" s="190"/>
      <c r="O540" s="190"/>
      <c r="P540" s="190"/>
      <c r="Q540" s="190"/>
      <c r="R540" s="190"/>
      <c r="S540" s="190"/>
      <c r="T540" s="190"/>
      <c r="U540" s="190"/>
      <c r="V540" s="190"/>
    </row>
    <row r="541">
      <c r="C541" s="206"/>
      <c r="D541" s="206"/>
      <c r="E541" s="206"/>
      <c r="F541" s="190"/>
      <c r="G541" s="190"/>
      <c r="H541" s="190"/>
      <c r="I541" s="190"/>
      <c r="J541" s="190"/>
      <c r="K541" s="190"/>
      <c r="L541" s="190"/>
      <c r="M541" s="190"/>
      <c r="N541" s="190"/>
      <c r="O541" s="190"/>
      <c r="P541" s="190"/>
      <c r="Q541" s="190"/>
      <c r="R541" s="190"/>
      <c r="S541" s="190"/>
      <c r="T541" s="190"/>
      <c r="U541" s="190"/>
      <c r="V541" s="190"/>
    </row>
    <row r="542">
      <c r="C542" s="206"/>
      <c r="D542" s="206"/>
      <c r="E542" s="206"/>
      <c r="F542" s="190"/>
      <c r="G542" s="190"/>
      <c r="H542" s="190"/>
      <c r="I542" s="190"/>
      <c r="J542" s="190"/>
      <c r="K542" s="190"/>
      <c r="L542" s="190"/>
      <c r="M542" s="190"/>
      <c r="N542" s="190"/>
      <c r="O542" s="190"/>
      <c r="P542" s="190"/>
      <c r="Q542" s="190"/>
      <c r="R542" s="190"/>
      <c r="S542" s="190"/>
      <c r="T542" s="190"/>
      <c r="U542" s="190"/>
      <c r="V542" s="190"/>
    </row>
    <row r="543">
      <c r="C543" s="206"/>
      <c r="D543" s="206"/>
      <c r="E543" s="206"/>
      <c r="F543" s="190"/>
      <c r="G543" s="190"/>
      <c r="H543" s="190"/>
      <c r="I543" s="190"/>
      <c r="J543" s="190"/>
      <c r="K543" s="190"/>
      <c r="L543" s="190"/>
      <c r="M543" s="190"/>
      <c r="N543" s="190"/>
      <c r="O543" s="190"/>
      <c r="P543" s="190"/>
      <c r="Q543" s="190"/>
      <c r="R543" s="190"/>
      <c r="S543" s="190"/>
      <c r="T543" s="190"/>
      <c r="U543" s="190"/>
      <c r="V543" s="190"/>
    </row>
    <row r="544">
      <c r="C544" s="206"/>
      <c r="D544" s="206"/>
      <c r="E544" s="206"/>
      <c r="F544" s="190"/>
      <c r="G544" s="190"/>
      <c r="H544" s="190"/>
      <c r="I544" s="190"/>
      <c r="J544" s="190"/>
      <c r="K544" s="190"/>
      <c r="L544" s="190"/>
      <c r="M544" s="190"/>
      <c r="N544" s="190"/>
      <c r="O544" s="190"/>
      <c r="P544" s="190"/>
      <c r="Q544" s="190"/>
      <c r="R544" s="190"/>
      <c r="S544" s="190"/>
      <c r="T544" s="190"/>
      <c r="U544" s="190"/>
      <c r="V544" s="190"/>
    </row>
    <row r="545">
      <c r="C545" s="206"/>
      <c r="D545" s="206"/>
      <c r="E545" s="206"/>
      <c r="F545" s="190"/>
      <c r="G545" s="190"/>
      <c r="H545" s="190"/>
      <c r="I545" s="190"/>
      <c r="J545" s="190"/>
      <c r="K545" s="190"/>
      <c r="L545" s="190"/>
      <c r="M545" s="190"/>
      <c r="N545" s="190"/>
      <c r="O545" s="190"/>
      <c r="P545" s="190"/>
      <c r="Q545" s="190"/>
      <c r="R545" s="190"/>
      <c r="S545" s="190"/>
      <c r="T545" s="190"/>
      <c r="U545" s="190"/>
      <c r="V545" s="190"/>
    </row>
    <row r="546">
      <c r="C546" s="206"/>
      <c r="D546" s="206"/>
      <c r="E546" s="206"/>
      <c r="F546" s="190"/>
      <c r="G546" s="190"/>
      <c r="H546" s="190"/>
      <c r="I546" s="190"/>
      <c r="J546" s="190"/>
      <c r="K546" s="190"/>
      <c r="L546" s="190"/>
      <c r="M546" s="190"/>
      <c r="N546" s="190"/>
      <c r="O546" s="190"/>
      <c r="P546" s="190"/>
      <c r="Q546" s="190"/>
      <c r="R546" s="190"/>
      <c r="S546" s="190"/>
      <c r="T546" s="190"/>
      <c r="U546" s="190"/>
      <c r="V546" s="190"/>
    </row>
    <row r="547">
      <c r="C547" s="206"/>
      <c r="D547" s="206"/>
      <c r="E547" s="206"/>
      <c r="F547" s="190"/>
      <c r="G547" s="190"/>
      <c r="H547" s="190"/>
      <c r="I547" s="190"/>
      <c r="J547" s="190"/>
      <c r="K547" s="190"/>
      <c r="L547" s="190"/>
      <c r="M547" s="190"/>
      <c r="N547" s="190"/>
      <c r="O547" s="190"/>
      <c r="P547" s="190"/>
      <c r="Q547" s="190"/>
      <c r="R547" s="190"/>
      <c r="S547" s="190"/>
      <c r="T547" s="190"/>
      <c r="U547" s="190"/>
      <c r="V547" s="190"/>
    </row>
    <row r="548">
      <c r="C548" s="206"/>
      <c r="D548" s="206"/>
      <c r="E548" s="206"/>
      <c r="F548" s="190"/>
      <c r="G548" s="190"/>
      <c r="H548" s="190"/>
      <c r="I548" s="190"/>
      <c r="J548" s="190"/>
      <c r="K548" s="190"/>
      <c r="L548" s="190"/>
      <c r="M548" s="190"/>
      <c r="N548" s="190"/>
      <c r="O548" s="190"/>
      <c r="P548" s="190"/>
      <c r="Q548" s="190"/>
      <c r="R548" s="190"/>
      <c r="S548" s="190"/>
      <c r="T548" s="190"/>
      <c r="U548" s="190"/>
      <c r="V548" s="190"/>
    </row>
    <row r="549">
      <c r="C549" s="206"/>
      <c r="D549" s="206"/>
      <c r="E549" s="206"/>
      <c r="F549" s="190"/>
      <c r="G549" s="190"/>
      <c r="H549" s="190"/>
      <c r="I549" s="190"/>
      <c r="J549" s="190"/>
      <c r="K549" s="190"/>
      <c r="L549" s="190"/>
      <c r="M549" s="190"/>
      <c r="N549" s="190"/>
      <c r="O549" s="190"/>
      <c r="P549" s="190"/>
      <c r="Q549" s="190"/>
      <c r="R549" s="190"/>
      <c r="S549" s="190"/>
      <c r="T549" s="190"/>
      <c r="U549" s="190"/>
      <c r="V549" s="190"/>
    </row>
    <row r="550">
      <c r="C550" s="206"/>
      <c r="D550" s="206"/>
      <c r="E550" s="206"/>
      <c r="F550" s="190"/>
      <c r="G550" s="190"/>
      <c r="H550" s="190"/>
      <c r="I550" s="190"/>
      <c r="J550" s="190"/>
      <c r="K550" s="190"/>
      <c r="L550" s="190"/>
      <c r="M550" s="190"/>
      <c r="N550" s="190"/>
      <c r="O550" s="190"/>
      <c r="P550" s="190"/>
      <c r="Q550" s="190"/>
      <c r="R550" s="190"/>
      <c r="S550" s="190"/>
      <c r="T550" s="190"/>
      <c r="U550" s="190"/>
      <c r="V550" s="190"/>
    </row>
    <row r="551">
      <c r="C551" s="206"/>
      <c r="D551" s="206"/>
      <c r="E551" s="206"/>
      <c r="F551" s="190"/>
      <c r="G551" s="190"/>
      <c r="H551" s="190"/>
      <c r="I551" s="190"/>
      <c r="J551" s="190"/>
      <c r="K551" s="190"/>
      <c r="L551" s="190"/>
      <c r="M551" s="190"/>
      <c r="N551" s="190"/>
      <c r="O551" s="190"/>
      <c r="P551" s="190"/>
      <c r="Q551" s="190"/>
      <c r="R551" s="190"/>
      <c r="S551" s="190"/>
      <c r="T551" s="190"/>
      <c r="U551" s="190"/>
      <c r="V551" s="190"/>
    </row>
    <row r="552">
      <c r="C552" s="206"/>
      <c r="D552" s="206"/>
      <c r="E552" s="206"/>
      <c r="F552" s="190"/>
      <c r="G552" s="190"/>
      <c r="H552" s="190"/>
      <c r="I552" s="190"/>
      <c r="J552" s="190"/>
      <c r="K552" s="190"/>
      <c r="L552" s="190"/>
      <c r="M552" s="190"/>
      <c r="N552" s="190"/>
      <c r="O552" s="190"/>
      <c r="P552" s="190"/>
      <c r="Q552" s="190"/>
      <c r="R552" s="190"/>
      <c r="S552" s="190"/>
      <c r="T552" s="190"/>
      <c r="U552" s="190"/>
      <c r="V552" s="190"/>
    </row>
    <row r="553">
      <c r="C553" s="206"/>
      <c r="D553" s="206"/>
      <c r="E553" s="206"/>
      <c r="F553" s="190"/>
      <c r="G553" s="190"/>
      <c r="H553" s="190"/>
      <c r="I553" s="190"/>
      <c r="J553" s="190"/>
      <c r="K553" s="190"/>
      <c r="L553" s="190"/>
      <c r="M553" s="190"/>
      <c r="N553" s="190"/>
      <c r="O553" s="190"/>
      <c r="P553" s="190"/>
      <c r="Q553" s="190"/>
      <c r="R553" s="190"/>
      <c r="S553" s="190"/>
      <c r="T553" s="190"/>
      <c r="U553" s="190"/>
      <c r="V553" s="190"/>
    </row>
    <row r="554">
      <c r="C554" s="206"/>
      <c r="D554" s="206"/>
      <c r="E554" s="206"/>
      <c r="F554" s="190"/>
      <c r="G554" s="190"/>
      <c r="H554" s="190"/>
      <c r="I554" s="190"/>
      <c r="J554" s="190"/>
      <c r="K554" s="190"/>
      <c r="L554" s="190"/>
      <c r="M554" s="190"/>
      <c r="N554" s="190"/>
      <c r="O554" s="190"/>
      <c r="P554" s="190"/>
      <c r="Q554" s="190"/>
      <c r="R554" s="190"/>
      <c r="S554" s="190"/>
      <c r="T554" s="190"/>
      <c r="U554" s="190"/>
      <c r="V554" s="190"/>
    </row>
    <row r="555">
      <c r="C555" s="206"/>
      <c r="D555" s="206"/>
      <c r="E555" s="206"/>
      <c r="F555" s="190"/>
      <c r="G555" s="190"/>
      <c r="H555" s="190"/>
      <c r="I555" s="190"/>
      <c r="J555" s="190"/>
      <c r="K555" s="190"/>
      <c r="L555" s="190"/>
      <c r="M555" s="190"/>
      <c r="N555" s="190"/>
      <c r="O555" s="190"/>
      <c r="P555" s="190"/>
      <c r="Q555" s="190"/>
      <c r="R555" s="190"/>
      <c r="S555" s="190"/>
      <c r="T555" s="190"/>
      <c r="U555" s="190"/>
      <c r="V555" s="190"/>
    </row>
    <row r="556">
      <c r="C556" s="206"/>
      <c r="D556" s="206"/>
      <c r="E556" s="206"/>
      <c r="F556" s="190"/>
      <c r="G556" s="190"/>
      <c r="H556" s="190"/>
      <c r="I556" s="190"/>
      <c r="J556" s="190"/>
      <c r="K556" s="190"/>
      <c r="L556" s="190"/>
      <c r="M556" s="190"/>
      <c r="N556" s="190"/>
      <c r="O556" s="190"/>
      <c r="P556" s="190"/>
      <c r="Q556" s="190"/>
      <c r="R556" s="190"/>
      <c r="S556" s="190"/>
      <c r="T556" s="190"/>
      <c r="U556" s="190"/>
      <c r="V556" s="190"/>
    </row>
    <row r="557">
      <c r="C557" s="206"/>
      <c r="D557" s="206"/>
      <c r="E557" s="206"/>
      <c r="F557" s="190"/>
      <c r="G557" s="190"/>
      <c r="H557" s="190"/>
      <c r="I557" s="190"/>
      <c r="J557" s="190"/>
      <c r="K557" s="190"/>
      <c r="L557" s="190"/>
      <c r="M557" s="190"/>
      <c r="N557" s="190"/>
      <c r="O557" s="190"/>
      <c r="P557" s="190"/>
      <c r="Q557" s="190"/>
      <c r="R557" s="190"/>
      <c r="S557" s="190"/>
      <c r="T557" s="190"/>
      <c r="U557" s="190"/>
      <c r="V557" s="190"/>
    </row>
    <row r="558">
      <c r="C558" s="206"/>
      <c r="D558" s="206"/>
      <c r="E558" s="206"/>
      <c r="F558" s="190"/>
      <c r="G558" s="190"/>
      <c r="H558" s="190"/>
      <c r="I558" s="190"/>
      <c r="J558" s="190"/>
      <c r="K558" s="190"/>
      <c r="L558" s="190"/>
      <c r="M558" s="190"/>
      <c r="N558" s="190"/>
      <c r="O558" s="190"/>
      <c r="P558" s="190"/>
      <c r="Q558" s="190"/>
      <c r="R558" s="190"/>
      <c r="S558" s="190"/>
      <c r="T558" s="190"/>
      <c r="U558" s="190"/>
      <c r="V558" s="190"/>
    </row>
    <row r="559">
      <c r="C559" s="206"/>
      <c r="D559" s="206"/>
      <c r="E559" s="206"/>
      <c r="F559" s="190"/>
      <c r="G559" s="190"/>
      <c r="H559" s="190"/>
      <c r="I559" s="190"/>
      <c r="J559" s="190"/>
      <c r="K559" s="190"/>
      <c r="L559" s="190"/>
      <c r="M559" s="190"/>
      <c r="N559" s="190"/>
      <c r="O559" s="190"/>
      <c r="P559" s="190"/>
      <c r="Q559" s="190"/>
      <c r="R559" s="190"/>
      <c r="S559" s="190"/>
      <c r="T559" s="190"/>
      <c r="U559" s="190"/>
      <c r="V559" s="190"/>
    </row>
    <row r="560">
      <c r="C560" s="206"/>
      <c r="D560" s="206"/>
      <c r="E560" s="206"/>
      <c r="F560" s="190"/>
      <c r="G560" s="190"/>
      <c r="H560" s="190"/>
      <c r="I560" s="190"/>
      <c r="J560" s="190"/>
      <c r="K560" s="190"/>
      <c r="L560" s="190"/>
      <c r="M560" s="190"/>
      <c r="N560" s="190"/>
      <c r="O560" s="190"/>
      <c r="P560" s="190"/>
      <c r="Q560" s="190"/>
      <c r="R560" s="190"/>
      <c r="S560" s="190"/>
      <c r="T560" s="190"/>
      <c r="U560" s="190"/>
      <c r="V560" s="190"/>
    </row>
    <row r="561">
      <c r="C561" s="206"/>
      <c r="D561" s="206"/>
      <c r="E561" s="206"/>
      <c r="F561" s="190"/>
      <c r="G561" s="190"/>
      <c r="H561" s="190"/>
      <c r="I561" s="190"/>
      <c r="J561" s="190"/>
      <c r="K561" s="190"/>
      <c r="L561" s="190"/>
      <c r="M561" s="190"/>
      <c r="N561" s="190"/>
      <c r="O561" s="190"/>
      <c r="P561" s="190"/>
      <c r="Q561" s="190"/>
      <c r="R561" s="190"/>
      <c r="S561" s="190"/>
      <c r="T561" s="190"/>
      <c r="U561" s="190"/>
      <c r="V561" s="190"/>
    </row>
    <row r="562">
      <c r="C562" s="206"/>
      <c r="D562" s="206"/>
      <c r="E562" s="206"/>
      <c r="F562" s="190"/>
      <c r="G562" s="190"/>
      <c r="H562" s="190"/>
      <c r="I562" s="190"/>
      <c r="J562" s="190"/>
      <c r="K562" s="190"/>
      <c r="L562" s="190"/>
      <c r="M562" s="190"/>
      <c r="N562" s="190"/>
      <c r="O562" s="190"/>
      <c r="P562" s="190"/>
      <c r="Q562" s="190"/>
      <c r="R562" s="190"/>
      <c r="S562" s="190"/>
      <c r="T562" s="190"/>
      <c r="U562" s="190"/>
      <c r="V562" s="190"/>
    </row>
    <row r="563">
      <c r="C563" s="206"/>
      <c r="D563" s="206"/>
      <c r="E563" s="206"/>
      <c r="F563" s="190"/>
      <c r="G563" s="190"/>
      <c r="H563" s="190"/>
      <c r="I563" s="190"/>
      <c r="J563" s="190"/>
      <c r="K563" s="190"/>
      <c r="L563" s="190"/>
      <c r="M563" s="190"/>
      <c r="N563" s="190"/>
      <c r="O563" s="190"/>
      <c r="P563" s="190"/>
      <c r="Q563" s="190"/>
      <c r="R563" s="190"/>
      <c r="S563" s="190"/>
      <c r="T563" s="190"/>
      <c r="U563" s="190"/>
      <c r="V563" s="190"/>
    </row>
    <row r="564">
      <c r="C564" s="206"/>
      <c r="D564" s="206"/>
      <c r="E564" s="206"/>
      <c r="F564" s="190"/>
      <c r="G564" s="190"/>
      <c r="H564" s="190"/>
      <c r="I564" s="190"/>
      <c r="J564" s="190"/>
      <c r="K564" s="190"/>
      <c r="L564" s="190"/>
      <c r="M564" s="190"/>
      <c r="N564" s="190"/>
      <c r="O564" s="190"/>
      <c r="P564" s="190"/>
      <c r="Q564" s="190"/>
      <c r="R564" s="190"/>
      <c r="S564" s="190"/>
      <c r="T564" s="190"/>
      <c r="U564" s="190"/>
      <c r="V564" s="190"/>
    </row>
    <row r="565">
      <c r="C565" s="206"/>
      <c r="D565" s="206"/>
      <c r="E565" s="206"/>
      <c r="F565" s="190"/>
      <c r="G565" s="190"/>
      <c r="H565" s="190"/>
      <c r="I565" s="190"/>
      <c r="J565" s="190"/>
      <c r="K565" s="190"/>
      <c r="L565" s="190"/>
      <c r="M565" s="190"/>
      <c r="N565" s="190"/>
      <c r="O565" s="190"/>
      <c r="P565" s="190"/>
      <c r="Q565" s="190"/>
      <c r="R565" s="190"/>
      <c r="S565" s="190"/>
      <c r="T565" s="190"/>
      <c r="U565" s="190"/>
      <c r="V565" s="190"/>
    </row>
    <row r="566">
      <c r="C566" s="206"/>
      <c r="D566" s="206"/>
      <c r="E566" s="206"/>
      <c r="F566" s="190"/>
      <c r="G566" s="190"/>
      <c r="H566" s="190"/>
      <c r="I566" s="190"/>
      <c r="J566" s="190"/>
      <c r="K566" s="190"/>
      <c r="L566" s="190"/>
      <c r="M566" s="190"/>
      <c r="N566" s="190"/>
      <c r="O566" s="190"/>
      <c r="P566" s="190"/>
      <c r="Q566" s="190"/>
      <c r="R566" s="190"/>
      <c r="S566" s="190"/>
      <c r="T566" s="190"/>
      <c r="U566" s="190"/>
      <c r="V566" s="190"/>
    </row>
    <row r="567">
      <c r="C567" s="206"/>
      <c r="D567" s="206"/>
      <c r="E567" s="206"/>
      <c r="F567" s="190"/>
      <c r="G567" s="190"/>
      <c r="H567" s="190"/>
      <c r="I567" s="190"/>
      <c r="J567" s="190"/>
      <c r="K567" s="190"/>
      <c r="L567" s="190"/>
      <c r="M567" s="190"/>
      <c r="N567" s="190"/>
      <c r="O567" s="190"/>
      <c r="P567" s="190"/>
      <c r="Q567" s="190"/>
      <c r="R567" s="190"/>
      <c r="S567" s="190"/>
      <c r="T567" s="190"/>
      <c r="U567" s="190"/>
      <c r="V567" s="190"/>
    </row>
    <row r="568">
      <c r="C568" s="206"/>
      <c r="D568" s="206"/>
      <c r="E568" s="206"/>
      <c r="F568" s="190"/>
      <c r="G568" s="190"/>
      <c r="H568" s="190"/>
      <c r="I568" s="190"/>
      <c r="J568" s="190"/>
      <c r="K568" s="190"/>
      <c r="L568" s="190"/>
      <c r="M568" s="190"/>
      <c r="N568" s="190"/>
      <c r="O568" s="190"/>
      <c r="P568" s="190"/>
      <c r="Q568" s="190"/>
      <c r="R568" s="190"/>
      <c r="S568" s="190"/>
      <c r="T568" s="190"/>
      <c r="U568" s="190"/>
      <c r="V568" s="190"/>
    </row>
    <row r="569">
      <c r="C569" s="206"/>
      <c r="D569" s="206"/>
      <c r="E569" s="206"/>
      <c r="F569" s="190"/>
      <c r="G569" s="190"/>
      <c r="H569" s="190"/>
      <c r="I569" s="190"/>
      <c r="J569" s="190"/>
      <c r="K569" s="190"/>
      <c r="L569" s="190"/>
      <c r="M569" s="190"/>
      <c r="N569" s="190"/>
      <c r="O569" s="190"/>
      <c r="P569" s="190"/>
      <c r="Q569" s="190"/>
      <c r="R569" s="190"/>
      <c r="S569" s="190"/>
      <c r="T569" s="190"/>
      <c r="U569" s="190"/>
      <c r="V569" s="190"/>
    </row>
    <row r="570">
      <c r="C570" s="206"/>
      <c r="D570" s="206"/>
      <c r="E570" s="206"/>
      <c r="F570" s="190"/>
      <c r="G570" s="190"/>
      <c r="H570" s="190"/>
      <c r="I570" s="190"/>
      <c r="J570" s="190"/>
      <c r="K570" s="190"/>
      <c r="L570" s="190"/>
      <c r="M570" s="190"/>
      <c r="N570" s="190"/>
      <c r="O570" s="190"/>
      <c r="P570" s="190"/>
      <c r="Q570" s="190"/>
      <c r="R570" s="190"/>
      <c r="S570" s="190"/>
      <c r="T570" s="190"/>
      <c r="U570" s="190"/>
      <c r="V570" s="190"/>
    </row>
    <row r="571">
      <c r="C571" s="206"/>
      <c r="D571" s="206"/>
      <c r="E571" s="206"/>
      <c r="F571" s="190"/>
      <c r="G571" s="190"/>
      <c r="H571" s="190"/>
      <c r="I571" s="190"/>
      <c r="J571" s="190"/>
      <c r="K571" s="190"/>
      <c r="L571" s="190"/>
      <c r="M571" s="190"/>
      <c r="N571" s="190"/>
      <c r="O571" s="190"/>
      <c r="P571" s="190"/>
      <c r="Q571" s="190"/>
      <c r="R571" s="190"/>
      <c r="S571" s="190"/>
      <c r="T571" s="190"/>
      <c r="U571" s="190"/>
      <c r="V571" s="190"/>
    </row>
    <row r="572">
      <c r="C572" s="206"/>
      <c r="D572" s="206"/>
      <c r="E572" s="206"/>
      <c r="F572" s="190"/>
      <c r="G572" s="190"/>
      <c r="H572" s="190"/>
      <c r="I572" s="190"/>
      <c r="J572" s="190"/>
      <c r="K572" s="190"/>
      <c r="L572" s="190"/>
      <c r="M572" s="190"/>
      <c r="N572" s="190"/>
      <c r="O572" s="190"/>
      <c r="P572" s="190"/>
      <c r="Q572" s="190"/>
      <c r="R572" s="190"/>
      <c r="S572" s="190"/>
      <c r="T572" s="190"/>
      <c r="U572" s="190"/>
      <c r="V572" s="190"/>
    </row>
    <row r="573">
      <c r="C573" s="206"/>
      <c r="D573" s="206"/>
      <c r="E573" s="206"/>
      <c r="F573" s="190"/>
      <c r="G573" s="190"/>
      <c r="H573" s="190"/>
      <c r="I573" s="190"/>
      <c r="J573" s="190"/>
      <c r="K573" s="190"/>
      <c r="L573" s="190"/>
      <c r="M573" s="190"/>
      <c r="N573" s="190"/>
      <c r="O573" s="190"/>
      <c r="P573" s="190"/>
      <c r="Q573" s="190"/>
      <c r="R573" s="190"/>
      <c r="S573" s="190"/>
      <c r="T573" s="190"/>
      <c r="U573" s="190"/>
      <c r="V573" s="190"/>
    </row>
    <row r="574">
      <c r="C574" s="206"/>
      <c r="D574" s="206"/>
      <c r="E574" s="206"/>
      <c r="F574" s="190"/>
      <c r="G574" s="190"/>
      <c r="H574" s="190"/>
      <c r="I574" s="190"/>
      <c r="J574" s="190"/>
      <c r="K574" s="190"/>
      <c r="L574" s="190"/>
      <c r="M574" s="190"/>
      <c r="N574" s="190"/>
      <c r="O574" s="190"/>
      <c r="P574" s="190"/>
      <c r="Q574" s="190"/>
      <c r="R574" s="190"/>
      <c r="S574" s="190"/>
      <c r="T574" s="190"/>
      <c r="U574" s="190"/>
      <c r="V574" s="190"/>
    </row>
    <row r="575">
      <c r="C575" s="206"/>
      <c r="D575" s="206"/>
      <c r="E575" s="206"/>
      <c r="F575" s="190"/>
      <c r="G575" s="190"/>
      <c r="H575" s="190"/>
      <c r="I575" s="190"/>
      <c r="J575" s="190"/>
      <c r="K575" s="190"/>
      <c r="L575" s="190"/>
      <c r="M575" s="190"/>
      <c r="N575" s="190"/>
      <c r="O575" s="190"/>
      <c r="P575" s="190"/>
      <c r="Q575" s="190"/>
      <c r="R575" s="190"/>
      <c r="S575" s="190"/>
      <c r="T575" s="190"/>
      <c r="U575" s="190"/>
      <c r="V575" s="190"/>
    </row>
    <row r="576">
      <c r="C576" s="206"/>
      <c r="D576" s="206"/>
      <c r="E576" s="206"/>
      <c r="F576" s="190"/>
      <c r="G576" s="190"/>
      <c r="H576" s="190"/>
      <c r="I576" s="190"/>
      <c r="J576" s="190"/>
      <c r="K576" s="190"/>
      <c r="L576" s="190"/>
      <c r="M576" s="190"/>
      <c r="N576" s="190"/>
      <c r="O576" s="190"/>
      <c r="P576" s="190"/>
      <c r="Q576" s="190"/>
      <c r="R576" s="190"/>
      <c r="S576" s="190"/>
      <c r="T576" s="190"/>
      <c r="U576" s="190"/>
      <c r="V576" s="190"/>
    </row>
    <row r="577">
      <c r="C577" s="206"/>
      <c r="D577" s="206"/>
      <c r="E577" s="206"/>
      <c r="F577" s="190"/>
      <c r="G577" s="190"/>
      <c r="H577" s="190"/>
      <c r="I577" s="190"/>
      <c r="J577" s="190"/>
      <c r="K577" s="190"/>
      <c r="L577" s="190"/>
      <c r="M577" s="190"/>
      <c r="N577" s="190"/>
      <c r="O577" s="190"/>
      <c r="P577" s="190"/>
      <c r="Q577" s="190"/>
      <c r="R577" s="190"/>
      <c r="S577" s="190"/>
      <c r="T577" s="190"/>
      <c r="U577" s="190"/>
      <c r="V577" s="190"/>
    </row>
    <row r="578">
      <c r="C578" s="206"/>
      <c r="D578" s="206"/>
      <c r="E578" s="206"/>
      <c r="F578" s="190"/>
      <c r="G578" s="190"/>
      <c r="H578" s="190"/>
      <c r="I578" s="190"/>
      <c r="J578" s="190"/>
      <c r="K578" s="190"/>
      <c r="L578" s="190"/>
      <c r="M578" s="190"/>
      <c r="N578" s="190"/>
      <c r="O578" s="190"/>
      <c r="P578" s="190"/>
      <c r="Q578" s="190"/>
      <c r="R578" s="190"/>
      <c r="S578" s="190"/>
      <c r="T578" s="190"/>
      <c r="U578" s="190"/>
      <c r="V578" s="190"/>
    </row>
    <row r="579">
      <c r="C579" s="206"/>
      <c r="D579" s="206"/>
      <c r="E579" s="206"/>
      <c r="F579" s="190"/>
      <c r="G579" s="190"/>
      <c r="H579" s="190"/>
      <c r="I579" s="190"/>
      <c r="J579" s="190"/>
      <c r="K579" s="190"/>
      <c r="L579" s="190"/>
      <c r="M579" s="190"/>
      <c r="N579" s="190"/>
      <c r="O579" s="190"/>
      <c r="P579" s="190"/>
      <c r="Q579" s="190"/>
      <c r="R579" s="190"/>
      <c r="S579" s="190"/>
      <c r="T579" s="190"/>
      <c r="U579" s="190"/>
      <c r="V579" s="190"/>
    </row>
    <row r="580">
      <c r="C580" s="206"/>
      <c r="D580" s="206"/>
      <c r="E580" s="206"/>
      <c r="F580" s="190"/>
      <c r="G580" s="190"/>
      <c r="H580" s="190"/>
      <c r="I580" s="190"/>
      <c r="J580" s="190"/>
      <c r="K580" s="190"/>
      <c r="L580" s="190"/>
      <c r="M580" s="190"/>
      <c r="N580" s="190"/>
      <c r="O580" s="190"/>
      <c r="P580" s="190"/>
      <c r="Q580" s="190"/>
      <c r="R580" s="190"/>
      <c r="S580" s="190"/>
      <c r="T580" s="190"/>
      <c r="U580" s="190"/>
      <c r="V580" s="190"/>
    </row>
    <row r="581">
      <c r="C581" s="206"/>
      <c r="D581" s="206"/>
      <c r="E581" s="206"/>
      <c r="F581" s="190"/>
      <c r="G581" s="190"/>
      <c r="H581" s="190"/>
      <c r="I581" s="190"/>
      <c r="J581" s="190"/>
      <c r="K581" s="190"/>
      <c r="L581" s="190"/>
      <c r="M581" s="190"/>
      <c r="N581" s="190"/>
      <c r="O581" s="190"/>
      <c r="P581" s="190"/>
      <c r="Q581" s="190"/>
      <c r="R581" s="190"/>
      <c r="S581" s="190"/>
      <c r="T581" s="190"/>
      <c r="U581" s="190"/>
      <c r="V581" s="190"/>
    </row>
    <row r="582">
      <c r="C582" s="206"/>
      <c r="D582" s="206"/>
      <c r="E582" s="206"/>
      <c r="F582" s="190"/>
      <c r="G582" s="190"/>
      <c r="H582" s="190"/>
      <c r="I582" s="190"/>
      <c r="J582" s="190"/>
      <c r="K582" s="190"/>
      <c r="L582" s="190"/>
      <c r="M582" s="190"/>
      <c r="N582" s="190"/>
      <c r="O582" s="190"/>
      <c r="P582" s="190"/>
      <c r="Q582" s="190"/>
      <c r="R582" s="190"/>
      <c r="S582" s="190"/>
      <c r="T582" s="190"/>
      <c r="U582" s="190"/>
      <c r="V582" s="190"/>
    </row>
    <row r="583">
      <c r="C583" s="206"/>
      <c r="D583" s="206"/>
      <c r="E583" s="206"/>
      <c r="F583" s="190"/>
      <c r="G583" s="190"/>
      <c r="H583" s="190"/>
      <c r="I583" s="190"/>
      <c r="J583" s="190"/>
      <c r="K583" s="190"/>
      <c r="L583" s="190"/>
      <c r="M583" s="190"/>
      <c r="N583" s="190"/>
      <c r="O583" s="190"/>
      <c r="P583" s="190"/>
      <c r="Q583" s="190"/>
      <c r="R583" s="190"/>
      <c r="S583" s="190"/>
      <c r="T583" s="190"/>
      <c r="U583" s="190"/>
      <c r="V583" s="190"/>
    </row>
    <row r="584">
      <c r="C584" s="206"/>
      <c r="D584" s="206"/>
      <c r="E584" s="206"/>
      <c r="F584" s="190"/>
      <c r="G584" s="190"/>
      <c r="H584" s="190"/>
      <c r="I584" s="190"/>
      <c r="J584" s="190"/>
      <c r="K584" s="190"/>
      <c r="L584" s="190"/>
      <c r="M584" s="190"/>
      <c r="N584" s="190"/>
      <c r="O584" s="190"/>
      <c r="P584" s="190"/>
      <c r="Q584" s="190"/>
      <c r="R584" s="190"/>
      <c r="S584" s="190"/>
      <c r="T584" s="190"/>
      <c r="U584" s="190"/>
      <c r="V584" s="190"/>
    </row>
    <row r="585">
      <c r="C585" s="206"/>
      <c r="D585" s="206"/>
      <c r="E585" s="206"/>
      <c r="F585" s="190"/>
      <c r="G585" s="190"/>
      <c r="H585" s="190"/>
      <c r="I585" s="190"/>
      <c r="J585" s="190"/>
      <c r="K585" s="190"/>
      <c r="L585" s="190"/>
      <c r="M585" s="190"/>
      <c r="N585" s="190"/>
      <c r="O585" s="190"/>
      <c r="P585" s="190"/>
      <c r="Q585" s="190"/>
      <c r="R585" s="190"/>
      <c r="S585" s="190"/>
      <c r="T585" s="190"/>
      <c r="U585" s="190"/>
      <c r="V585" s="190"/>
    </row>
    <row r="586">
      <c r="C586" s="206"/>
      <c r="D586" s="206"/>
      <c r="E586" s="206"/>
      <c r="F586" s="190"/>
      <c r="G586" s="190"/>
      <c r="H586" s="190"/>
      <c r="I586" s="190"/>
      <c r="J586" s="190"/>
      <c r="K586" s="190"/>
      <c r="L586" s="190"/>
      <c r="M586" s="190"/>
      <c r="N586" s="190"/>
      <c r="O586" s="190"/>
      <c r="P586" s="190"/>
      <c r="Q586" s="190"/>
      <c r="R586" s="190"/>
      <c r="S586" s="190"/>
      <c r="T586" s="190"/>
      <c r="U586" s="190"/>
      <c r="V586" s="190"/>
    </row>
    <row r="587">
      <c r="C587" s="206"/>
      <c r="D587" s="206"/>
      <c r="E587" s="206"/>
      <c r="F587" s="190"/>
      <c r="G587" s="190"/>
      <c r="H587" s="190"/>
      <c r="I587" s="190"/>
      <c r="J587" s="190"/>
      <c r="K587" s="190"/>
      <c r="L587" s="190"/>
      <c r="M587" s="190"/>
      <c r="N587" s="190"/>
      <c r="O587" s="190"/>
      <c r="P587" s="190"/>
      <c r="Q587" s="190"/>
      <c r="R587" s="190"/>
      <c r="S587" s="190"/>
      <c r="T587" s="190"/>
      <c r="U587" s="190"/>
      <c r="V587" s="190"/>
    </row>
    <row r="588">
      <c r="C588" s="206"/>
      <c r="D588" s="206"/>
      <c r="E588" s="206"/>
      <c r="F588" s="190"/>
      <c r="G588" s="190"/>
      <c r="H588" s="190"/>
      <c r="I588" s="190"/>
      <c r="J588" s="190"/>
      <c r="K588" s="190"/>
      <c r="L588" s="190"/>
      <c r="M588" s="190"/>
      <c r="N588" s="190"/>
      <c r="O588" s="190"/>
      <c r="P588" s="190"/>
      <c r="Q588" s="190"/>
      <c r="R588" s="190"/>
      <c r="S588" s="190"/>
      <c r="T588" s="190"/>
      <c r="U588" s="190"/>
      <c r="V588" s="190"/>
    </row>
    <row r="589">
      <c r="C589" s="206"/>
      <c r="D589" s="206"/>
      <c r="E589" s="206"/>
      <c r="F589" s="190"/>
      <c r="G589" s="190"/>
      <c r="H589" s="190"/>
      <c r="I589" s="190"/>
      <c r="J589" s="190"/>
      <c r="K589" s="190"/>
      <c r="L589" s="190"/>
      <c r="M589" s="190"/>
      <c r="N589" s="190"/>
      <c r="O589" s="190"/>
      <c r="P589" s="190"/>
      <c r="Q589" s="190"/>
      <c r="R589" s="190"/>
      <c r="S589" s="190"/>
      <c r="T589" s="190"/>
      <c r="U589" s="190"/>
      <c r="V589" s="190"/>
    </row>
    <row r="590">
      <c r="C590" s="206"/>
      <c r="D590" s="206"/>
      <c r="E590" s="206"/>
      <c r="F590" s="190"/>
      <c r="G590" s="190"/>
      <c r="H590" s="190"/>
      <c r="I590" s="190"/>
      <c r="J590" s="190"/>
      <c r="K590" s="190"/>
      <c r="L590" s="190"/>
      <c r="M590" s="190"/>
      <c r="N590" s="190"/>
      <c r="O590" s="190"/>
      <c r="P590" s="190"/>
      <c r="Q590" s="190"/>
      <c r="R590" s="190"/>
      <c r="S590" s="190"/>
      <c r="T590" s="190"/>
      <c r="U590" s="190"/>
      <c r="V590" s="190"/>
    </row>
    <row r="591">
      <c r="C591" s="206"/>
      <c r="D591" s="206"/>
      <c r="E591" s="206"/>
      <c r="F591" s="190"/>
      <c r="G591" s="190"/>
      <c r="H591" s="190"/>
      <c r="I591" s="190"/>
      <c r="J591" s="190"/>
      <c r="K591" s="190"/>
      <c r="L591" s="190"/>
      <c r="M591" s="190"/>
      <c r="N591" s="190"/>
      <c r="O591" s="190"/>
      <c r="P591" s="190"/>
      <c r="Q591" s="190"/>
      <c r="R591" s="190"/>
      <c r="S591" s="190"/>
      <c r="T591" s="190"/>
      <c r="U591" s="190"/>
      <c r="V591" s="190"/>
    </row>
    <row r="592">
      <c r="C592" s="206"/>
      <c r="D592" s="206"/>
      <c r="E592" s="206"/>
      <c r="F592" s="190"/>
      <c r="G592" s="190"/>
      <c r="H592" s="190"/>
      <c r="I592" s="190"/>
      <c r="J592" s="190"/>
      <c r="K592" s="190"/>
      <c r="L592" s="190"/>
      <c r="M592" s="190"/>
      <c r="N592" s="190"/>
      <c r="O592" s="190"/>
      <c r="P592" s="190"/>
      <c r="Q592" s="190"/>
      <c r="R592" s="190"/>
      <c r="S592" s="190"/>
      <c r="T592" s="190"/>
      <c r="U592" s="190"/>
      <c r="V592" s="190"/>
    </row>
    <row r="593">
      <c r="C593" s="206"/>
      <c r="D593" s="206"/>
      <c r="E593" s="206"/>
      <c r="F593" s="190"/>
      <c r="G593" s="190"/>
      <c r="H593" s="190"/>
      <c r="I593" s="190"/>
      <c r="J593" s="190"/>
      <c r="K593" s="190"/>
      <c r="L593" s="190"/>
      <c r="M593" s="190"/>
      <c r="N593" s="190"/>
      <c r="O593" s="190"/>
      <c r="P593" s="190"/>
      <c r="Q593" s="190"/>
      <c r="R593" s="190"/>
      <c r="S593" s="190"/>
      <c r="T593" s="190"/>
      <c r="U593" s="190"/>
      <c r="V593" s="190"/>
    </row>
    <row r="594">
      <c r="C594" s="206"/>
      <c r="D594" s="206"/>
      <c r="E594" s="206"/>
      <c r="F594" s="190"/>
      <c r="G594" s="190"/>
      <c r="H594" s="190"/>
      <c r="I594" s="190"/>
      <c r="J594" s="190"/>
      <c r="K594" s="190"/>
      <c r="L594" s="190"/>
      <c r="M594" s="190"/>
      <c r="N594" s="190"/>
      <c r="O594" s="190"/>
      <c r="P594" s="190"/>
      <c r="Q594" s="190"/>
      <c r="R594" s="190"/>
      <c r="S594" s="190"/>
      <c r="T594" s="190"/>
      <c r="U594" s="190"/>
      <c r="V594" s="190"/>
    </row>
    <row r="595">
      <c r="C595" s="206"/>
      <c r="D595" s="206"/>
      <c r="E595" s="206"/>
      <c r="F595" s="190"/>
      <c r="G595" s="190"/>
      <c r="H595" s="190"/>
      <c r="I595" s="190"/>
      <c r="J595" s="190"/>
      <c r="K595" s="190"/>
      <c r="L595" s="190"/>
      <c r="M595" s="190"/>
      <c r="N595" s="190"/>
      <c r="O595" s="190"/>
      <c r="P595" s="190"/>
      <c r="Q595" s="190"/>
      <c r="R595" s="190"/>
      <c r="S595" s="190"/>
      <c r="T595" s="190"/>
      <c r="U595" s="190"/>
      <c r="V595" s="190"/>
    </row>
    <row r="596">
      <c r="C596" s="206"/>
      <c r="D596" s="206"/>
      <c r="E596" s="206"/>
      <c r="F596" s="190"/>
      <c r="G596" s="190"/>
      <c r="H596" s="190"/>
      <c r="I596" s="190"/>
      <c r="J596" s="190"/>
      <c r="K596" s="190"/>
      <c r="L596" s="190"/>
      <c r="M596" s="190"/>
      <c r="N596" s="190"/>
      <c r="O596" s="190"/>
      <c r="P596" s="190"/>
      <c r="Q596" s="190"/>
      <c r="R596" s="190"/>
      <c r="S596" s="190"/>
      <c r="T596" s="190"/>
      <c r="U596" s="190"/>
      <c r="V596" s="190"/>
    </row>
    <row r="597">
      <c r="C597" s="206"/>
      <c r="D597" s="206"/>
      <c r="E597" s="206"/>
      <c r="F597" s="190"/>
      <c r="G597" s="190"/>
      <c r="H597" s="190"/>
      <c r="I597" s="190"/>
      <c r="J597" s="190"/>
      <c r="K597" s="190"/>
      <c r="L597" s="190"/>
      <c r="M597" s="190"/>
      <c r="N597" s="190"/>
      <c r="O597" s="190"/>
      <c r="P597" s="190"/>
      <c r="Q597" s="190"/>
      <c r="R597" s="190"/>
      <c r="S597" s="190"/>
      <c r="T597" s="190"/>
      <c r="U597" s="190"/>
      <c r="V597" s="190"/>
    </row>
    <row r="598">
      <c r="C598" s="206"/>
      <c r="D598" s="206"/>
      <c r="E598" s="206"/>
      <c r="F598" s="190"/>
      <c r="G598" s="190"/>
      <c r="H598" s="190"/>
      <c r="I598" s="190"/>
      <c r="J598" s="190"/>
      <c r="K598" s="190"/>
      <c r="L598" s="190"/>
      <c r="M598" s="190"/>
      <c r="N598" s="190"/>
      <c r="O598" s="190"/>
      <c r="P598" s="190"/>
      <c r="Q598" s="190"/>
      <c r="R598" s="190"/>
      <c r="S598" s="190"/>
      <c r="T598" s="190"/>
      <c r="U598" s="190"/>
      <c r="V598" s="190"/>
    </row>
    <row r="599">
      <c r="C599" s="206"/>
      <c r="D599" s="206"/>
      <c r="E599" s="206"/>
      <c r="F599" s="190"/>
      <c r="G599" s="190"/>
      <c r="H599" s="190"/>
      <c r="I599" s="190"/>
      <c r="J599" s="190"/>
      <c r="K599" s="190"/>
      <c r="L599" s="190"/>
      <c r="M599" s="190"/>
      <c r="N599" s="190"/>
      <c r="O599" s="190"/>
      <c r="P599" s="190"/>
      <c r="Q599" s="190"/>
      <c r="R599" s="190"/>
      <c r="S599" s="190"/>
      <c r="T599" s="190"/>
      <c r="U599" s="190"/>
      <c r="V599" s="190"/>
    </row>
    <row r="600">
      <c r="C600" s="206"/>
      <c r="D600" s="206"/>
      <c r="E600" s="206"/>
      <c r="F600" s="190"/>
      <c r="G600" s="190"/>
      <c r="H600" s="190"/>
      <c r="I600" s="190"/>
      <c r="J600" s="190"/>
      <c r="K600" s="190"/>
      <c r="L600" s="190"/>
      <c r="M600" s="190"/>
      <c r="N600" s="190"/>
      <c r="O600" s="190"/>
      <c r="P600" s="190"/>
      <c r="Q600" s="190"/>
      <c r="R600" s="190"/>
      <c r="S600" s="190"/>
      <c r="T600" s="190"/>
      <c r="U600" s="190"/>
      <c r="V600" s="190"/>
    </row>
    <row r="601">
      <c r="C601" s="206"/>
      <c r="D601" s="206"/>
      <c r="E601" s="206"/>
      <c r="F601" s="190"/>
      <c r="G601" s="190"/>
      <c r="H601" s="190"/>
      <c r="I601" s="190"/>
      <c r="J601" s="190"/>
      <c r="K601" s="190"/>
      <c r="L601" s="190"/>
      <c r="M601" s="190"/>
      <c r="N601" s="190"/>
      <c r="O601" s="190"/>
      <c r="P601" s="190"/>
      <c r="Q601" s="190"/>
      <c r="R601" s="190"/>
      <c r="S601" s="190"/>
      <c r="T601" s="190"/>
      <c r="U601" s="190"/>
      <c r="V601" s="190"/>
    </row>
    <row r="602">
      <c r="C602" s="206"/>
      <c r="D602" s="206"/>
      <c r="E602" s="206"/>
      <c r="F602" s="190"/>
      <c r="G602" s="190"/>
      <c r="H602" s="190"/>
      <c r="I602" s="190"/>
      <c r="J602" s="190"/>
      <c r="K602" s="190"/>
      <c r="L602" s="190"/>
      <c r="M602" s="190"/>
      <c r="N602" s="190"/>
      <c r="O602" s="190"/>
      <c r="P602" s="190"/>
      <c r="Q602" s="190"/>
      <c r="R602" s="190"/>
      <c r="S602" s="190"/>
      <c r="T602" s="190"/>
      <c r="U602" s="190"/>
      <c r="V602" s="190"/>
    </row>
    <row r="603">
      <c r="C603" s="206"/>
      <c r="D603" s="206"/>
      <c r="E603" s="206"/>
      <c r="F603" s="190"/>
      <c r="G603" s="190"/>
      <c r="H603" s="190"/>
      <c r="I603" s="190"/>
      <c r="J603" s="190"/>
      <c r="K603" s="190"/>
      <c r="L603" s="190"/>
      <c r="M603" s="190"/>
      <c r="N603" s="190"/>
      <c r="O603" s="190"/>
      <c r="P603" s="190"/>
      <c r="Q603" s="190"/>
      <c r="R603" s="190"/>
      <c r="S603" s="190"/>
      <c r="T603" s="190"/>
      <c r="U603" s="190"/>
      <c r="V603" s="190"/>
    </row>
    <row r="604">
      <c r="C604" s="206"/>
      <c r="D604" s="206"/>
      <c r="E604" s="206"/>
      <c r="F604" s="190"/>
      <c r="G604" s="190"/>
      <c r="H604" s="190"/>
      <c r="I604" s="190"/>
      <c r="J604" s="190"/>
      <c r="K604" s="190"/>
      <c r="L604" s="190"/>
      <c r="M604" s="190"/>
      <c r="N604" s="190"/>
      <c r="O604" s="190"/>
      <c r="P604" s="190"/>
      <c r="Q604" s="190"/>
      <c r="R604" s="190"/>
      <c r="S604" s="190"/>
      <c r="T604" s="190"/>
      <c r="U604" s="190"/>
      <c r="V604" s="190"/>
    </row>
    <row r="605">
      <c r="C605" s="206"/>
      <c r="D605" s="206"/>
      <c r="E605" s="206"/>
      <c r="F605" s="190"/>
      <c r="G605" s="190"/>
      <c r="H605" s="190"/>
      <c r="I605" s="190"/>
      <c r="J605" s="190"/>
      <c r="K605" s="190"/>
      <c r="L605" s="190"/>
      <c r="M605" s="190"/>
      <c r="N605" s="190"/>
      <c r="O605" s="190"/>
      <c r="P605" s="190"/>
      <c r="Q605" s="190"/>
      <c r="R605" s="190"/>
      <c r="S605" s="190"/>
      <c r="T605" s="190"/>
      <c r="U605" s="190"/>
      <c r="V605" s="190"/>
    </row>
    <row r="606">
      <c r="C606" s="206"/>
      <c r="D606" s="206"/>
      <c r="E606" s="206"/>
      <c r="F606" s="190"/>
      <c r="G606" s="190"/>
      <c r="H606" s="190"/>
      <c r="I606" s="190"/>
      <c r="J606" s="190"/>
      <c r="K606" s="190"/>
      <c r="L606" s="190"/>
      <c r="M606" s="190"/>
      <c r="N606" s="190"/>
      <c r="O606" s="190"/>
      <c r="P606" s="190"/>
      <c r="Q606" s="190"/>
      <c r="R606" s="190"/>
      <c r="S606" s="190"/>
      <c r="T606" s="190"/>
      <c r="U606" s="190"/>
      <c r="V606" s="190"/>
    </row>
    <row r="607">
      <c r="C607" s="206"/>
      <c r="D607" s="206"/>
      <c r="E607" s="206"/>
      <c r="F607" s="190"/>
      <c r="G607" s="190"/>
      <c r="H607" s="190"/>
      <c r="I607" s="190"/>
      <c r="J607" s="190"/>
      <c r="K607" s="190"/>
      <c r="L607" s="190"/>
      <c r="M607" s="190"/>
      <c r="N607" s="190"/>
      <c r="O607" s="190"/>
      <c r="P607" s="190"/>
      <c r="Q607" s="190"/>
      <c r="R607" s="190"/>
      <c r="S607" s="190"/>
      <c r="T607" s="190"/>
      <c r="U607" s="190"/>
      <c r="V607" s="190"/>
    </row>
    <row r="608">
      <c r="C608" s="206"/>
      <c r="D608" s="206"/>
      <c r="E608" s="206"/>
      <c r="F608" s="190"/>
      <c r="G608" s="190"/>
      <c r="H608" s="190"/>
      <c r="I608" s="190"/>
      <c r="J608" s="190"/>
      <c r="K608" s="190"/>
      <c r="L608" s="190"/>
      <c r="M608" s="190"/>
      <c r="N608" s="190"/>
      <c r="O608" s="190"/>
      <c r="P608" s="190"/>
      <c r="Q608" s="190"/>
      <c r="R608" s="190"/>
      <c r="S608" s="190"/>
      <c r="T608" s="190"/>
      <c r="U608" s="190"/>
      <c r="V608" s="190"/>
    </row>
    <row r="609">
      <c r="C609" s="206"/>
      <c r="D609" s="206"/>
      <c r="E609" s="206"/>
      <c r="F609" s="190"/>
      <c r="G609" s="190"/>
      <c r="H609" s="190"/>
      <c r="I609" s="190"/>
      <c r="J609" s="190"/>
      <c r="K609" s="190"/>
      <c r="L609" s="190"/>
      <c r="M609" s="190"/>
      <c r="N609" s="190"/>
      <c r="O609" s="190"/>
      <c r="P609" s="190"/>
      <c r="Q609" s="190"/>
      <c r="R609" s="190"/>
      <c r="S609" s="190"/>
      <c r="T609" s="190"/>
      <c r="U609" s="190"/>
      <c r="V609" s="190"/>
    </row>
    <row r="610">
      <c r="C610" s="206"/>
      <c r="D610" s="206"/>
      <c r="E610" s="206"/>
      <c r="F610" s="190"/>
      <c r="G610" s="190"/>
      <c r="H610" s="190"/>
      <c r="I610" s="190"/>
      <c r="J610" s="190"/>
      <c r="K610" s="190"/>
      <c r="L610" s="190"/>
      <c r="M610" s="190"/>
      <c r="N610" s="190"/>
      <c r="O610" s="190"/>
      <c r="P610" s="190"/>
      <c r="Q610" s="190"/>
      <c r="R610" s="190"/>
      <c r="S610" s="190"/>
      <c r="T610" s="190"/>
      <c r="U610" s="190"/>
      <c r="V610" s="190"/>
    </row>
    <row r="611">
      <c r="C611" s="206"/>
      <c r="D611" s="206"/>
      <c r="E611" s="206"/>
      <c r="F611" s="190"/>
      <c r="G611" s="190"/>
      <c r="H611" s="190"/>
      <c r="I611" s="190"/>
      <c r="J611" s="190"/>
      <c r="K611" s="190"/>
      <c r="L611" s="190"/>
      <c r="M611" s="190"/>
      <c r="N611" s="190"/>
      <c r="O611" s="190"/>
      <c r="P611" s="190"/>
      <c r="Q611" s="190"/>
      <c r="R611" s="190"/>
      <c r="S611" s="190"/>
      <c r="T611" s="190"/>
      <c r="U611" s="190"/>
      <c r="V611" s="190"/>
    </row>
    <row r="612">
      <c r="C612" s="206"/>
      <c r="D612" s="206"/>
      <c r="E612" s="206"/>
      <c r="F612" s="190"/>
      <c r="G612" s="190"/>
      <c r="H612" s="190"/>
      <c r="I612" s="190"/>
      <c r="J612" s="190"/>
      <c r="K612" s="190"/>
      <c r="L612" s="190"/>
      <c r="M612" s="190"/>
      <c r="N612" s="190"/>
      <c r="O612" s="190"/>
      <c r="P612" s="190"/>
      <c r="Q612" s="190"/>
      <c r="R612" s="190"/>
      <c r="S612" s="190"/>
      <c r="T612" s="190"/>
      <c r="U612" s="190"/>
      <c r="V612" s="190"/>
    </row>
    <row r="613">
      <c r="C613" s="206"/>
      <c r="D613" s="206"/>
      <c r="E613" s="206"/>
      <c r="F613" s="190"/>
      <c r="G613" s="190"/>
      <c r="H613" s="190"/>
      <c r="I613" s="190"/>
      <c r="J613" s="190"/>
      <c r="K613" s="190"/>
      <c r="L613" s="190"/>
      <c r="M613" s="190"/>
      <c r="N613" s="190"/>
      <c r="O613" s="190"/>
      <c r="P613" s="190"/>
      <c r="Q613" s="190"/>
      <c r="R613" s="190"/>
      <c r="S613" s="190"/>
      <c r="T613" s="190"/>
      <c r="U613" s="190"/>
      <c r="V613" s="190"/>
    </row>
    <row r="614">
      <c r="C614" s="206"/>
      <c r="D614" s="206"/>
      <c r="E614" s="206"/>
      <c r="F614" s="190"/>
      <c r="G614" s="190"/>
      <c r="H614" s="190"/>
      <c r="I614" s="190"/>
      <c r="J614" s="190"/>
      <c r="K614" s="190"/>
      <c r="L614" s="190"/>
      <c r="M614" s="190"/>
      <c r="N614" s="190"/>
      <c r="O614" s="190"/>
      <c r="P614" s="190"/>
      <c r="Q614" s="190"/>
      <c r="R614" s="190"/>
      <c r="S614" s="190"/>
      <c r="T614" s="190"/>
      <c r="U614" s="190"/>
      <c r="V614" s="190"/>
    </row>
    <row r="615">
      <c r="C615" s="206"/>
      <c r="D615" s="206"/>
      <c r="E615" s="206"/>
      <c r="F615" s="190"/>
      <c r="G615" s="190"/>
      <c r="H615" s="190"/>
      <c r="I615" s="190"/>
      <c r="J615" s="190"/>
      <c r="K615" s="190"/>
      <c r="L615" s="190"/>
      <c r="M615" s="190"/>
      <c r="N615" s="190"/>
      <c r="O615" s="190"/>
      <c r="P615" s="190"/>
      <c r="Q615" s="190"/>
      <c r="R615" s="190"/>
      <c r="S615" s="190"/>
      <c r="T615" s="190"/>
      <c r="U615" s="190"/>
      <c r="V615" s="190"/>
    </row>
    <row r="616">
      <c r="C616" s="206"/>
      <c r="D616" s="206"/>
      <c r="E616" s="206"/>
      <c r="F616" s="190"/>
      <c r="G616" s="190"/>
      <c r="H616" s="190"/>
      <c r="I616" s="190"/>
      <c r="J616" s="190"/>
      <c r="K616" s="190"/>
      <c r="L616" s="190"/>
      <c r="M616" s="190"/>
      <c r="N616" s="190"/>
      <c r="O616" s="190"/>
      <c r="P616" s="190"/>
      <c r="Q616" s="190"/>
      <c r="R616" s="190"/>
      <c r="S616" s="190"/>
      <c r="T616" s="190"/>
      <c r="U616" s="190"/>
      <c r="V616" s="190"/>
    </row>
    <row r="617">
      <c r="C617" s="206"/>
      <c r="D617" s="206"/>
      <c r="E617" s="206"/>
      <c r="F617" s="190"/>
      <c r="G617" s="190"/>
      <c r="H617" s="190"/>
      <c r="I617" s="190"/>
      <c r="J617" s="190"/>
      <c r="K617" s="190"/>
      <c r="L617" s="190"/>
      <c r="M617" s="190"/>
      <c r="N617" s="190"/>
      <c r="O617" s="190"/>
      <c r="P617" s="190"/>
      <c r="Q617" s="190"/>
      <c r="R617" s="190"/>
      <c r="S617" s="190"/>
      <c r="T617" s="190"/>
      <c r="U617" s="190"/>
      <c r="V617" s="190"/>
    </row>
    <row r="618">
      <c r="C618" s="206"/>
      <c r="D618" s="206"/>
      <c r="E618" s="206"/>
      <c r="F618" s="190"/>
      <c r="G618" s="190"/>
      <c r="H618" s="190"/>
      <c r="I618" s="190"/>
      <c r="J618" s="190"/>
      <c r="K618" s="190"/>
      <c r="L618" s="190"/>
      <c r="M618" s="190"/>
      <c r="N618" s="190"/>
      <c r="O618" s="190"/>
      <c r="P618" s="190"/>
      <c r="Q618" s="190"/>
      <c r="R618" s="190"/>
      <c r="S618" s="190"/>
      <c r="T618" s="190"/>
      <c r="U618" s="190"/>
      <c r="V618" s="190"/>
    </row>
    <row r="619">
      <c r="C619" s="206"/>
      <c r="D619" s="206"/>
      <c r="E619" s="206"/>
      <c r="F619" s="190"/>
      <c r="G619" s="190"/>
      <c r="H619" s="190"/>
      <c r="I619" s="190"/>
      <c r="J619" s="190"/>
      <c r="K619" s="190"/>
      <c r="L619" s="190"/>
      <c r="M619" s="190"/>
      <c r="N619" s="190"/>
      <c r="O619" s="190"/>
      <c r="P619" s="190"/>
      <c r="Q619" s="190"/>
      <c r="R619" s="190"/>
      <c r="S619" s="190"/>
      <c r="T619" s="190"/>
      <c r="U619" s="190"/>
      <c r="V619" s="190"/>
    </row>
    <row r="620">
      <c r="C620" s="206"/>
      <c r="D620" s="206"/>
      <c r="E620" s="206"/>
      <c r="F620" s="190"/>
      <c r="G620" s="190"/>
      <c r="H620" s="190"/>
      <c r="I620" s="190"/>
      <c r="J620" s="190"/>
      <c r="K620" s="190"/>
      <c r="L620" s="190"/>
      <c r="M620" s="190"/>
      <c r="N620" s="190"/>
      <c r="O620" s="190"/>
      <c r="P620" s="190"/>
      <c r="Q620" s="190"/>
      <c r="R620" s="190"/>
      <c r="S620" s="190"/>
      <c r="T620" s="190"/>
      <c r="U620" s="190"/>
      <c r="V620" s="190"/>
    </row>
    <row r="621">
      <c r="C621" s="206"/>
      <c r="D621" s="206"/>
      <c r="E621" s="206"/>
      <c r="F621" s="190"/>
      <c r="G621" s="190"/>
      <c r="H621" s="190"/>
      <c r="I621" s="190"/>
      <c r="J621" s="190"/>
      <c r="K621" s="190"/>
      <c r="L621" s="190"/>
      <c r="M621" s="190"/>
      <c r="N621" s="190"/>
      <c r="O621" s="190"/>
      <c r="P621" s="190"/>
      <c r="Q621" s="190"/>
      <c r="R621" s="190"/>
      <c r="S621" s="190"/>
      <c r="T621" s="190"/>
      <c r="U621" s="190"/>
      <c r="V621" s="190"/>
    </row>
    <row r="622">
      <c r="C622" s="206"/>
      <c r="D622" s="206"/>
      <c r="E622" s="206"/>
      <c r="F622" s="190"/>
      <c r="G622" s="190"/>
      <c r="H622" s="190"/>
      <c r="I622" s="190"/>
      <c r="J622" s="190"/>
      <c r="K622" s="190"/>
      <c r="L622" s="190"/>
      <c r="M622" s="190"/>
      <c r="N622" s="190"/>
      <c r="O622" s="190"/>
      <c r="P622" s="190"/>
      <c r="Q622" s="190"/>
      <c r="R622" s="190"/>
      <c r="S622" s="190"/>
      <c r="T622" s="190"/>
      <c r="U622" s="190"/>
      <c r="V622" s="190"/>
    </row>
    <row r="623">
      <c r="C623" s="206"/>
      <c r="D623" s="206"/>
      <c r="E623" s="206"/>
      <c r="F623" s="190"/>
      <c r="G623" s="190"/>
      <c r="H623" s="190"/>
      <c r="I623" s="190"/>
      <c r="J623" s="190"/>
      <c r="K623" s="190"/>
      <c r="L623" s="190"/>
      <c r="M623" s="190"/>
      <c r="N623" s="190"/>
      <c r="O623" s="190"/>
      <c r="P623" s="190"/>
      <c r="Q623" s="190"/>
      <c r="R623" s="190"/>
      <c r="S623" s="190"/>
      <c r="T623" s="190"/>
      <c r="U623" s="190"/>
      <c r="V623" s="190"/>
    </row>
    <row r="624">
      <c r="C624" s="206"/>
      <c r="D624" s="206"/>
      <c r="E624" s="206"/>
      <c r="F624" s="190"/>
      <c r="G624" s="190"/>
      <c r="H624" s="190"/>
      <c r="I624" s="190"/>
      <c r="J624" s="190"/>
      <c r="K624" s="190"/>
      <c r="L624" s="190"/>
      <c r="M624" s="190"/>
      <c r="N624" s="190"/>
      <c r="O624" s="190"/>
      <c r="P624" s="190"/>
      <c r="Q624" s="190"/>
      <c r="R624" s="190"/>
      <c r="S624" s="190"/>
      <c r="T624" s="190"/>
      <c r="U624" s="190"/>
      <c r="V624" s="190"/>
    </row>
    <row r="625">
      <c r="C625" s="206"/>
      <c r="D625" s="206"/>
      <c r="E625" s="206"/>
      <c r="F625" s="190"/>
      <c r="G625" s="190"/>
      <c r="H625" s="190"/>
      <c r="I625" s="190"/>
      <c r="J625" s="190"/>
      <c r="K625" s="190"/>
      <c r="L625" s="190"/>
      <c r="M625" s="190"/>
      <c r="N625" s="190"/>
      <c r="O625" s="190"/>
      <c r="P625" s="190"/>
      <c r="Q625" s="190"/>
      <c r="R625" s="190"/>
      <c r="S625" s="190"/>
      <c r="T625" s="190"/>
      <c r="U625" s="190"/>
      <c r="V625" s="190"/>
    </row>
    <row r="626">
      <c r="C626" s="206"/>
      <c r="D626" s="206"/>
      <c r="E626" s="206"/>
      <c r="F626" s="190"/>
      <c r="G626" s="190"/>
      <c r="H626" s="190"/>
      <c r="I626" s="190"/>
      <c r="J626" s="190"/>
      <c r="K626" s="190"/>
      <c r="L626" s="190"/>
      <c r="M626" s="190"/>
      <c r="N626" s="190"/>
      <c r="O626" s="190"/>
      <c r="P626" s="190"/>
      <c r="Q626" s="190"/>
      <c r="R626" s="190"/>
      <c r="S626" s="190"/>
      <c r="T626" s="190"/>
      <c r="U626" s="190"/>
      <c r="V626" s="190"/>
    </row>
    <row r="627">
      <c r="C627" s="206"/>
      <c r="D627" s="206"/>
      <c r="E627" s="206"/>
      <c r="F627" s="190"/>
      <c r="G627" s="190"/>
      <c r="H627" s="190"/>
      <c r="I627" s="190"/>
      <c r="J627" s="190"/>
      <c r="K627" s="190"/>
      <c r="L627" s="190"/>
      <c r="M627" s="190"/>
      <c r="N627" s="190"/>
      <c r="O627" s="190"/>
      <c r="P627" s="190"/>
      <c r="Q627" s="190"/>
      <c r="R627" s="190"/>
      <c r="S627" s="190"/>
      <c r="T627" s="190"/>
      <c r="U627" s="190"/>
      <c r="V627" s="190"/>
    </row>
    <row r="628">
      <c r="C628" s="206"/>
      <c r="D628" s="206"/>
      <c r="E628" s="206"/>
      <c r="F628" s="190"/>
      <c r="G628" s="190"/>
      <c r="H628" s="190"/>
      <c r="I628" s="190"/>
      <c r="J628" s="190"/>
      <c r="K628" s="190"/>
      <c r="L628" s="190"/>
      <c r="M628" s="190"/>
      <c r="N628" s="190"/>
      <c r="O628" s="190"/>
      <c r="P628" s="190"/>
      <c r="Q628" s="190"/>
      <c r="R628" s="190"/>
      <c r="S628" s="190"/>
      <c r="T628" s="190"/>
      <c r="U628" s="190"/>
      <c r="V628" s="190"/>
    </row>
    <row r="629">
      <c r="C629" s="206"/>
      <c r="D629" s="206"/>
      <c r="E629" s="206"/>
      <c r="F629" s="190"/>
      <c r="G629" s="190"/>
      <c r="H629" s="190"/>
      <c r="I629" s="190"/>
      <c r="J629" s="190"/>
      <c r="K629" s="190"/>
      <c r="L629" s="190"/>
      <c r="M629" s="190"/>
      <c r="N629" s="190"/>
      <c r="O629" s="190"/>
      <c r="P629" s="190"/>
      <c r="Q629" s="190"/>
      <c r="R629" s="190"/>
      <c r="S629" s="190"/>
      <c r="T629" s="190"/>
      <c r="U629" s="190"/>
      <c r="V629" s="190"/>
    </row>
    <row r="630">
      <c r="C630" s="206"/>
      <c r="D630" s="206"/>
      <c r="E630" s="206"/>
      <c r="F630" s="190"/>
      <c r="G630" s="190"/>
      <c r="H630" s="190"/>
      <c r="I630" s="190"/>
      <c r="J630" s="190"/>
      <c r="K630" s="190"/>
      <c r="L630" s="190"/>
      <c r="M630" s="190"/>
      <c r="N630" s="190"/>
      <c r="O630" s="190"/>
      <c r="P630" s="190"/>
      <c r="Q630" s="190"/>
      <c r="R630" s="190"/>
      <c r="S630" s="190"/>
      <c r="T630" s="190"/>
      <c r="U630" s="190"/>
      <c r="V630" s="190"/>
    </row>
    <row r="631">
      <c r="C631" s="206"/>
      <c r="D631" s="206"/>
      <c r="E631" s="206"/>
      <c r="F631" s="190"/>
      <c r="G631" s="190"/>
      <c r="H631" s="190"/>
      <c r="I631" s="190"/>
      <c r="J631" s="190"/>
      <c r="K631" s="190"/>
      <c r="L631" s="190"/>
      <c r="M631" s="190"/>
      <c r="N631" s="190"/>
      <c r="O631" s="190"/>
      <c r="P631" s="190"/>
      <c r="Q631" s="190"/>
      <c r="R631" s="190"/>
      <c r="S631" s="190"/>
      <c r="T631" s="190"/>
      <c r="U631" s="190"/>
      <c r="V631" s="190"/>
    </row>
    <row r="632">
      <c r="C632" s="206"/>
      <c r="D632" s="206"/>
      <c r="E632" s="206"/>
      <c r="F632" s="190"/>
      <c r="G632" s="190"/>
      <c r="H632" s="190"/>
      <c r="I632" s="190"/>
      <c r="J632" s="190"/>
      <c r="K632" s="190"/>
      <c r="L632" s="190"/>
      <c r="M632" s="190"/>
      <c r="N632" s="190"/>
      <c r="O632" s="190"/>
      <c r="P632" s="190"/>
      <c r="Q632" s="190"/>
      <c r="R632" s="190"/>
      <c r="S632" s="190"/>
      <c r="T632" s="190"/>
      <c r="U632" s="190"/>
      <c r="V632" s="190"/>
    </row>
    <row r="633">
      <c r="C633" s="206"/>
      <c r="D633" s="206"/>
      <c r="E633" s="206"/>
      <c r="F633" s="190"/>
      <c r="G633" s="190"/>
      <c r="H633" s="190"/>
      <c r="I633" s="190"/>
      <c r="J633" s="190"/>
      <c r="K633" s="190"/>
      <c r="L633" s="190"/>
      <c r="M633" s="190"/>
      <c r="N633" s="190"/>
      <c r="O633" s="190"/>
      <c r="P633" s="190"/>
      <c r="Q633" s="190"/>
      <c r="R633" s="190"/>
      <c r="S633" s="190"/>
      <c r="T633" s="190"/>
      <c r="U633" s="190"/>
      <c r="V633" s="190"/>
    </row>
    <row r="634">
      <c r="C634" s="206"/>
      <c r="D634" s="206"/>
      <c r="E634" s="206"/>
      <c r="F634" s="190"/>
      <c r="G634" s="190"/>
      <c r="H634" s="190"/>
      <c r="I634" s="190"/>
      <c r="J634" s="190"/>
      <c r="K634" s="190"/>
      <c r="L634" s="190"/>
      <c r="M634" s="190"/>
      <c r="N634" s="190"/>
      <c r="O634" s="190"/>
      <c r="P634" s="190"/>
      <c r="Q634" s="190"/>
      <c r="R634" s="190"/>
      <c r="S634" s="190"/>
      <c r="T634" s="190"/>
      <c r="U634" s="190"/>
      <c r="V634" s="190"/>
    </row>
    <row r="635">
      <c r="C635" s="206"/>
      <c r="D635" s="206"/>
      <c r="E635" s="206"/>
      <c r="F635" s="190"/>
      <c r="G635" s="190"/>
      <c r="H635" s="190"/>
      <c r="I635" s="190"/>
      <c r="J635" s="190"/>
      <c r="K635" s="190"/>
      <c r="L635" s="190"/>
      <c r="M635" s="190"/>
      <c r="N635" s="190"/>
      <c r="O635" s="190"/>
      <c r="P635" s="190"/>
      <c r="Q635" s="190"/>
      <c r="R635" s="190"/>
      <c r="S635" s="190"/>
      <c r="T635" s="190"/>
      <c r="U635" s="190"/>
      <c r="V635" s="190"/>
    </row>
    <row r="636">
      <c r="C636" s="206"/>
      <c r="D636" s="206"/>
      <c r="E636" s="206"/>
      <c r="F636" s="190"/>
      <c r="G636" s="190"/>
      <c r="H636" s="190"/>
      <c r="I636" s="190"/>
      <c r="J636" s="190"/>
      <c r="K636" s="190"/>
      <c r="L636" s="190"/>
      <c r="M636" s="190"/>
      <c r="N636" s="190"/>
      <c r="O636" s="190"/>
      <c r="P636" s="190"/>
      <c r="Q636" s="190"/>
      <c r="R636" s="190"/>
      <c r="S636" s="190"/>
      <c r="T636" s="190"/>
      <c r="U636" s="190"/>
      <c r="V636" s="190"/>
    </row>
    <row r="637">
      <c r="C637" s="206"/>
      <c r="D637" s="206"/>
      <c r="E637" s="206"/>
      <c r="F637" s="190"/>
      <c r="G637" s="190"/>
      <c r="H637" s="190"/>
      <c r="I637" s="190"/>
      <c r="J637" s="190"/>
      <c r="K637" s="190"/>
      <c r="L637" s="190"/>
      <c r="M637" s="190"/>
      <c r="N637" s="190"/>
      <c r="O637" s="190"/>
      <c r="P637" s="190"/>
      <c r="Q637" s="190"/>
      <c r="R637" s="190"/>
      <c r="S637" s="190"/>
      <c r="T637" s="190"/>
      <c r="U637" s="190"/>
      <c r="V637" s="190"/>
    </row>
    <row r="638">
      <c r="C638" s="206"/>
      <c r="D638" s="206"/>
      <c r="E638" s="206"/>
      <c r="F638" s="190"/>
      <c r="G638" s="190"/>
      <c r="H638" s="190"/>
      <c r="I638" s="190"/>
      <c r="J638" s="190"/>
      <c r="K638" s="190"/>
      <c r="L638" s="190"/>
      <c r="M638" s="190"/>
      <c r="N638" s="190"/>
      <c r="O638" s="190"/>
      <c r="P638" s="190"/>
      <c r="Q638" s="190"/>
      <c r="R638" s="190"/>
      <c r="S638" s="190"/>
      <c r="T638" s="190"/>
      <c r="U638" s="190"/>
      <c r="V638" s="190"/>
    </row>
    <row r="639">
      <c r="C639" s="206"/>
      <c r="D639" s="206"/>
      <c r="E639" s="206"/>
      <c r="F639" s="190"/>
      <c r="G639" s="190"/>
      <c r="H639" s="190"/>
      <c r="I639" s="190"/>
      <c r="J639" s="190"/>
      <c r="K639" s="190"/>
      <c r="L639" s="190"/>
      <c r="M639" s="190"/>
      <c r="N639" s="190"/>
      <c r="O639" s="190"/>
      <c r="P639" s="190"/>
      <c r="Q639" s="190"/>
      <c r="R639" s="190"/>
      <c r="S639" s="190"/>
      <c r="T639" s="190"/>
      <c r="U639" s="190"/>
      <c r="V639" s="190"/>
    </row>
    <row r="640">
      <c r="C640" s="206"/>
      <c r="D640" s="206"/>
      <c r="E640" s="206"/>
      <c r="F640" s="190"/>
      <c r="G640" s="190"/>
      <c r="H640" s="190"/>
      <c r="I640" s="190"/>
      <c r="J640" s="190"/>
      <c r="K640" s="190"/>
      <c r="L640" s="190"/>
      <c r="M640" s="190"/>
      <c r="N640" s="190"/>
      <c r="O640" s="190"/>
      <c r="P640" s="190"/>
      <c r="Q640" s="190"/>
      <c r="R640" s="190"/>
      <c r="S640" s="190"/>
      <c r="T640" s="190"/>
      <c r="U640" s="190"/>
      <c r="V640" s="190"/>
    </row>
    <row r="641">
      <c r="C641" s="206"/>
      <c r="D641" s="206"/>
      <c r="E641" s="206"/>
      <c r="F641" s="190"/>
      <c r="G641" s="190"/>
      <c r="H641" s="190"/>
      <c r="I641" s="190"/>
      <c r="J641" s="190"/>
      <c r="K641" s="190"/>
      <c r="L641" s="190"/>
      <c r="M641" s="190"/>
      <c r="N641" s="190"/>
      <c r="O641" s="190"/>
      <c r="P641" s="190"/>
      <c r="Q641" s="190"/>
      <c r="R641" s="190"/>
      <c r="S641" s="190"/>
      <c r="T641" s="190"/>
      <c r="U641" s="190"/>
      <c r="V641" s="190"/>
    </row>
    <row r="642">
      <c r="C642" s="206"/>
      <c r="D642" s="206"/>
      <c r="E642" s="206"/>
      <c r="F642" s="190"/>
      <c r="G642" s="190"/>
      <c r="H642" s="190"/>
      <c r="I642" s="190"/>
      <c r="J642" s="190"/>
      <c r="K642" s="190"/>
      <c r="L642" s="190"/>
      <c r="M642" s="190"/>
      <c r="N642" s="190"/>
      <c r="O642" s="190"/>
      <c r="P642" s="190"/>
      <c r="Q642" s="190"/>
      <c r="R642" s="190"/>
      <c r="S642" s="190"/>
      <c r="T642" s="190"/>
      <c r="U642" s="190"/>
      <c r="V642" s="190"/>
    </row>
    <row r="643">
      <c r="C643" s="206"/>
      <c r="D643" s="206"/>
      <c r="E643" s="206"/>
      <c r="F643" s="190"/>
      <c r="G643" s="190"/>
      <c r="H643" s="190"/>
      <c r="I643" s="190"/>
      <c r="J643" s="190"/>
      <c r="K643" s="190"/>
      <c r="L643" s="190"/>
      <c r="M643" s="190"/>
      <c r="N643" s="190"/>
      <c r="O643" s="190"/>
      <c r="P643" s="190"/>
      <c r="Q643" s="190"/>
      <c r="R643" s="190"/>
      <c r="S643" s="190"/>
      <c r="T643" s="190"/>
      <c r="U643" s="190"/>
      <c r="V643" s="190"/>
    </row>
    <row r="644">
      <c r="C644" s="206"/>
      <c r="D644" s="206"/>
      <c r="E644" s="206"/>
      <c r="F644" s="190"/>
      <c r="G644" s="190"/>
      <c r="H644" s="190"/>
      <c r="I644" s="190"/>
      <c r="J644" s="190"/>
      <c r="K644" s="190"/>
      <c r="L644" s="190"/>
      <c r="M644" s="190"/>
      <c r="N644" s="190"/>
      <c r="O644" s="190"/>
      <c r="P644" s="190"/>
      <c r="Q644" s="190"/>
      <c r="R644" s="190"/>
      <c r="S644" s="190"/>
      <c r="T644" s="190"/>
      <c r="U644" s="190"/>
      <c r="V644" s="190"/>
    </row>
    <row r="645">
      <c r="C645" s="206"/>
      <c r="D645" s="206"/>
      <c r="E645" s="206"/>
      <c r="F645" s="190"/>
      <c r="G645" s="190"/>
      <c r="H645" s="190"/>
      <c r="I645" s="190"/>
      <c r="J645" s="190"/>
      <c r="K645" s="190"/>
      <c r="L645" s="190"/>
      <c r="M645" s="190"/>
      <c r="N645" s="190"/>
      <c r="O645" s="190"/>
      <c r="P645" s="190"/>
      <c r="Q645" s="190"/>
      <c r="R645" s="190"/>
      <c r="S645" s="190"/>
      <c r="T645" s="190"/>
      <c r="U645" s="190"/>
      <c r="V645" s="190"/>
    </row>
    <row r="646">
      <c r="C646" s="206"/>
      <c r="D646" s="206"/>
      <c r="E646" s="206"/>
      <c r="F646" s="190"/>
      <c r="G646" s="190"/>
      <c r="H646" s="190"/>
      <c r="I646" s="190"/>
      <c r="J646" s="190"/>
      <c r="K646" s="190"/>
      <c r="L646" s="190"/>
      <c r="M646" s="190"/>
      <c r="N646" s="190"/>
      <c r="O646" s="190"/>
      <c r="P646" s="190"/>
      <c r="Q646" s="190"/>
      <c r="R646" s="190"/>
      <c r="S646" s="190"/>
      <c r="T646" s="190"/>
      <c r="U646" s="190"/>
      <c r="V646" s="190"/>
    </row>
    <row r="647">
      <c r="C647" s="206"/>
      <c r="D647" s="206"/>
      <c r="E647" s="206"/>
      <c r="F647" s="190"/>
      <c r="G647" s="190"/>
      <c r="H647" s="190"/>
      <c r="I647" s="190"/>
      <c r="J647" s="190"/>
      <c r="K647" s="190"/>
      <c r="L647" s="190"/>
      <c r="M647" s="190"/>
      <c r="N647" s="190"/>
      <c r="O647" s="190"/>
      <c r="P647" s="190"/>
      <c r="Q647" s="190"/>
      <c r="R647" s="190"/>
      <c r="S647" s="190"/>
      <c r="T647" s="190"/>
      <c r="U647" s="190"/>
      <c r="V647" s="190"/>
    </row>
    <row r="648">
      <c r="C648" s="206"/>
      <c r="D648" s="206"/>
      <c r="E648" s="206"/>
      <c r="F648" s="190"/>
      <c r="G648" s="190"/>
      <c r="H648" s="190"/>
      <c r="I648" s="190"/>
      <c r="J648" s="190"/>
      <c r="K648" s="190"/>
      <c r="L648" s="190"/>
      <c r="M648" s="190"/>
      <c r="N648" s="190"/>
      <c r="O648" s="190"/>
      <c r="P648" s="190"/>
      <c r="Q648" s="190"/>
      <c r="R648" s="190"/>
      <c r="S648" s="190"/>
      <c r="T648" s="190"/>
      <c r="U648" s="190"/>
      <c r="V648" s="190"/>
    </row>
    <row r="649">
      <c r="C649" s="206"/>
      <c r="D649" s="206"/>
      <c r="E649" s="206"/>
      <c r="F649" s="190"/>
      <c r="G649" s="190"/>
      <c r="H649" s="190"/>
      <c r="I649" s="190"/>
      <c r="J649" s="190"/>
      <c r="K649" s="190"/>
      <c r="L649" s="190"/>
      <c r="M649" s="190"/>
      <c r="N649" s="190"/>
      <c r="O649" s="190"/>
      <c r="P649" s="190"/>
      <c r="Q649" s="190"/>
      <c r="R649" s="190"/>
      <c r="S649" s="190"/>
      <c r="T649" s="190"/>
      <c r="U649" s="190"/>
      <c r="V649" s="190"/>
    </row>
    <row r="650">
      <c r="C650" s="206"/>
      <c r="D650" s="206"/>
      <c r="E650" s="206"/>
      <c r="F650" s="190"/>
      <c r="G650" s="190"/>
      <c r="H650" s="190"/>
      <c r="I650" s="190"/>
      <c r="J650" s="190"/>
      <c r="K650" s="190"/>
      <c r="L650" s="190"/>
      <c r="M650" s="190"/>
      <c r="N650" s="190"/>
      <c r="O650" s="190"/>
      <c r="P650" s="190"/>
      <c r="Q650" s="190"/>
      <c r="R650" s="190"/>
      <c r="S650" s="190"/>
      <c r="T650" s="190"/>
      <c r="U650" s="190"/>
      <c r="V650" s="190"/>
    </row>
    <row r="651">
      <c r="C651" s="206"/>
      <c r="D651" s="206"/>
      <c r="E651" s="206"/>
      <c r="F651" s="190"/>
      <c r="G651" s="190"/>
      <c r="H651" s="190"/>
      <c r="I651" s="190"/>
      <c r="J651" s="190"/>
      <c r="K651" s="190"/>
      <c r="L651" s="190"/>
      <c r="M651" s="190"/>
      <c r="N651" s="190"/>
      <c r="O651" s="190"/>
      <c r="P651" s="190"/>
      <c r="Q651" s="190"/>
      <c r="R651" s="190"/>
      <c r="S651" s="190"/>
      <c r="T651" s="190"/>
      <c r="U651" s="190"/>
      <c r="V651" s="190"/>
    </row>
    <row r="652">
      <c r="C652" s="206"/>
      <c r="D652" s="206"/>
      <c r="E652" s="206"/>
      <c r="F652" s="190"/>
      <c r="G652" s="190"/>
      <c r="H652" s="190"/>
      <c r="I652" s="190"/>
      <c r="J652" s="190"/>
      <c r="K652" s="190"/>
      <c r="L652" s="190"/>
      <c r="M652" s="190"/>
      <c r="N652" s="190"/>
      <c r="O652" s="190"/>
      <c r="P652" s="190"/>
      <c r="Q652" s="190"/>
      <c r="R652" s="190"/>
      <c r="S652" s="190"/>
      <c r="T652" s="190"/>
      <c r="U652" s="190"/>
      <c r="V652" s="190"/>
    </row>
    <row r="653">
      <c r="C653" s="206"/>
      <c r="D653" s="206"/>
      <c r="E653" s="206"/>
      <c r="F653" s="190"/>
      <c r="G653" s="190"/>
      <c r="H653" s="190"/>
      <c r="I653" s="190"/>
      <c r="J653" s="190"/>
      <c r="K653" s="190"/>
      <c r="L653" s="190"/>
      <c r="M653" s="190"/>
      <c r="N653" s="190"/>
      <c r="O653" s="190"/>
      <c r="P653" s="190"/>
      <c r="Q653" s="190"/>
      <c r="R653" s="190"/>
      <c r="S653" s="190"/>
      <c r="T653" s="190"/>
      <c r="U653" s="190"/>
      <c r="V653" s="190"/>
    </row>
    <row r="654">
      <c r="C654" s="206"/>
      <c r="D654" s="206"/>
      <c r="E654" s="206"/>
      <c r="F654" s="190"/>
      <c r="G654" s="190"/>
      <c r="H654" s="190"/>
      <c r="I654" s="190"/>
      <c r="J654" s="190"/>
      <c r="K654" s="190"/>
      <c r="L654" s="190"/>
      <c r="M654" s="190"/>
      <c r="N654" s="190"/>
      <c r="O654" s="190"/>
      <c r="P654" s="190"/>
      <c r="Q654" s="190"/>
      <c r="R654" s="190"/>
      <c r="S654" s="190"/>
      <c r="T654" s="190"/>
      <c r="U654" s="190"/>
      <c r="V654" s="190"/>
    </row>
    <row r="655">
      <c r="C655" s="206"/>
      <c r="D655" s="206"/>
      <c r="E655" s="206"/>
      <c r="F655" s="190"/>
      <c r="G655" s="190"/>
      <c r="H655" s="190"/>
      <c r="I655" s="190"/>
      <c r="J655" s="190"/>
      <c r="K655" s="190"/>
      <c r="L655" s="190"/>
      <c r="M655" s="190"/>
      <c r="N655" s="190"/>
      <c r="O655" s="190"/>
      <c r="P655" s="190"/>
      <c r="Q655" s="190"/>
      <c r="R655" s="190"/>
      <c r="S655" s="190"/>
      <c r="T655" s="190"/>
      <c r="U655" s="190"/>
      <c r="V655" s="190"/>
    </row>
    <row r="656">
      <c r="C656" s="206"/>
      <c r="D656" s="206"/>
      <c r="E656" s="206"/>
      <c r="F656" s="190"/>
      <c r="G656" s="190"/>
      <c r="H656" s="190"/>
      <c r="I656" s="190"/>
      <c r="J656" s="190"/>
      <c r="K656" s="190"/>
      <c r="L656" s="190"/>
      <c r="M656" s="190"/>
      <c r="N656" s="190"/>
      <c r="O656" s="190"/>
      <c r="P656" s="190"/>
      <c r="Q656" s="190"/>
      <c r="R656" s="190"/>
      <c r="S656" s="190"/>
      <c r="T656" s="190"/>
      <c r="U656" s="190"/>
      <c r="V656" s="190"/>
    </row>
    <row r="657">
      <c r="C657" s="206"/>
      <c r="D657" s="206"/>
      <c r="E657" s="206"/>
      <c r="F657" s="190"/>
      <c r="G657" s="190"/>
      <c r="H657" s="190"/>
      <c r="I657" s="190"/>
      <c r="J657" s="190"/>
      <c r="K657" s="190"/>
      <c r="L657" s="190"/>
      <c r="M657" s="190"/>
      <c r="N657" s="190"/>
      <c r="O657" s="190"/>
      <c r="P657" s="190"/>
      <c r="Q657" s="190"/>
      <c r="R657" s="190"/>
      <c r="S657" s="190"/>
      <c r="T657" s="190"/>
      <c r="U657" s="190"/>
      <c r="V657" s="190"/>
    </row>
    <row r="658">
      <c r="C658" s="206"/>
      <c r="D658" s="206"/>
      <c r="E658" s="206"/>
      <c r="F658" s="190"/>
      <c r="G658" s="190"/>
      <c r="H658" s="190"/>
      <c r="I658" s="190"/>
      <c r="J658" s="190"/>
      <c r="K658" s="190"/>
      <c r="L658" s="190"/>
      <c r="M658" s="190"/>
      <c r="N658" s="190"/>
      <c r="O658" s="190"/>
      <c r="P658" s="190"/>
      <c r="Q658" s="190"/>
      <c r="R658" s="190"/>
      <c r="S658" s="190"/>
      <c r="T658" s="190"/>
      <c r="U658" s="190"/>
      <c r="V658" s="190"/>
    </row>
    <row r="659">
      <c r="C659" s="206"/>
      <c r="D659" s="206"/>
      <c r="E659" s="206"/>
      <c r="F659" s="190"/>
      <c r="G659" s="190"/>
      <c r="H659" s="190"/>
      <c r="I659" s="190"/>
      <c r="J659" s="190"/>
      <c r="K659" s="190"/>
      <c r="L659" s="190"/>
      <c r="M659" s="190"/>
      <c r="N659" s="190"/>
      <c r="O659" s="190"/>
      <c r="P659" s="190"/>
      <c r="Q659" s="190"/>
      <c r="R659" s="190"/>
      <c r="S659" s="190"/>
      <c r="T659" s="190"/>
      <c r="U659" s="190"/>
      <c r="V659" s="190"/>
    </row>
    <row r="660">
      <c r="C660" s="206"/>
      <c r="D660" s="206"/>
      <c r="E660" s="206"/>
      <c r="F660" s="190"/>
      <c r="G660" s="190"/>
      <c r="H660" s="190"/>
      <c r="I660" s="190"/>
      <c r="J660" s="190"/>
      <c r="K660" s="190"/>
      <c r="L660" s="190"/>
      <c r="M660" s="190"/>
      <c r="N660" s="190"/>
      <c r="O660" s="190"/>
      <c r="P660" s="190"/>
      <c r="Q660" s="190"/>
      <c r="R660" s="190"/>
      <c r="S660" s="190"/>
      <c r="T660" s="190"/>
      <c r="U660" s="190"/>
      <c r="V660" s="190"/>
    </row>
    <row r="661">
      <c r="C661" s="206"/>
      <c r="D661" s="206"/>
      <c r="E661" s="206"/>
      <c r="F661" s="190"/>
      <c r="G661" s="190"/>
      <c r="H661" s="190"/>
      <c r="I661" s="190"/>
      <c r="J661" s="190"/>
      <c r="K661" s="190"/>
      <c r="L661" s="190"/>
      <c r="M661" s="190"/>
      <c r="N661" s="190"/>
      <c r="O661" s="190"/>
      <c r="P661" s="190"/>
      <c r="Q661" s="190"/>
      <c r="R661" s="190"/>
      <c r="S661" s="190"/>
      <c r="T661" s="190"/>
      <c r="U661" s="190"/>
      <c r="V661" s="190"/>
    </row>
    <row r="662">
      <c r="C662" s="206"/>
      <c r="D662" s="206"/>
      <c r="E662" s="206"/>
      <c r="F662" s="190"/>
      <c r="G662" s="190"/>
      <c r="H662" s="190"/>
      <c r="I662" s="190"/>
      <c r="J662" s="190"/>
      <c r="K662" s="190"/>
      <c r="L662" s="190"/>
      <c r="M662" s="190"/>
      <c r="N662" s="190"/>
      <c r="O662" s="190"/>
      <c r="P662" s="190"/>
      <c r="Q662" s="190"/>
      <c r="R662" s="190"/>
      <c r="S662" s="190"/>
      <c r="T662" s="190"/>
      <c r="U662" s="190"/>
      <c r="V662" s="190"/>
    </row>
    <row r="663">
      <c r="C663" s="206"/>
      <c r="D663" s="206"/>
      <c r="E663" s="206"/>
      <c r="F663" s="190"/>
      <c r="G663" s="190"/>
      <c r="H663" s="190"/>
      <c r="I663" s="190"/>
      <c r="J663" s="190"/>
      <c r="K663" s="190"/>
      <c r="L663" s="190"/>
      <c r="M663" s="190"/>
      <c r="N663" s="190"/>
      <c r="O663" s="190"/>
      <c r="P663" s="190"/>
      <c r="Q663" s="190"/>
      <c r="R663" s="190"/>
      <c r="S663" s="190"/>
      <c r="T663" s="190"/>
      <c r="U663" s="190"/>
      <c r="V663" s="190"/>
    </row>
    <row r="664">
      <c r="C664" s="206"/>
      <c r="D664" s="206"/>
      <c r="E664" s="206"/>
      <c r="F664" s="190"/>
      <c r="G664" s="190"/>
      <c r="H664" s="190"/>
      <c r="I664" s="190"/>
      <c r="J664" s="190"/>
      <c r="K664" s="190"/>
      <c r="L664" s="190"/>
      <c r="M664" s="190"/>
      <c r="N664" s="190"/>
      <c r="O664" s="190"/>
      <c r="P664" s="190"/>
      <c r="Q664" s="190"/>
      <c r="R664" s="190"/>
      <c r="S664" s="190"/>
      <c r="T664" s="190"/>
      <c r="U664" s="190"/>
      <c r="V664" s="190"/>
    </row>
    <row r="665">
      <c r="C665" s="206"/>
      <c r="D665" s="206"/>
      <c r="E665" s="206"/>
      <c r="F665" s="190"/>
      <c r="G665" s="190"/>
      <c r="H665" s="190"/>
      <c r="I665" s="190"/>
      <c r="J665" s="190"/>
      <c r="K665" s="190"/>
      <c r="L665" s="190"/>
      <c r="M665" s="190"/>
      <c r="N665" s="190"/>
      <c r="O665" s="190"/>
      <c r="P665" s="190"/>
      <c r="Q665" s="190"/>
      <c r="R665" s="190"/>
      <c r="S665" s="190"/>
      <c r="T665" s="190"/>
      <c r="U665" s="190"/>
      <c r="V665" s="190"/>
    </row>
    <row r="666">
      <c r="C666" s="206"/>
      <c r="D666" s="206"/>
      <c r="E666" s="206"/>
      <c r="F666" s="190"/>
      <c r="G666" s="190"/>
      <c r="H666" s="190"/>
      <c r="I666" s="190"/>
      <c r="J666" s="190"/>
      <c r="K666" s="190"/>
      <c r="L666" s="190"/>
      <c r="M666" s="190"/>
      <c r="N666" s="190"/>
      <c r="O666" s="190"/>
      <c r="P666" s="190"/>
      <c r="Q666" s="190"/>
      <c r="R666" s="190"/>
      <c r="S666" s="190"/>
      <c r="T666" s="190"/>
      <c r="U666" s="190"/>
      <c r="V666" s="190"/>
    </row>
    <row r="667">
      <c r="C667" s="206"/>
      <c r="D667" s="206"/>
      <c r="E667" s="206"/>
      <c r="F667" s="190"/>
      <c r="G667" s="190"/>
      <c r="H667" s="190"/>
      <c r="I667" s="190"/>
      <c r="J667" s="190"/>
      <c r="K667" s="190"/>
      <c r="L667" s="190"/>
      <c r="M667" s="190"/>
      <c r="N667" s="190"/>
      <c r="O667" s="190"/>
      <c r="P667" s="190"/>
      <c r="Q667" s="190"/>
      <c r="R667" s="190"/>
      <c r="S667" s="190"/>
      <c r="T667" s="190"/>
      <c r="U667" s="190"/>
      <c r="V667" s="190"/>
    </row>
    <row r="668">
      <c r="C668" s="206"/>
      <c r="D668" s="206"/>
      <c r="E668" s="206"/>
      <c r="F668" s="190"/>
      <c r="G668" s="190"/>
      <c r="H668" s="190"/>
      <c r="I668" s="190"/>
      <c r="J668" s="190"/>
      <c r="K668" s="190"/>
      <c r="L668" s="190"/>
      <c r="M668" s="190"/>
      <c r="N668" s="190"/>
      <c r="O668" s="190"/>
      <c r="P668" s="190"/>
      <c r="Q668" s="190"/>
      <c r="R668" s="190"/>
      <c r="S668" s="190"/>
      <c r="T668" s="190"/>
      <c r="U668" s="190"/>
      <c r="V668" s="190"/>
    </row>
    <row r="669">
      <c r="C669" s="206"/>
      <c r="D669" s="206"/>
      <c r="E669" s="206"/>
      <c r="F669" s="190"/>
      <c r="G669" s="190"/>
      <c r="H669" s="190"/>
      <c r="I669" s="190"/>
      <c r="J669" s="190"/>
      <c r="K669" s="190"/>
      <c r="L669" s="190"/>
      <c r="M669" s="190"/>
      <c r="N669" s="190"/>
      <c r="O669" s="190"/>
      <c r="P669" s="190"/>
      <c r="Q669" s="190"/>
      <c r="R669" s="190"/>
      <c r="S669" s="190"/>
      <c r="T669" s="190"/>
      <c r="U669" s="190"/>
      <c r="V669" s="190"/>
    </row>
    <row r="670">
      <c r="C670" s="206"/>
      <c r="D670" s="206"/>
      <c r="E670" s="206"/>
      <c r="F670" s="190"/>
      <c r="G670" s="190"/>
      <c r="H670" s="190"/>
      <c r="I670" s="190"/>
      <c r="J670" s="190"/>
      <c r="K670" s="190"/>
      <c r="L670" s="190"/>
      <c r="M670" s="190"/>
      <c r="N670" s="190"/>
      <c r="O670" s="190"/>
      <c r="P670" s="190"/>
      <c r="Q670" s="190"/>
      <c r="R670" s="190"/>
      <c r="S670" s="190"/>
      <c r="T670" s="190"/>
      <c r="U670" s="190"/>
      <c r="V670" s="190"/>
    </row>
    <row r="671">
      <c r="C671" s="206"/>
      <c r="D671" s="206"/>
      <c r="E671" s="206"/>
      <c r="F671" s="190"/>
      <c r="G671" s="190"/>
      <c r="H671" s="190"/>
      <c r="I671" s="190"/>
      <c r="J671" s="190"/>
      <c r="K671" s="190"/>
      <c r="L671" s="190"/>
      <c r="M671" s="190"/>
      <c r="N671" s="190"/>
      <c r="O671" s="190"/>
      <c r="P671" s="190"/>
      <c r="Q671" s="190"/>
      <c r="R671" s="190"/>
      <c r="S671" s="190"/>
      <c r="T671" s="190"/>
      <c r="U671" s="190"/>
      <c r="V671" s="190"/>
    </row>
    <row r="672">
      <c r="C672" s="206"/>
      <c r="D672" s="206"/>
      <c r="E672" s="206"/>
      <c r="F672" s="190"/>
      <c r="G672" s="190"/>
      <c r="H672" s="190"/>
      <c r="I672" s="190"/>
      <c r="J672" s="190"/>
      <c r="K672" s="190"/>
      <c r="L672" s="190"/>
      <c r="M672" s="190"/>
      <c r="N672" s="190"/>
      <c r="O672" s="190"/>
      <c r="P672" s="190"/>
      <c r="Q672" s="190"/>
      <c r="R672" s="190"/>
      <c r="S672" s="190"/>
      <c r="T672" s="190"/>
      <c r="U672" s="190"/>
      <c r="V672" s="190"/>
    </row>
    <row r="673">
      <c r="C673" s="206"/>
      <c r="D673" s="206"/>
      <c r="E673" s="206"/>
      <c r="F673" s="190"/>
      <c r="G673" s="190"/>
      <c r="H673" s="190"/>
      <c r="I673" s="190"/>
      <c r="J673" s="190"/>
      <c r="K673" s="190"/>
      <c r="L673" s="190"/>
      <c r="M673" s="190"/>
      <c r="N673" s="190"/>
      <c r="O673" s="190"/>
      <c r="P673" s="190"/>
      <c r="Q673" s="190"/>
      <c r="R673" s="190"/>
      <c r="S673" s="190"/>
      <c r="T673" s="190"/>
      <c r="U673" s="190"/>
      <c r="V673" s="190"/>
    </row>
    <row r="674">
      <c r="C674" s="206"/>
      <c r="D674" s="206"/>
      <c r="E674" s="206"/>
      <c r="F674" s="190"/>
      <c r="G674" s="190"/>
      <c r="H674" s="190"/>
      <c r="I674" s="190"/>
      <c r="J674" s="190"/>
      <c r="K674" s="190"/>
      <c r="L674" s="190"/>
      <c r="M674" s="190"/>
      <c r="N674" s="190"/>
      <c r="O674" s="190"/>
      <c r="P674" s="190"/>
      <c r="Q674" s="190"/>
      <c r="R674" s="190"/>
      <c r="S674" s="190"/>
      <c r="T674" s="190"/>
      <c r="U674" s="190"/>
      <c r="V674" s="190"/>
    </row>
    <row r="675">
      <c r="C675" s="206"/>
      <c r="D675" s="206"/>
      <c r="E675" s="206"/>
      <c r="F675" s="190"/>
      <c r="G675" s="190"/>
      <c r="H675" s="190"/>
      <c r="I675" s="190"/>
      <c r="J675" s="190"/>
      <c r="K675" s="190"/>
      <c r="L675" s="190"/>
      <c r="M675" s="190"/>
      <c r="N675" s="190"/>
      <c r="O675" s="190"/>
      <c r="P675" s="190"/>
      <c r="Q675" s="190"/>
      <c r="R675" s="190"/>
      <c r="S675" s="190"/>
      <c r="T675" s="190"/>
      <c r="U675" s="190"/>
      <c r="V675" s="190"/>
    </row>
    <row r="676">
      <c r="C676" s="206"/>
      <c r="D676" s="206"/>
      <c r="E676" s="206"/>
      <c r="F676" s="190"/>
      <c r="G676" s="190"/>
      <c r="H676" s="190"/>
      <c r="I676" s="190"/>
      <c r="J676" s="190"/>
      <c r="K676" s="190"/>
      <c r="L676" s="190"/>
      <c r="M676" s="190"/>
      <c r="N676" s="190"/>
      <c r="O676" s="190"/>
      <c r="P676" s="190"/>
      <c r="Q676" s="190"/>
      <c r="R676" s="190"/>
      <c r="S676" s="190"/>
      <c r="T676" s="190"/>
      <c r="U676" s="190"/>
      <c r="V676" s="190"/>
    </row>
    <row r="677">
      <c r="C677" s="206"/>
      <c r="D677" s="206"/>
      <c r="E677" s="206"/>
      <c r="F677" s="190"/>
      <c r="G677" s="190"/>
      <c r="H677" s="190"/>
      <c r="I677" s="190"/>
      <c r="J677" s="190"/>
      <c r="K677" s="190"/>
      <c r="L677" s="190"/>
      <c r="M677" s="190"/>
      <c r="N677" s="190"/>
      <c r="O677" s="190"/>
      <c r="P677" s="190"/>
      <c r="Q677" s="190"/>
      <c r="R677" s="190"/>
      <c r="S677" s="190"/>
      <c r="T677" s="190"/>
      <c r="U677" s="190"/>
      <c r="V677" s="190"/>
    </row>
    <row r="678">
      <c r="C678" s="206"/>
      <c r="D678" s="206"/>
      <c r="E678" s="206"/>
      <c r="F678" s="190"/>
      <c r="G678" s="190"/>
      <c r="H678" s="190"/>
      <c r="I678" s="190"/>
      <c r="J678" s="190"/>
      <c r="K678" s="190"/>
      <c r="L678" s="190"/>
      <c r="M678" s="190"/>
      <c r="N678" s="190"/>
      <c r="O678" s="190"/>
      <c r="P678" s="190"/>
      <c r="Q678" s="190"/>
      <c r="R678" s="190"/>
      <c r="S678" s="190"/>
      <c r="T678" s="190"/>
      <c r="U678" s="190"/>
      <c r="V678" s="190"/>
    </row>
    <row r="679">
      <c r="C679" s="206"/>
      <c r="D679" s="206"/>
      <c r="E679" s="206"/>
      <c r="F679" s="190"/>
      <c r="G679" s="190"/>
      <c r="H679" s="190"/>
      <c r="I679" s="190"/>
      <c r="J679" s="190"/>
      <c r="K679" s="190"/>
      <c r="L679" s="190"/>
      <c r="M679" s="190"/>
      <c r="N679" s="190"/>
      <c r="O679" s="190"/>
      <c r="P679" s="190"/>
      <c r="Q679" s="190"/>
      <c r="R679" s="190"/>
      <c r="S679" s="190"/>
      <c r="T679" s="190"/>
      <c r="U679" s="190"/>
      <c r="V679" s="190"/>
    </row>
    <row r="680">
      <c r="C680" s="206"/>
      <c r="D680" s="206"/>
      <c r="E680" s="206"/>
      <c r="F680" s="190"/>
      <c r="G680" s="190"/>
      <c r="H680" s="190"/>
      <c r="I680" s="190"/>
      <c r="J680" s="190"/>
      <c r="K680" s="190"/>
      <c r="L680" s="190"/>
      <c r="M680" s="190"/>
      <c r="N680" s="190"/>
      <c r="O680" s="190"/>
      <c r="P680" s="190"/>
      <c r="Q680" s="190"/>
      <c r="R680" s="190"/>
      <c r="S680" s="190"/>
      <c r="T680" s="190"/>
      <c r="U680" s="190"/>
      <c r="V680" s="190"/>
    </row>
    <row r="681">
      <c r="C681" s="206"/>
      <c r="D681" s="206"/>
      <c r="E681" s="206"/>
      <c r="F681" s="190"/>
      <c r="G681" s="190"/>
      <c r="H681" s="190"/>
      <c r="I681" s="190"/>
      <c r="J681" s="190"/>
      <c r="K681" s="190"/>
      <c r="L681" s="190"/>
      <c r="M681" s="190"/>
      <c r="N681" s="190"/>
      <c r="O681" s="190"/>
      <c r="P681" s="190"/>
      <c r="Q681" s="190"/>
      <c r="R681" s="190"/>
      <c r="S681" s="190"/>
      <c r="T681" s="190"/>
      <c r="U681" s="190"/>
      <c r="V681" s="190"/>
    </row>
    <row r="682">
      <c r="C682" s="206"/>
      <c r="D682" s="206"/>
      <c r="E682" s="206"/>
      <c r="F682" s="190"/>
      <c r="G682" s="190"/>
      <c r="H682" s="190"/>
      <c r="I682" s="190"/>
      <c r="J682" s="190"/>
      <c r="K682" s="190"/>
      <c r="L682" s="190"/>
      <c r="M682" s="190"/>
      <c r="N682" s="190"/>
      <c r="O682" s="190"/>
      <c r="P682" s="190"/>
      <c r="Q682" s="190"/>
      <c r="R682" s="190"/>
      <c r="S682" s="190"/>
      <c r="T682" s="190"/>
      <c r="U682" s="190"/>
      <c r="V682" s="190"/>
    </row>
    <row r="683">
      <c r="C683" s="206"/>
      <c r="D683" s="206"/>
      <c r="E683" s="206"/>
      <c r="F683" s="190"/>
      <c r="G683" s="190"/>
      <c r="H683" s="190"/>
      <c r="I683" s="190"/>
      <c r="J683" s="190"/>
      <c r="K683" s="190"/>
      <c r="L683" s="190"/>
      <c r="M683" s="190"/>
      <c r="N683" s="190"/>
      <c r="O683" s="190"/>
      <c r="P683" s="190"/>
      <c r="Q683" s="190"/>
      <c r="R683" s="190"/>
      <c r="S683" s="190"/>
      <c r="T683" s="190"/>
      <c r="U683" s="190"/>
      <c r="V683" s="190"/>
    </row>
    <row r="684">
      <c r="C684" s="206"/>
      <c r="D684" s="206"/>
      <c r="E684" s="206"/>
      <c r="F684" s="190"/>
      <c r="G684" s="190"/>
      <c r="H684" s="190"/>
      <c r="I684" s="190"/>
      <c r="J684" s="190"/>
      <c r="K684" s="190"/>
      <c r="L684" s="190"/>
      <c r="M684" s="190"/>
      <c r="N684" s="190"/>
      <c r="O684" s="190"/>
      <c r="P684" s="190"/>
      <c r="Q684" s="190"/>
      <c r="R684" s="190"/>
      <c r="S684" s="190"/>
      <c r="T684" s="190"/>
      <c r="U684" s="190"/>
      <c r="V684" s="190"/>
    </row>
    <row r="685">
      <c r="C685" s="206"/>
      <c r="D685" s="206"/>
      <c r="E685" s="206"/>
      <c r="F685" s="190"/>
      <c r="G685" s="190"/>
      <c r="H685" s="190"/>
      <c r="I685" s="190"/>
      <c r="J685" s="190"/>
      <c r="K685" s="190"/>
      <c r="L685" s="190"/>
      <c r="M685" s="190"/>
      <c r="N685" s="190"/>
      <c r="O685" s="190"/>
      <c r="P685" s="190"/>
      <c r="Q685" s="190"/>
      <c r="R685" s="190"/>
      <c r="S685" s="190"/>
      <c r="T685" s="190"/>
      <c r="U685" s="190"/>
      <c r="V685" s="190"/>
    </row>
    <row r="686">
      <c r="C686" s="206"/>
      <c r="D686" s="206"/>
      <c r="E686" s="206"/>
      <c r="F686" s="190"/>
      <c r="G686" s="190"/>
      <c r="H686" s="190"/>
      <c r="I686" s="190"/>
      <c r="J686" s="190"/>
      <c r="K686" s="190"/>
      <c r="L686" s="190"/>
      <c r="M686" s="190"/>
      <c r="N686" s="190"/>
      <c r="O686" s="190"/>
      <c r="P686" s="190"/>
      <c r="Q686" s="190"/>
      <c r="R686" s="190"/>
      <c r="S686" s="190"/>
      <c r="T686" s="190"/>
      <c r="U686" s="190"/>
      <c r="V686" s="190"/>
    </row>
    <row r="687">
      <c r="C687" s="206"/>
      <c r="D687" s="206"/>
      <c r="E687" s="206"/>
      <c r="F687" s="190"/>
      <c r="G687" s="190"/>
      <c r="H687" s="190"/>
      <c r="I687" s="190"/>
      <c r="J687" s="190"/>
      <c r="K687" s="190"/>
      <c r="L687" s="190"/>
      <c r="M687" s="190"/>
      <c r="N687" s="190"/>
      <c r="O687" s="190"/>
      <c r="P687" s="190"/>
      <c r="Q687" s="190"/>
      <c r="R687" s="190"/>
      <c r="S687" s="190"/>
      <c r="T687" s="190"/>
      <c r="U687" s="190"/>
      <c r="V687" s="190"/>
    </row>
    <row r="688">
      <c r="C688" s="206"/>
      <c r="D688" s="206"/>
      <c r="E688" s="206"/>
      <c r="F688" s="190"/>
      <c r="G688" s="190"/>
      <c r="H688" s="190"/>
      <c r="I688" s="190"/>
      <c r="J688" s="190"/>
      <c r="K688" s="190"/>
      <c r="L688" s="190"/>
      <c r="M688" s="190"/>
      <c r="N688" s="190"/>
      <c r="O688" s="190"/>
      <c r="P688" s="190"/>
      <c r="Q688" s="190"/>
      <c r="R688" s="190"/>
      <c r="S688" s="190"/>
      <c r="T688" s="190"/>
      <c r="U688" s="190"/>
      <c r="V688" s="190"/>
    </row>
    <row r="689">
      <c r="C689" s="206"/>
      <c r="D689" s="206"/>
      <c r="E689" s="206"/>
      <c r="F689" s="190"/>
      <c r="G689" s="190"/>
      <c r="H689" s="190"/>
      <c r="I689" s="190"/>
      <c r="J689" s="190"/>
      <c r="K689" s="190"/>
      <c r="L689" s="190"/>
      <c r="M689" s="190"/>
      <c r="N689" s="190"/>
      <c r="O689" s="190"/>
      <c r="P689" s="190"/>
      <c r="Q689" s="190"/>
      <c r="R689" s="190"/>
      <c r="S689" s="190"/>
      <c r="T689" s="190"/>
      <c r="U689" s="190"/>
      <c r="V689" s="190"/>
    </row>
    <row r="690">
      <c r="C690" s="206"/>
      <c r="D690" s="206"/>
      <c r="E690" s="206"/>
      <c r="F690" s="190"/>
      <c r="G690" s="190"/>
      <c r="H690" s="190"/>
      <c r="I690" s="190"/>
      <c r="J690" s="190"/>
      <c r="K690" s="190"/>
      <c r="L690" s="190"/>
      <c r="M690" s="190"/>
      <c r="N690" s="190"/>
      <c r="O690" s="190"/>
      <c r="P690" s="190"/>
      <c r="Q690" s="190"/>
      <c r="R690" s="190"/>
      <c r="S690" s="190"/>
      <c r="T690" s="190"/>
      <c r="U690" s="190"/>
      <c r="V690" s="190"/>
    </row>
    <row r="691">
      <c r="C691" s="206"/>
      <c r="D691" s="206"/>
      <c r="E691" s="206"/>
      <c r="F691" s="190"/>
      <c r="G691" s="190"/>
      <c r="H691" s="190"/>
      <c r="I691" s="190"/>
      <c r="J691" s="190"/>
      <c r="K691" s="190"/>
      <c r="L691" s="190"/>
      <c r="M691" s="190"/>
      <c r="N691" s="190"/>
      <c r="O691" s="190"/>
      <c r="P691" s="190"/>
      <c r="Q691" s="190"/>
      <c r="R691" s="190"/>
      <c r="S691" s="190"/>
      <c r="T691" s="190"/>
      <c r="U691" s="190"/>
      <c r="V691" s="190"/>
    </row>
    <row r="692">
      <c r="C692" s="206"/>
      <c r="D692" s="206"/>
      <c r="E692" s="206"/>
      <c r="F692" s="190"/>
      <c r="G692" s="190"/>
      <c r="H692" s="190"/>
      <c r="I692" s="190"/>
      <c r="J692" s="190"/>
      <c r="K692" s="190"/>
      <c r="L692" s="190"/>
      <c r="M692" s="190"/>
      <c r="N692" s="190"/>
      <c r="O692" s="190"/>
      <c r="P692" s="190"/>
      <c r="Q692" s="190"/>
      <c r="R692" s="190"/>
      <c r="S692" s="190"/>
      <c r="T692" s="190"/>
      <c r="U692" s="190"/>
      <c r="V692" s="190"/>
    </row>
    <row r="693">
      <c r="C693" s="206"/>
      <c r="D693" s="206"/>
      <c r="E693" s="206"/>
      <c r="F693" s="190"/>
      <c r="G693" s="190"/>
      <c r="H693" s="190"/>
      <c r="I693" s="190"/>
      <c r="J693" s="190"/>
      <c r="K693" s="190"/>
      <c r="L693" s="190"/>
      <c r="M693" s="190"/>
      <c r="N693" s="190"/>
      <c r="O693" s="190"/>
      <c r="P693" s="190"/>
      <c r="Q693" s="190"/>
      <c r="R693" s="190"/>
      <c r="S693" s="190"/>
      <c r="T693" s="190"/>
      <c r="U693" s="190"/>
      <c r="V693" s="190"/>
    </row>
    <row r="694">
      <c r="C694" s="206"/>
      <c r="D694" s="206"/>
      <c r="E694" s="206"/>
      <c r="F694" s="190"/>
      <c r="G694" s="190"/>
      <c r="H694" s="190"/>
      <c r="I694" s="190"/>
      <c r="J694" s="190"/>
      <c r="K694" s="190"/>
      <c r="L694" s="190"/>
      <c r="M694" s="190"/>
      <c r="N694" s="190"/>
      <c r="O694" s="190"/>
      <c r="P694" s="190"/>
      <c r="Q694" s="190"/>
      <c r="R694" s="190"/>
      <c r="S694" s="190"/>
      <c r="T694" s="190"/>
      <c r="U694" s="190"/>
      <c r="V694" s="190"/>
    </row>
    <row r="695">
      <c r="C695" s="206"/>
      <c r="D695" s="206"/>
      <c r="E695" s="206"/>
      <c r="F695" s="190"/>
      <c r="G695" s="190"/>
      <c r="H695" s="190"/>
      <c r="I695" s="190"/>
      <c r="J695" s="190"/>
      <c r="K695" s="190"/>
      <c r="L695" s="190"/>
      <c r="M695" s="190"/>
      <c r="N695" s="190"/>
      <c r="O695" s="190"/>
      <c r="P695" s="190"/>
      <c r="Q695" s="190"/>
      <c r="R695" s="190"/>
      <c r="S695" s="190"/>
      <c r="T695" s="190"/>
      <c r="U695" s="190"/>
      <c r="V695" s="190"/>
    </row>
    <row r="696">
      <c r="C696" s="206"/>
      <c r="D696" s="206"/>
      <c r="E696" s="206"/>
      <c r="F696" s="190"/>
      <c r="G696" s="190"/>
      <c r="H696" s="190"/>
      <c r="I696" s="190"/>
      <c r="J696" s="190"/>
      <c r="K696" s="190"/>
      <c r="L696" s="190"/>
      <c r="M696" s="190"/>
      <c r="N696" s="190"/>
      <c r="O696" s="190"/>
      <c r="P696" s="190"/>
      <c r="Q696" s="190"/>
      <c r="R696" s="190"/>
      <c r="S696" s="190"/>
      <c r="T696" s="190"/>
      <c r="U696" s="190"/>
      <c r="V696" s="190"/>
    </row>
    <row r="697">
      <c r="C697" s="206"/>
      <c r="D697" s="206"/>
      <c r="E697" s="206"/>
      <c r="F697" s="190"/>
      <c r="G697" s="190"/>
      <c r="H697" s="190"/>
      <c r="I697" s="190"/>
      <c r="J697" s="190"/>
      <c r="K697" s="190"/>
      <c r="L697" s="190"/>
      <c r="M697" s="190"/>
      <c r="N697" s="190"/>
      <c r="O697" s="190"/>
      <c r="P697" s="190"/>
      <c r="Q697" s="190"/>
      <c r="R697" s="190"/>
      <c r="S697" s="190"/>
      <c r="T697" s="190"/>
      <c r="U697" s="190"/>
      <c r="V697" s="190"/>
    </row>
    <row r="698">
      <c r="C698" s="206"/>
      <c r="D698" s="206"/>
      <c r="E698" s="206"/>
      <c r="F698" s="190"/>
      <c r="G698" s="190"/>
      <c r="H698" s="190"/>
      <c r="I698" s="190"/>
      <c r="J698" s="190"/>
      <c r="K698" s="190"/>
      <c r="L698" s="190"/>
      <c r="M698" s="190"/>
      <c r="N698" s="190"/>
      <c r="O698" s="190"/>
      <c r="P698" s="190"/>
      <c r="Q698" s="190"/>
      <c r="R698" s="190"/>
      <c r="S698" s="190"/>
      <c r="T698" s="190"/>
      <c r="U698" s="190"/>
      <c r="V698" s="190"/>
    </row>
    <row r="699">
      <c r="C699" s="206"/>
      <c r="D699" s="206"/>
      <c r="E699" s="206"/>
      <c r="F699" s="190"/>
      <c r="G699" s="190"/>
      <c r="H699" s="190"/>
      <c r="I699" s="190"/>
      <c r="J699" s="190"/>
      <c r="K699" s="190"/>
      <c r="L699" s="190"/>
      <c r="M699" s="190"/>
      <c r="N699" s="190"/>
      <c r="O699" s="190"/>
      <c r="P699" s="190"/>
      <c r="Q699" s="190"/>
      <c r="R699" s="190"/>
      <c r="S699" s="190"/>
      <c r="T699" s="190"/>
      <c r="U699" s="190"/>
      <c r="V699" s="190"/>
    </row>
    <row r="700">
      <c r="C700" s="206"/>
      <c r="D700" s="206"/>
      <c r="E700" s="206"/>
      <c r="F700" s="190"/>
      <c r="G700" s="190"/>
      <c r="H700" s="190"/>
      <c r="I700" s="190"/>
      <c r="J700" s="190"/>
      <c r="K700" s="190"/>
      <c r="L700" s="190"/>
      <c r="M700" s="190"/>
      <c r="N700" s="190"/>
      <c r="O700" s="190"/>
      <c r="P700" s="190"/>
      <c r="Q700" s="190"/>
      <c r="R700" s="190"/>
      <c r="S700" s="190"/>
      <c r="T700" s="190"/>
      <c r="U700" s="190"/>
      <c r="V700" s="190"/>
    </row>
    <row r="701">
      <c r="C701" s="206"/>
      <c r="D701" s="206"/>
      <c r="E701" s="206"/>
      <c r="F701" s="190"/>
      <c r="G701" s="190"/>
      <c r="H701" s="190"/>
      <c r="I701" s="190"/>
      <c r="J701" s="190"/>
      <c r="K701" s="190"/>
      <c r="L701" s="190"/>
      <c r="M701" s="190"/>
      <c r="N701" s="190"/>
      <c r="O701" s="190"/>
      <c r="P701" s="190"/>
      <c r="Q701" s="190"/>
      <c r="R701" s="190"/>
      <c r="S701" s="190"/>
      <c r="T701" s="190"/>
      <c r="U701" s="190"/>
      <c r="V701" s="190"/>
    </row>
    <row r="702">
      <c r="C702" s="206"/>
      <c r="D702" s="206"/>
      <c r="E702" s="206"/>
      <c r="F702" s="190"/>
      <c r="G702" s="190"/>
      <c r="H702" s="190"/>
      <c r="I702" s="190"/>
      <c r="J702" s="190"/>
      <c r="K702" s="190"/>
      <c r="L702" s="190"/>
      <c r="M702" s="190"/>
      <c r="N702" s="190"/>
      <c r="O702" s="190"/>
      <c r="P702" s="190"/>
      <c r="Q702" s="190"/>
      <c r="R702" s="190"/>
      <c r="S702" s="190"/>
      <c r="T702" s="190"/>
      <c r="U702" s="190"/>
      <c r="V702" s="190"/>
    </row>
    <row r="703">
      <c r="C703" s="206"/>
      <c r="D703" s="206"/>
      <c r="E703" s="206"/>
      <c r="F703" s="190"/>
      <c r="G703" s="190"/>
      <c r="H703" s="190"/>
      <c r="I703" s="190"/>
      <c r="J703" s="190"/>
      <c r="K703" s="190"/>
      <c r="L703" s="190"/>
      <c r="M703" s="190"/>
      <c r="N703" s="190"/>
      <c r="O703" s="190"/>
      <c r="P703" s="190"/>
      <c r="Q703" s="190"/>
      <c r="R703" s="190"/>
      <c r="S703" s="190"/>
      <c r="T703" s="190"/>
      <c r="U703" s="190"/>
      <c r="V703" s="190"/>
    </row>
    <row r="704">
      <c r="C704" s="206"/>
      <c r="D704" s="206"/>
      <c r="E704" s="206"/>
      <c r="F704" s="190"/>
      <c r="G704" s="190"/>
      <c r="H704" s="190"/>
      <c r="I704" s="190"/>
      <c r="J704" s="190"/>
      <c r="K704" s="190"/>
      <c r="L704" s="190"/>
      <c r="M704" s="190"/>
      <c r="N704" s="190"/>
      <c r="O704" s="190"/>
      <c r="P704" s="190"/>
      <c r="Q704" s="190"/>
      <c r="R704" s="190"/>
      <c r="S704" s="190"/>
      <c r="T704" s="190"/>
      <c r="U704" s="190"/>
      <c r="V704" s="190"/>
    </row>
    <row r="705">
      <c r="C705" s="206"/>
      <c r="D705" s="206"/>
      <c r="E705" s="206"/>
      <c r="F705" s="190"/>
      <c r="G705" s="190"/>
      <c r="H705" s="190"/>
      <c r="I705" s="190"/>
      <c r="J705" s="190"/>
      <c r="K705" s="190"/>
      <c r="L705" s="190"/>
      <c r="M705" s="190"/>
      <c r="N705" s="190"/>
      <c r="O705" s="190"/>
      <c r="P705" s="190"/>
      <c r="Q705" s="190"/>
      <c r="R705" s="190"/>
      <c r="S705" s="190"/>
      <c r="T705" s="190"/>
      <c r="U705" s="190"/>
      <c r="V705" s="190"/>
    </row>
    <row r="706">
      <c r="C706" s="206"/>
      <c r="D706" s="206"/>
      <c r="E706" s="206"/>
      <c r="F706" s="190"/>
      <c r="G706" s="190"/>
      <c r="H706" s="190"/>
      <c r="I706" s="190"/>
      <c r="J706" s="190"/>
      <c r="K706" s="190"/>
      <c r="L706" s="190"/>
      <c r="M706" s="190"/>
      <c r="N706" s="190"/>
      <c r="O706" s="190"/>
      <c r="P706" s="190"/>
      <c r="Q706" s="190"/>
      <c r="R706" s="190"/>
      <c r="S706" s="190"/>
      <c r="T706" s="190"/>
      <c r="U706" s="190"/>
      <c r="V706" s="190"/>
    </row>
    <row r="707">
      <c r="C707" s="206"/>
      <c r="D707" s="206"/>
      <c r="E707" s="206"/>
      <c r="F707" s="190"/>
      <c r="G707" s="190"/>
      <c r="H707" s="190"/>
      <c r="I707" s="190"/>
      <c r="J707" s="190"/>
      <c r="K707" s="190"/>
      <c r="L707" s="190"/>
      <c r="M707" s="190"/>
      <c r="N707" s="190"/>
      <c r="O707" s="190"/>
      <c r="P707" s="190"/>
      <c r="Q707" s="190"/>
      <c r="R707" s="190"/>
      <c r="S707" s="190"/>
      <c r="T707" s="190"/>
      <c r="U707" s="190"/>
      <c r="V707" s="190"/>
    </row>
    <row r="708">
      <c r="C708" s="206"/>
      <c r="D708" s="206"/>
      <c r="E708" s="206"/>
      <c r="F708" s="190"/>
      <c r="G708" s="190"/>
      <c r="H708" s="190"/>
      <c r="I708" s="190"/>
      <c r="J708" s="190"/>
      <c r="K708" s="190"/>
      <c r="L708" s="190"/>
      <c r="M708" s="190"/>
      <c r="N708" s="190"/>
      <c r="O708" s="190"/>
      <c r="P708" s="190"/>
      <c r="Q708" s="190"/>
      <c r="R708" s="190"/>
      <c r="S708" s="190"/>
      <c r="T708" s="190"/>
      <c r="U708" s="190"/>
      <c r="V708" s="190"/>
    </row>
    <row r="709">
      <c r="C709" s="206"/>
      <c r="D709" s="206"/>
      <c r="E709" s="206"/>
      <c r="F709" s="190"/>
      <c r="G709" s="190"/>
      <c r="H709" s="190"/>
      <c r="I709" s="190"/>
      <c r="J709" s="190"/>
      <c r="K709" s="190"/>
      <c r="L709" s="190"/>
      <c r="M709" s="190"/>
      <c r="N709" s="190"/>
      <c r="O709" s="190"/>
      <c r="P709" s="190"/>
      <c r="Q709" s="190"/>
      <c r="R709" s="190"/>
      <c r="S709" s="190"/>
      <c r="T709" s="190"/>
      <c r="U709" s="190"/>
      <c r="V709" s="190"/>
    </row>
    <row r="710">
      <c r="C710" s="206"/>
      <c r="D710" s="206"/>
      <c r="E710" s="206"/>
      <c r="F710" s="190"/>
      <c r="G710" s="190"/>
      <c r="H710" s="190"/>
      <c r="I710" s="190"/>
      <c r="J710" s="190"/>
      <c r="K710" s="190"/>
      <c r="L710" s="190"/>
      <c r="M710" s="190"/>
      <c r="N710" s="190"/>
      <c r="O710" s="190"/>
      <c r="P710" s="190"/>
      <c r="Q710" s="190"/>
      <c r="R710" s="190"/>
      <c r="S710" s="190"/>
      <c r="T710" s="190"/>
      <c r="U710" s="190"/>
      <c r="V710" s="190"/>
    </row>
    <row r="711">
      <c r="C711" s="206"/>
      <c r="D711" s="206"/>
      <c r="E711" s="206"/>
      <c r="F711" s="190"/>
      <c r="G711" s="190"/>
      <c r="H711" s="190"/>
      <c r="I711" s="190"/>
      <c r="J711" s="190"/>
      <c r="K711" s="190"/>
      <c r="L711" s="190"/>
      <c r="M711" s="190"/>
      <c r="N711" s="190"/>
      <c r="O711" s="190"/>
      <c r="P711" s="190"/>
      <c r="Q711" s="190"/>
      <c r="R711" s="190"/>
      <c r="S711" s="190"/>
      <c r="T711" s="190"/>
      <c r="U711" s="190"/>
      <c r="V711" s="190"/>
    </row>
    <row r="712">
      <c r="C712" s="206"/>
      <c r="D712" s="206"/>
      <c r="E712" s="206"/>
      <c r="F712" s="190"/>
      <c r="G712" s="190"/>
      <c r="H712" s="190"/>
      <c r="I712" s="190"/>
      <c r="J712" s="190"/>
      <c r="K712" s="190"/>
      <c r="L712" s="190"/>
      <c r="M712" s="190"/>
      <c r="N712" s="190"/>
      <c r="O712" s="190"/>
      <c r="P712" s="190"/>
      <c r="Q712" s="190"/>
      <c r="R712" s="190"/>
      <c r="S712" s="190"/>
      <c r="T712" s="190"/>
      <c r="U712" s="190"/>
      <c r="V712" s="190"/>
    </row>
    <row r="713">
      <c r="C713" s="206"/>
      <c r="D713" s="206"/>
      <c r="E713" s="206"/>
      <c r="F713" s="190"/>
      <c r="G713" s="190"/>
      <c r="H713" s="190"/>
      <c r="I713" s="190"/>
      <c r="J713" s="190"/>
      <c r="K713" s="190"/>
      <c r="L713" s="190"/>
      <c r="M713" s="190"/>
      <c r="N713" s="190"/>
      <c r="O713" s="190"/>
      <c r="P713" s="190"/>
      <c r="Q713" s="190"/>
      <c r="R713" s="190"/>
      <c r="S713" s="190"/>
      <c r="T713" s="190"/>
      <c r="U713" s="190"/>
      <c r="V713" s="190"/>
    </row>
    <row r="714">
      <c r="C714" s="206"/>
      <c r="D714" s="206"/>
      <c r="E714" s="206"/>
      <c r="F714" s="190"/>
      <c r="G714" s="190"/>
      <c r="H714" s="190"/>
      <c r="I714" s="190"/>
      <c r="J714" s="190"/>
      <c r="K714" s="190"/>
      <c r="L714" s="190"/>
      <c r="M714" s="190"/>
      <c r="N714" s="190"/>
      <c r="O714" s="190"/>
      <c r="P714" s="190"/>
      <c r="Q714" s="190"/>
      <c r="R714" s="190"/>
      <c r="S714" s="190"/>
      <c r="T714" s="190"/>
      <c r="U714" s="190"/>
      <c r="V714" s="190"/>
    </row>
    <row r="715">
      <c r="C715" s="206"/>
      <c r="D715" s="206"/>
      <c r="E715" s="206"/>
      <c r="F715" s="190"/>
      <c r="G715" s="190"/>
      <c r="H715" s="190"/>
      <c r="I715" s="190"/>
      <c r="J715" s="190"/>
      <c r="K715" s="190"/>
      <c r="L715" s="190"/>
      <c r="M715" s="190"/>
      <c r="N715" s="190"/>
      <c r="O715" s="190"/>
      <c r="P715" s="190"/>
      <c r="Q715" s="190"/>
      <c r="R715" s="190"/>
      <c r="S715" s="190"/>
      <c r="T715" s="190"/>
      <c r="U715" s="190"/>
      <c r="V715" s="190"/>
    </row>
    <row r="716">
      <c r="C716" s="206"/>
      <c r="D716" s="206"/>
      <c r="E716" s="206"/>
      <c r="F716" s="190"/>
      <c r="G716" s="190"/>
      <c r="H716" s="190"/>
      <c r="I716" s="190"/>
      <c r="J716" s="190"/>
      <c r="K716" s="190"/>
      <c r="L716" s="190"/>
      <c r="M716" s="190"/>
      <c r="N716" s="190"/>
      <c r="O716" s="190"/>
      <c r="P716" s="190"/>
      <c r="Q716" s="190"/>
      <c r="R716" s="190"/>
      <c r="S716" s="190"/>
      <c r="T716" s="190"/>
      <c r="U716" s="190"/>
      <c r="V716" s="190"/>
    </row>
    <row r="717">
      <c r="C717" s="206"/>
      <c r="D717" s="206"/>
      <c r="E717" s="206"/>
      <c r="F717" s="190"/>
      <c r="G717" s="190"/>
      <c r="H717" s="190"/>
      <c r="I717" s="190"/>
      <c r="J717" s="190"/>
      <c r="K717" s="190"/>
      <c r="L717" s="190"/>
      <c r="M717" s="190"/>
      <c r="N717" s="190"/>
      <c r="O717" s="190"/>
      <c r="P717" s="190"/>
      <c r="Q717" s="190"/>
      <c r="R717" s="190"/>
      <c r="S717" s="190"/>
      <c r="T717" s="190"/>
      <c r="U717" s="190"/>
      <c r="V717" s="190"/>
    </row>
    <row r="718">
      <c r="C718" s="206"/>
      <c r="D718" s="206"/>
      <c r="E718" s="206"/>
      <c r="F718" s="190"/>
      <c r="G718" s="190"/>
      <c r="H718" s="190"/>
      <c r="I718" s="190"/>
      <c r="J718" s="190"/>
      <c r="K718" s="190"/>
      <c r="L718" s="190"/>
      <c r="M718" s="190"/>
      <c r="N718" s="190"/>
      <c r="O718" s="190"/>
      <c r="P718" s="190"/>
      <c r="Q718" s="190"/>
      <c r="R718" s="190"/>
      <c r="S718" s="190"/>
      <c r="T718" s="190"/>
      <c r="U718" s="190"/>
      <c r="V718" s="190"/>
    </row>
    <row r="719">
      <c r="C719" s="206"/>
      <c r="D719" s="206"/>
      <c r="E719" s="206"/>
      <c r="F719" s="190"/>
      <c r="G719" s="190"/>
      <c r="H719" s="190"/>
      <c r="I719" s="190"/>
      <c r="J719" s="190"/>
      <c r="K719" s="190"/>
      <c r="L719" s="190"/>
      <c r="M719" s="190"/>
      <c r="N719" s="190"/>
      <c r="O719" s="190"/>
      <c r="P719" s="190"/>
      <c r="Q719" s="190"/>
      <c r="R719" s="190"/>
      <c r="S719" s="190"/>
      <c r="T719" s="190"/>
      <c r="U719" s="190"/>
      <c r="V719" s="190"/>
    </row>
    <row r="720">
      <c r="C720" s="206"/>
      <c r="D720" s="206"/>
      <c r="E720" s="206"/>
      <c r="F720" s="190"/>
      <c r="G720" s="190"/>
      <c r="H720" s="190"/>
      <c r="I720" s="190"/>
      <c r="J720" s="190"/>
      <c r="K720" s="190"/>
      <c r="L720" s="190"/>
      <c r="M720" s="190"/>
      <c r="N720" s="190"/>
      <c r="O720" s="190"/>
      <c r="P720" s="190"/>
      <c r="Q720" s="190"/>
      <c r="R720" s="190"/>
      <c r="S720" s="190"/>
      <c r="T720" s="190"/>
      <c r="U720" s="190"/>
      <c r="V720" s="190"/>
    </row>
    <row r="721">
      <c r="C721" s="206"/>
      <c r="D721" s="206"/>
      <c r="E721" s="206"/>
      <c r="F721" s="190"/>
      <c r="G721" s="190"/>
      <c r="H721" s="190"/>
      <c r="I721" s="190"/>
      <c r="J721" s="190"/>
      <c r="K721" s="190"/>
      <c r="L721" s="190"/>
      <c r="M721" s="190"/>
      <c r="N721" s="190"/>
      <c r="O721" s="190"/>
      <c r="P721" s="190"/>
      <c r="Q721" s="190"/>
      <c r="R721" s="190"/>
      <c r="S721" s="190"/>
      <c r="T721" s="190"/>
      <c r="U721" s="190"/>
      <c r="V721" s="190"/>
    </row>
    <row r="722">
      <c r="C722" s="206"/>
      <c r="D722" s="206"/>
      <c r="E722" s="206"/>
      <c r="F722" s="190"/>
      <c r="G722" s="190"/>
      <c r="H722" s="190"/>
      <c r="I722" s="190"/>
      <c r="J722" s="190"/>
      <c r="K722" s="190"/>
      <c r="L722" s="190"/>
      <c r="M722" s="190"/>
      <c r="N722" s="190"/>
      <c r="O722" s="190"/>
      <c r="P722" s="190"/>
      <c r="Q722" s="190"/>
      <c r="R722" s="190"/>
      <c r="S722" s="190"/>
      <c r="T722" s="190"/>
      <c r="U722" s="190"/>
      <c r="V722" s="190"/>
    </row>
    <row r="723">
      <c r="C723" s="206"/>
      <c r="D723" s="206"/>
      <c r="E723" s="206"/>
      <c r="F723" s="190"/>
      <c r="G723" s="190"/>
      <c r="H723" s="190"/>
      <c r="I723" s="190"/>
      <c r="J723" s="190"/>
      <c r="K723" s="190"/>
      <c r="L723" s="190"/>
      <c r="M723" s="190"/>
      <c r="N723" s="190"/>
      <c r="O723" s="190"/>
      <c r="P723" s="190"/>
      <c r="Q723" s="190"/>
      <c r="R723" s="190"/>
      <c r="S723" s="190"/>
      <c r="T723" s="190"/>
      <c r="U723" s="190"/>
      <c r="V723" s="190"/>
    </row>
    <row r="724">
      <c r="C724" s="206"/>
      <c r="D724" s="206"/>
      <c r="E724" s="206"/>
      <c r="F724" s="190"/>
      <c r="G724" s="190"/>
      <c r="H724" s="190"/>
      <c r="I724" s="190"/>
      <c r="J724" s="190"/>
      <c r="K724" s="190"/>
      <c r="L724" s="190"/>
      <c r="M724" s="190"/>
      <c r="N724" s="190"/>
      <c r="O724" s="190"/>
      <c r="P724" s="190"/>
      <c r="Q724" s="190"/>
      <c r="R724" s="190"/>
      <c r="S724" s="190"/>
      <c r="T724" s="190"/>
      <c r="U724" s="190"/>
      <c r="V724" s="190"/>
    </row>
    <row r="725">
      <c r="C725" s="206"/>
      <c r="D725" s="206"/>
      <c r="E725" s="206"/>
      <c r="F725" s="190"/>
      <c r="G725" s="190"/>
      <c r="H725" s="190"/>
      <c r="I725" s="190"/>
      <c r="J725" s="190"/>
      <c r="K725" s="190"/>
      <c r="L725" s="190"/>
      <c r="M725" s="190"/>
      <c r="N725" s="190"/>
      <c r="O725" s="190"/>
      <c r="P725" s="190"/>
      <c r="Q725" s="190"/>
      <c r="R725" s="190"/>
      <c r="S725" s="190"/>
      <c r="T725" s="190"/>
      <c r="U725" s="190"/>
      <c r="V725" s="190"/>
    </row>
    <row r="726">
      <c r="C726" s="206"/>
      <c r="D726" s="206"/>
      <c r="E726" s="206"/>
      <c r="F726" s="190"/>
      <c r="G726" s="190"/>
      <c r="H726" s="190"/>
      <c r="I726" s="190"/>
      <c r="J726" s="190"/>
      <c r="K726" s="190"/>
      <c r="L726" s="190"/>
      <c r="M726" s="190"/>
      <c r="N726" s="190"/>
      <c r="O726" s="190"/>
      <c r="P726" s="190"/>
      <c r="Q726" s="190"/>
      <c r="R726" s="190"/>
      <c r="S726" s="190"/>
      <c r="T726" s="190"/>
      <c r="U726" s="190"/>
      <c r="V726" s="190"/>
    </row>
    <row r="727">
      <c r="C727" s="206"/>
      <c r="D727" s="206"/>
      <c r="E727" s="206"/>
      <c r="F727" s="190"/>
      <c r="G727" s="190"/>
      <c r="H727" s="190"/>
      <c r="I727" s="190"/>
      <c r="J727" s="190"/>
      <c r="K727" s="190"/>
      <c r="L727" s="190"/>
      <c r="M727" s="190"/>
      <c r="N727" s="190"/>
      <c r="O727" s="190"/>
      <c r="P727" s="190"/>
      <c r="Q727" s="190"/>
      <c r="R727" s="190"/>
      <c r="S727" s="190"/>
      <c r="T727" s="190"/>
      <c r="U727" s="190"/>
      <c r="V727" s="190"/>
    </row>
    <row r="728">
      <c r="C728" s="206"/>
      <c r="D728" s="206"/>
      <c r="E728" s="206"/>
      <c r="F728" s="190"/>
      <c r="G728" s="190"/>
      <c r="H728" s="190"/>
      <c r="I728" s="190"/>
      <c r="J728" s="190"/>
      <c r="K728" s="190"/>
      <c r="L728" s="190"/>
      <c r="M728" s="190"/>
      <c r="N728" s="190"/>
      <c r="O728" s="190"/>
      <c r="P728" s="190"/>
      <c r="Q728" s="190"/>
      <c r="R728" s="190"/>
      <c r="S728" s="190"/>
      <c r="T728" s="190"/>
      <c r="U728" s="190"/>
      <c r="V728" s="190"/>
    </row>
    <row r="729">
      <c r="C729" s="206"/>
      <c r="D729" s="206"/>
      <c r="E729" s="206"/>
      <c r="F729" s="190"/>
      <c r="G729" s="190"/>
      <c r="H729" s="190"/>
      <c r="I729" s="190"/>
      <c r="J729" s="190"/>
      <c r="K729" s="190"/>
      <c r="L729" s="190"/>
      <c r="M729" s="190"/>
      <c r="N729" s="190"/>
      <c r="O729" s="190"/>
      <c r="P729" s="190"/>
      <c r="Q729" s="190"/>
      <c r="R729" s="190"/>
      <c r="S729" s="190"/>
      <c r="T729" s="190"/>
      <c r="U729" s="190"/>
      <c r="V729" s="190"/>
    </row>
    <row r="730">
      <c r="C730" s="206"/>
      <c r="D730" s="206"/>
      <c r="E730" s="206"/>
      <c r="F730" s="190"/>
      <c r="G730" s="190"/>
      <c r="H730" s="190"/>
      <c r="I730" s="190"/>
      <c r="J730" s="190"/>
      <c r="K730" s="190"/>
      <c r="L730" s="190"/>
      <c r="M730" s="190"/>
      <c r="N730" s="190"/>
      <c r="O730" s="190"/>
      <c r="P730" s="190"/>
      <c r="Q730" s="190"/>
      <c r="R730" s="190"/>
      <c r="S730" s="190"/>
      <c r="T730" s="190"/>
      <c r="U730" s="190"/>
      <c r="V730" s="190"/>
    </row>
    <row r="731">
      <c r="C731" s="206"/>
      <c r="D731" s="206"/>
      <c r="E731" s="206"/>
      <c r="F731" s="190"/>
      <c r="G731" s="190"/>
      <c r="H731" s="190"/>
      <c r="I731" s="190"/>
      <c r="J731" s="190"/>
      <c r="K731" s="190"/>
      <c r="L731" s="190"/>
      <c r="M731" s="190"/>
      <c r="N731" s="190"/>
      <c r="O731" s="190"/>
      <c r="P731" s="190"/>
      <c r="Q731" s="190"/>
      <c r="R731" s="190"/>
      <c r="S731" s="190"/>
      <c r="T731" s="190"/>
      <c r="U731" s="190"/>
      <c r="V731" s="190"/>
    </row>
    <row r="732">
      <c r="C732" s="206"/>
      <c r="D732" s="206"/>
      <c r="E732" s="206"/>
      <c r="F732" s="190"/>
      <c r="G732" s="190"/>
      <c r="H732" s="190"/>
      <c r="I732" s="190"/>
      <c r="J732" s="190"/>
      <c r="K732" s="190"/>
      <c r="L732" s="190"/>
      <c r="M732" s="190"/>
      <c r="N732" s="190"/>
      <c r="O732" s="190"/>
      <c r="P732" s="190"/>
      <c r="Q732" s="190"/>
      <c r="R732" s="190"/>
      <c r="S732" s="190"/>
      <c r="T732" s="190"/>
      <c r="U732" s="190"/>
      <c r="V732" s="190"/>
    </row>
    <row r="733">
      <c r="C733" s="206"/>
      <c r="D733" s="206"/>
      <c r="E733" s="206"/>
      <c r="F733" s="190"/>
      <c r="G733" s="190"/>
      <c r="H733" s="190"/>
      <c r="I733" s="190"/>
      <c r="J733" s="190"/>
      <c r="K733" s="190"/>
      <c r="L733" s="190"/>
      <c r="M733" s="190"/>
      <c r="N733" s="190"/>
      <c r="O733" s="190"/>
      <c r="P733" s="190"/>
      <c r="Q733" s="190"/>
      <c r="R733" s="190"/>
      <c r="S733" s="190"/>
      <c r="T733" s="190"/>
      <c r="U733" s="190"/>
      <c r="V733" s="190"/>
    </row>
    <row r="734">
      <c r="C734" s="206"/>
      <c r="D734" s="206"/>
      <c r="E734" s="206"/>
      <c r="F734" s="190"/>
      <c r="G734" s="190"/>
      <c r="H734" s="190"/>
      <c r="I734" s="190"/>
      <c r="J734" s="190"/>
      <c r="K734" s="190"/>
      <c r="L734" s="190"/>
      <c r="M734" s="190"/>
      <c r="N734" s="190"/>
      <c r="O734" s="190"/>
      <c r="P734" s="190"/>
      <c r="Q734" s="190"/>
      <c r="R734" s="190"/>
      <c r="S734" s="190"/>
      <c r="T734" s="190"/>
      <c r="U734" s="190"/>
      <c r="V734" s="190"/>
    </row>
    <row r="735">
      <c r="C735" s="206"/>
      <c r="D735" s="206"/>
      <c r="E735" s="206"/>
      <c r="F735" s="190"/>
      <c r="G735" s="190"/>
      <c r="H735" s="190"/>
      <c r="I735" s="190"/>
      <c r="J735" s="190"/>
      <c r="K735" s="190"/>
      <c r="L735" s="190"/>
      <c r="M735" s="190"/>
      <c r="N735" s="190"/>
      <c r="O735" s="190"/>
      <c r="P735" s="190"/>
      <c r="Q735" s="190"/>
      <c r="R735" s="190"/>
      <c r="S735" s="190"/>
      <c r="T735" s="190"/>
      <c r="U735" s="190"/>
      <c r="V735" s="190"/>
    </row>
    <row r="736">
      <c r="C736" s="206"/>
      <c r="D736" s="206"/>
      <c r="E736" s="206"/>
      <c r="F736" s="190"/>
      <c r="G736" s="190"/>
      <c r="H736" s="190"/>
      <c r="I736" s="190"/>
      <c r="J736" s="190"/>
      <c r="K736" s="190"/>
      <c r="L736" s="190"/>
      <c r="M736" s="190"/>
      <c r="N736" s="190"/>
      <c r="O736" s="190"/>
      <c r="P736" s="190"/>
      <c r="Q736" s="190"/>
      <c r="R736" s="190"/>
      <c r="S736" s="190"/>
      <c r="T736" s="190"/>
      <c r="U736" s="190"/>
      <c r="V736" s="190"/>
    </row>
    <row r="737">
      <c r="C737" s="206"/>
      <c r="D737" s="206"/>
      <c r="E737" s="206"/>
      <c r="F737" s="190"/>
      <c r="G737" s="190"/>
      <c r="H737" s="190"/>
      <c r="I737" s="190"/>
      <c r="J737" s="190"/>
      <c r="K737" s="190"/>
      <c r="L737" s="190"/>
      <c r="M737" s="190"/>
      <c r="N737" s="190"/>
      <c r="O737" s="190"/>
      <c r="P737" s="190"/>
      <c r="Q737" s="190"/>
      <c r="R737" s="190"/>
      <c r="S737" s="190"/>
      <c r="T737" s="190"/>
      <c r="U737" s="190"/>
      <c r="V737" s="190"/>
    </row>
    <row r="738">
      <c r="C738" s="206"/>
      <c r="D738" s="206"/>
      <c r="E738" s="206"/>
      <c r="F738" s="190"/>
      <c r="G738" s="190"/>
      <c r="H738" s="190"/>
      <c r="I738" s="190"/>
      <c r="J738" s="190"/>
      <c r="K738" s="190"/>
      <c r="L738" s="190"/>
      <c r="M738" s="190"/>
      <c r="N738" s="190"/>
      <c r="O738" s="190"/>
      <c r="P738" s="190"/>
      <c r="Q738" s="190"/>
      <c r="R738" s="190"/>
      <c r="S738" s="190"/>
      <c r="T738" s="190"/>
      <c r="U738" s="190"/>
      <c r="V738" s="190"/>
    </row>
    <row r="739">
      <c r="C739" s="206"/>
      <c r="D739" s="206"/>
      <c r="E739" s="206"/>
      <c r="F739" s="190"/>
      <c r="G739" s="190"/>
      <c r="H739" s="190"/>
      <c r="I739" s="190"/>
      <c r="J739" s="190"/>
      <c r="K739" s="190"/>
      <c r="L739" s="190"/>
      <c r="M739" s="190"/>
      <c r="N739" s="190"/>
      <c r="O739" s="190"/>
      <c r="P739" s="190"/>
      <c r="Q739" s="190"/>
      <c r="R739" s="190"/>
      <c r="S739" s="190"/>
      <c r="T739" s="190"/>
      <c r="U739" s="190"/>
      <c r="V739" s="190"/>
    </row>
    <row r="740">
      <c r="C740" s="206"/>
      <c r="D740" s="206"/>
      <c r="E740" s="206"/>
      <c r="F740" s="190"/>
      <c r="G740" s="190"/>
      <c r="H740" s="190"/>
      <c r="I740" s="190"/>
      <c r="J740" s="190"/>
      <c r="K740" s="190"/>
      <c r="L740" s="190"/>
      <c r="M740" s="190"/>
      <c r="N740" s="190"/>
      <c r="O740" s="190"/>
      <c r="P740" s="190"/>
      <c r="Q740" s="190"/>
      <c r="R740" s="190"/>
      <c r="S740" s="190"/>
      <c r="T740" s="190"/>
      <c r="U740" s="190"/>
      <c r="V740" s="190"/>
    </row>
    <row r="741">
      <c r="C741" s="206"/>
      <c r="D741" s="206"/>
      <c r="E741" s="206"/>
      <c r="F741" s="190"/>
      <c r="G741" s="190"/>
      <c r="H741" s="190"/>
      <c r="I741" s="190"/>
      <c r="J741" s="190"/>
      <c r="K741" s="190"/>
      <c r="L741" s="190"/>
      <c r="M741" s="190"/>
      <c r="N741" s="190"/>
      <c r="O741" s="190"/>
      <c r="P741" s="190"/>
      <c r="Q741" s="190"/>
      <c r="R741" s="190"/>
      <c r="S741" s="190"/>
      <c r="T741" s="190"/>
      <c r="U741" s="190"/>
      <c r="V741" s="190"/>
    </row>
    <row r="742">
      <c r="C742" s="206"/>
      <c r="D742" s="206"/>
      <c r="E742" s="206"/>
      <c r="F742" s="190"/>
      <c r="G742" s="190"/>
      <c r="H742" s="190"/>
      <c r="I742" s="190"/>
      <c r="J742" s="190"/>
      <c r="K742" s="190"/>
      <c r="L742" s="190"/>
      <c r="M742" s="190"/>
      <c r="N742" s="190"/>
      <c r="O742" s="190"/>
      <c r="P742" s="190"/>
      <c r="Q742" s="190"/>
      <c r="R742" s="190"/>
      <c r="S742" s="190"/>
      <c r="T742" s="190"/>
      <c r="U742" s="190"/>
      <c r="V742" s="190"/>
    </row>
    <row r="743">
      <c r="C743" s="206"/>
      <c r="D743" s="206"/>
      <c r="E743" s="206"/>
      <c r="F743" s="190"/>
      <c r="G743" s="190"/>
      <c r="H743" s="190"/>
      <c r="I743" s="190"/>
      <c r="J743" s="190"/>
      <c r="K743" s="190"/>
      <c r="L743" s="190"/>
      <c r="M743" s="190"/>
      <c r="N743" s="190"/>
      <c r="O743" s="190"/>
      <c r="P743" s="190"/>
      <c r="Q743" s="190"/>
      <c r="R743" s="190"/>
      <c r="S743" s="190"/>
      <c r="T743" s="190"/>
      <c r="U743" s="190"/>
      <c r="V743" s="190"/>
    </row>
    <row r="744">
      <c r="C744" s="206"/>
      <c r="D744" s="206"/>
      <c r="E744" s="206"/>
      <c r="F744" s="190"/>
      <c r="G744" s="190"/>
      <c r="H744" s="190"/>
      <c r="I744" s="190"/>
      <c r="J744" s="190"/>
      <c r="K744" s="190"/>
      <c r="L744" s="190"/>
      <c r="M744" s="190"/>
      <c r="N744" s="190"/>
      <c r="O744" s="190"/>
      <c r="P744" s="190"/>
      <c r="Q744" s="190"/>
      <c r="R744" s="190"/>
      <c r="S744" s="190"/>
      <c r="T744" s="190"/>
      <c r="U744" s="190"/>
      <c r="V744" s="190"/>
    </row>
    <row r="745">
      <c r="C745" s="206"/>
      <c r="D745" s="206"/>
      <c r="E745" s="206"/>
      <c r="F745" s="190"/>
      <c r="G745" s="190"/>
      <c r="H745" s="190"/>
      <c r="I745" s="190"/>
      <c r="J745" s="190"/>
      <c r="K745" s="190"/>
      <c r="L745" s="190"/>
      <c r="M745" s="190"/>
      <c r="N745" s="190"/>
      <c r="O745" s="190"/>
      <c r="P745" s="190"/>
      <c r="Q745" s="190"/>
      <c r="R745" s="190"/>
      <c r="S745" s="190"/>
      <c r="T745" s="190"/>
      <c r="U745" s="190"/>
      <c r="V745" s="190"/>
    </row>
    <row r="746">
      <c r="C746" s="206"/>
      <c r="D746" s="206"/>
      <c r="E746" s="206"/>
      <c r="F746" s="190"/>
      <c r="G746" s="190"/>
      <c r="H746" s="190"/>
      <c r="I746" s="190"/>
      <c r="J746" s="190"/>
      <c r="K746" s="190"/>
      <c r="L746" s="190"/>
      <c r="M746" s="190"/>
      <c r="N746" s="190"/>
      <c r="O746" s="190"/>
      <c r="P746" s="190"/>
      <c r="Q746" s="190"/>
      <c r="R746" s="190"/>
      <c r="S746" s="190"/>
      <c r="T746" s="190"/>
      <c r="U746" s="190"/>
      <c r="V746" s="190"/>
    </row>
    <row r="747">
      <c r="C747" s="206"/>
      <c r="D747" s="206"/>
      <c r="E747" s="206"/>
      <c r="F747" s="190"/>
      <c r="G747" s="190"/>
      <c r="H747" s="190"/>
      <c r="I747" s="190"/>
      <c r="J747" s="190"/>
      <c r="K747" s="190"/>
      <c r="L747" s="190"/>
      <c r="M747" s="190"/>
      <c r="N747" s="190"/>
      <c r="O747" s="190"/>
      <c r="P747" s="190"/>
      <c r="Q747" s="190"/>
      <c r="R747" s="190"/>
      <c r="S747" s="190"/>
      <c r="T747" s="190"/>
      <c r="U747" s="190"/>
      <c r="V747" s="190"/>
    </row>
    <row r="748">
      <c r="C748" s="206"/>
      <c r="D748" s="206"/>
      <c r="E748" s="206"/>
      <c r="F748" s="190"/>
      <c r="G748" s="190"/>
      <c r="H748" s="190"/>
      <c r="I748" s="190"/>
      <c r="J748" s="190"/>
      <c r="K748" s="190"/>
      <c r="L748" s="190"/>
      <c r="M748" s="190"/>
      <c r="N748" s="190"/>
      <c r="O748" s="190"/>
      <c r="P748" s="190"/>
      <c r="Q748" s="190"/>
      <c r="R748" s="190"/>
      <c r="S748" s="190"/>
      <c r="T748" s="190"/>
      <c r="U748" s="190"/>
      <c r="V748" s="190"/>
    </row>
    <row r="749">
      <c r="C749" s="206"/>
      <c r="D749" s="206"/>
      <c r="E749" s="206"/>
      <c r="F749" s="190"/>
      <c r="G749" s="190"/>
      <c r="H749" s="190"/>
      <c r="I749" s="190"/>
      <c r="J749" s="190"/>
      <c r="K749" s="190"/>
      <c r="L749" s="190"/>
      <c r="M749" s="190"/>
      <c r="N749" s="190"/>
      <c r="O749" s="190"/>
      <c r="P749" s="190"/>
      <c r="Q749" s="190"/>
      <c r="R749" s="190"/>
      <c r="S749" s="190"/>
      <c r="T749" s="190"/>
      <c r="U749" s="190"/>
      <c r="V749" s="190"/>
    </row>
    <row r="750">
      <c r="C750" s="206"/>
      <c r="D750" s="206"/>
      <c r="E750" s="206"/>
      <c r="F750" s="190"/>
      <c r="G750" s="190"/>
      <c r="H750" s="190"/>
      <c r="I750" s="190"/>
      <c r="J750" s="190"/>
      <c r="K750" s="190"/>
      <c r="L750" s="190"/>
      <c r="M750" s="190"/>
      <c r="N750" s="190"/>
      <c r="O750" s="190"/>
      <c r="P750" s="190"/>
      <c r="Q750" s="190"/>
      <c r="R750" s="190"/>
      <c r="S750" s="190"/>
      <c r="T750" s="190"/>
      <c r="U750" s="190"/>
      <c r="V750" s="190"/>
    </row>
    <row r="751">
      <c r="C751" s="206"/>
      <c r="D751" s="206"/>
      <c r="E751" s="206"/>
      <c r="F751" s="190"/>
      <c r="G751" s="190"/>
      <c r="H751" s="190"/>
      <c r="I751" s="190"/>
      <c r="J751" s="190"/>
      <c r="K751" s="190"/>
      <c r="L751" s="190"/>
      <c r="M751" s="190"/>
      <c r="N751" s="190"/>
      <c r="O751" s="190"/>
      <c r="P751" s="190"/>
      <c r="Q751" s="190"/>
      <c r="R751" s="190"/>
      <c r="S751" s="190"/>
      <c r="T751" s="190"/>
      <c r="U751" s="190"/>
      <c r="V751" s="190"/>
    </row>
    <row r="752">
      <c r="C752" s="206"/>
      <c r="D752" s="206"/>
      <c r="E752" s="206"/>
      <c r="F752" s="190"/>
      <c r="G752" s="190"/>
      <c r="H752" s="190"/>
      <c r="I752" s="190"/>
      <c r="J752" s="190"/>
      <c r="K752" s="190"/>
      <c r="L752" s="190"/>
      <c r="M752" s="190"/>
      <c r="N752" s="190"/>
      <c r="O752" s="190"/>
      <c r="P752" s="190"/>
      <c r="Q752" s="190"/>
      <c r="R752" s="190"/>
      <c r="S752" s="190"/>
      <c r="T752" s="190"/>
      <c r="U752" s="190"/>
      <c r="V752" s="190"/>
    </row>
    <row r="753">
      <c r="C753" s="206"/>
      <c r="D753" s="206"/>
      <c r="E753" s="206"/>
      <c r="F753" s="190"/>
      <c r="G753" s="190"/>
      <c r="H753" s="190"/>
      <c r="I753" s="190"/>
      <c r="J753" s="190"/>
      <c r="K753" s="190"/>
      <c r="L753" s="190"/>
      <c r="M753" s="190"/>
      <c r="N753" s="190"/>
      <c r="O753" s="190"/>
      <c r="P753" s="190"/>
      <c r="Q753" s="190"/>
      <c r="R753" s="190"/>
      <c r="S753" s="190"/>
      <c r="T753" s="190"/>
      <c r="U753" s="190"/>
      <c r="V753" s="190"/>
    </row>
    <row r="754">
      <c r="C754" s="206"/>
      <c r="D754" s="206"/>
      <c r="E754" s="206"/>
      <c r="F754" s="190"/>
      <c r="G754" s="190"/>
      <c r="H754" s="190"/>
      <c r="I754" s="190"/>
      <c r="J754" s="190"/>
      <c r="K754" s="190"/>
      <c r="L754" s="190"/>
      <c r="M754" s="190"/>
      <c r="N754" s="190"/>
      <c r="O754" s="190"/>
      <c r="P754" s="190"/>
      <c r="Q754" s="190"/>
      <c r="R754" s="190"/>
      <c r="S754" s="190"/>
      <c r="T754" s="190"/>
      <c r="U754" s="190"/>
      <c r="V754" s="190"/>
    </row>
    <row r="755">
      <c r="C755" s="206"/>
      <c r="D755" s="206"/>
      <c r="E755" s="206"/>
      <c r="F755" s="190"/>
      <c r="G755" s="190"/>
      <c r="H755" s="190"/>
      <c r="I755" s="190"/>
      <c r="J755" s="190"/>
      <c r="K755" s="190"/>
      <c r="L755" s="190"/>
      <c r="M755" s="190"/>
      <c r="N755" s="190"/>
      <c r="O755" s="190"/>
      <c r="P755" s="190"/>
      <c r="Q755" s="190"/>
      <c r="R755" s="190"/>
      <c r="S755" s="190"/>
      <c r="T755" s="190"/>
      <c r="U755" s="190"/>
      <c r="V755" s="190"/>
    </row>
    <row r="756">
      <c r="C756" s="206"/>
      <c r="D756" s="206"/>
      <c r="E756" s="206"/>
      <c r="F756" s="190"/>
      <c r="G756" s="190"/>
      <c r="H756" s="190"/>
      <c r="I756" s="190"/>
      <c r="J756" s="190"/>
      <c r="K756" s="190"/>
      <c r="L756" s="190"/>
      <c r="M756" s="190"/>
      <c r="N756" s="190"/>
      <c r="O756" s="190"/>
      <c r="P756" s="190"/>
      <c r="Q756" s="190"/>
      <c r="R756" s="190"/>
      <c r="S756" s="190"/>
      <c r="T756" s="190"/>
      <c r="U756" s="190"/>
      <c r="V756" s="190"/>
    </row>
    <row r="757">
      <c r="C757" s="206"/>
      <c r="D757" s="206"/>
      <c r="E757" s="206"/>
      <c r="F757" s="190"/>
      <c r="G757" s="190"/>
      <c r="H757" s="190"/>
      <c r="I757" s="190"/>
      <c r="J757" s="190"/>
      <c r="K757" s="190"/>
      <c r="L757" s="190"/>
      <c r="M757" s="190"/>
      <c r="N757" s="190"/>
      <c r="O757" s="190"/>
      <c r="P757" s="190"/>
      <c r="Q757" s="190"/>
      <c r="R757" s="190"/>
      <c r="S757" s="190"/>
      <c r="T757" s="190"/>
      <c r="U757" s="190"/>
      <c r="V757" s="190"/>
    </row>
    <row r="758">
      <c r="C758" s="206"/>
      <c r="D758" s="206"/>
      <c r="E758" s="206"/>
      <c r="F758" s="190"/>
      <c r="G758" s="190"/>
      <c r="H758" s="190"/>
      <c r="I758" s="190"/>
      <c r="J758" s="190"/>
      <c r="K758" s="190"/>
      <c r="L758" s="190"/>
      <c r="M758" s="190"/>
      <c r="N758" s="190"/>
      <c r="O758" s="190"/>
      <c r="P758" s="190"/>
      <c r="Q758" s="190"/>
      <c r="R758" s="190"/>
      <c r="S758" s="190"/>
      <c r="T758" s="190"/>
      <c r="U758" s="190"/>
      <c r="V758" s="190"/>
    </row>
    <row r="759">
      <c r="C759" s="206"/>
      <c r="D759" s="206"/>
      <c r="E759" s="206"/>
      <c r="F759" s="190"/>
      <c r="G759" s="190"/>
      <c r="H759" s="190"/>
      <c r="I759" s="190"/>
      <c r="J759" s="190"/>
      <c r="K759" s="190"/>
      <c r="L759" s="190"/>
      <c r="M759" s="190"/>
      <c r="N759" s="190"/>
      <c r="O759" s="190"/>
      <c r="P759" s="190"/>
      <c r="Q759" s="190"/>
      <c r="R759" s="190"/>
      <c r="S759" s="190"/>
      <c r="T759" s="190"/>
      <c r="U759" s="190"/>
      <c r="V759" s="190"/>
    </row>
    <row r="760">
      <c r="C760" s="206"/>
      <c r="D760" s="206"/>
      <c r="E760" s="206"/>
      <c r="F760" s="190"/>
      <c r="G760" s="190"/>
      <c r="H760" s="190"/>
      <c r="I760" s="190"/>
      <c r="J760" s="190"/>
      <c r="K760" s="190"/>
      <c r="L760" s="190"/>
      <c r="M760" s="190"/>
      <c r="N760" s="190"/>
      <c r="O760" s="190"/>
      <c r="P760" s="190"/>
      <c r="Q760" s="190"/>
      <c r="R760" s="190"/>
      <c r="S760" s="190"/>
      <c r="T760" s="190"/>
      <c r="U760" s="190"/>
      <c r="V760" s="190"/>
    </row>
    <row r="761">
      <c r="C761" s="206"/>
      <c r="D761" s="206"/>
      <c r="E761" s="206"/>
      <c r="F761" s="190"/>
      <c r="G761" s="190"/>
      <c r="H761" s="190"/>
      <c r="I761" s="190"/>
      <c r="J761" s="190"/>
      <c r="K761" s="190"/>
      <c r="L761" s="190"/>
      <c r="M761" s="190"/>
      <c r="N761" s="190"/>
      <c r="O761" s="190"/>
      <c r="P761" s="190"/>
      <c r="Q761" s="190"/>
      <c r="R761" s="190"/>
      <c r="S761" s="190"/>
      <c r="T761" s="190"/>
      <c r="U761" s="190"/>
      <c r="V761" s="190"/>
    </row>
    <row r="762">
      <c r="C762" s="206"/>
      <c r="D762" s="206"/>
      <c r="E762" s="206"/>
      <c r="F762" s="190"/>
      <c r="G762" s="190"/>
      <c r="H762" s="190"/>
      <c r="I762" s="190"/>
      <c r="J762" s="190"/>
      <c r="K762" s="190"/>
      <c r="L762" s="190"/>
      <c r="M762" s="190"/>
      <c r="N762" s="190"/>
      <c r="O762" s="190"/>
      <c r="P762" s="190"/>
      <c r="Q762" s="190"/>
      <c r="R762" s="190"/>
      <c r="S762" s="190"/>
      <c r="T762" s="190"/>
      <c r="U762" s="190"/>
      <c r="V762" s="190"/>
    </row>
    <row r="763">
      <c r="C763" s="206"/>
      <c r="D763" s="206"/>
      <c r="E763" s="206"/>
      <c r="F763" s="190"/>
      <c r="G763" s="190"/>
      <c r="H763" s="190"/>
      <c r="I763" s="190"/>
      <c r="J763" s="190"/>
      <c r="K763" s="190"/>
      <c r="L763" s="190"/>
      <c r="M763" s="190"/>
      <c r="N763" s="190"/>
      <c r="O763" s="190"/>
      <c r="P763" s="190"/>
      <c r="Q763" s="190"/>
      <c r="R763" s="190"/>
      <c r="S763" s="190"/>
      <c r="T763" s="190"/>
      <c r="U763" s="190"/>
      <c r="V763" s="190"/>
    </row>
    <row r="764">
      <c r="C764" s="206"/>
      <c r="D764" s="206"/>
      <c r="E764" s="206"/>
      <c r="F764" s="190"/>
      <c r="G764" s="190"/>
      <c r="H764" s="190"/>
      <c r="I764" s="190"/>
      <c r="J764" s="190"/>
      <c r="K764" s="190"/>
      <c r="L764" s="190"/>
      <c r="M764" s="190"/>
      <c r="N764" s="190"/>
      <c r="O764" s="190"/>
      <c r="P764" s="190"/>
      <c r="Q764" s="190"/>
      <c r="R764" s="190"/>
      <c r="S764" s="190"/>
      <c r="T764" s="190"/>
      <c r="U764" s="190"/>
      <c r="V764" s="190"/>
    </row>
    <row r="765">
      <c r="C765" s="206"/>
      <c r="D765" s="206"/>
      <c r="E765" s="206"/>
      <c r="F765" s="190"/>
      <c r="G765" s="190"/>
      <c r="H765" s="190"/>
      <c r="I765" s="190"/>
      <c r="J765" s="190"/>
      <c r="K765" s="190"/>
      <c r="L765" s="190"/>
      <c r="M765" s="190"/>
      <c r="N765" s="190"/>
      <c r="O765" s="190"/>
      <c r="P765" s="190"/>
      <c r="Q765" s="190"/>
      <c r="R765" s="190"/>
      <c r="S765" s="190"/>
      <c r="T765" s="190"/>
      <c r="U765" s="190"/>
      <c r="V765" s="190"/>
    </row>
    <row r="766">
      <c r="C766" s="206"/>
      <c r="D766" s="206"/>
      <c r="E766" s="206"/>
      <c r="F766" s="190"/>
      <c r="G766" s="190"/>
      <c r="H766" s="190"/>
      <c r="I766" s="190"/>
      <c r="J766" s="190"/>
      <c r="K766" s="190"/>
      <c r="L766" s="190"/>
      <c r="M766" s="190"/>
      <c r="N766" s="190"/>
      <c r="O766" s="190"/>
      <c r="P766" s="190"/>
      <c r="Q766" s="190"/>
      <c r="R766" s="190"/>
      <c r="S766" s="190"/>
      <c r="T766" s="190"/>
      <c r="U766" s="190"/>
      <c r="V766" s="190"/>
    </row>
    <row r="767">
      <c r="C767" s="206"/>
      <c r="D767" s="206"/>
      <c r="E767" s="206"/>
      <c r="F767" s="190"/>
      <c r="G767" s="190"/>
      <c r="H767" s="190"/>
      <c r="I767" s="190"/>
      <c r="J767" s="190"/>
      <c r="K767" s="190"/>
      <c r="L767" s="190"/>
      <c r="M767" s="190"/>
      <c r="N767" s="190"/>
      <c r="O767" s="190"/>
      <c r="P767" s="190"/>
      <c r="Q767" s="190"/>
      <c r="R767" s="190"/>
      <c r="S767" s="190"/>
      <c r="T767" s="190"/>
      <c r="U767" s="190"/>
      <c r="V767" s="190"/>
    </row>
    <row r="768">
      <c r="C768" s="206"/>
      <c r="D768" s="206"/>
      <c r="E768" s="206"/>
      <c r="F768" s="190"/>
      <c r="G768" s="190"/>
      <c r="H768" s="190"/>
      <c r="I768" s="190"/>
      <c r="J768" s="190"/>
      <c r="K768" s="190"/>
      <c r="L768" s="190"/>
      <c r="M768" s="190"/>
      <c r="N768" s="190"/>
      <c r="O768" s="190"/>
      <c r="P768" s="190"/>
      <c r="Q768" s="190"/>
      <c r="R768" s="190"/>
      <c r="S768" s="190"/>
      <c r="T768" s="190"/>
      <c r="U768" s="190"/>
      <c r="V768" s="190"/>
    </row>
    <row r="769">
      <c r="C769" s="206"/>
      <c r="D769" s="206"/>
      <c r="E769" s="206"/>
      <c r="F769" s="190"/>
      <c r="G769" s="190"/>
      <c r="H769" s="190"/>
      <c r="I769" s="190"/>
      <c r="J769" s="190"/>
      <c r="K769" s="190"/>
      <c r="L769" s="190"/>
      <c r="M769" s="190"/>
      <c r="N769" s="190"/>
      <c r="O769" s="190"/>
      <c r="P769" s="190"/>
      <c r="Q769" s="190"/>
      <c r="R769" s="190"/>
      <c r="S769" s="190"/>
      <c r="T769" s="190"/>
      <c r="U769" s="190"/>
      <c r="V769" s="190"/>
    </row>
    <row r="770">
      <c r="C770" s="206"/>
      <c r="D770" s="206"/>
      <c r="E770" s="206"/>
      <c r="F770" s="190"/>
      <c r="G770" s="190"/>
      <c r="H770" s="190"/>
      <c r="I770" s="190"/>
      <c r="J770" s="190"/>
      <c r="K770" s="190"/>
      <c r="L770" s="190"/>
      <c r="M770" s="190"/>
      <c r="N770" s="190"/>
      <c r="O770" s="190"/>
      <c r="P770" s="190"/>
      <c r="Q770" s="190"/>
      <c r="R770" s="190"/>
      <c r="S770" s="190"/>
      <c r="T770" s="190"/>
      <c r="U770" s="190"/>
      <c r="V770" s="190"/>
    </row>
    <row r="771">
      <c r="C771" s="206"/>
      <c r="D771" s="206"/>
      <c r="E771" s="206"/>
      <c r="F771" s="190"/>
      <c r="G771" s="190"/>
      <c r="H771" s="190"/>
      <c r="I771" s="190"/>
      <c r="J771" s="190"/>
      <c r="K771" s="190"/>
      <c r="L771" s="190"/>
      <c r="M771" s="190"/>
      <c r="N771" s="190"/>
      <c r="O771" s="190"/>
      <c r="P771" s="190"/>
      <c r="Q771" s="190"/>
      <c r="R771" s="190"/>
      <c r="S771" s="190"/>
      <c r="T771" s="190"/>
      <c r="U771" s="190"/>
      <c r="V771" s="190"/>
    </row>
    <row r="772">
      <c r="C772" s="206"/>
      <c r="D772" s="206"/>
      <c r="E772" s="206"/>
      <c r="F772" s="190"/>
      <c r="G772" s="190"/>
      <c r="H772" s="190"/>
      <c r="I772" s="190"/>
      <c r="J772" s="190"/>
      <c r="K772" s="190"/>
      <c r="L772" s="190"/>
      <c r="M772" s="190"/>
      <c r="N772" s="190"/>
      <c r="O772" s="190"/>
      <c r="P772" s="190"/>
      <c r="Q772" s="190"/>
      <c r="R772" s="190"/>
      <c r="S772" s="190"/>
      <c r="T772" s="190"/>
      <c r="U772" s="190"/>
      <c r="V772" s="190"/>
    </row>
    <row r="773">
      <c r="C773" s="206"/>
      <c r="D773" s="206"/>
      <c r="E773" s="206"/>
      <c r="F773" s="190"/>
      <c r="G773" s="190"/>
      <c r="H773" s="190"/>
      <c r="I773" s="190"/>
      <c r="J773" s="190"/>
      <c r="K773" s="190"/>
      <c r="L773" s="190"/>
      <c r="M773" s="190"/>
      <c r="N773" s="190"/>
      <c r="O773" s="190"/>
      <c r="P773" s="190"/>
      <c r="Q773" s="190"/>
      <c r="R773" s="190"/>
      <c r="S773" s="190"/>
      <c r="T773" s="190"/>
      <c r="U773" s="190"/>
      <c r="V773" s="190"/>
    </row>
    <row r="774">
      <c r="C774" s="206"/>
      <c r="D774" s="206"/>
      <c r="E774" s="206"/>
      <c r="F774" s="190"/>
      <c r="G774" s="190"/>
      <c r="H774" s="190"/>
      <c r="I774" s="190"/>
      <c r="J774" s="190"/>
      <c r="K774" s="190"/>
      <c r="L774" s="190"/>
      <c r="M774" s="190"/>
      <c r="N774" s="190"/>
      <c r="O774" s="190"/>
      <c r="P774" s="190"/>
      <c r="Q774" s="190"/>
      <c r="R774" s="190"/>
      <c r="S774" s="190"/>
      <c r="T774" s="190"/>
      <c r="U774" s="190"/>
      <c r="V774" s="190"/>
    </row>
    <row r="775">
      <c r="C775" s="206"/>
      <c r="D775" s="206"/>
      <c r="E775" s="206"/>
      <c r="F775" s="190"/>
      <c r="G775" s="190"/>
      <c r="H775" s="190"/>
      <c r="I775" s="190"/>
      <c r="J775" s="190"/>
      <c r="K775" s="190"/>
      <c r="L775" s="190"/>
      <c r="M775" s="190"/>
      <c r="N775" s="190"/>
      <c r="O775" s="190"/>
      <c r="P775" s="190"/>
      <c r="Q775" s="190"/>
      <c r="R775" s="190"/>
      <c r="S775" s="190"/>
      <c r="T775" s="190"/>
      <c r="U775" s="190"/>
      <c r="V775" s="190"/>
    </row>
    <row r="776">
      <c r="C776" s="206"/>
      <c r="D776" s="206"/>
      <c r="E776" s="206"/>
      <c r="F776" s="190"/>
      <c r="G776" s="190"/>
      <c r="H776" s="190"/>
      <c r="I776" s="190"/>
      <c r="J776" s="190"/>
      <c r="K776" s="190"/>
      <c r="L776" s="190"/>
      <c r="M776" s="190"/>
      <c r="N776" s="190"/>
      <c r="O776" s="190"/>
      <c r="P776" s="190"/>
      <c r="Q776" s="190"/>
      <c r="R776" s="190"/>
      <c r="S776" s="190"/>
      <c r="T776" s="190"/>
      <c r="U776" s="190"/>
      <c r="V776" s="190"/>
    </row>
    <row r="777">
      <c r="C777" s="206"/>
      <c r="D777" s="206"/>
      <c r="E777" s="206"/>
      <c r="F777" s="190"/>
      <c r="G777" s="190"/>
      <c r="H777" s="190"/>
      <c r="I777" s="190"/>
      <c r="J777" s="190"/>
      <c r="K777" s="190"/>
      <c r="L777" s="190"/>
      <c r="M777" s="190"/>
      <c r="N777" s="190"/>
      <c r="O777" s="190"/>
      <c r="P777" s="190"/>
      <c r="Q777" s="190"/>
      <c r="R777" s="190"/>
      <c r="S777" s="190"/>
      <c r="T777" s="190"/>
      <c r="U777" s="190"/>
      <c r="V777" s="190"/>
    </row>
    <row r="778">
      <c r="C778" s="206"/>
      <c r="D778" s="206"/>
      <c r="E778" s="206"/>
      <c r="F778" s="190"/>
      <c r="G778" s="190"/>
      <c r="H778" s="190"/>
      <c r="I778" s="190"/>
      <c r="J778" s="190"/>
      <c r="K778" s="190"/>
      <c r="L778" s="190"/>
      <c r="M778" s="190"/>
      <c r="N778" s="190"/>
      <c r="O778" s="190"/>
      <c r="P778" s="190"/>
      <c r="Q778" s="190"/>
      <c r="R778" s="190"/>
      <c r="S778" s="190"/>
      <c r="T778" s="190"/>
      <c r="U778" s="190"/>
      <c r="V778" s="190"/>
    </row>
    <row r="779">
      <c r="C779" s="206"/>
      <c r="D779" s="206"/>
      <c r="E779" s="206"/>
      <c r="F779" s="190"/>
      <c r="G779" s="190"/>
      <c r="H779" s="190"/>
      <c r="I779" s="190"/>
      <c r="J779" s="190"/>
      <c r="K779" s="190"/>
      <c r="L779" s="190"/>
      <c r="M779" s="190"/>
      <c r="N779" s="190"/>
      <c r="O779" s="190"/>
      <c r="P779" s="190"/>
      <c r="Q779" s="190"/>
      <c r="R779" s="190"/>
      <c r="S779" s="190"/>
      <c r="T779" s="190"/>
      <c r="U779" s="190"/>
      <c r="V779" s="190"/>
    </row>
    <row r="780">
      <c r="C780" s="206"/>
      <c r="D780" s="206"/>
      <c r="E780" s="206"/>
      <c r="F780" s="190"/>
      <c r="G780" s="190"/>
      <c r="H780" s="190"/>
      <c r="I780" s="190"/>
      <c r="J780" s="190"/>
      <c r="K780" s="190"/>
      <c r="L780" s="190"/>
      <c r="M780" s="190"/>
      <c r="N780" s="190"/>
      <c r="O780" s="190"/>
      <c r="P780" s="190"/>
      <c r="Q780" s="190"/>
      <c r="R780" s="190"/>
      <c r="S780" s="190"/>
      <c r="T780" s="190"/>
      <c r="U780" s="190"/>
      <c r="V780" s="190"/>
    </row>
    <row r="781">
      <c r="C781" s="206"/>
      <c r="D781" s="206"/>
      <c r="E781" s="206"/>
      <c r="F781" s="190"/>
      <c r="G781" s="190"/>
      <c r="H781" s="190"/>
      <c r="I781" s="190"/>
      <c r="J781" s="190"/>
      <c r="K781" s="190"/>
      <c r="L781" s="190"/>
      <c r="M781" s="190"/>
      <c r="N781" s="190"/>
      <c r="O781" s="190"/>
      <c r="P781" s="190"/>
      <c r="Q781" s="190"/>
      <c r="R781" s="190"/>
      <c r="S781" s="190"/>
      <c r="T781" s="190"/>
      <c r="U781" s="190"/>
      <c r="V781" s="190"/>
    </row>
    <row r="782">
      <c r="C782" s="206"/>
      <c r="D782" s="206"/>
      <c r="E782" s="206"/>
      <c r="F782" s="190"/>
      <c r="G782" s="190"/>
      <c r="H782" s="190"/>
      <c r="I782" s="190"/>
      <c r="J782" s="190"/>
      <c r="K782" s="190"/>
      <c r="L782" s="190"/>
      <c r="M782" s="190"/>
      <c r="N782" s="190"/>
      <c r="O782" s="190"/>
      <c r="P782" s="190"/>
      <c r="Q782" s="190"/>
      <c r="R782" s="190"/>
      <c r="S782" s="190"/>
      <c r="T782" s="190"/>
      <c r="U782" s="190"/>
      <c r="V782" s="190"/>
    </row>
    <row r="783">
      <c r="C783" s="206"/>
      <c r="D783" s="206"/>
      <c r="E783" s="206"/>
      <c r="F783" s="190"/>
      <c r="G783" s="190"/>
      <c r="H783" s="190"/>
      <c r="I783" s="190"/>
      <c r="J783" s="190"/>
      <c r="K783" s="190"/>
      <c r="L783" s="190"/>
      <c r="M783" s="190"/>
      <c r="N783" s="190"/>
      <c r="O783" s="190"/>
      <c r="P783" s="190"/>
      <c r="Q783" s="190"/>
      <c r="R783" s="190"/>
      <c r="S783" s="190"/>
      <c r="T783" s="190"/>
      <c r="U783" s="190"/>
      <c r="V783" s="190"/>
    </row>
    <row r="784">
      <c r="C784" s="206"/>
      <c r="D784" s="206"/>
      <c r="E784" s="206"/>
      <c r="F784" s="190"/>
      <c r="G784" s="190"/>
      <c r="H784" s="190"/>
      <c r="I784" s="190"/>
      <c r="J784" s="190"/>
      <c r="K784" s="190"/>
      <c r="L784" s="190"/>
      <c r="M784" s="190"/>
      <c r="N784" s="190"/>
      <c r="O784" s="190"/>
      <c r="P784" s="190"/>
      <c r="Q784" s="190"/>
      <c r="R784" s="190"/>
      <c r="S784" s="190"/>
      <c r="T784" s="190"/>
      <c r="U784" s="190"/>
      <c r="V784" s="190"/>
    </row>
    <row r="785">
      <c r="C785" s="206"/>
      <c r="D785" s="206"/>
      <c r="E785" s="206"/>
      <c r="F785" s="190"/>
      <c r="G785" s="190"/>
      <c r="H785" s="190"/>
      <c r="I785" s="190"/>
      <c r="J785" s="190"/>
      <c r="K785" s="190"/>
      <c r="L785" s="190"/>
      <c r="M785" s="190"/>
      <c r="N785" s="190"/>
      <c r="O785" s="190"/>
      <c r="P785" s="190"/>
      <c r="Q785" s="190"/>
      <c r="R785" s="190"/>
      <c r="S785" s="190"/>
      <c r="T785" s="190"/>
      <c r="U785" s="190"/>
      <c r="V785" s="190"/>
    </row>
    <row r="786">
      <c r="C786" s="206"/>
      <c r="D786" s="206"/>
      <c r="E786" s="206"/>
      <c r="F786" s="190"/>
      <c r="G786" s="190"/>
      <c r="H786" s="190"/>
      <c r="I786" s="190"/>
      <c r="J786" s="190"/>
      <c r="K786" s="190"/>
      <c r="L786" s="190"/>
      <c r="M786" s="190"/>
      <c r="N786" s="190"/>
      <c r="O786" s="190"/>
      <c r="P786" s="190"/>
      <c r="Q786" s="190"/>
      <c r="R786" s="190"/>
      <c r="S786" s="190"/>
      <c r="T786" s="190"/>
      <c r="U786" s="190"/>
      <c r="V786" s="190"/>
    </row>
    <row r="787">
      <c r="C787" s="206"/>
      <c r="D787" s="206"/>
      <c r="E787" s="206"/>
      <c r="F787" s="190"/>
      <c r="G787" s="190"/>
      <c r="H787" s="190"/>
      <c r="I787" s="190"/>
      <c r="J787" s="190"/>
      <c r="K787" s="190"/>
      <c r="L787" s="190"/>
      <c r="M787" s="190"/>
      <c r="N787" s="190"/>
      <c r="O787" s="190"/>
      <c r="P787" s="190"/>
      <c r="Q787" s="190"/>
      <c r="R787" s="190"/>
      <c r="S787" s="190"/>
      <c r="T787" s="190"/>
      <c r="U787" s="190"/>
      <c r="V787" s="190"/>
    </row>
    <row r="788">
      <c r="C788" s="206"/>
      <c r="D788" s="206"/>
      <c r="E788" s="206"/>
      <c r="F788" s="190"/>
      <c r="G788" s="190"/>
      <c r="H788" s="190"/>
      <c r="I788" s="190"/>
      <c r="J788" s="190"/>
      <c r="K788" s="190"/>
      <c r="L788" s="190"/>
      <c r="M788" s="190"/>
      <c r="N788" s="190"/>
      <c r="O788" s="190"/>
      <c r="P788" s="190"/>
      <c r="Q788" s="190"/>
      <c r="R788" s="190"/>
      <c r="S788" s="190"/>
      <c r="T788" s="190"/>
      <c r="U788" s="190"/>
      <c r="V788" s="190"/>
    </row>
    <row r="789">
      <c r="C789" s="206"/>
      <c r="D789" s="206"/>
      <c r="E789" s="206"/>
      <c r="F789" s="190"/>
      <c r="G789" s="190"/>
      <c r="H789" s="190"/>
      <c r="I789" s="190"/>
      <c r="J789" s="190"/>
      <c r="K789" s="190"/>
      <c r="L789" s="190"/>
      <c r="M789" s="190"/>
      <c r="N789" s="190"/>
      <c r="O789" s="190"/>
      <c r="P789" s="190"/>
      <c r="Q789" s="190"/>
      <c r="R789" s="190"/>
      <c r="S789" s="190"/>
      <c r="T789" s="190"/>
      <c r="U789" s="190"/>
      <c r="V789" s="190"/>
    </row>
    <row r="790">
      <c r="C790" s="206"/>
      <c r="D790" s="206"/>
      <c r="E790" s="206"/>
      <c r="F790" s="190"/>
      <c r="G790" s="190"/>
      <c r="H790" s="190"/>
      <c r="I790" s="190"/>
      <c r="J790" s="190"/>
      <c r="K790" s="190"/>
      <c r="L790" s="190"/>
      <c r="M790" s="190"/>
      <c r="N790" s="190"/>
      <c r="O790" s="190"/>
      <c r="P790" s="190"/>
      <c r="Q790" s="190"/>
      <c r="R790" s="190"/>
      <c r="S790" s="190"/>
      <c r="T790" s="190"/>
      <c r="U790" s="190"/>
      <c r="V790" s="190"/>
    </row>
    <row r="791">
      <c r="C791" s="206"/>
      <c r="D791" s="206"/>
      <c r="E791" s="206"/>
      <c r="F791" s="190"/>
      <c r="G791" s="190"/>
      <c r="H791" s="190"/>
      <c r="I791" s="190"/>
      <c r="J791" s="190"/>
      <c r="K791" s="190"/>
      <c r="L791" s="190"/>
      <c r="M791" s="190"/>
      <c r="N791" s="190"/>
      <c r="O791" s="190"/>
      <c r="P791" s="190"/>
      <c r="Q791" s="190"/>
      <c r="R791" s="190"/>
      <c r="S791" s="190"/>
      <c r="T791" s="190"/>
      <c r="U791" s="190"/>
      <c r="V791" s="190"/>
    </row>
    <row r="792">
      <c r="C792" s="206"/>
      <c r="D792" s="206"/>
      <c r="E792" s="206"/>
      <c r="F792" s="190"/>
      <c r="G792" s="190"/>
      <c r="H792" s="190"/>
      <c r="I792" s="190"/>
      <c r="J792" s="190"/>
      <c r="K792" s="190"/>
      <c r="L792" s="190"/>
      <c r="M792" s="190"/>
      <c r="N792" s="190"/>
      <c r="O792" s="190"/>
      <c r="P792" s="190"/>
      <c r="Q792" s="190"/>
      <c r="R792" s="190"/>
      <c r="S792" s="190"/>
      <c r="T792" s="190"/>
      <c r="U792" s="190"/>
      <c r="V792" s="190"/>
    </row>
    <row r="793">
      <c r="C793" s="206"/>
      <c r="D793" s="206"/>
      <c r="E793" s="206"/>
      <c r="F793" s="190"/>
      <c r="G793" s="190"/>
      <c r="H793" s="190"/>
      <c r="I793" s="190"/>
      <c r="J793" s="190"/>
      <c r="K793" s="190"/>
      <c r="L793" s="190"/>
      <c r="M793" s="190"/>
      <c r="N793" s="190"/>
      <c r="O793" s="190"/>
      <c r="P793" s="190"/>
      <c r="Q793" s="190"/>
      <c r="R793" s="190"/>
      <c r="S793" s="190"/>
      <c r="T793" s="190"/>
      <c r="U793" s="190"/>
      <c r="V793" s="190"/>
    </row>
    <row r="794">
      <c r="C794" s="206"/>
      <c r="D794" s="206"/>
      <c r="E794" s="206"/>
      <c r="F794" s="190"/>
      <c r="G794" s="190"/>
      <c r="H794" s="190"/>
      <c r="I794" s="190"/>
      <c r="J794" s="190"/>
      <c r="K794" s="190"/>
      <c r="L794" s="190"/>
      <c r="M794" s="190"/>
      <c r="N794" s="190"/>
      <c r="O794" s="190"/>
      <c r="P794" s="190"/>
      <c r="Q794" s="190"/>
      <c r="R794" s="190"/>
      <c r="S794" s="190"/>
      <c r="T794" s="190"/>
      <c r="U794" s="190"/>
      <c r="V794" s="190"/>
    </row>
    <row r="795">
      <c r="C795" s="206"/>
      <c r="D795" s="206"/>
      <c r="E795" s="206"/>
      <c r="F795" s="190"/>
      <c r="G795" s="190"/>
      <c r="H795" s="190"/>
      <c r="I795" s="190"/>
      <c r="J795" s="190"/>
      <c r="K795" s="190"/>
      <c r="L795" s="190"/>
      <c r="M795" s="190"/>
      <c r="N795" s="190"/>
      <c r="O795" s="190"/>
      <c r="P795" s="190"/>
      <c r="Q795" s="190"/>
      <c r="R795" s="190"/>
      <c r="S795" s="190"/>
      <c r="T795" s="190"/>
      <c r="U795" s="190"/>
      <c r="V795" s="190"/>
    </row>
    <row r="796">
      <c r="C796" s="206"/>
      <c r="D796" s="206"/>
      <c r="E796" s="206"/>
      <c r="F796" s="190"/>
      <c r="G796" s="190"/>
      <c r="H796" s="190"/>
      <c r="I796" s="190"/>
      <c r="J796" s="190"/>
      <c r="K796" s="190"/>
      <c r="L796" s="190"/>
      <c r="M796" s="190"/>
      <c r="N796" s="190"/>
      <c r="O796" s="190"/>
      <c r="P796" s="190"/>
      <c r="Q796" s="190"/>
      <c r="R796" s="190"/>
      <c r="S796" s="190"/>
      <c r="T796" s="190"/>
      <c r="U796" s="190"/>
      <c r="V796" s="190"/>
    </row>
    <row r="797">
      <c r="C797" s="206"/>
      <c r="D797" s="206"/>
      <c r="E797" s="206"/>
      <c r="F797" s="190"/>
      <c r="G797" s="190"/>
      <c r="H797" s="190"/>
      <c r="I797" s="190"/>
      <c r="J797" s="190"/>
      <c r="K797" s="190"/>
      <c r="L797" s="190"/>
      <c r="M797" s="190"/>
      <c r="N797" s="190"/>
      <c r="O797" s="190"/>
      <c r="P797" s="190"/>
      <c r="Q797" s="190"/>
      <c r="R797" s="190"/>
      <c r="S797" s="190"/>
      <c r="T797" s="190"/>
      <c r="U797" s="190"/>
      <c r="V797" s="190"/>
    </row>
    <row r="798">
      <c r="C798" s="206"/>
      <c r="D798" s="206"/>
      <c r="E798" s="206"/>
      <c r="F798" s="190"/>
      <c r="G798" s="190"/>
      <c r="H798" s="190"/>
      <c r="I798" s="190"/>
      <c r="J798" s="190"/>
      <c r="K798" s="190"/>
      <c r="L798" s="190"/>
      <c r="M798" s="190"/>
      <c r="N798" s="190"/>
      <c r="O798" s="190"/>
      <c r="P798" s="190"/>
      <c r="Q798" s="190"/>
      <c r="R798" s="190"/>
      <c r="S798" s="190"/>
      <c r="T798" s="190"/>
      <c r="U798" s="190"/>
      <c r="V798" s="190"/>
    </row>
    <row r="799">
      <c r="C799" s="206"/>
      <c r="D799" s="206"/>
      <c r="E799" s="206"/>
      <c r="F799" s="190"/>
      <c r="G799" s="190"/>
      <c r="H799" s="190"/>
      <c r="I799" s="190"/>
      <c r="J799" s="190"/>
      <c r="K799" s="190"/>
      <c r="L799" s="190"/>
      <c r="M799" s="190"/>
      <c r="N799" s="190"/>
      <c r="O799" s="190"/>
      <c r="P799" s="190"/>
      <c r="Q799" s="190"/>
      <c r="R799" s="190"/>
      <c r="S799" s="190"/>
      <c r="T799" s="190"/>
      <c r="U799" s="190"/>
      <c r="V799" s="190"/>
    </row>
    <row r="800">
      <c r="C800" s="206"/>
      <c r="D800" s="206"/>
      <c r="E800" s="206"/>
      <c r="F800" s="190"/>
      <c r="G800" s="190"/>
      <c r="H800" s="190"/>
      <c r="I800" s="190"/>
      <c r="J800" s="190"/>
      <c r="K800" s="190"/>
      <c r="L800" s="190"/>
      <c r="M800" s="190"/>
      <c r="N800" s="190"/>
      <c r="O800" s="190"/>
      <c r="P800" s="190"/>
      <c r="Q800" s="190"/>
      <c r="R800" s="190"/>
      <c r="S800" s="190"/>
      <c r="T800" s="190"/>
      <c r="U800" s="190"/>
      <c r="V800" s="190"/>
    </row>
    <row r="801">
      <c r="C801" s="206"/>
      <c r="D801" s="206"/>
      <c r="E801" s="206"/>
      <c r="F801" s="190"/>
      <c r="G801" s="190"/>
      <c r="H801" s="190"/>
      <c r="I801" s="190"/>
      <c r="J801" s="190"/>
      <c r="K801" s="190"/>
      <c r="L801" s="190"/>
      <c r="M801" s="190"/>
      <c r="N801" s="190"/>
      <c r="O801" s="190"/>
      <c r="P801" s="190"/>
      <c r="Q801" s="190"/>
      <c r="R801" s="190"/>
      <c r="S801" s="190"/>
      <c r="T801" s="190"/>
      <c r="U801" s="190"/>
      <c r="V801" s="190"/>
    </row>
    <row r="802">
      <c r="C802" s="206"/>
      <c r="D802" s="206"/>
      <c r="E802" s="206"/>
      <c r="F802" s="190"/>
      <c r="G802" s="190"/>
      <c r="H802" s="190"/>
      <c r="I802" s="190"/>
      <c r="J802" s="190"/>
      <c r="K802" s="190"/>
      <c r="L802" s="190"/>
      <c r="M802" s="190"/>
      <c r="N802" s="190"/>
      <c r="O802" s="190"/>
      <c r="P802" s="190"/>
      <c r="Q802" s="190"/>
      <c r="R802" s="190"/>
      <c r="S802" s="190"/>
      <c r="T802" s="190"/>
      <c r="U802" s="190"/>
      <c r="V802" s="190"/>
    </row>
    <row r="803">
      <c r="C803" s="206"/>
      <c r="D803" s="206"/>
      <c r="E803" s="206"/>
      <c r="F803" s="190"/>
      <c r="G803" s="190"/>
      <c r="H803" s="190"/>
      <c r="I803" s="190"/>
      <c r="J803" s="190"/>
      <c r="K803" s="190"/>
      <c r="L803" s="190"/>
      <c r="M803" s="190"/>
      <c r="N803" s="190"/>
      <c r="O803" s="190"/>
      <c r="P803" s="190"/>
      <c r="Q803" s="190"/>
      <c r="R803" s="190"/>
      <c r="S803" s="190"/>
      <c r="T803" s="190"/>
      <c r="U803" s="190"/>
      <c r="V803" s="190"/>
    </row>
    <row r="804">
      <c r="C804" s="206"/>
      <c r="D804" s="206"/>
      <c r="E804" s="206"/>
      <c r="F804" s="190"/>
      <c r="G804" s="190"/>
      <c r="H804" s="190"/>
      <c r="I804" s="190"/>
      <c r="J804" s="190"/>
      <c r="K804" s="190"/>
      <c r="L804" s="190"/>
      <c r="M804" s="190"/>
      <c r="N804" s="190"/>
      <c r="O804" s="190"/>
      <c r="P804" s="190"/>
      <c r="Q804" s="190"/>
      <c r="R804" s="190"/>
      <c r="S804" s="190"/>
      <c r="T804" s="190"/>
      <c r="U804" s="190"/>
      <c r="V804" s="190"/>
    </row>
    <row r="805">
      <c r="C805" s="206"/>
      <c r="D805" s="206"/>
      <c r="E805" s="206"/>
      <c r="F805" s="190"/>
      <c r="G805" s="190"/>
      <c r="H805" s="190"/>
      <c r="I805" s="190"/>
      <c r="J805" s="190"/>
      <c r="K805" s="190"/>
      <c r="L805" s="190"/>
      <c r="M805" s="190"/>
      <c r="N805" s="190"/>
      <c r="O805" s="190"/>
      <c r="P805" s="190"/>
      <c r="Q805" s="190"/>
      <c r="R805" s="190"/>
      <c r="S805" s="190"/>
      <c r="T805" s="190"/>
      <c r="U805" s="190"/>
      <c r="V805" s="190"/>
    </row>
    <row r="806">
      <c r="C806" s="206"/>
      <c r="D806" s="206"/>
      <c r="E806" s="206"/>
      <c r="F806" s="190"/>
      <c r="G806" s="190"/>
      <c r="H806" s="190"/>
      <c r="I806" s="190"/>
      <c r="J806" s="190"/>
      <c r="K806" s="190"/>
      <c r="L806" s="190"/>
      <c r="M806" s="190"/>
      <c r="N806" s="190"/>
      <c r="O806" s="190"/>
      <c r="P806" s="190"/>
      <c r="Q806" s="190"/>
      <c r="R806" s="190"/>
      <c r="S806" s="190"/>
      <c r="T806" s="190"/>
      <c r="U806" s="190"/>
      <c r="V806" s="190"/>
    </row>
    <row r="807">
      <c r="C807" s="206"/>
      <c r="D807" s="206"/>
      <c r="E807" s="206"/>
      <c r="F807" s="190"/>
      <c r="G807" s="190"/>
      <c r="H807" s="190"/>
      <c r="I807" s="190"/>
      <c r="J807" s="190"/>
      <c r="K807" s="190"/>
      <c r="L807" s="190"/>
      <c r="M807" s="190"/>
      <c r="N807" s="190"/>
      <c r="O807" s="190"/>
      <c r="P807" s="190"/>
      <c r="Q807" s="190"/>
      <c r="R807" s="190"/>
      <c r="S807" s="190"/>
      <c r="T807" s="190"/>
      <c r="U807" s="190"/>
      <c r="V807" s="190"/>
    </row>
    <row r="808">
      <c r="C808" s="206"/>
      <c r="D808" s="206"/>
      <c r="E808" s="206"/>
      <c r="F808" s="190"/>
      <c r="G808" s="190"/>
      <c r="H808" s="190"/>
      <c r="I808" s="190"/>
      <c r="J808" s="190"/>
      <c r="K808" s="190"/>
      <c r="L808" s="190"/>
      <c r="M808" s="190"/>
      <c r="N808" s="190"/>
      <c r="O808" s="190"/>
      <c r="P808" s="190"/>
      <c r="Q808" s="190"/>
      <c r="R808" s="190"/>
      <c r="S808" s="190"/>
      <c r="T808" s="190"/>
      <c r="U808" s="190"/>
      <c r="V808" s="190"/>
    </row>
    <row r="809">
      <c r="C809" s="206"/>
      <c r="D809" s="206"/>
      <c r="E809" s="206"/>
      <c r="F809" s="190"/>
      <c r="G809" s="190"/>
      <c r="H809" s="190"/>
      <c r="I809" s="190"/>
      <c r="J809" s="190"/>
      <c r="K809" s="190"/>
      <c r="L809" s="190"/>
      <c r="M809" s="190"/>
      <c r="N809" s="190"/>
      <c r="O809" s="190"/>
      <c r="P809" s="190"/>
      <c r="Q809" s="190"/>
      <c r="R809" s="190"/>
      <c r="S809" s="190"/>
      <c r="T809" s="190"/>
      <c r="U809" s="190"/>
      <c r="V809" s="190"/>
    </row>
    <row r="810">
      <c r="C810" s="206"/>
      <c r="D810" s="206"/>
      <c r="E810" s="206"/>
      <c r="F810" s="190"/>
      <c r="G810" s="190"/>
      <c r="H810" s="190"/>
      <c r="I810" s="190"/>
      <c r="J810" s="190"/>
      <c r="K810" s="190"/>
      <c r="L810" s="190"/>
      <c r="M810" s="190"/>
      <c r="N810" s="190"/>
      <c r="O810" s="190"/>
      <c r="P810" s="190"/>
      <c r="Q810" s="190"/>
      <c r="R810" s="190"/>
      <c r="S810" s="190"/>
      <c r="T810" s="190"/>
      <c r="U810" s="190"/>
      <c r="V810" s="190"/>
    </row>
    <row r="811">
      <c r="C811" s="206"/>
      <c r="D811" s="206"/>
      <c r="E811" s="206"/>
      <c r="F811" s="190"/>
      <c r="G811" s="190"/>
      <c r="H811" s="190"/>
      <c r="I811" s="190"/>
      <c r="J811" s="190"/>
      <c r="K811" s="190"/>
      <c r="L811" s="190"/>
      <c r="M811" s="190"/>
      <c r="N811" s="190"/>
      <c r="O811" s="190"/>
      <c r="P811" s="190"/>
      <c r="Q811" s="190"/>
      <c r="R811" s="190"/>
      <c r="S811" s="190"/>
      <c r="T811" s="190"/>
      <c r="U811" s="190"/>
      <c r="V811" s="190"/>
    </row>
    <row r="812">
      <c r="C812" s="206"/>
      <c r="D812" s="206"/>
      <c r="E812" s="206"/>
      <c r="F812" s="190"/>
      <c r="G812" s="190"/>
      <c r="H812" s="190"/>
      <c r="I812" s="190"/>
      <c r="J812" s="190"/>
      <c r="K812" s="190"/>
      <c r="L812" s="190"/>
      <c r="M812" s="190"/>
      <c r="N812" s="190"/>
      <c r="O812" s="190"/>
      <c r="P812" s="190"/>
      <c r="Q812" s="190"/>
      <c r="R812" s="190"/>
      <c r="S812" s="190"/>
      <c r="T812" s="190"/>
      <c r="U812" s="190"/>
      <c r="V812" s="190"/>
    </row>
    <row r="813">
      <c r="C813" s="206"/>
      <c r="D813" s="206"/>
      <c r="E813" s="206"/>
      <c r="F813" s="190"/>
      <c r="G813" s="190"/>
      <c r="H813" s="190"/>
      <c r="I813" s="190"/>
      <c r="J813" s="190"/>
      <c r="K813" s="190"/>
      <c r="L813" s="190"/>
      <c r="M813" s="190"/>
      <c r="N813" s="190"/>
      <c r="O813" s="190"/>
      <c r="P813" s="190"/>
      <c r="Q813" s="190"/>
      <c r="R813" s="190"/>
      <c r="S813" s="190"/>
      <c r="T813" s="190"/>
      <c r="U813" s="190"/>
      <c r="V813" s="190"/>
    </row>
    <row r="814">
      <c r="C814" s="206"/>
      <c r="D814" s="206"/>
      <c r="E814" s="206"/>
      <c r="F814" s="190"/>
      <c r="G814" s="190"/>
      <c r="H814" s="190"/>
      <c r="I814" s="190"/>
      <c r="J814" s="190"/>
      <c r="K814" s="190"/>
      <c r="L814" s="190"/>
      <c r="M814" s="190"/>
      <c r="N814" s="190"/>
      <c r="O814" s="190"/>
      <c r="P814" s="190"/>
      <c r="Q814" s="190"/>
      <c r="R814" s="190"/>
      <c r="S814" s="190"/>
      <c r="T814" s="190"/>
      <c r="U814" s="190"/>
      <c r="V814" s="190"/>
    </row>
    <row r="815">
      <c r="C815" s="206"/>
      <c r="D815" s="206"/>
      <c r="E815" s="206"/>
      <c r="F815" s="190"/>
      <c r="G815" s="190"/>
      <c r="H815" s="190"/>
      <c r="I815" s="190"/>
      <c r="J815" s="190"/>
      <c r="K815" s="190"/>
      <c r="L815" s="190"/>
      <c r="M815" s="190"/>
      <c r="N815" s="190"/>
      <c r="O815" s="190"/>
      <c r="P815" s="190"/>
      <c r="Q815" s="190"/>
      <c r="R815" s="190"/>
      <c r="S815" s="190"/>
      <c r="T815" s="190"/>
      <c r="U815" s="190"/>
      <c r="V815" s="190"/>
    </row>
    <row r="816">
      <c r="C816" s="206"/>
      <c r="D816" s="206"/>
      <c r="E816" s="206"/>
      <c r="F816" s="190"/>
      <c r="G816" s="190"/>
      <c r="H816" s="190"/>
      <c r="I816" s="190"/>
      <c r="J816" s="190"/>
      <c r="K816" s="190"/>
      <c r="L816" s="190"/>
      <c r="M816" s="190"/>
      <c r="N816" s="190"/>
      <c r="O816" s="190"/>
      <c r="P816" s="190"/>
      <c r="Q816" s="190"/>
      <c r="R816" s="190"/>
      <c r="S816" s="190"/>
      <c r="T816" s="190"/>
      <c r="U816" s="190"/>
      <c r="V816" s="190"/>
    </row>
    <row r="817">
      <c r="C817" s="206"/>
      <c r="D817" s="206"/>
      <c r="E817" s="206"/>
      <c r="F817" s="190"/>
      <c r="G817" s="190"/>
      <c r="H817" s="190"/>
      <c r="I817" s="190"/>
      <c r="J817" s="190"/>
      <c r="K817" s="190"/>
      <c r="L817" s="190"/>
      <c r="M817" s="190"/>
      <c r="N817" s="190"/>
      <c r="O817" s="190"/>
      <c r="P817" s="190"/>
      <c r="Q817" s="190"/>
      <c r="R817" s="190"/>
      <c r="S817" s="190"/>
      <c r="T817" s="190"/>
      <c r="U817" s="190"/>
      <c r="V817" s="190"/>
    </row>
    <row r="818">
      <c r="C818" s="206"/>
      <c r="D818" s="206"/>
      <c r="E818" s="206"/>
      <c r="F818" s="190"/>
      <c r="G818" s="190"/>
      <c r="H818" s="190"/>
      <c r="I818" s="190"/>
      <c r="J818" s="190"/>
      <c r="K818" s="190"/>
      <c r="L818" s="190"/>
      <c r="M818" s="190"/>
      <c r="N818" s="190"/>
      <c r="O818" s="190"/>
      <c r="P818" s="190"/>
      <c r="Q818" s="190"/>
      <c r="R818" s="190"/>
      <c r="S818" s="190"/>
      <c r="T818" s="190"/>
      <c r="U818" s="190"/>
      <c r="V818" s="190"/>
    </row>
    <row r="819">
      <c r="C819" s="206"/>
      <c r="D819" s="206"/>
      <c r="E819" s="206"/>
      <c r="F819" s="190"/>
      <c r="G819" s="190"/>
      <c r="H819" s="190"/>
      <c r="I819" s="190"/>
      <c r="J819" s="190"/>
      <c r="K819" s="190"/>
      <c r="L819" s="190"/>
      <c r="M819" s="190"/>
      <c r="N819" s="190"/>
      <c r="O819" s="190"/>
      <c r="P819" s="190"/>
      <c r="Q819" s="190"/>
      <c r="R819" s="190"/>
      <c r="S819" s="190"/>
      <c r="T819" s="190"/>
      <c r="U819" s="190"/>
      <c r="V819" s="190"/>
    </row>
    <row r="820">
      <c r="C820" s="206"/>
      <c r="D820" s="206"/>
      <c r="E820" s="206"/>
      <c r="F820" s="190"/>
      <c r="G820" s="190"/>
      <c r="H820" s="190"/>
      <c r="I820" s="190"/>
      <c r="J820" s="190"/>
      <c r="K820" s="190"/>
      <c r="L820" s="190"/>
      <c r="M820" s="190"/>
      <c r="N820" s="190"/>
      <c r="O820" s="190"/>
      <c r="P820" s="190"/>
      <c r="Q820" s="190"/>
      <c r="R820" s="190"/>
      <c r="S820" s="190"/>
      <c r="T820" s="190"/>
      <c r="U820" s="190"/>
      <c r="V820" s="190"/>
    </row>
    <row r="821">
      <c r="C821" s="206"/>
      <c r="D821" s="206"/>
      <c r="E821" s="206"/>
      <c r="F821" s="190"/>
      <c r="G821" s="190"/>
      <c r="H821" s="190"/>
      <c r="I821" s="190"/>
      <c r="J821" s="190"/>
      <c r="K821" s="190"/>
      <c r="L821" s="190"/>
      <c r="M821" s="190"/>
      <c r="N821" s="190"/>
      <c r="O821" s="190"/>
      <c r="P821" s="190"/>
      <c r="Q821" s="190"/>
      <c r="R821" s="190"/>
      <c r="S821" s="190"/>
      <c r="T821" s="190"/>
      <c r="U821" s="190"/>
      <c r="V821" s="190"/>
    </row>
    <row r="822">
      <c r="C822" s="206"/>
      <c r="D822" s="206"/>
      <c r="E822" s="206"/>
      <c r="F822" s="190"/>
      <c r="G822" s="190"/>
      <c r="H822" s="190"/>
      <c r="I822" s="190"/>
      <c r="J822" s="190"/>
      <c r="K822" s="190"/>
      <c r="L822" s="190"/>
      <c r="M822" s="190"/>
      <c r="N822" s="190"/>
      <c r="O822" s="190"/>
      <c r="P822" s="190"/>
      <c r="Q822" s="190"/>
      <c r="R822" s="190"/>
      <c r="S822" s="190"/>
      <c r="T822" s="190"/>
      <c r="U822" s="190"/>
      <c r="V822" s="190"/>
    </row>
    <row r="823">
      <c r="C823" s="206"/>
      <c r="D823" s="206"/>
      <c r="E823" s="206"/>
      <c r="F823" s="190"/>
      <c r="G823" s="190"/>
      <c r="H823" s="190"/>
      <c r="I823" s="190"/>
      <c r="J823" s="190"/>
      <c r="K823" s="190"/>
      <c r="L823" s="190"/>
      <c r="M823" s="190"/>
      <c r="N823" s="190"/>
      <c r="O823" s="190"/>
      <c r="P823" s="190"/>
      <c r="Q823" s="190"/>
      <c r="R823" s="190"/>
      <c r="S823" s="190"/>
      <c r="T823" s="190"/>
      <c r="U823" s="190"/>
      <c r="V823" s="190"/>
    </row>
    <row r="824">
      <c r="C824" s="206"/>
      <c r="D824" s="206"/>
      <c r="E824" s="206"/>
      <c r="F824" s="190"/>
      <c r="G824" s="190"/>
      <c r="H824" s="190"/>
      <c r="I824" s="190"/>
      <c r="J824" s="190"/>
      <c r="K824" s="190"/>
      <c r="L824" s="190"/>
      <c r="M824" s="190"/>
      <c r="N824" s="190"/>
      <c r="O824" s="190"/>
      <c r="P824" s="190"/>
      <c r="Q824" s="190"/>
      <c r="R824" s="190"/>
      <c r="S824" s="190"/>
      <c r="T824" s="190"/>
      <c r="U824" s="190"/>
      <c r="V824" s="190"/>
    </row>
    <row r="825">
      <c r="C825" s="206"/>
      <c r="D825" s="206"/>
      <c r="E825" s="206"/>
      <c r="F825" s="190"/>
      <c r="G825" s="190"/>
      <c r="H825" s="190"/>
      <c r="I825" s="190"/>
      <c r="J825" s="190"/>
      <c r="K825" s="190"/>
      <c r="L825" s="190"/>
      <c r="M825" s="190"/>
      <c r="N825" s="190"/>
      <c r="O825" s="190"/>
      <c r="P825" s="190"/>
      <c r="Q825" s="190"/>
      <c r="R825" s="190"/>
      <c r="S825" s="190"/>
      <c r="T825" s="190"/>
      <c r="U825" s="190"/>
      <c r="V825" s="190"/>
    </row>
    <row r="826">
      <c r="C826" s="206"/>
      <c r="D826" s="206"/>
      <c r="E826" s="206"/>
      <c r="F826" s="190"/>
      <c r="G826" s="190"/>
      <c r="H826" s="190"/>
      <c r="I826" s="190"/>
      <c r="J826" s="190"/>
      <c r="K826" s="190"/>
      <c r="L826" s="190"/>
      <c r="M826" s="190"/>
      <c r="N826" s="190"/>
      <c r="O826" s="190"/>
      <c r="P826" s="190"/>
      <c r="Q826" s="190"/>
      <c r="R826" s="190"/>
      <c r="S826" s="190"/>
      <c r="T826" s="190"/>
      <c r="U826" s="190"/>
      <c r="V826" s="190"/>
    </row>
    <row r="827">
      <c r="C827" s="206"/>
      <c r="D827" s="206"/>
      <c r="E827" s="206"/>
      <c r="F827" s="190"/>
      <c r="G827" s="190"/>
      <c r="H827" s="190"/>
      <c r="I827" s="190"/>
      <c r="J827" s="190"/>
      <c r="K827" s="190"/>
      <c r="L827" s="190"/>
      <c r="M827" s="190"/>
      <c r="N827" s="190"/>
      <c r="O827" s="190"/>
      <c r="P827" s="190"/>
      <c r="Q827" s="190"/>
      <c r="R827" s="190"/>
      <c r="S827" s="190"/>
      <c r="T827" s="190"/>
      <c r="U827" s="190"/>
      <c r="V827" s="190"/>
    </row>
    <row r="828">
      <c r="C828" s="206"/>
      <c r="D828" s="206"/>
      <c r="E828" s="206"/>
      <c r="F828" s="190"/>
      <c r="G828" s="190"/>
      <c r="H828" s="190"/>
      <c r="I828" s="190"/>
      <c r="J828" s="190"/>
      <c r="K828" s="190"/>
      <c r="L828" s="190"/>
      <c r="M828" s="190"/>
      <c r="N828" s="190"/>
      <c r="O828" s="190"/>
      <c r="P828" s="190"/>
      <c r="Q828" s="190"/>
      <c r="R828" s="190"/>
      <c r="S828" s="190"/>
      <c r="T828" s="190"/>
      <c r="U828" s="190"/>
      <c r="V828" s="190"/>
    </row>
    <row r="829">
      <c r="C829" s="206"/>
      <c r="D829" s="206"/>
      <c r="E829" s="206"/>
      <c r="F829" s="190"/>
      <c r="G829" s="190"/>
      <c r="H829" s="190"/>
      <c r="I829" s="190"/>
      <c r="J829" s="190"/>
      <c r="K829" s="190"/>
      <c r="L829" s="190"/>
      <c r="M829" s="190"/>
      <c r="N829" s="190"/>
      <c r="O829" s="190"/>
      <c r="P829" s="190"/>
      <c r="Q829" s="190"/>
      <c r="R829" s="190"/>
      <c r="S829" s="190"/>
      <c r="T829" s="190"/>
      <c r="U829" s="190"/>
      <c r="V829" s="190"/>
    </row>
    <row r="830">
      <c r="C830" s="206"/>
      <c r="D830" s="206"/>
      <c r="E830" s="206"/>
      <c r="F830" s="190"/>
      <c r="G830" s="190"/>
      <c r="H830" s="190"/>
      <c r="I830" s="190"/>
      <c r="J830" s="190"/>
      <c r="K830" s="190"/>
      <c r="L830" s="190"/>
      <c r="M830" s="190"/>
      <c r="N830" s="190"/>
      <c r="O830" s="190"/>
      <c r="P830" s="190"/>
      <c r="Q830" s="190"/>
      <c r="R830" s="190"/>
      <c r="S830" s="190"/>
      <c r="T830" s="190"/>
      <c r="U830" s="190"/>
      <c r="V830" s="190"/>
    </row>
    <row r="831">
      <c r="C831" s="206"/>
      <c r="D831" s="206"/>
      <c r="E831" s="206"/>
      <c r="F831" s="190"/>
      <c r="G831" s="190"/>
      <c r="H831" s="190"/>
      <c r="I831" s="190"/>
      <c r="J831" s="190"/>
      <c r="K831" s="190"/>
      <c r="L831" s="190"/>
      <c r="M831" s="190"/>
      <c r="N831" s="190"/>
      <c r="O831" s="190"/>
      <c r="P831" s="190"/>
      <c r="Q831" s="190"/>
      <c r="R831" s="190"/>
      <c r="S831" s="190"/>
      <c r="T831" s="190"/>
      <c r="U831" s="190"/>
      <c r="V831" s="190"/>
    </row>
    <row r="832">
      <c r="C832" s="206"/>
      <c r="D832" s="206"/>
      <c r="E832" s="206"/>
      <c r="F832" s="190"/>
      <c r="G832" s="190"/>
      <c r="H832" s="190"/>
      <c r="I832" s="190"/>
      <c r="J832" s="190"/>
      <c r="K832" s="190"/>
      <c r="L832" s="190"/>
      <c r="M832" s="190"/>
      <c r="N832" s="190"/>
      <c r="O832" s="190"/>
      <c r="P832" s="190"/>
      <c r="Q832" s="190"/>
      <c r="R832" s="190"/>
      <c r="S832" s="190"/>
      <c r="T832" s="190"/>
      <c r="U832" s="190"/>
      <c r="V832" s="190"/>
    </row>
    <row r="833">
      <c r="C833" s="206"/>
      <c r="D833" s="206"/>
      <c r="E833" s="206"/>
      <c r="F833" s="190"/>
      <c r="G833" s="190"/>
      <c r="H833" s="190"/>
      <c r="I833" s="190"/>
      <c r="J833" s="190"/>
      <c r="K833" s="190"/>
      <c r="L833" s="190"/>
      <c r="M833" s="190"/>
      <c r="N833" s="190"/>
      <c r="O833" s="190"/>
      <c r="P833" s="190"/>
      <c r="Q833" s="190"/>
      <c r="R833" s="190"/>
      <c r="S833" s="190"/>
      <c r="T833" s="190"/>
      <c r="U833" s="190"/>
      <c r="V833" s="190"/>
    </row>
    <row r="834">
      <c r="C834" s="206"/>
      <c r="D834" s="206"/>
      <c r="E834" s="206"/>
      <c r="F834" s="190"/>
      <c r="G834" s="190"/>
      <c r="H834" s="190"/>
      <c r="I834" s="190"/>
      <c r="J834" s="190"/>
      <c r="K834" s="190"/>
      <c r="L834" s="190"/>
      <c r="M834" s="190"/>
      <c r="N834" s="190"/>
      <c r="O834" s="190"/>
      <c r="P834" s="190"/>
      <c r="Q834" s="190"/>
      <c r="R834" s="190"/>
      <c r="S834" s="190"/>
      <c r="T834" s="190"/>
      <c r="U834" s="190"/>
      <c r="V834" s="190"/>
    </row>
    <row r="835">
      <c r="C835" s="206"/>
      <c r="D835" s="206"/>
      <c r="E835" s="206"/>
      <c r="F835" s="190"/>
      <c r="G835" s="190"/>
      <c r="H835" s="190"/>
      <c r="I835" s="190"/>
      <c r="J835" s="190"/>
      <c r="K835" s="190"/>
      <c r="L835" s="190"/>
      <c r="M835" s="190"/>
      <c r="N835" s="190"/>
      <c r="O835" s="190"/>
      <c r="P835" s="190"/>
      <c r="Q835" s="190"/>
      <c r="R835" s="190"/>
      <c r="S835" s="190"/>
      <c r="T835" s="190"/>
      <c r="U835" s="190"/>
      <c r="V835" s="190"/>
    </row>
    <row r="836">
      <c r="C836" s="206"/>
      <c r="D836" s="206"/>
      <c r="E836" s="206"/>
      <c r="F836" s="190"/>
      <c r="G836" s="190"/>
      <c r="H836" s="190"/>
      <c r="I836" s="190"/>
      <c r="J836" s="190"/>
      <c r="K836" s="190"/>
      <c r="L836" s="190"/>
      <c r="M836" s="190"/>
      <c r="N836" s="190"/>
      <c r="O836" s="190"/>
      <c r="P836" s="190"/>
      <c r="Q836" s="190"/>
      <c r="R836" s="190"/>
      <c r="S836" s="190"/>
      <c r="T836" s="190"/>
      <c r="U836" s="190"/>
      <c r="V836" s="190"/>
    </row>
    <row r="837">
      <c r="C837" s="206"/>
      <c r="D837" s="206"/>
      <c r="E837" s="206"/>
      <c r="F837" s="190"/>
      <c r="G837" s="190"/>
      <c r="H837" s="190"/>
      <c r="I837" s="190"/>
      <c r="J837" s="190"/>
      <c r="K837" s="190"/>
      <c r="L837" s="190"/>
      <c r="M837" s="190"/>
      <c r="N837" s="190"/>
      <c r="O837" s="190"/>
      <c r="P837" s="190"/>
      <c r="Q837" s="190"/>
      <c r="R837" s="190"/>
      <c r="S837" s="190"/>
      <c r="T837" s="190"/>
      <c r="U837" s="190"/>
      <c r="V837" s="190"/>
    </row>
    <row r="838">
      <c r="C838" s="206"/>
      <c r="D838" s="206"/>
      <c r="E838" s="206"/>
      <c r="F838" s="190"/>
      <c r="G838" s="190"/>
      <c r="H838" s="190"/>
      <c r="I838" s="190"/>
      <c r="J838" s="190"/>
      <c r="K838" s="190"/>
      <c r="L838" s="190"/>
      <c r="M838" s="190"/>
      <c r="N838" s="190"/>
      <c r="O838" s="190"/>
      <c r="P838" s="190"/>
      <c r="Q838" s="190"/>
      <c r="R838" s="190"/>
      <c r="S838" s="190"/>
      <c r="T838" s="190"/>
      <c r="U838" s="190"/>
      <c r="V838" s="190"/>
    </row>
    <row r="839">
      <c r="C839" s="206"/>
      <c r="D839" s="206"/>
      <c r="E839" s="206"/>
      <c r="F839" s="190"/>
      <c r="G839" s="190"/>
      <c r="H839" s="190"/>
      <c r="I839" s="190"/>
      <c r="J839" s="190"/>
      <c r="K839" s="190"/>
      <c r="L839" s="190"/>
      <c r="M839" s="190"/>
      <c r="N839" s="190"/>
      <c r="O839" s="190"/>
      <c r="P839" s="190"/>
      <c r="Q839" s="190"/>
      <c r="R839" s="190"/>
      <c r="S839" s="190"/>
      <c r="T839" s="190"/>
      <c r="U839" s="190"/>
      <c r="V839" s="190"/>
    </row>
    <row r="840">
      <c r="C840" s="206"/>
      <c r="D840" s="206"/>
      <c r="E840" s="206"/>
      <c r="F840" s="190"/>
      <c r="G840" s="190"/>
      <c r="H840" s="190"/>
      <c r="I840" s="190"/>
      <c r="J840" s="190"/>
      <c r="K840" s="190"/>
      <c r="L840" s="190"/>
      <c r="M840" s="190"/>
      <c r="N840" s="190"/>
      <c r="O840" s="190"/>
      <c r="P840" s="190"/>
      <c r="Q840" s="190"/>
      <c r="R840" s="190"/>
      <c r="S840" s="190"/>
      <c r="T840" s="190"/>
      <c r="U840" s="190"/>
      <c r="V840" s="190"/>
    </row>
    <row r="841">
      <c r="C841" s="206"/>
      <c r="D841" s="206"/>
      <c r="E841" s="206"/>
      <c r="F841" s="190"/>
      <c r="G841" s="190"/>
      <c r="H841" s="190"/>
      <c r="I841" s="190"/>
      <c r="J841" s="190"/>
      <c r="K841" s="190"/>
      <c r="L841" s="190"/>
      <c r="M841" s="190"/>
      <c r="N841" s="190"/>
      <c r="O841" s="190"/>
      <c r="P841" s="190"/>
      <c r="Q841" s="190"/>
      <c r="R841" s="190"/>
      <c r="S841" s="190"/>
      <c r="T841" s="190"/>
      <c r="U841" s="190"/>
      <c r="V841" s="190"/>
    </row>
    <row r="842">
      <c r="C842" s="206"/>
      <c r="D842" s="206"/>
      <c r="E842" s="206"/>
      <c r="F842" s="190"/>
      <c r="G842" s="190"/>
      <c r="H842" s="190"/>
      <c r="I842" s="190"/>
      <c r="J842" s="190"/>
      <c r="K842" s="190"/>
      <c r="L842" s="190"/>
      <c r="M842" s="190"/>
      <c r="N842" s="190"/>
      <c r="O842" s="190"/>
      <c r="P842" s="190"/>
      <c r="Q842" s="190"/>
      <c r="R842" s="190"/>
      <c r="S842" s="190"/>
      <c r="T842" s="190"/>
      <c r="U842" s="190"/>
      <c r="V842" s="190"/>
    </row>
    <row r="843">
      <c r="C843" s="206"/>
      <c r="D843" s="206"/>
      <c r="E843" s="206"/>
      <c r="F843" s="190"/>
      <c r="G843" s="190"/>
      <c r="H843" s="190"/>
      <c r="I843" s="190"/>
      <c r="J843" s="190"/>
      <c r="K843" s="190"/>
      <c r="L843" s="190"/>
      <c r="M843" s="190"/>
      <c r="N843" s="190"/>
      <c r="O843" s="190"/>
      <c r="P843" s="190"/>
      <c r="Q843" s="190"/>
      <c r="R843" s="190"/>
      <c r="S843" s="190"/>
      <c r="T843" s="190"/>
      <c r="U843" s="190"/>
      <c r="V843" s="190"/>
    </row>
    <row r="844">
      <c r="C844" s="206"/>
      <c r="D844" s="206"/>
      <c r="E844" s="206"/>
      <c r="F844" s="190"/>
      <c r="G844" s="190"/>
      <c r="H844" s="190"/>
      <c r="I844" s="190"/>
      <c r="J844" s="190"/>
      <c r="K844" s="190"/>
      <c r="L844" s="190"/>
      <c r="M844" s="190"/>
      <c r="N844" s="190"/>
      <c r="O844" s="190"/>
      <c r="P844" s="190"/>
      <c r="Q844" s="190"/>
      <c r="R844" s="190"/>
      <c r="S844" s="190"/>
      <c r="T844" s="190"/>
      <c r="U844" s="190"/>
      <c r="V844" s="190"/>
    </row>
    <row r="845">
      <c r="C845" s="206"/>
      <c r="D845" s="206"/>
      <c r="E845" s="206"/>
      <c r="F845" s="190"/>
      <c r="G845" s="190"/>
      <c r="H845" s="190"/>
      <c r="I845" s="190"/>
      <c r="J845" s="190"/>
      <c r="K845" s="190"/>
      <c r="L845" s="190"/>
      <c r="M845" s="190"/>
      <c r="N845" s="190"/>
      <c r="O845" s="190"/>
      <c r="P845" s="190"/>
      <c r="Q845" s="190"/>
      <c r="R845" s="190"/>
      <c r="S845" s="190"/>
      <c r="T845" s="190"/>
      <c r="U845" s="190"/>
      <c r="V845" s="190"/>
    </row>
    <row r="846">
      <c r="C846" s="206"/>
      <c r="D846" s="206"/>
      <c r="E846" s="206"/>
      <c r="F846" s="190"/>
      <c r="G846" s="190"/>
      <c r="H846" s="190"/>
      <c r="I846" s="190"/>
      <c r="J846" s="190"/>
      <c r="K846" s="190"/>
      <c r="L846" s="190"/>
      <c r="M846" s="190"/>
      <c r="N846" s="190"/>
      <c r="O846" s="190"/>
      <c r="P846" s="190"/>
      <c r="Q846" s="190"/>
      <c r="R846" s="190"/>
      <c r="S846" s="190"/>
      <c r="T846" s="190"/>
      <c r="U846" s="190"/>
      <c r="V846" s="190"/>
    </row>
    <row r="847">
      <c r="C847" s="206"/>
      <c r="D847" s="206"/>
      <c r="E847" s="206"/>
      <c r="F847" s="190"/>
      <c r="G847" s="190"/>
      <c r="H847" s="190"/>
      <c r="I847" s="190"/>
      <c r="J847" s="190"/>
      <c r="K847" s="190"/>
      <c r="L847" s="190"/>
      <c r="M847" s="190"/>
      <c r="N847" s="190"/>
      <c r="O847" s="190"/>
      <c r="P847" s="190"/>
      <c r="Q847" s="190"/>
      <c r="R847" s="190"/>
      <c r="S847" s="190"/>
      <c r="T847" s="190"/>
      <c r="U847" s="190"/>
      <c r="V847" s="190"/>
    </row>
    <row r="848">
      <c r="C848" s="206"/>
      <c r="D848" s="206"/>
      <c r="E848" s="206"/>
      <c r="F848" s="190"/>
      <c r="G848" s="190"/>
      <c r="H848" s="190"/>
      <c r="I848" s="190"/>
      <c r="J848" s="190"/>
      <c r="K848" s="190"/>
      <c r="L848" s="190"/>
      <c r="M848" s="190"/>
      <c r="N848" s="190"/>
      <c r="O848" s="190"/>
      <c r="P848" s="190"/>
      <c r="Q848" s="190"/>
      <c r="R848" s="190"/>
      <c r="S848" s="190"/>
      <c r="T848" s="190"/>
      <c r="U848" s="190"/>
      <c r="V848" s="190"/>
    </row>
    <row r="849">
      <c r="C849" s="206"/>
      <c r="D849" s="206"/>
      <c r="E849" s="206"/>
      <c r="F849" s="190"/>
      <c r="G849" s="190"/>
      <c r="H849" s="190"/>
      <c r="I849" s="190"/>
      <c r="J849" s="190"/>
      <c r="K849" s="190"/>
      <c r="L849" s="190"/>
      <c r="M849" s="190"/>
      <c r="N849" s="190"/>
      <c r="O849" s="190"/>
      <c r="P849" s="190"/>
      <c r="Q849" s="190"/>
      <c r="R849" s="190"/>
      <c r="S849" s="190"/>
      <c r="T849" s="190"/>
      <c r="U849" s="190"/>
      <c r="V849" s="190"/>
    </row>
    <row r="850">
      <c r="C850" s="206"/>
      <c r="D850" s="206"/>
      <c r="E850" s="206"/>
      <c r="F850" s="190"/>
      <c r="G850" s="190"/>
      <c r="H850" s="190"/>
      <c r="I850" s="190"/>
      <c r="J850" s="190"/>
      <c r="K850" s="190"/>
      <c r="L850" s="190"/>
      <c r="M850" s="190"/>
      <c r="N850" s="190"/>
      <c r="O850" s="190"/>
      <c r="P850" s="190"/>
      <c r="Q850" s="190"/>
      <c r="R850" s="190"/>
      <c r="S850" s="190"/>
      <c r="T850" s="190"/>
      <c r="U850" s="190"/>
      <c r="V850" s="190"/>
    </row>
    <row r="851">
      <c r="C851" s="206"/>
      <c r="D851" s="206"/>
      <c r="E851" s="206"/>
      <c r="F851" s="190"/>
      <c r="G851" s="190"/>
      <c r="H851" s="190"/>
      <c r="I851" s="190"/>
      <c r="J851" s="190"/>
      <c r="K851" s="190"/>
      <c r="L851" s="190"/>
      <c r="M851" s="190"/>
      <c r="N851" s="190"/>
      <c r="O851" s="190"/>
      <c r="P851" s="190"/>
      <c r="Q851" s="190"/>
      <c r="R851" s="190"/>
      <c r="S851" s="190"/>
      <c r="T851" s="190"/>
      <c r="U851" s="190"/>
      <c r="V851" s="190"/>
    </row>
    <row r="852">
      <c r="C852" s="206"/>
      <c r="D852" s="206"/>
      <c r="E852" s="206"/>
      <c r="F852" s="190"/>
      <c r="G852" s="190"/>
      <c r="H852" s="190"/>
      <c r="I852" s="190"/>
      <c r="J852" s="190"/>
      <c r="K852" s="190"/>
      <c r="L852" s="190"/>
      <c r="M852" s="190"/>
      <c r="N852" s="190"/>
      <c r="O852" s="190"/>
      <c r="P852" s="190"/>
      <c r="Q852" s="190"/>
      <c r="R852" s="190"/>
      <c r="S852" s="190"/>
      <c r="T852" s="190"/>
      <c r="U852" s="190"/>
      <c r="V852" s="190"/>
    </row>
    <row r="853">
      <c r="C853" s="206"/>
      <c r="D853" s="206"/>
      <c r="E853" s="206"/>
      <c r="F853" s="190"/>
      <c r="G853" s="190"/>
      <c r="H853" s="190"/>
      <c r="I853" s="190"/>
      <c r="J853" s="190"/>
      <c r="K853" s="190"/>
      <c r="L853" s="190"/>
      <c r="M853" s="190"/>
      <c r="N853" s="190"/>
      <c r="O853" s="190"/>
      <c r="P853" s="190"/>
      <c r="Q853" s="190"/>
      <c r="R853" s="190"/>
      <c r="S853" s="190"/>
      <c r="T853" s="190"/>
      <c r="U853" s="190"/>
      <c r="V853" s="190"/>
    </row>
    <row r="854">
      <c r="C854" s="206"/>
      <c r="D854" s="206"/>
      <c r="E854" s="206"/>
      <c r="F854" s="190"/>
      <c r="G854" s="190"/>
      <c r="H854" s="190"/>
      <c r="I854" s="190"/>
      <c r="J854" s="190"/>
      <c r="K854" s="190"/>
      <c r="L854" s="190"/>
      <c r="M854" s="190"/>
      <c r="N854" s="190"/>
      <c r="O854" s="190"/>
      <c r="P854" s="190"/>
      <c r="Q854" s="190"/>
      <c r="R854" s="190"/>
      <c r="S854" s="190"/>
      <c r="T854" s="190"/>
      <c r="U854" s="190"/>
      <c r="V854" s="190"/>
    </row>
    <row r="855">
      <c r="C855" s="206"/>
      <c r="D855" s="206"/>
      <c r="E855" s="206"/>
      <c r="F855" s="190"/>
      <c r="G855" s="190"/>
      <c r="H855" s="190"/>
      <c r="I855" s="190"/>
      <c r="J855" s="190"/>
      <c r="K855" s="190"/>
      <c r="L855" s="190"/>
      <c r="M855" s="190"/>
      <c r="N855" s="190"/>
      <c r="O855" s="190"/>
      <c r="P855" s="190"/>
      <c r="Q855" s="190"/>
      <c r="R855" s="190"/>
      <c r="S855" s="190"/>
      <c r="T855" s="190"/>
      <c r="U855" s="190"/>
      <c r="V855" s="190"/>
    </row>
    <row r="856">
      <c r="C856" s="206"/>
      <c r="D856" s="206"/>
      <c r="E856" s="206"/>
      <c r="F856" s="190"/>
      <c r="G856" s="190"/>
      <c r="H856" s="190"/>
      <c r="I856" s="190"/>
      <c r="J856" s="190"/>
      <c r="K856" s="190"/>
      <c r="L856" s="190"/>
      <c r="M856" s="190"/>
      <c r="N856" s="190"/>
      <c r="O856" s="190"/>
      <c r="P856" s="190"/>
      <c r="Q856" s="190"/>
      <c r="R856" s="190"/>
      <c r="S856" s="190"/>
      <c r="T856" s="190"/>
      <c r="U856" s="190"/>
      <c r="V856" s="190"/>
    </row>
    <row r="857">
      <c r="C857" s="206"/>
      <c r="D857" s="206"/>
      <c r="E857" s="206"/>
      <c r="F857" s="190"/>
      <c r="G857" s="190"/>
      <c r="H857" s="190"/>
      <c r="I857" s="190"/>
      <c r="J857" s="190"/>
      <c r="K857" s="190"/>
      <c r="L857" s="190"/>
      <c r="M857" s="190"/>
      <c r="N857" s="190"/>
      <c r="O857" s="190"/>
      <c r="P857" s="190"/>
      <c r="Q857" s="190"/>
      <c r="R857" s="190"/>
      <c r="S857" s="190"/>
      <c r="T857" s="190"/>
      <c r="U857" s="190"/>
      <c r="V857" s="190"/>
    </row>
    <row r="858">
      <c r="C858" s="206"/>
      <c r="D858" s="206"/>
      <c r="E858" s="206"/>
      <c r="F858" s="190"/>
      <c r="G858" s="190"/>
      <c r="H858" s="190"/>
      <c r="I858" s="190"/>
      <c r="J858" s="190"/>
      <c r="K858" s="190"/>
      <c r="L858" s="190"/>
      <c r="M858" s="190"/>
      <c r="N858" s="190"/>
      <c r="O858" s="190"/>
      <c r="P858" s="190"/>
      <c r="Q858" s="190"/>
      <c r="R858" s="190"/>
      <c r="S858" s="190"/>
      <c r="T858" s="190"/>
      <c r="U858" s="190"/>
      <c r="V858" s="190"/>
    </row>
    <row r="859">
      <c r="C859" s="206"/>
      <c r="D859" s="206"/>
      <c r="E859" s="206"/>
      <c r="F859" s="190"/>
      <c r="G859" s="190"/>
      <c r="H859" s="190"/>
      <c r="I859" s="190"/>
      <c r="J859" s="190"/>
      <c r="K859" s="190"/>
      <c r="L859" s="190"/>
      <c r="M859" s="190"/>
      <c r="N859" s="190"/>
      <c r="O859" s="190"/>
      <c r="P859" s="190"/>
      <c r="Q859" s="190"/>
      <c r="R859" s="190"/>
      <c r="S859" s="190"/>
      <c r="T859" s="190"/>
      <c r="U859" s="190"/>
      <c r="V859" s="190"/>
    </row>
    <row r="860">
      <c r="C860" s="206"/>
      <c r="D860" s="206"/>
      <c r="E860" s="206"/>
      <c r="F860" s="190"/>
      <c r="G860" s="190"/>
      <c r="H860" s="190"/>
      <c r="I860" s="190"/>
      <c r="J860" s="190"/>
      <c r="K860" s="190"/>
      <c r="L860" s="190"/>
      <c r="M860" s="190"/>
      <c r="N860" s="190"/>
      <c r="O860" s="190"/>
      <c r="P860" s="190"/>
      <c r="Q860" s="190"/>
      <c r="R860" s="190"/>
      <c r="S860" s="190"/>
      <c r="T860" s="190"/>
      <c r="U860" s="190"/>
      <c r="V860" s="190"/>
    </row>
    <row r="861">
      <c r="C861" s="206"/>
      <c r="D861" s="206"/>
      <c r="E861" s="206"/>
      <c r="F861" s="190"/>
      <c r="G861" s="190"/>
      <c r="H861" s="190"/>
      <c r="I861" s="190"/>
      <c r="J861" s="190"/>
      <c r="K861" s="190"/>
      <c r="L861" s="190"/>
      <c r="M861" s="190"/>
      <c r="N861" s="190"/>
      <c r="O861" s="190"/>
      <c r="P861" s="190"/>
      <c r="Q861" s="190"/>
      <c r="R861" s="190"/>
      <c r="S861" s="190"/>
      <c r="T861" s="190"/>
      <c r="U861" s="190"/>
      <c r="V861" s="190"/>
    </row>
    <row r="862">
      <c r="C862" s="206"/>
      <c r="D862" s="206"/>
      <c r="E862" s="206"/>
      <c r="F862" s="190"/>
      <c r="G862" s="190"/>
      <c r="H862" s="190"/>
      <c r="I862" s="190"/>
      <c r="J862" s="190"/>
      <c r="K862" s="190"/>
      <c r="L862" s="190"/>
      <c r="M862" s="190"/>
      <c r="N862" s="190"/>
      <c r="O862" s="190"/>
      <c r="P862" s="190"/>
      <c r="Q862" s="190"/>
      <c r="R862" s="190"/>
      <c r="S862" s="190"/>
      <c r="T862" s="190"/>
      <c r="U862" s="190"/>
      <c r="V862" s="190"/>
    </row>
    <row r="863">
      <c r="C863" s="206"/>
      <c r="D863" s="206"/>
      <c r="E863" s="206"/>
      <c r="F863" s="190"/>
      <c r="G863" s="190"/>
      <c r="H863" s="190"/>
      <c r="I863" s="190"/>
      <c r="J863" s="190"/>
      <c r="K863" s="190"/>
      <c r="L863" s="190"/>
      <c r="M863" s="190"/>
      <c r="N863" s="190"/>
      <c r="O863" s="190"/>
      <c r="P863" s="190"/>
      <c r="Q863" s="190"/>
      <c r="R863" s="190"/>
      <c r="S863" s="190"/>
      <c r="T863" s="190"/>
      <c r="U863" s="190"/>
      <c r="V863" s="190"/>
    </row>
    <row r="864">
      <c r="C864" s="206"/>
      <c r="D864" s="206"/>
      <c r="E864" s="206"/>
      <c r="F864" s="190"/>
      <c r="G864" s="190"/>
      <c r="H864" s="190"/>
      <c r="I864" s="190"/>
      <c r="J864" s="190"/>
      <c r="K864" s="190"/>
      <c r="L864" s="190"/>
      <c r="M864" s="190"/>
      <c r="N864" s="190"/>
      <c r="O864" s="190"/>
      <c r="P864" s="190"/>
      <c r="Q864" s="190"/>
      <c r="R864" s="190"/>
      <c r="S864" s="190"/>
      <c r="T864" s="190"/>
      <c r="U864" s="190"/>
      <c r="V864" s="190"/>
    </row>
    <row r="865">
      <c r="C865" s="206"/>
      <c r="D865" s="206"/>
      <c r="E865" s="206"/>
      <c r="F865" s="190"/>
      <c r="G865" s="190"/>
      <c r="H865" s="190"/>
      <c r="I865" s="190"/>
      <c r="J865" s="190"/>
      <c r="K865" s="190"/>
      <c r="L865" s="190"/>
      <c r="M865" s="190"/>
      <c r="N865" s="190"/>
      <c r="O865" s="190"/>
      <c r="P865" s="190"/>
      <c r="Q865" s="190"/>
      <c r="R865" s="190"/>
      <c r="S865" s="190"/>
      <c r="T865" s="190"/>
      <c r="U865" s="190"/>
      <c r="V865" s="190"/>
    </row>
    <row r="866">
      <c r="C866" s="206"/>
      <c r="D866" s="206"/>
      <c r="E866" s="206"/>
      <c r="F866" s="190"/>
      <c r="G866" s="190"/>
      <c r="H866" s="190"/>
      <c r="I866" s="190"/>
      <c r="J866" s="190"/>
      <c r="K866" s="190"/>
      <c r="L866" s="190"/>
      <c r="M866" s="190"/>
      <c r="N866" s="190"/>
      <c r="O866" s="190"/>
      <c r="P866" s="190"/>
      <c r="Q866" s="190"/>
      <c r="R866" s="190"/>
      <c r="S866" s="190"/>
      <c r="T866" s="190"/>
      <c r="U866" s="190"/>
      <c r="V866" s="190"/>
    </row>
    <row r="867">
      <c r="C867" s="206"/>
      <c r="D867" s="206"/>
      <c r="E867" s="206"/>
      <c r="F867" s="190"/>
      <c r="G867" s="190"/>
      <c r="H867" s="190"/>
      <c r="I867" s="190"/>
      <c r="J867" s="190"/>
      <c r="K867" s="190"/>
      <c r="L867" s="190"/>
      <c r="M867" s="190"/>
      <c r="N867" s="190"/>
      <c r="O867" s="190"/>
      <c r="P867" s="190"/>
      <c r="Q867" s="190"/>
      <c r="R867" s="190"/>
      <c r="S867" s="190"/>
      <c r="T867" s="190"/>
      <c r="U867" s="190"/>
      <c r="V867" s="190"/>
    </row>
    <row r="868">
      <c r="C868" s="206"/>
      <c r="D868" s="206"/>
      <c r="E868" s="206"/>
      <c r="F868" s="190"/>
      <c r="G868" s="190"/>
      <c r="H868" s="190"/>
      <c r="I868" s="190"/>
      <c r="J868" s="190"/>
      <c r="K868" s="190"/>
      <c r="L868" s="190"/>
      <c r="M868" s="190"/>
      <c r="N868" s="190"/>
      <c r="O868" s="190"/>
      <c r="P868" s="190"/>
      <c r="Q868" s="190"/>
      <c r="R868" s="190"/>
      <c r="S868" s="190"/>
      <c r="T868" s="190"/>
      <c r="U868" s="190"/>
      <c r="V868" s="190"/>
    </row>
    <row r="869">
      <c r="C869" s="206"/>
      <c r="D869" s="206"/>
      <c r="E869" s="206"/>
      <c r="F869" s="190"/>
      <c r="G869" s="190"/>
      <c r="H869" s="190"/>
      <c r="I869" s="190"/>
      <c r="J869" s="190"/>
      <c r="K869" s="190"/>
      <c r="L869" s="190"/>
      <c r="M869" s="190"/>
      <c r="N869" s="190"/>
      <c r="O869" s="190"/>
      <c r="P869" s="190"/>
      <c r="Q869" s="190"/>
      <c r="R869" s="190"/>
      <c r="S869" s="190"/>
      <c r="T869" s="190"/>
      <c r="U869" s="190"/>
      <c r="V869" s="190"/>
    </row>
    <row r="870">
      <c r="C870" s="206"/>
      <c r="D870" s="206"/>
      <c r="E870" s="206"/>
      <c r="F870" s="190"/>
      <c r="G870" s="190"/>
      <c r="H870" s="190"/>
      <c r="I870" s="190"/>
      <c r="J870" s="190"/>
      <c r="K870" s="190"/>
      <c r="L870" s="190"/>
      <c r="M870" s="190"/>
      <c r="N870" s="190"/>
      <c r="O870" s="190"/>
      <c r="P870" s="190"/>
      <c r="Q870" s="190"/>
      <c r="R870" s="190"/>
      <c r="S870" s="190"/>
      <c r="T870" s="190"/>
      <c r="U870" s="190"/>
      <c r="V870" s="190"/>
    </row>
    <row r="871">
      <c r="C871" s="206"/>
      <c r="D871" s="206"/>
      <c r="E871" s="206"/>
      <c r="F871" s="190"/>
      <c r="G871" s="190"/>
      <c r="H871" s="190"/>
      <c r="I871" s="190"/>
      <c r="J871" s="190"/>
      <c r="K871" s="190"/>
      <c r="L871" s="190"/>
      <c r="M871" s="190"/>
      <c r="N871" s="190"/>
      <c r="O871" s="190"/>
      <c r="P871" s="190"/>
      <c r="Q871" s="190"/>
      <c r="R871" s="190"/>
      <c r="S871" s="190"/>
      <c r="T871" s="190"/>
      <c r="U871" s="190"/>
      <c r="V871" s="190"/>
    </row>
    <row r="872">
      <c r="C872" s="206"/>
      <c r="D872" s="206"/>
      <c r="E872" s="206"/>
      <c r="F872" s="190"/>
      <c r="G872" s="190"/>
      <c r="H872" s="190"/>
      <c r="I872" s="190"/>
      <c r="J872" s="190"/>
      <c r="K872" s="190"/>
      <c r="L872" s="190"/>
      <c r="M872" s="190"/>
      <c r="N872" s="190"/>
      <c r="O872" s="190"/>
      <c r="P872" s="190"/>
      <c r="Q872" s="190"/>
      <c r="R872" s="190"/>
      <c r="S872" s="190"/>
      <c r="T872" s="190"/>
      <c r="U872" s="190"/>
      <c r="V872" s="190"/>
    </row>
    <row r="873">
      <c r="C873" s="206"/>
      <c r="D873" s="206"/>
      <c r="E873" s="206"/>
      <c r="F873" s="190"/>
      <c r="G873" s="190"/>
      <c r="H873" s="190"/>
      <c r="I873" s="190"/>
      <c r="J873" s="190"/>
      <c r="K873" s="190"/>
      <c r="L873" s="190"/>
      <c r="M873" s="190"/>
      <c r="N873" s="190"/>
      <c r="O873" s="190"/>
      <c r="P873" s="190"/>
      <c r="Q873" s="190"/>
      <c r="R873" s="190"/>
      <c r="S873" s="190"/>
      <c r="T873" s="190"/>
      <c r="U873" s="190"/>
      <c r="V873" s="190"/>
    </row>
    <row r="874">
      <c r="C874" s="206"/>
      <c r="D874" s="206"/>
      <c r="E874" s="206"/>
      <c r="F874" s="190"/>
      <c r="G874" s="190"/>
      <c r="H874" s="190"/>
      <c r="I874" s="190"/>
      <c r="J874" s="190"/>
      <c r="K874" s="190"/>
      <c r="L874" s="190"/>
      <c r="M874" s="190"/>
      <c r="N874" s="190"/>
      <c r="O874" s="190"/>
      <c r="P874" s="190"/>
      <c r="Q874" s="190"/>
      <c r="R874" s="190"/>
      <c r="S874" s="190"/>
      <c r="T874" s="190"/>
      <c r="U874" s="190"/>
      <c r="V874" s="190"/>
    </row>
    <row r="875">
      <c r="C875" s="206"/>
      <c r="D875" s="206"/>
      <c r="E875" s="206"/>
      <c r="F875" s="190"/>
      <c r="G875" s="190"/>
      <c r="H875" s="190"/>
      <c r="I875" s="190"/>
      <c r="J875" s="190"/>
      <c r="K875" s="190"/>
      <c r="L875" s="190"/>
      <c r="M875" s="190"/>
      <c r="N875" s="190"/>
      <c r="O875" s="190"/>
      <c r="P875" s="190"/>
      <c r="Q875" s="190"/>
      <c r="R875" s="190"/>
      <c r="S875" s="190"/>
      <c r="T875" s="190"/>
      <c r="U875" s="190"/>
      <c r="V875" s="190"/>
    </row>
    <row r="876">
      <c r="C876" s="206"/>
      <c r="D876" s="206"/>
      <c r="E876" s="206"/>
      <c r="F876" s="190"/>
      <c r="G876" s="190"/>
      <c r="H876" s="190"/>
      <c r="I876" s="190"/>
      <c r="J876" s="190"/>
      <c r="K876" s="190"/>
      <c r="L876" s="190"/>
      <c r="M876" s="190"/>
      <c r="N876" s="190"/>
      <c r="O876" s="190"/>
      <c r="P876" s="190"/>
      <c r="Q876" s="190"/>
      <c r="R876" s="190"/>
      <c r="S876" s="190"/>
      <c r="T876" s="190"/>
      <c r="U876" s="190"/>
      <c r="V876" s="190"/>
    </row>
    <row r="877">
      <c r="C877" s="206"/>
      <c r="D877" s="206"/>
      <c r="E877" s="206"/>
      <c r="F877" s="190"/>
      <c r="G877" s="190"/>
      <c r="H877" s="190"/>
      <c r="I877" s="190"/>
      <c r="J877" s="190"/>
      <c r="K877" s="190"/>
      <c r="L877" s="190"/>
      <c r="M877" s="190"/>
      <c r="N877" s="190"/>
      <c r="O877" s="190"/>
      <c r="P877" s="190"/>
      <c r="Q877" s="190"/>
      <c r="R877" s="190"/>
      <c r="S877" s="190"/>
      <c r="T877" s="190"/>
      <c r="U877" s="190"/>
      <c r="V877" s="190"/>
    </row>
    <row r="878">
      <c r="C878" s="206"/>
      <c r="D878" s="206"/>
      <c r="E878" s="206"/>
      <c r="F878" s="190"/>
      <c r="G878" s="190"/>
      <c r="H878" s="190"/>
      <c r="I878" s="190"/>
      <c r="J878" s="190"/>
      <c r="K878" s="190"/>
      <c r="L878" s="190"/>
      <c r="M878" s="190"/>
      <c r="N878" s="190"/>
      <c r="O878" s="190"/>
      <c r="P878" s="190"/>
      <c r="Q878" s="190"/>
      <c r="R878" s="190"/>
      <c r="S878" s="190"/>
      <c r="T878" s="190"/>
      <c r="U878" s="190"/>
      <c r="V878" s="190"/>
    </row>
    <row r="879">
      <c r="C879" s="206"/>
      <c r="D879" s="206"/>
      <c r="E879" s="206"/>
      <c r="F879" s="190"/>
      <c r="G879" s="190"/>
      <c r="H879" s="190"/>
      <c r="I879" s="190"/>
      <c r="J879" s="190"/>
      <c r="K879" s="190"/>
      <c r="L879" s="190"/>
      <c r="M879" s="190"/>
      <c r="N879" s="190"/>
      <c r="O879" s="190"/>
      <c r="P879" s="190"/>
      <c r="Q879" s="190"/>
      <c r="R879" s="190"/>
      <c r="S879" s="190"/>
      <c r="T879" s="190"/>
      <c r="U879" s="190"/>
      <c r="V879" s="190"/>
    </row>
    <row r="880">
      <c r="C880" s="206"/>
      <c r="D880" s="206"/>
      <c r="E880" s="206"/>
      <c r="F880" s="190"/>
      <c r="G880" s="190"/>
      <c r="H880" s="190"/>
      <c r="I880" s="190"/>
      <c r="J880" s="190"/>
      <c r="K880" s="190"/>
      <c r="L880" s="190"/>
      <c r="M880" s="190"/>
      <c r="N880" s="190"/>
      <c r="O880" s="190"/>
      <c r="P880" s="190"/>
      <c r="Q880" s="190"/>
      <c r="R880" s="190"/>
      <c r="S880" s="190"/>
      <c r="T880" s="190"/>
      <c r="U880" s="190"/>
      <c r="V880" s="190"/>
    </row>
    <row r="881">
      <c r="C881" s="206"/>
      <c r="D881" s="206"/>
      <c r="E881" s="206"/>
      <c r="F881" s="190"/>
      <c r="G881" s="190"/>
      <c r="H881" s="190"/>
      <c r="I881" s="190"/>
      <c r="J881" s="190"/>
      <c r="K881" s="190"/>
      <c r="L881" s="190"/>
      <c r="M881" s="190"/>
      <c r="N881" s="190"/>
      <c r="O881" s="190"/>
      <c r="P881" s="190"/>
      <c r="Q881" s="190"/>
      <c r="R881" s="190"/>
      <c r="S881" s="190"/>
      <c r="T881" s="190"/>
      <c r="U881" s="190"/>
      <c r="V881" s="190"/>
    </row>
    <row r="882">
      <c r="C882" s="206"/>
      <c r="D882" s="206"/>
      <c r="E882" s="206"/>
      <c r="F882" s="190"/>
      <c r="G882" s="190"/>
      <c r="H882" s="190"/>
      <c r="I882" s="190"/>
      <c r="J882" s="190"/>
      <c r="K882" s="190"/>
      <c r="L882" s="190"/>
      <c r="M882" s="190"/>
      <c r="N882" s="190"/>
      <c r="O882" s="190"/>
      <c r="P882" s="190"/>
      <c r="Q882" s="190"/>
      <c r="R882" s="190"/>
      <c r="S882" s="190"/>
      <c r="T882" s="190"/>
      <c r="U882" s="190"/>
      <c r="V882" s="190"/>
    </row>
    <row r="883">
      <c r="C883" s="206"/>
      <c r="D883" s="206"/>
      <c r="E883" s="206"/>
      <c r="F883" s="190"/>
      <c r="G883" s="190"/>
      <c r="H883" s="190"/>
      <c r="I883" s="190"/>
      <c r="J883" s="190"/>
      <c r="K883" s="190"/>
      <c r="L883" s="190"/>
      <c r="M883" s="190"/>
      <c r="N883" s="190"/>
      <c r="O883" s="190"/>
      <c r="P883" s="190"/>
      <c r="Q883" s="190"/>
      <c r="R883" s="190"/>
      <c r="S883" s="190"/>
      <c r="T883" s="190"/>
      <c r="U883" s="190"/>
      <c r="V883" s="190"/>
    </row>
    <row r="884">
      <c r="C884" s="206"/>
      <c r="D884" s="206"/>
      <c r="E884" s="206"/>
      <c r="F884" s="190"/>
      <c r="G884" s="190"/>
      <c r="H884" s="190"/>
      <c r="I884" s="190"/>
      <c r="J884" s="190"/>
      <c r="K884" s="190"/>
      <c r="L884" s="190"/>
      <c r="M884" s="190"/>
      <c r="N884" s="190"/>
      <c r="O884" s="190"/>
      <c r="P884" s="190"/>
      <c r="Q884" s="190"/>
      <c r="R884" s="190"/>
      <c r="S884" s="190"/>
      <c r="T884" s="190"/>
      <c r="U884" s="190"/>
      <c r="V884" s="190"/>
    </row>
    <row r="885">
      <c r="C885" s="206"/>
      <c r="D885" s="206"/>
      <c r="E885" s="206"/>
      <c r="F885" s="190"/>
      <c r="G885" s="190"/>
      <c r="H885" s="190"/>
      <c r="I885" s="190"/>
      <c r="J885" s="190"/>
      <c r="K885" s="190"/>
      <c r="L885" s="190"/>
      <c r="M885" s="190"/>
      <c r="N885" s="190"/>
      <c r="O885" s="190"/>
      <c r="P885" s="190"/>
      <c r="Q885" s="190"/>
      <c r="R885" s="190"/>
      <c r="S885" s="190"/>
      <c r="T885" s="190"/>
      <c r="U885" s="190"/>
      <c r="V885" s="190"/>
    </row>
    <row r="886">
      <c r="C886" s="206"/>
      <c r="D886" s="206"/>
      <c r="E886" s="206"/>
      <c r="F886" s="190"/>
      <c r="G886" s="190"/>
      <c r="H886" s="190"/>
      <c r="I886" s="190"/>
      <c r="J886" s="190"/>
      <c r="K886" s="190"/>
      <c r="L886" s="190"/>
      <c r="M886" s="190"/>
      <c r="N886" s="190"/>
      <c r="O886" s="190"/>
      <c r="P886" s="190"/>
      <c r="Q886" s="190"/>
      <c r="R886" s="190"/>
      <c r="S886" s="190"/>
      <c r="T886" s="190"/>
      <c r="U886" s="190"/>
      <c r="V886" s="190"/>
    </row>
    <row r="887">
      <c r="C887" s="206"/>
      <c r="D887" s="206"/>
      <c r="E887" s="206"/>
      <c r="F887" s="190"/>
      <c r="G887" s="190"/>
      <c r="H887" s="190"/>
      <c r="I887" s="190"/>
      <c r="J887" s="190"/>
      <c r="K887" s="190"/>
      <c r="L887" s="190"/>
      <c r="M887" s="190"/>
      <c r="N887" s="190"/>
      <c r="O887" s="190"/>
      <c r="P887" s="190"/>
      <c r="Q887" s="190"/>
      <c r="R887" s="190"/>
      <c r="S887" s="190"/>
      <c r="T887" s="190"/>
      <c r="U887" s="190"/>
      <c r="V887" s="190"/>
    </row>
    <row r="888">
      <c r="C888" s="206"/>
      <c r="D888" s="206"/>
      <c r="E888" s="206"/>
      <c r="F888" s="190"/>
      <c r="G888" s="190"/>
      <c r="H888" s="190"/>
      <c r="I888" s="190"/>
      <c r="J888" s="190"/>
      <c r="K888" s="190"/>
      <c r="L888" s="190"/>
      <c r="M888" s="190"/>
      <c r="N888" s="190"/>
      <c r="O888" s="190"/>
      <c r="P888" s="190"/>
      <c r="Q888" s="190"/>
      <c r="R888" s="190"/>
      <c r="S888" s="190"/>
      <c r="T888" s="190"/>
      <c r="U888" s="190"/>
      <c r="V888" s="190"/>
    </row>
    <row r="889">
      <c r="C889" s="206"/>
      <c r="D889" s="206"/>
      <c r="E889" s="206"/>
      <c r="F889" s="190"/>
      <c r="G889" s="190"/>
      <c r="H889" s="190"/>
      <c r="I889" s="190"/>
      <c r="J889" s="190"/>
      <c r="K889" s="190"/>
      <c r="L889" s="190"/>
      <c r="M889" s="190"/>
      <c r="N889" s="190"/>
      <c r="O889" s="190"/>
      <c r="P889" s="190"/>
      <c r="Q889" s="190"/>
      <c r="R889" s="190"/>
      <c r="S889" s="190"/>
      <c r="T889" s="190"/>
      <c r="U889" s="190"/>
      <c r="V889" s="190"/>
    </row>
    <row r="890">
      <c r="C890" s="206"/>
      <c r="D890" s="206"/>
      <c r="E890" s="206"/>
      <c r="F890" s="190"/>
      <c r="G890" s="190"/>
      <c r="H890" s="190"/>
      <c r="I890" s="190"/>
      <c r="J890" s="190"/>
      <c r="K890" s="190"/>
      <c r="L890" s="190"/>
      <c r="M890" s="190"/>
      <c r="N890" s="190"/>
      <c r="O890" s="190"/>
      <c r="P890" s="190"/>
      <c r="Q890" s="190"/>
      <c r="R890" s="190"/>
      <c r="S890" s="190"/>
      <c r="T890" s="190"/>
      <c r="U890" s="190"/>
      <c r="V890" s="190"/>
    </row>
    <row r="891">
      <c r="C891" s="206"/>
      <c r="D891" s="206"/>
      <c r="E891" s="206"/>
      <c r="F891" s="190"/>
      <c r="G891" s="190"/>
      <c r="H891" s="190"/>
      <c r="I891" s="190"/>
      <c r="J891" s="190"/>
      <c r="K891" s="190"/>
      <c r="L891" s="190"/>
      <c r="M891" s="190"/>
      <c r="N891" s="190"/>
      <c r="O891" s="190"/>
      <c r="P891" s="190"/>
      <c r="Q891" s="190"/>
      <c r="R891" s="190"/>
      <c r="S891" s="190"/>
      <c r="T891" s="190"/>
      <c r="U891" s="190"/>
      <c r="V891" s="190"/>
    </row>
    <row r="892">
      <c r="C892" s="206"/>
      <c r="D892" s="206"/>
      <c r="E892" s="206"/>
      <c r="F892" s="190"/>
      <c r="G892" s="190"/>
      <c r="H892" s="190"/>
      <c r="I892" s="190"/>
      <c r="J892" s="190"/>
      <c r="K892" s="190"/>
      <c r="L892" s="190"/>
      <c r="M892" s="190"/>
      <c r="N892" s="190"/>
      <c r="O892" s="190"/>
      <c r="P892" s="190"/>
      <c r="Q892" s="190"/>
      <c r="R892" s="190"/>
      <c r="S892" s="190"/>
      <c r="T892" s="190"/>
      <c r="U892" s="190"/>
      <c r="V892" s="190"/>
    </row>
    <row r="893">
      <c r="C893" s="206"/>
      <c r="D893" s="206"/>
      <c r="E893" s="206"/>
      <c r="F893" s="190"/>
      <c r="G893" s="190"/>
      <c r="H893" s="190"/>
      <c r="I893" s="190"/>
      <c r="J893" s="190"/>
      <c r="K893" s="190"/>
      <c r="L893" s="190"/>
      <c r="M893" s="190"/>
      <c r="N893" s="190"/>
      <c r="O893" s="190"/>
      <c r="P893" s="190"/>
      <c r="Q893" s="190"/>
      <c r="R893" s="190"/>
      <c r="S893" s="190"/>
      <c r="T893" s="190"/>
      <c r="U893" s="190"/>
      <c r="V893" s="190"/>
    </row>
    <row r="894">
      <c r="C894" s="206"/>
      <c r="D894" s="206"/>
      <c r="E894" s="206"/>
      <c r="F894" s="190"/>
      <c r="G894" s="190"/>
      <c r="H894" s="190"/>
      <c r="I894" s="190"/>
      <c r="J894" s="190"/>
      <c r="K894" s="190"/>
      <c r="L894" s="190"/>
      <c r="M894" s="190"/>
      <c r="N894" s="190"/>
      <c r="O894" s="190"/>
      <c r="P894" s="190"/>
      <c r="Q894" s="190"/>
      <c r="R894" s="190"/>
      <c r="S894" s="190"/>
      <c r="T894" s="190"/>
      <c r="U894" s="190"/>
      <c r="V894" s="190"/>
    </row>
    <row r="895">
      <c r="C895" s="206"/>
      <c r="D895" s="206"/>
      <c r="E895" s="206"/>
      <c r="F895" s="190"/>
      <c r="G895" s="190"/>
      <c r="H895" s="190"/>
      <c r="I895" s="190"/>
      <c r="J895" s="190"/>
      <c r="K895" s="190"/>
      <c r="L895" s="190"/>
      <c r="M895" s="190"/>
      <c r="N895" s="190"/>
      <c r="O895" s="190"/>
      <c r="P895" s="190"/>
      <c r="Q895" s="190"/>
      <c r="R895" s="190"/>
      <c r="S895" s="190"/>
      <c r="T895" s="190"/>
      <c r="U895" s="190"/>
      <c r="V895" s="190"/>
    </row>
    <row r="896">
      <c r="C896" s="206"/>
      <c r="D896" s="206"/>
      <c r="E896" s="206"/>
      <c r="F896" s="190"/>
      <c r="G896" s="190"/>
      <c r="H896" s="190"/>
      <c r="I896" s="190"/>
      <c r="J896" s="190"/>
      <c r="K896" s="190"/>
      <c r="L896" s="190"/>
      <c r="M896" s="190"/>
      <c r="N896" s="190"/>
      <c r="O896" s="190"/>
      <c r="P896" s="190"/>
      <c r="Q896" s="190"/>
      <c r="R896" s="190"/>
      <c r="S896" s="190"/>
      <c r="T896" s="190"/>
      <c r="U896" s="190"/>
      <c r="V896" s="190"/>
    </row>
    <row r="897">
      <c r="C897" s="206"/>
      <c r="D897" s="206"/>
      <c r="E897" s="206"/>
      <c r="F897" s="190"/>
      <c r="G897" s="190"/>
      <c r="H897" s="190"/>
      <c r="I897" s="190"/>
      <c r="J897" s="190"/>
      <c r="K897" s="190"/>
      <c r="L897" s="190"/>
      <c r="M897" s="190"/>
      <c r="N897" s="190"/>
      <c r="O897" s="190"/>
      <c r="P897" s="190"/>
      <c r="Q897" s="190"/>
      <c r="R897" s="190"/>
      <c r="S897" s="190"/>
      <c r="T897" s="190"/>
      <c r="U897" s="190"/>
      <c r="V897" s="190"/>
    </row>
    <row r="898">
      <c r="C898" s="206"/>
      <c r="D898" s="206"/>
      <c r="E898" s="206"/>
      <c r="F898" s="190"/>
      <c r="G898" s="190"/>
      <c r="H898" s="190"/>
      <c r="I898" s="190"/>
      <c r="J898" s="190"/>
      <c r="K898" s="190"/>
      <c r="L898" s="190"/>
      <c r="M898" s="190"/>
      <c r="N898" s="190"/>
      <c r="O898" s="190"/>
      <c r="P898" s="190"/>
      <c r="Q898" s="190"/>
      <c r="R898" s="190"/>
      <c r="S898" s="190"/>
      <c r="T898" s="190"/>
      <c r="U898" s="190"/>
      <c r="V898" s="190"/>
    </row>
    <row r="899">
      <c r="C899" s="206"/>
      <c r="D899" s="206"/>
      <c r="E899" s="206"/>
      <c r="F899" s="190"/>
      <c r="G899" s="190"/>
      <c r="H899" s="190"/>
      <c r="I899" s="190"/>
      <c r="J899" s="190"/>
      <c r="K899" s="190"/>
      <c r="L899" s="190"/>
      <c r="M899" s="190"/>
      <c r="N899" s="190"/>
      <c r="O899" s="190"/>
      <c r="P899" s="190"/>
      <c r="Q899" s="190"/>
      <c r="R899" s="190"/>
      <c r="S899" s="190"/>
      <c r="T899" s="190"/>
      <c r="U899" s="190"/>
      <c r="V899" s="190"/>
    </row>
    <row r="900">
      <c r="C900" s="206"/>
      <c r="D900" s="206"/>
      <c r="E900" s="206"/>
      <c r="F900" s="190"/>
      <c r="G900" s="190"/>
      <c r="H900" s="190"/>
      <c r="I900" s="190"/>
      <c r="J900" s="190"/>
      <c r="K900" s="190"/>
      <c r="L900" s="190"/>
      <c r="M900" s="190"/>
      <c r="N900" s="190"/>
      <c r="O900" s="190"/>
      <c r="P900" s="190"/>
      <c r="Q900" s="190"/>
      <c r="R900" s="190"/>
      <c r="S900" s="190"/>
      <c r="T900" s="190"/>
      <c r="U900" s="190"/>
      <c r="V900" s="190"/>
    </row>
    <row r="901">
      <c r="C901" s="206"/>
      <c r="D901" s="206"/>
      <c r="E901" s="206"/>
      <c r="F901" s="190"/>
      <c r="G901" s="190"/>
      <c r="H901" s="190"/>
      <c r="I901" s="190"/>
      <c r="J901" s="190"/>
      <c r="K901" s="190"/>
      <c r="L901" s="190"/>
      <c r="M901" s="190"/>
      <c r="N901" s="190"/>
      <c r="O901" s="190"/>
      <c r="P901" s="190"/>
      <c r="Q901" s="190"/>
      <c r="R901" s="190"/>
      <c r="S901" s="190"/>
      <c r="T901" s="190"/>
      <c r="U901" s="190"/>
      <c r="V901" s="190"/>
    </row>
    <row r="902">
      <c r="C902" s="206"/>
      <c r="D902" s="206"/>
      <c r="E902" s="206"/>
      <c r="F902" s="190"/>
      <c r="G902" s="190"/>
      <c r="H902" s="190"/>
      <c r="I902" s="190"/>
      <c r="J902" s="190"/>
      <c r="K902" s="190"/>
      <c r="L902" s="190"/>
      <c r="M902" s="190"/>
      <c r="N902" s="190"/>
      <c r="O902" s="190"/>
      <c r="P902" s="190"/>
      <c r="Q902" s="190"/>
      <c r="R902" s="190"/>
      <c r="S902" s="190"/>
      <c r="T902" s="190"/>
      <c r="U902" s="190"/>
      <c r="V902" s="190"/>
    </row>
    <row r="903">
      <c r="C903" s="206"/>
      <c r="D903" s="206"/>
      <c r="E903" s="206"/>
      <c r="F903" s="190"/>
      <c r="G903" s="190"/>
      <c r="H903" s="190"/>
      <c r="I903" s="190"/>
      <c r="J903" s="190"/>
      <c r="K903" s="190"/>
      <c r="L903" s="190"/>
      <c r="M903" s="190"/>
      <c r="N903" s="190"/>
      <c r="O903" s="190"/>
      <c r="P903" s="190"/>
      <c r="Q903" s="190"/>
      <c r="R903" s="190"/>
      <c r="S903" s="190"/>
      <c r="T903" s="190"/>
      <c r="U903" s="190"/>
      <c r="V903" s="190"/>
    </row>
    <row r="904">
      <c r="C904" s="206"/>
      <c r="D904" s="206"/>
      <c r="E904" s="206"/>
      <c r="F904" s="190"/>
      <c r="G904" s="190"/>
      <c r="H904" s="190"/>
      <c r="I904" s="190"/>
      <c r="J904" s="190"/>
      <c r="K904" s="190"/>
      <c r="L904" s="190"/>
      <c r="M904" s="190"/>
      <c r="N904" s="190"/>
      <c r="O904" s="190"/>
      <c r="P904" s="190"/>
      <c r="Q904" s="190"/>
      <c r="R904" s="190"/>
      <c r="S904" s="190"/>
      <c r="T904" s="190"/>
      <c r="U904" s="190"/>
      <c r="V904" s="190"/>
    </row>
    <row r="905">
      <c r="C905" s="206"/>
      <c r="D905" s="206"/>
      <c r="E905" s="206"/>
      <c r="F905" s="190"/>
      <c r="G905" s="190"/>
      <c r="H905" s="190"/>
      <c r="I905" s="190"/>
      <c r="J905" s="190"/>
      <c r="K905" s="190"/>
      <c r="L905" s="190"/>
      <c r="M905" s="190"/>
      <c r="N905" s="190"/>
      <c r="O905" s="190"/>
      <c r="P905" s="190"/>
      <c r="Q905" s="190"/>
      <c r="R905" s="190"/>
      <c r="S905" s="190"/>
      <c r="T905" s="190"/>
      <c r="U905" s="190"/>
      <c r="V905" s="190"/>
    </row>
    <row r="906">
      <c r="C906" s="206"/>
      <c r="D906" s="206"/>
      <c r="E906" s="206"/>
      <c r="F906" s="190"/>
      <c r="G906" s="190"/>
      <c r="H906" s="190"/>
      <c r="I906" s="190"/>
      <c r="J906" s="190"/>
      <c r="K906" s="190"/>
      <c r="L906" s="190"/>
      <c r="M906" s="190"/>
      <c r="N906" s="190"/>
      <c r="O906" s="190"/>
      <c r="P906" s="190"/>
      <c r="Q906" s="190"/>
      <c r="R906" s="190"/>
      <c r="S906" s="190"/>
      <c r="T906" s="190"/>
      <c r="U906" s="190"/>
      <c r="V906" s="190"/>
    </row>
    <row r="907">
      <c r="C907" s="206"/>
      <c r="D907" s="206"/>
      <c r="E907" s="206"/>
      <c r="F907" s="190"/>
      <c r="G907" s="190"/>
      <c r="H907" s="190"/>
      <c r="I907" s="190"/>
      <c r="J907" s="190"/>
      <c r="K907" s="190"/>
      <c r="L907" s="190"/>
      <c r="M907" s="190"/>
      <c r="N907" s="190"/>
      <c r="O907" s="190"/>
      <c r="P907" s="190"/>
      <c r="Q907" s="190"/>
      <c r="R907" s="190"/>
      <c r="S907" s="190"/>
      <c r="T907" s="190"/>
      <c r="U907" s="190"/>
      <c r="V907" s="190"/>
    </row>
    <row r="908">
      <c r="C908" s="206"/>
      <c r="D908" s="206"/>
      <c r="E908" s="206"/>
      <c r="F908" s="190"/>
      <c r="G908" s="190"/>
      <c r="H908" s="190"/>
      <c r="I908" s="190"/>
      <c r="J908" s="190"/>
      <c r="K908" s="190"/>
      <c r="L908" s="190"/>
      <c r="M908" s="190"/>
      <c r="N908" s="190"/>
      <c r="O908" s="190"/>
      <c r="P908" s="190"/>
      <c r="Q908" s="190"/>
      <c r="R908" s="190"/>
      <c r="S908" s="190"/>
      <c r="T908" s="190"/>
      <c r="U908" s="190"/>
      <c r="V908" s="190"/>
    </row>
    <row r="909">
      <c r="C909" s="206"/>
      <c r="D909" s="206"/>
      <c r="E909" s="206"/>
      <c r="F909" s="190"/>
      <c r="G909" s="190"/>
      <c r="H909" s="190"/>
      <c r="I909" s="190"/>
      <c r="J909" s="190"/>
      <c r="K909" s="190"/>
      <c r="L909" s="190"/>
      <c r="M909" s="190"/>
      <c r="N909" s="190"/>
      <c r="O909" s="190"/>
      <c r="P909" s="190"/>
      <c r="Q909" s="190"/>
      <c r="R909" s="190"/>
      <c r="S909" s="190"/>
      <c r="T909" s="190"/>
      <c r="U909" s="190"/>
      <c r="V909" s="190"/>
    </row>
    <row r="910">
      <c r="C910" s="206"/>
      <c r="D910" s="206"/>
      <c r="E910" s="206"/>
      <c r="F910" s="190"/>
      <c r="G910" s="190"/>
      <c r="H910" s="190"/>
      <c r="I910" s="190"/>
      <c r="J910" s="190"/>
      <c r="K910" s="190"/>
      <c r="L910" s="190"/>
      <c r="M910" s="190"/>
      <c r="N910" s="190"/>
      <c r="O910" s="190"/>
      <c r="P910" s="190"/>
      <c r="Q910" s="190"/>
      <c r="R910" s="190"/>
      <c r="S910" s="190"/>
      <c r="T910" s="190"/>
      <c r="U910" s="190"/>
      <c r="V910" s="190"/>
    </row>
    <row r="911">
      <c r="C911" s="206"/>
      <c r="D911" s="206"/>
      <c r="E911" s="206"/>
      <c r="F911" s="190"/>
      <c r="G911" s="190"/>
      <c r="H911" s="190"/>
      <c r="I911" s="190"/>
      <c r="J911" s="190"/>
      <c r="K911" s="190"/>
      <c r="L911" s="190"/>
      <c r="M911" s="190"/>
      <c r="N911" s="190"/>
      <c r="O911" s="190"/>
      <c r="P911" s="190"/>
      <c r="Q911" s="190"/>
      <c r="R911" s="190"/>
      <c r="S911" s="190"/>
      <c r="T911" s="190"/>
      <c r="U911" s="190"/>
      <c r="V911" s="190"/>
    </row>
    <row r="912">
      <c r="C912" s="206"/>
      <c r="D912" s="206"/>
      <c r="E912" s="206"/>
      <c r="F912" s="190"/>
      <c r="G912" s="190"/>
      <c r="H912" s="190"/>
      <c r="I912" s="190"/>
      <c r="J912" s="190"/>
      <c r="K912" s="190"/>
      <c r="L912" s="190"/>
      <c r="M912" s="190"/>
      <c r="N912" s="190"/>
      <c r="O912" s="190"/>
      <c r="P912" s="190"/>
      <c r="Q912" s="190"/>
      <c r="R912" s="190"/>
      <c r="S912" s="190"/>
      <c r="T912" s="190"/>
      <c r="U912" s="190"/>
      <c r="V912" s="190"/>
    </row>
    <row r="913">
      <c r="C913" s="206"/>
      <c r="D913" s="206"/>
      <c r="E913" s="206"/>
      <c r="F913" s="190"/>
      <c r="G913" s="190"/>
      <c r="H913" s="190"/>
      <c r="I913" s="190"/>
      <c r="J913" s="190"/>
      <c r="K913" s="190"/>
      <c r="L913" s="190"/>
      <c r="M913" s="190"/>
      <c r="N913" s="190"/>
      <c r="O913" s="190"/>
      <c r="P913" s="190"/>
      <c r="Q913" s="190"/>
      <c r="R913" s="190"/>
      <c r="S913" s="190"/>
      <c r="T913" s="190"/>
      <c r="U913" s="190"/>
      <c r="V913" s="190"/>
    </row>
    <row r="914">
      <c r="C914" s="206"/>
      <c r="D914" s="206"/>
      <c r="E914" s="206"/>
      <c r="F914" s="190"/>
      <c r="G914" s="190"/>
      <c r="H914" s="190"/>
      <c r="I914" s="190"/>
      <c r="J914" s="190"/>
      <c r="K914" s="190"/>
      <c r="L914" s="190"/>
      <c r="M914" s="190"/>
      <c r="N914" s="190"/>
      <c r="O914" s="190"/>
      <c r="P914" s="190"/>
      <c r="Q914" s="190"/>
      <c r="R914" s="190"/>
      <c r="S914" s="190"/>
      <c r="T914" s="190"/>
      <c r="U914" s="190"/>
      <c r="V914" s="190"/>
    </row>
    <row r="915">
      <c r="C915" s="206"/>
      <c r="D915" s="206"/>
      <c r="E915" s="206"/>
      <c r="F915" s="190"/>
      <c r="G915" s="190"/>
      <c r="H915" s="190"/>
      <c r="I915" s="190"/>
      <c r="J915" s="190"/>
      <c r="K915" s="190"/>
      <c r="L915" s="190"/>
      <c r="M915" s="190"/>
      <c r="N915" s="190"/>
      <c r="O915" s="190"/>
      <c r="P915" s="190"/>
      <c r="Q915" s="190"/>
      <c r="R915" s="190"/>
      <c r="S915" s="190"/>
      <c r="T915" s="190"/>
      <c r="U915" s="190"/>
      <c r="V915" s="190"/>
    </row>
    <row r="916">
      <c r="C916" s="206"/>
      <c r="D916" s="206"/>
      <c r="E916" s="206"/>
      <c r="F916" s="190"/>
      <c r="G916" s="190"/>
      <c r="H916" s="190"/>
      <c r="I916" s="190"/>
      <c r="J916" s="190"/>
      <c r="K916" s="190"/>
      <c r="L916" s="190"/>
      <c r="M916" s="190"/>
      <c r="N916" s="190"/>
      <c r="O916" s="190"/>
      <c r="P916" s="190"/>
      <c r="Q916" s="190"/>
      <c r="R916" s="190"/>
      <c r="S916" s="190"/>
      <c r="T916" s="190"/>
      <c r="U916" s="190"/>
      <c r="V916" s="190"/>
    </row>
    <row r="917">
      <c r="C917" s="206"/>
      <c r="D917" s="206"/>
      <c r="E917" s="206"/>
      <c r="F917" s="190"/>
      <c r="G917" s="190"/>
      <c r="H917" s="190"/>
      <c r="I917" s="190"/>
      <c r="J917" s="190"/>
      <c r="K917" s="190"/>
      <c r="L917" s="190"/>
      <c r="M917" s="190"/>
      <c r="N917" s="190"/>
      <c r="O917" s="190"/>
      <c r="P917" s="190"/>
      <c r="Q917" s="190"/>
      <c r="R917" s="190"/>
      <c r="S917" s="190"/>
      <c r="T917" s="190"/>
      <c r="U917" s="190"/>
      <c r="V917" s="190"/>
    </row>
    <row r="918">
      <c r="C918" s="206"/>
      <c r="D918" s="206"/>
      <c r="E918" s="206"/>
      <c r="F918" s="190"/>
      <c r="G918" s="190"/>
      <c r="H918" s="190"/>
      <c r="I918" s="190"/>
      <c r="J918" s="190"/>
      <c r="K918" s="190"/>
      <c r="L918" s="190"/>
      <c r="M918" s="190"/>
      <c r="N918" s="190"/>
      <c r="O918" s="190"/>
      <c r="P918" s="190"/>
      <c r="Q918" s="190"/>
      <c r="R918" s="190"/>
      <c r="S918" s="190"/>
      <c r="T918" s="190"/>
      <c r="U918" s="190"/>
      <c r="V918" s="190"/>
    </row>
    <row r="919">
      <c r="C919" s="206"/>
      <c r="D919" s="206"/>
      <c r="E919" s="206"/>
      <c r="F919" s="190"/>
      <c r="G919" s="190"/>
      <c r="H919" s="190"/>
      <c r="I919" s="190"/>
      <c r="J919" s="190"/>
      <c r="K919" s="190"/>
      <c r="L919" s="190"/>
      <c r="M919" s="190"/>
      <c r="N919" s="190"/>
      <c r="O919" s="190"/>
      <c r="P919" s="190"/>
      <c r="Q919" s="190"/>
      <c r="R919" s="190"/>
      <c r="S919" s="190"/>
      <c r="T919" s="190"/>
      <c r="U919" s="190"/>
      <c r="V919" s="190"/>
    </row>
    <row r="920">
      <c r="C920" s="206"/>
      <c r="D920" s="206"/>
      <c r="E920" s="206"/>
      <c r="F920" s="190"/>
      <c r="G920" s="190"/>
      <c r="H920" s="190"/>
      <c r="I920" s="190"/>
      <c r="J920" s="190"/>
      <c r="K920" s="190"/>
      <c r="L920" s="190"/>
      <c r="M920" s="190"/>
      <c r="N920" s="190"/>
      <c r="O920" s="190"/>
      <c r="P920" s="190"/>
      <c r="Q920" s="190"/>
      <c r="R920" s="190"/>
      <c r="S920" s="190"/>
      <c r="T920" s="190"/>
      <c r="U920" s="190"/>
      <c r="V920" s="190"/>
    </row>
    <row r="921">
      <c r="C921" s="206"/>
      <c r="D921" s="206"/>
      <c r="E921" s="206"/>
      <c r="F921" s="190"/>
      <c r="G921" s="190"/>
      <c r="H921" s="190"/>
      <c r="I921" s="190"/>
      <c r="J921" s="190"/>
      <c r="K921" s="190"/>
      <c r="L921" s="190"/>
      <c r="M921" s="190"/>
      <c r="N921" s="190"/>
      <c r="O921" s="190"/>
      <c r="P921" s="190"/>
      <c r="Q921" s="190"/>
      <c r="R921" s="190"/>
      <c r="S921" s="190"/>
      <c r="T921" s="190"/>
      <c r="U921" s="190"/>
      <c r="V921" s="190"/>
    </row>
    <row r="922">
      <c r="C922" s="206"/>
      <c r="D922" s="206"/>
      <c r="E922" s="206"/>
      <c r="F922" s="190"/>
      <c r="G922" s="190"/>
      <c r="H922" s="190"/>
      <c r="I922" s="190"/>
      <c r="J922" s="190"/>
      <c r="K922" s="190"/>
      <c r="L922" s="190"/>
      <c r="M922" s="190"/>
      <c r="N922" s="190"/>
      <c r="O922" s="190"/>
      <c r="P922" s="190"/>
      <c r="Q922" s="190"/>
      <c r="R922" s="190"/>
      <c r="S922" s="190"/>
      <c r="T922" s="190"/>
      <c r="U922" s="190"/>
      <c r="V922" s="190"/>
    </row>
    <row r="923">
      <c r="C923" s="206"/>
      <c r="D923" s="206"/>
      <c r="E923" s="206"/>
      <c r="F923" s="190"/>
      <c r="G923" s="190"/>
      <c r="H923" s="190"/>
      <c r="I923" s="190"/>
      <c r="J923" s="190"/>
      <c r="K923" s="190"/>
      <c r="L923" s="190"/>
      <c r="M923" s="190"/>
      <c r="N923" s="190"/>
      <c r="O923" s="190"/>
      <c r="P923" s="190"/>
      <c r="Q923" s="190"/>
      <c r="R923" s="190"/>
      <c r="S923" s="190"/>
      <c r="T923" s="190"/>
      <c r="U923" s="190"/>
      <c r="V923" s="190"/>
    </row>
    <row r="924">
      <c r="C924" s="206"/>
      <c r="D924" s="206"/>
      <c r="E924" s="206"/>
      <c r="F924" s="190"/>
      <c r="G924" s="190"/>
      <c r="H924" s="190"/>
      <c r="I924" s="190"/>
      <c r="J924" s="190"/>
      <c r="K924" s="190"/>
      <c r="L924" s="190"/>
      <c r="M924" s="190"/>
      <c r="N924" s="190"/>
      <c r="O924" s="190"/>
      <c r="P924" s="190"/>
      <c r="Q924" s="190"/>
      <c r="R924" s="190"/>
      <c r="S924" s="190"/>
      <c r="T924" s="190"/>
      <c r="U924" s="190"/>
      <c r="V924" s="190"/>
    </row>
    <row r="925">
      <c r="C925" s="206"/>
      <c r="D925" s="206"/>
      <c r="E925" s="206"/>
      <c r="F925" s="190"/>
      <c r="G925" s="190"/>
      <c r="H925" s="190"/>
      <c r="I925" s="190"/>
      <c r="J925" s="190"/>
      <c r="K925" s="190"/>
      <c r="L925" s="190"/>
      <c r="M925" s="190"/>
      <c r="N925" s="190"/>
      <c r="O925" s="190"/>
      <c r="P925" s="190"/>
      <c r="Q925" s="190"/>
      <c r="R925" s="190"/>
      <c r="S925" s="190"/>
      <c r="T925" s="190"/>
      <c r="U925" s="190"/>
      <c r="V925" s="190"/>
    </row>
    <row r="926">
      <c r="C926" s="206"/>
      <c r="D926" s="206"/>
      <c r="E926" s="206"/>
      <c r="F926" s="190"/>
      <c r="G926" s="190"/>
      <c r="H926" s="190"/>
      <c r="I926" s="190"/>
      <c r="J926" s="190"/>
      <c r="K926" s="190"/>
      <c r="L926" s="190"/>
      <c r="M926" s="190"/>
      <c r="N926" s="190"/>
      <c r="O926" s="190"/>
      <c r="P926" s="190"/>
      <c r="Q926" s="190"/>
      <c r="R926" s="190"/>
      <c r="S926" s="190"/>
      <c r="T926" s="190"/>
      <c r="U926" s="190"/>
      <c r="V926" s="190"/>
    </row>
    <row r="927">
      <c r="C927" s="206"/>
      <c r="D927" s="206"/>
      <c r="E927" s="206"/>
      <c r="F927" s="190"/>
      <c r="G927" s="190"/>
      <c r="H927" s="190"/>
      <c r="I927" s="190"/>
      <c r="J927" s="190"/>
      <c r="K927" s="190"/>
      <c r="L927" s="190"/>
      <c r="M927" s="190"/>
      <c r="N927" s="190"/>
      <c r="O927" s="190"/>
      <c r="P927" s="190"/>
      <c r="Q927" s="190"/>
      <c r="R927" s="190"/>
      <c r="S927" s="190"/>
      <c r="T927" s="190"/>
      <c r="U927" s="190"/>
      <c r="V927" s="190"/>
    </row>
    <row r="928">
      <c r="C928" s="206"/>
      <c r="D928" s="206"/>
      <c r="E928" s="206"/>
      <c r="F928" s="190"/>
      <c r="G928" s="190"/>
      <c r="H928" s="190"/>
      <c r="I928" s="190"/>
      <c r="J928" s="190"/>
      <c r="K928" s="190"/>
      <c r="L928" s="190"/>
      <c r="M928" s="190"/>
      <c r="N928" s="190"/>
      <c r="O928" s="190"/>
      <c r="P928" s="190"/>
      <c r="Q928" s="190"/>
      <c r="R928" s="190"/>
      <c r="S928" s="190"/>
      <c r="T928" s="190"/>
      <c r="U928" s="190"/>
      <c r="V928" s="190"/>
    </row>
    <row r="929">
      <c r="C929" s="206"/>
      <c r="D929" s="206"/>
      <c r="E929" s="206"/>
      <c r="F929" s="190"/>
      <c r="G929" s="190"/>
      <c r="H929" s="190"/>
      <c r="I929" s="190"/>
      <c r="J929" s="190"/>
      <c r="K929" s="190"/>
      <c r="L929" s="190"/>
      <c r="M929" s="190"/>
      <c r="N929" s="190"/>
      <c r="O929" s="190"/>
      <c r="P929" s="190"/>
      <c r="Q929" s="190"/>
      <c r="R929" s="190"/>
      <c r="S929" s="190"/>
      <c r="T929" s="190"/>
      <c r="U929" s="190"/>
      <c r="V929" s="190"/>
    </row>
    <row r="930">
      <c r="C930" s="206"/>
      <c r="D930" s="206"/>
      <c r="E930" s="206"/>
      <c r="F930" s="190"/>
      <c r="G930" s="190"/>
      <c r="H930" s="190"/>
      <c r="I930" s="190"/>
      <c r="J930" s="190"/>
      <c r="K930" s="190"/>
      <c r="L930" s="190"/>
      <c r="M930" s="190"/>
      <c r="N930" s="190"/>
      <c r="O930" s="190"/>
      <c r="P930" s="190"/>
      <c r="Q930" s="190"/>
      <c r="R930" s="190"/>
      <c r="S930" s="190"/>
      <c r="T930" s="190"/>
      <c r="U930" s="190"/>
      <c r="V930" s="190"/>
    </row>
    <row r="931">
      <c r="C931" s="206"/>
      <c r="D931" s="206"/>
      <c r="E931" s="206"/>
      <c r="F931" s="190"/>
      <c r="G931" s="190"/>
      <c r="H931" s="190"/>
      <c r="I931" s="190"/>
      <c r="J931" s="190"/>
      <c r="K931" s="190"/>
      <c r="L931" s="190"/>
      <c r="M931" s="190"/>
      <c r="N931" s="190"/>
      <c r="O931" s="190"/>
      <c r="P931" s="190"/>
      <c r="Q931" s="190"/>
      <c r="R931" s="190"/>
      <c r="S931" s="190"/>
      <c r="T931" s="190"/>
      <c r="U931" s="190"/>
      <c r="V931" s="190"/>
    </row>
    <row r="932">
      <c r="C932" s="206"/>
      <c r="D932" s="206"/>
      <c r="E932" s="206"/>
      <c r="F932" s="190"/>
      <c r="G932" s="190"/>
      <c r="H932" s="190"/>
      <c r="I932" s="190"/>
      <c r="J932" s="190"/>
      <c r="K932" s="190"/>
      <c r="L932" s="190"/>
      <c r="M932" s="190"/>
      <c r="N932" s="190"/>
      <c r="O932" s="190"/>
      <c r="P932" s="190"/>
      <c r="Q932" s="190"/>
      <c r="R932" s="190"/>
      <c r="S932" s="190"/>
      <c r="T932" s="190"/>
      <c r="U932" s="190"/>
      <c r="V932" s="190"/>
    </row>
    <row r="933">
      <c r="C933" s="206"/>
      <c r="D933" s="206"/>
      <c r="E933" s="206"/>
      <c r="F933" s="190"/>
      <c r="G933" s="190"/>
      <c r="H933" s="190"/>
      <c r="I933" s="190"/>
      <c r="J933" s="190"/>
      <c r="K933" s="190"/>
      <c r="L933" s="190"/>
      <c r="M933" s="190"/>
      <c r="N933" s="190"/>
      <c r="O933" s="190"/>
      <c r="P933" s="190"/>
      <c r="Q933" s="190"/>
      <c r="R933" s="190"/>
      <c r="S933" s="190"/>
      <c r="T933" s="190"/>
      <c r="U933" s="190"/>
      <c r="V933" s="190"/>
    </row>
    <row r="934">
      <c r="C934" s="206"/>
      <c r="D934" s="206"/>
      <c r="E934" s="206"/>
      <c r="F934" s="190"/>
      <c r="G934" s="190"/>
      <c r="H934" s="190"/>
      <c r="I934" s="190"/>
      <c r="J934" s="190"/>
      <c r="K934" s="190"/>
      <c r="L934" s="190"/>
      <c r="M934" s="190"/>
      <c r="N934" s="190"/>
      <c r="O934" s="190"/>
      <c r="P934" s="190"/>
      <c r="Q934" s="190"/>
      <c r="R934" s="190"/>
      <c r="S934" s="190"/>
      <c r="T934" s="190"/>
      <c r="U934" s="190"/>
      <c r="V934" s="190"/>
    </row>
    <row r="935">
      <c r="C935" s="206"/>
      <c r="D935" s="206"/>
      <c r="E935" s="206"/>
      <c r="F935" s="190"/>
      <c r="G935" s="190"/>
      <c r="H935" s="190"/>
      <c r="I935" s="190"/>
      <c r="J935" s="190"/>
      <c r="K935" s="190"/>
      <c r="L935" s="190"/>
      <c r="M935" s="190"/>
      <c r="N935" s="190"/>
      <c r="O935" s="190"/>
      <c r="P935" s="190"/>
      <c r="Q935" s="190"/>
      <c r="R935" s="190"/>
      <c r="S935" s="190"/>
      <c r="T935" s="190"/>
      <c r="U935" s="190"/>
      <c r="V935" s="190"/>
    </row>
    <row r="936">
      <c r="C936" s="206"/>
      <c r="D936" s="206"/>
      <c r="E936" s="206"/>
      <c r="F936" s="190"/>
      <c r="G936" s="190"/>
      <c r="H936" s="190"/>
      <c r="I936" s="190"/>
      <c r="J936" s="190"/>
      <c r="K936" s="190"/>
      <c r="L936" s="190"/>
      <c r="M936" s="190"/>
      <c r="N936" s="190"/>
      <c r="O936" s="190"/>
      <c r="P936" s="190"/>
      <c r="Q936" s="190"/>
      <c r="R936" s="190"/>
      <c r="S936" s="190"/>
      <c r="T936" s="190"/>
      <c r="U936" s="190"/>
      <c r="V936" s="190"/>
    </row>
    <row r="937">
      <c r="C937" s="206"/>
      <c r="D937" s="206"/>
      <c r="E937" s="206"/>
      <c r="F937" s="190"/>
      <c r="G937" s="190"/>
      <c r="H937" s="190"/>
      <c r="I937" s="190"/>
      <c r="J937" s="190"/>
      <c r="K937" s="190"/>
      <c r="L937" s="190"/>
      <c r="M937" s="190"/>
      <c r="N937" s="190"/>
      <c r="O937" s="190"/>
      <c r="P937" s="190"/>
      <c r="Q937" s="190"/>
      <c r="R937" s="190"/>
      <c r="S937" s="190"/>
      <c r="T937" s="190"/>
      <c r="U937" s="190"/>
      <c r="V937" s="190"/>
    </row>
    <row r="938">
      <c r="C938" s="206"/>
      <c r="D938" s="206"/>
      <c r="E938" s="206"/>
      <c r="F938" s="190"/>
      <c r="G938" s="190"/>
      <c r="H938" s="190"/>
      <c r="I938" s="190"/>
      <c r="J938" s="190"/>
      <c r="K938" s="190"/>
      <c r="L938" s="190"/>
      <c r="M938" s="190"/>
      <c r="N938" s="190"/>
      <c r="O938" s="190"/>
      <c r="P938" s="190"/>
      <c r="Q938" s="190"/>
      <c r="R938" s="190"/>
      <c r="S938" s="190"/>
      <c r="T938" s="190"/>
      <c r="U938" s="190"/>
      <c r="V938" s="190"/>
    </row>
    <row r="939">
      <c r="C939" s="206"/>
      <c r="D939" s="206"/>
      <c r="E939" s="206"/>
      <c r="F939" s="190"/>
      <c r="G939" s="190"/>
      <c r="H939" s="190"/>
      <c r="I939" s="190"/>
      <c r="J939" s="190"/>
      <c r="K939" s="190"/>
      <c r="L939" s="190"/>
      <c r="M939" s="190"/>
      <c r="N939" s="190"/>
      <c r="O939" s="190"/>
      <c r="P939" s="190"/>
      <c r="Q939" s="190"/>
      <c r="R939" s="190"/>
      <c r="S939" s="190"/>
      <c r="T939" s="190"/>
      <c r="U939" s="190"/>
      <c r="V939" s="190"/>
    </row>
    <row r="940">
      <c r="C940" s="206"/>
      <c r="D940" s="206"/>
      <c r="E940" s="206"/>
      <c r="F940" s="190"/>
      <c r="G940" s="190"/>
      <c r="H940" s="190"/>
      <c r="I940" s="190"/>
      <c r="J940" s="190"/>
      <c r="K940" s="190"/>
      <c r="L940" s="190"/>
      <c r="M940" s="190"/>
      <c r="N940" s="190"/>
      <c r="O940" s="190"/>
      <c r="P940" s="190"/>
      <c r="Q940" s="190"/>
      <c r="R940" s="190"/>
      <c r="S940" s="190"/>
      <c r="T940" s="190"/>
      <c r="U940" s="190"/>
      <c r="V940" s="190"/>
    </row>
    <row r="941">
      <c r="C941" s="206"/>
      <c r="D941" s="206"/>
      <c r="E941" s="206"/>
      <c r="F941" s="190"/>
      <c r="G941" s="190"/>
      <c r="H941" s="190"/>
      <c r="I941" s="190"/>
      <c r="J941" s="190"/>
      <c r="K941" s="190"/>
      <c r="L941" s="190"/>
      <c r="M941" s="190"/>
      <c r="N941" s="190"/>
      <c r="O941" s="190"/>
      <c r="P941" s="190"/>
      <c r="Q941" s="190"/>
      <c r="R941" s="190"/>
      <c r="S941" s="190"/>
      <c r="T941" s="190"/>
      <c r="U941" s="190"/>
      <c r="V941" s="190"/>
    </row>
    <row r="942">
      <c r="C942" s="206"/>
      <c r="D942" s="206"/>
      <c r="E942" s="206"/>
      <c r="F942" s="190"/>
      <c r="G942" s="190"/>
      <c r="H942" s="190"/>
      <c r="I942" s="190"/>
      <c r="J942" s="190"/>
      <c r="K942" s="190"/>
      <c r="L942" s="190"/>
      <c r="M942" s="190"/>
      <c r="N942" s="190"/>
      <c r="O942" s="190"/>
      <c r="P942" s="190"/>
      <c r="Q942" s="190"/>
      <c r="R942" s="190"/>
      <c r="S942" s="190"/>
      <c r="T942" s="190"/>
      <c r="U942" s="190"/>
      <c r="V942" s="190"/>
    </row>
    <row r="943">
      <c r="C943" s="206"/>
      <c r="D943" s="206"/>
      <c r="E943" s="206"/>
      <c r="F943" s="190"/>
      <c r="G943" s="190"/>
      <c r="H943" s="190"/>
      <c r="I943" s="190"/>
      <c r="J943" s="190"/>
      <c r="K943" s="190"/>
      <c r="L943" s="190"/>
      <c r="M943" s="190"/>
      <c r="N943" s="190"/>
      <c r="O943" s="190"/>
      <c r="P943" s="190"/>
      <c r="Q943" s="190"/>
      <c r="R943" s="190"/>
      <c r="S943" s="190"/>
      <c r="T943" s="190"/>
      <c r="U943" s="190"/>
      <c r="V943" s="190"/>
    </row>
    <row r="944">
      <c r="C944" s="206"/>
      <c r="D944" s="206"/>
      <c r="E944" s="206"/>
      <c r="F944" s="190"/>
      <c r="G944" s="190"/>
      <c r="H944" s="190"/>
      <c r="I944" s="190"/>
      <c r="J944" s="190"/>
      <c r="K944" s="190"/>
      <c r="L944" s="190"/>
      <c r="M944" s="190"/>
      <c r="N944" s="190"/>
      <c r="O944" s="190"/>
      <c r="P944" s="190"/>
      <c r="Q944" s="190"/>
      <c r="R944" s="190"/>
      <c r="S944" s="190"/>
      <c r="T944" s="190"/>
      <c r="U944" s="190"/>
      <c r="V944" s="190"/>
    </row>
    <row r="945">
      <c r="C945" s="206"/>
      <c r="D945" s="206"/>
      <c r="E945" s="206"/>
      <c r="F945" s="190"/>
      <c r="G945" s="190"/>
      <c r="H945" s="190"/>
      <c r="I945" s="190"/>
      <c r="J945" s="190"/>
      <c r="K945" s="190"/>
      <c r="L945" s="190"/>
      <c r="M945" s="190"/>
      <c r="N945" s="190"/>
      <c r="O945" s="190"/>
      <c r="P945" s="190"/>
      <c r="Q945" s="190"/>
      <c r="R945" s="190"/>
      <c r="S945" s="190"/>
      <c r="T945" s="190"/>
      <c r="U945" s="190"/>
      <c r="V945" s="190"/>
    </row>
    <row r="946">
      <c r="C946" s="206"/>
      <c r="D946" s="206"/>
      <c r="E946" s="206"/>
      <c r="F946" s="190"/>
      <c r="G946" s="190"/>
      <c r="H946" s="190"/>
      <c r="I946" s="190"/>
      <c r="J946" s="190"/>
      <c r="K946" s="190"/>
      <c r="L946" s="190"/>
      <c r="M946" s="190"/>
      <c r="N946" s="190"/>
      <c r="O946" s="190"/>
      <c r="P946" s="190"/>
      <c r="Q946" s="190"/>
      <c r="R946" s="190"/>
      <c r="S946" s="190"/>
      <c r="T946" s="190"/>
      <c r="U946" s="190"/>
      <c r="V946" s="190"/>
    </row>
    <row r="947">
      <c r="C947" s="206"/>
      <c r="D947" s="206"/>
      <c r="E947" s="206"/>
      <c r="F947" s="190"/>
      <c r="G947" s="190"/>
      <c r="H947" s="190"/>
      <c r="I947" s="190"/>
      <c r="J947" s="190"/>
      <c r="K947" s="190"/>
      <c r="L947" s="190"/>
      <c r="M947" s="190"/>
      <c r="N947" s="190"/>
      <c r="O947" s="190"/>
      <c r="P947" s="190"/>
      <c r="Q947" s="190"/>
      <c r="R947" s="190"/>
      <c r="S947" s="190"/>
      <c r="T947" s="190"/>
      <c r="U947" s="190"/>
      <c r="V947" s="190"/>
    </row>
    <row r="948">
      <c r="C948" s="206"/>
      <c r="D948" s="206"/>
      <c r="E948" s="206"/>
      <c r="F948" s="190"/>
      <c r="G948" s="190"/>
      <c r="H948" s="190"/>
      <c r="I948" s="190"/>
      <c r="J948" s="190"/>
      <c r="K948" s="190"/>
      <c r="L948" s="190"/>
      <c r="M948" s="190"/>
      <c r="N948" s="190"/>
      <c r="O948" s="190"/>
      <c r="P948" s="190"/>
      <c r="Q948" s="190"/>
      <c r="R948" s="190"/>
      <c r="S948" s="190"/>
      <c r="T948" s="190"/>
      <c r="U948" s="190"/>
      <c r="V948" s="190"/>
    </row>
    <row r="949">
      <c r="C949" s="206"/>
      <c r="D949" s="206"/>
      <c r="E949" s="206"/>
      <c r="F949" s="190"/>
      <c r="G949" s="190"/>
      <c r="H949" s="190"/>
      <c r="I949" s="190"/>
      <c r="J949" s="190"/>
      <c r="K949" s="190"/>
      <c r="L949" s="190"/>
      <c r="M949" s="190"/>
      <c r="N949" s="190"/>
      <c r="O949" s="190"/>
      <c r="P949" s="190"/>
      <c r="Q949" s="190"/>
      <c r="R949" s="190"/>
      <c r="S949" s="190"/>
      <c r="T949" s="190"/>
      <c r="U949" s="190"/>
      <c r="V949" s="190"/>
    </row>
    <row r="950">
      <c r="C950" s="206"/>
      <c r="D950" s="206"/>
      <c r="E950" s="206"/>
      <c r="F950" s="190"/>
      <c r="G950" s="190"/>
      <c r="H950" s="190"/>
      <c r="I950" s="190"/>
      <c r="J950" s="190"/>
      <c r="K950" s="190"/>
      <c r="L950" s="190"/>
      <c r="M950" s="190"/>
      <c r="N950" s="190"/>
      <c r="O950" s="190"/>
      <c r="P950" s="190"/>
      <c r="Q950" s="190"/>
      <c r="R950" s="190"/>
      <c r="S950" s="190"/>
      <c r="T950" s="190"/>
      <c r="U950" s="190"/>
      <c r="V950" s="190"/>
    </row>
    <row r="951">
      <c r="C951" s="206"/>
      <c r="D951" s="206"/>
      <c r="E951" s="206"/>
      <c r="F951" s="190"/>
      <c r="G951" s="190"/>
      <c r="H951" s="190"/>
      <c r="I951" s="190"/>
      <c r="J951" s="190"/>
      <c r="K951" s="190"/>
      <c r="L951" s="190"/>
      <c r="M951" s="190"/>
      <c r="N951" s="190"/>
      <c r="O951" s="190"/>
      <c r="P951" s="190"/>
      <c r="Q951" s="190"/>
      <c r="R951" s="190"/>
      <c r="S951" s="190"/>
      <c r="T951" s="190"/>
      <c r="U951" s="190"/>
      <c r="V951" s="190"/>
    </row>
    <row r="952">
      <c r="C952" s="206"/>
      <c r="D952" s="206"/>
      <c r="E952" s="206"/>
      <c r="F952" s="190"/>
      <c r="G952" s="190"/>
      <c r="H952" s="190"/>
      <c r="I952" s="190"/>
      <c r="J952" s="190"/>
      <c r="K952" s="190"/>
      <c r="L952" s="190"/>
      <c r="M952" s="190"/>
      <c r="N952" s="190"/>
      <c r="O952" s="190"/>
      <c r="P952" s="190"/>
      <c r="Q952" s="190"/>
      <c r="R952" s="190"/>
      <c r="S952" s="190"/>
      <c r="T952" s="190"/>
      <c r="U952" s="190"/>
      <c r="V952" s="190"/>
    </row>
    <row r="953">
      <c r="C953" s="206"/>
      <c r="D953" s="206"/>
      <c r="E953" s="206"/>
      <c r="F953" s="190"/>
      <c r="G953" s="190"/>
      <c r="H953" s="190"/>
      <c r="I953" s="190"/>
      <c r="J953" s="190"/>
      <c r="K953" s="190"/>
      <c r="L953" s="190"/>
      <c r="M953" s="190"/>
      <c r="N953" s="190"/>
      <c r="O953" s="190"/>
      <c r="P953" s="190"/>
      <c r="Q953" s="190"/>
      <c r="R953" s="190"/>
      <c r="S953" s="190"/>
      <c r="T953" s="190"/>
      <c r="U953" s="190"/>
      <c r="V953" s="190"/>
    </row>
    <row r="954">
      <c r="C954" s="206"/>
      <c r="D954" s="206"/>
      <c r="E954" s="206"/>
      <c r="F954" s="190"/>
      <c r="G954" s="190"/>
      <c r="H954" s="190"/>
      <c r="I954" s="190"/>
      <c r="J954" s="190"/>
      <c r="K954" s="190"/>
      <c r="L954" s="190"/>
      <c r="M954" s="190"/>
      <c r="N954" s="190"/>
      <c r="O954" s="190"/>
      <c r="P954" s="190"/>
      <c r="Q954" s="190"/>
      <c r="R954" s="190"/>
      <c r="S954" s="190"/>
      <c r="T954" s="190"/>
      <c r="U954" s="190"/>
      <c r="V954" s="190"/>
    </row>
    <row r="955">
      <c r="C955" s="206"/>
      <c r="D955" s="206"/>
      <c r="E955" s="206"/>
      <c r="F955" s="190"/>
      <c r="G955" s="190"/>
      <c r="H955" s="190"/>
      <c r="I955" s="190"/>
      <c r="J955" s="190"/>
      <c r="K955" s="190"/>
      <c r="L955" s="190"/>
      <c r="M955" s="190"/>
      <c r="N955" s="190"/>
      <c r="O955" s="190"/>
      <c r="P955" s="190"/>
      <c r="Q955" s="190"/>
      <c r="R955" s="190"/>
      <c r="S955" s="190"/>
      <c r="T955" s="190"/>
      <c r="U955" s="190"/>
      <c r="V955" s="190"/>
    </row>
    <row r="956">
      <c r="C956" s="206"/>
      <c r="D956" s="206"/>
      <c r="E956" s="206"/>
      <c r="F956" s="190"/>
      <c r="G956" s="190"/>
      <c r="H956" s="190"/>
      <c r="I956" s="190"/>
      <c r="J956" s="190"/>
      <c r="K956" s="190"/>
      <c r="L956" s="190"/>
      <c r="M956" s="190"/>
      <c r="N956" s="190"/>
      <c r="O956" s="190"/>
      <c r="P956" s="190"/>
      <c r="Q956" s="190"/>
      <c r="R956" s="190"/>
      <c r="S956" s="190"/>
      <c r="T956" s="190"/>
      <c r="U956" s="190"/>
      <c r="V956" s="190"/>
    </row>
    <row r="957">
      <c r="C957" s="206"/>
      <c r="D957" s="206"/>
      <c r="E957" s="206"/>
      <c r="F957" s="190"/>
      <c r="G957" s="190"/>
      <c r="H957" s="190"/>
      <c r="I957" s="190"/>
      <c r="J957" s="190"/>
      <c r="K957" s="190"/>
      <c r="L957" s="190"/>
      <c r="M957" s="190"/>
      <c r="N957" s="190"/>
      <c r="O957" s="190"/>
      <c r="P957" s="190"/>
      <c r="Q957" s="190"/>
      <c r="R957" s="190"/>
      <c r="S957" s="190"/>
      <c r="T957" s="190"/>
      <c r="U957" s="190"/>
      <c r="V957" s="190"/>
    </row>
    <row r="958">
      <c r="C958" s="206"/>
      <c r="D958" s="206"/>
      <c r="E958" s="206"/>
      <c r="F958" s="190"/>
      <c r="G958" s="190"/>
      <c r="H958" s="190"/>
      <c r="I958" s="190"/>
      <c r="J958" s="190"/>
      <c r="K958" s="190"/>
      <c r="L958" s="190"/>
      <c r="M958" s="190"/>
      <c r="N958" s="190"/>
      <c r="O958" s="190"/>
      <c r="P958" s="190"/>
      <c r="Q958" s="190"/>
      <c r="R958" s="190"/>
      <c r="S958" s="190"/>
      <c r="T958" s="190"/>
      <c r="U958" s="190"/>
      <c r="V958" s="190"/>
    </row>
    <row r="959">
      <c r="C959" s="206"/>
      <c r="D959" s="206"/>
      <c r="E959" s="206"/>
      <c r="F959" s="190"/>
      <c r="G959" s="190"/>
      <c r="H959" s="190"/>
      <c r="I959" s="190"/>
      <c r="J959" s="190"/>
      <c r="K959" s="190"/>
      <c r="L959" s="190"/>
      <c r="M959" s="190"/>
      <c r="N959" s="190"/>
      <c r="O959" s="190"/>
      <c r="P959" s="190"/>
      <c r="Q959" s="190"/>
      <c r="R959" s="190"/>
      <c r="S959" s="190"/>
      <c r="T959" s="190"/>
      <c r="U959" s="190"/>
      <c r="V959" s="190"/>
    </row>
    <row r="960">
      <c r="C960" s="206"/>
      <c r="D960" s="206"/>
      <c r="E960" s="206"/>
      <c r="F960" s="190"/>
      <c r="G960" s="190"/>
      <c r="H960" s="190"/>
      <c r="I960" s="190"/>
      <c r="J960" s="190"/>
      <c r="K960" s="190"/>
      <c r="L960" s="190"/>
      <c r="M960" s="190"/>
      <c r="N960" s="190"/>
      <c r="O960" s="190"/>
      <c r="P960" s="190"/>
      <c r="Q960" s="190"/>
      <c r="R960" s="190"/>
      <c r="S960" s="190"/>
      <c r="T960" s="190"/>
      <c r="U960" s="190"/>
      <c r="V960" s="190"/>
    </row>
    <row r="961">
      <c r="C961" s="206"/>
      <c r="D961" s="206"/>
      <c r="E961" s="206"/>
      <c r="F961" s="190"/>
      <c r="G961" s="190"/>
      <c r="H961" s="190"/>
      <c r="I961" s="190"/>
      <c r="J961" s="190"/>
      <c r="K961" s="190"/>
      <c r="L961" s="190"/>
      <c r="M961" s="190"/>
      <c r="N961" s="190"/>
      <c r="O961" s="190"/>
      <c r="P961" s="190"/>
      <c r="Q961" s="190"/>
      <c r="R961" s="190"/>
      <c r="S961" s="190"/>
      <c r="T961" s="190"/>
      <c r="U961" s="190"/>
      <c r="V961" s="190"/>
    </row>
    <row r="962">
      <c r="C962" s="206"/>
      <c r="D962" s="206"/>
      <c r="E962" s="206"/>
      <c r="F962" s="190"/>
      <c r="G962" s="190"/>
      <c r="H962" s="190"/>
      <c r="I962" s="190"/>
      <c r="J962" s="190"/>
      <c r="K962" s="190"/>
      <c r="L962" s="190"/>
      <c r="M962" s="190"/>
      <c r="N962" s="190"/>
      <c r="O962" s="190"/>
      <c r="P962" s="190"/>
      <c r="Q962" s="190"/>
      <c r="R962" s="190"/>
      <c r="S962" s="190"/>
      <c r="T962" s="190"/>
      <c r="U962" s="190"/>
      <c r="V962" s="190"/>
    </row>
    <row r="963">
      <c r="C963" s="206"/>
      <c r="D963" s="206"/>
      <c r="E963" s="206"/>
      <c r="F963" s="190"/>
      <c r="G963" s="190"/>
      <c r="H963" s="190"/>
      <c r="I963" s="190"/>
      <c r="J963" s="190"/>
      <c r="K963" s="190"/>
      <c r="L963" s="190"/>
      <c r="M963" s="190"/>
      <c r="N963" s="190"/>
      <c r="O963" s="190"/>
      <c r="P963" s="190"/>
      <c r="Q963" s="190"/>
      <c r="R963" s="190"/>
      <c r="S963" s="190"/>
      <c r="T963" s="190"/>
      <c r="U963" s="190"/>
      <c r="V963" s="190"/>
    </row>
    <row r="964">
      <c r="C964" s="206"/>
      <c r="D964" s="206"/>
      <c r="E964" s="206"/>
      <c r="F964" s="190"/>
      <c r="G964" s="190"/>
      <c r="H964" s="190"/>
      <c r="I964" s="190"/>
      <c r="J964" s="190"/>
      <c r="K964" s="190"/>
      <c r="L964" s="190"/>
      <c r="M964" s="190"/>
      <c r="N964" s="190"/>
      <c r="O964" s="190"/>
      <c r="P964" s="190"/>
      <c r="Q964" s="190"/>
      <c r="R964" s="190"/>
      <c r="S964" s="190"/>
      <c r="T964" s="190"/>
      <c r="U964" s="190"/>
      <c r="V964" s="190"/>
    </row>
    <row r="965">
      <c r="C965" s="206"/>
      <c r="D965" s="206"/>
      <c r="E965" s="206"/>
      <c r="F965" s="190"/>
      <c r="G965" s="190"/>
      <c r="H965" s="190"/>
      <c r="I965" s="190"/>
      <c r="J965" s="190"/>
      <c r="K965" s="190"/>
      <c r="L965" s="190"/>
      <c r="M965" s="190"/>
      <c r="N965" s="190"/>
      <c r="O965" s="190"/>
      <c r="P965" s="190"/>
      <c r="Q965" s="190"/>
      <c r="R965" s="190"/>
      <c r="S965" s="190"/>
      <c r="T965" s="190"/>
      <c r="U965" s="190"/>
      <c r="V965" s="190"/>
    </row>
    <row r="966">
      <c r="C966" s="206"/>
      <c r="D966" s="206"/>
      <c r="E966" s="206"/>
      <c r="F966" s="190"/>
      <c r="G966" s="190"/>
      <c r="H966" s="190"/>
      <c r="I966" s="190"/>
      <c r="J966" s="190"/>
      <c r="K966" s="190"/>
      <c r="L966" s="190"/>
      <c r="M966" s="190"/>
      <c r="N966" s="190"/>
      <c r="O966" s="190"/>
      <c r="P966" s="190"/>
      <c r="Q966" s="190"/>
      <c r="R966" s="190"/>
      <c r="S966" s="190"/>
      <c r="T966" s="190"/>
      <c r="U966" s="190"/>
      <c r="V966" s="190"/>
    </row>
    <row r="967">
      <c r="C967" s="206"/>
      <c r="D967" s="206"/>
      <c r="E967" s="206"/>
      <c r="F967" s="190"/>
      <c r="G967" s="190"/>
      <c r="H967" s="190"/>
      <c r="I967" s="190"/>
      <c r="J967" s="190"/>
      <c r="K967" s="190"/>
      <c r="L967" s="190"/>
      <c r="M967" s="190"/>
      <c r="N967" s="190"/>
      <c r="O967" s="190"/>
      <c r="P967" s="190"/>
      <c r="Q967" s="190"/>
      <c r="R967" s="190"/>
      <c r="S967" s="190"/>
      <c r="T967" s="190"/>
      <c r="U967" s="190"/>
      <c r="V967" s="190"/>
    </row>
    <row r="968">
      <c r="C968" s="206"/>
      <c r="D968" s="206"/>
      <c r="E968" s="206"/>
      <c r="F968" s="190"/>
      <c r="G968" s="190"/>
      <c r="H968" s="190"/>
      <c r="I968" s="190"/>
      <c r="J968" s="190"/>
      <c r="K968" s="190"/>
      <c r="L968" s="190"/>
      <c r="M968" s="190"/>
      <c r="N968" s="190"/>
      <c r="O968" s="190"/>
      <c r="P968" s="190"/>
      <c r="Q968" s="190"/>
      <c r="R968" s="190"/>
      <c r="S968" s="190"/>
      <c r="T968" s="190"/>
      <c r="U968" s="190"/>
      <c r="V968" s="190"/>
    </row>
    <row r="969">
      <c r="C969" s="206"/>
      <c r="D969" s="206"/>
      <c r="E969" s="206"/>
      <c r="F969" s="190"/>
      <c r="G969" s="190"/>
      <c r="H969" s="190"/>
      <c r="I969" s="190"/>
      <c r="J969" s="190"/>
      <c r="K969" s="190"/>
      <c r="L969" s="190"/>
      <c r="M969" s="190"/>
      <c r="N969" s="190"/>
      <c r="O969" s="190"/>
      <c r="P969" s="190"/>
      <c r="Q969" s="190"/>
      <c r="R969" s="190"/>
      <c r="S969" s="190"/>
      <c r="T969" s="190"/>
      <c r="U969" s="190"/>
      <c r="V969" s="190"/>
    </row>
    <row r="970">
      <c r="C970" s="206"/>
      <c r="D970" s="206"/>
      <c r="E970" s="206"/>
      <c r="F970" s="190"/>
      <c r="G970" s="190"/>
      <c r="H970" s="190"/>
      <c r="I970" s="190"/>
      <c r="J970" s="190"/>
      <c r="K970" s="190"/>
      <c r="L970" s="190"/>
      <c r="M970" s="190"/>
      <c r="N970" s="190"/>
      <c r="O970" s="190"/>
      <c r="P970" s="190"/>
      <c r="Q970" s="190"/>
      <c r="R970" s="190"/>
      <c r="S970" s="190"/>
      <c r="T970" s="190"/>
      <c r="U970" s="190"/>
      <c r="V970" s="190"/>
    </row>
    <row r="971">
      <c r="C971" s="206"/>
      <c r="D971" s="206"/>
      <c r="E971" s="206"/>
      <c r="F971" s="190"/>
      <c r="G971" s="190"/>
      <c r="H971" s="190"/>
      <c r="I971" s="190"/>
      <c r="J971" s="190"/>
      <c r="K971" s="190"/>
      <c r="L971" s="190"/>
      <c r="M971" s="190"/>
      <c r="N971" s="190"/>
      <c r="O971" s="190"/>
      <c r="P971" s="190"/>
      <c r="Q971" s="190"/>
      <c r="R971" s="190"/>
      <c r="S971" s="190"/>
      <c r="T971" s="190"/>
      <c r="U971" s="190"/>
      <c r="V971" s="190"/>
    </row>
    <row r="972">
      <c r="C972" s="206"/>
      <c r="D972" s="206"/>
      <c r="E972" s="206"/>
      <c r="F972" s="190"/>
      <c r="G972" s="190"/>
      <c r="H972" s="190"/>
      <c r="I972" s="190"/>
      <c r="J972" s="190"/>
      <c r="K972" s="190"/>
      <c r="L972" s="190"/>
      <c r="M972" s="190"/>
      <c r="N972" s="190"/>
      <c r="O972" s="190"/>
      <c r="P972" s="190"/>
      <c r="Q972" s="190"/>
      <c r="R972" s="190"/>
      <c r="S972" s="190"/>
      <c r="T972" s="190"/>
      <c r="U972" s="190"/>
      <c r="V972" s="190"/>
    </row>
    <row r="973">
      <c r="C973" s="206"/>
      <c r="D973" s="206"/>
      <c r="E973" s="206"/>
      <c r="F973" s="190"/>
      <c r="G973" s="190"/>
      <c r="H973" s="190"/>
      <c r="I973" s="190"/>
      <c r="J973" s="190"/>
      <c r="K973" s="190"/>
      <c r="L973" s="190"/>
      <c r="M973" s="190"/>
      <c r="N973" s="190"/>
      <c r="O973" s="190"/>
      <c r="P973" s="190"/>
      <c r="Q973" s="190"/>
      <c r="R973" s="190"/>
      <c r="S973" s="190"/>
      <c r="T973" s="190"/>
      <c r="U973" s="190"/>
      <c r="V973" s="190"/>
    </row>
    <row r="974">
      <c r="C974" s="206"/>
      <c r="D974" s="206"/>
      <c r="E974" s="206"/>
      <c r="F974" s="190"/>
      <c r="G974" s="190"/>
      <c r="H974" s="190"/>
      <c r="I974" s="190"/>
      <c r="J974" s="190"/>
      <c r="K974" s="190"/>
      <c r="L974" s="190"/>
      <c r="M974" s="190"/>
      <c r="N974" s="190"/>
      <c r="O974" s="190"/>
      <c r="P974" s="190"/>
      <c r="Q974" s="190"/>
      <c r="R974" s="190"/>
      <c r="S974" s="190"/>
      <c r="T974" s="190"/>
      <c r="U974" s="190"/>
      <c r="V974" s="190"/>
    </row>
    <row r="975">
      <c r="C975" s="206"/>
      <c r="D975" s="206"/>
      <c r="E975" s="206"/>
      <c r="F975" s="190"/>
      <c r="G975" s="190"/>
      <c r="H975" s="190"/>
      <c r="I975" s="190"/>
      <c r="J975" s="190"/>
      <c r="K975" s="190"/>
      <c r="L975" s="190"/>
      <c r="M975" s="190"/>
      <c r="N975" s="190"/>
      <c r="O975" s="190"/>
      <c r="P975" s="190"/>
      <c r="Q975" s="190"/>
      <c r="R975" s="190"/>
      <c r="S975" s="190"/>
      <c r="T975" s="190"/>
      <c r="U975" s="190"/>
      <c r="V975" s="190"/>
    </row>
    <row r="976">
      <c r="C976" s="206"/>
      <c r="D976" s="206"/>
      <c r="E976" s="206"/>
      <c r="F976" s="190"/>
      <c r="G976" s="190"/>
      <c r="H976" s="190"/>
      <c r="I976" s="190"/>
      <c r="J976" s="190"/>
      <c r="K976" s="190"/>
      <c r="L976" s="190"/>
      <c r="M976" s="190"/>
      <c r="N976" s="190"/>
      <c r="O976" s="190"/>
      <c r="P976" s="190"/>
      <c r="Q976" s="190"/>
      <c r="R976" s="190"/>
      <c r="S976" s="190"/>
      <c r="T976" s="190"/>
      <c r="U976" s="190"/>
      <c r="V976" s="190"/>
    </row>
    <row r="977">
      <c r="C977" s="206"/>
      <c r="D977" s="206"/>
      <c r="E977" s="206"/>
      <c r="F977" s="190"/>
      <c r="G977" s="190"/>
      <c r="H977" s="190"/>
      <c r="I977" s="190"/>
      <c r="J977" s="190"/>
      <c r="K977" s="190"/>
      <c r="L977" s="190"/>
      <c r="M977" s="190"/>
      <c r="N977" s="190"/>
      <c r="O977" s="190"/>
      <c r="P977" s="190"/>
      <c r="Q977" s="190"/>
      <c r="R977" s="190"/>
      <c r="S977" s="190"/>
      <c r="T977" s="190"/>
      <c r="U977" s="190"/>
      <c r="V977" s="190"/>
    </row>
    <row r="978">
      <c r="C978" s="206"/>
      <c r="D978" s="206"/>
      <c r="E978" s="206"/>
      <c r="F978" s="190"/>
      <c r="G978" s="190"/>
      <c r="H978" s="190"/>
      <c r="I978" s="190"/>
      <c r="J978" s="190"/>
      <c r="K978" s="190"/>
      <c r="L978" s="190"/>
      <c r="M978" s="190"/>
      <c r="N978" s="190"/>
      <c r="O978" s="190"/>
      <c r="P978" s="190"/>
      <c r="Q978" s="190"/>
      <c r="R978" s="190"/>
      <c r="S978" s="190"/>
      <c r="T978" s="190"/>
      <c r="U978" s="190"/>
      <c r="V978" s="190"/>
    </row>
    <row r="979">
      <c r="C979" s="206"/>
      <c r="D979" s="206"/>
      <c r="E979" s="206"/>
      <c r="F979" s="190"/>
      <c r="G979" s="190"/>
      <c r="H979" s="190"/>
      <c r="I979" s="190"/>
      <c r="J979" s="190"/>
      <c r="K979" s="190"/>
      <c r="L979" s="190"/>
      <c r="M979" s="190"/>
      <c r="N979" s="190"/>
      <c r="O979" s="190"/>
      <c r="P979" s="190"/>
      <c r="Q979" s="190"/>
      <c r="R979" s="190"/>
      <c r="S979" s="190"/>
      <c r="T979" s="190"/>
      <c r="U979" s="190"/>
      <c r="V979" s="190"/>
    </row>
    <row r="980">
      <c r="C980" s="206"/>
      <c r="D980" s="206"/>
      <c r="E980" s="206"/>
      <c r="F980" s="190"/>
      <c r="G980" s="190"/>
      <c r="H980" s="190"/>
      <c r="I980" s="190"/>
      <c r="J980" s="190"/>
      <c r="K980" s="190"/>
      <c r="L980" s="190"/>
      <c r="M980" s="190"/>
      <c r="N980" s="190"/>
      <c r="O980" s="190"/>
      <c r="P980" s="190"/>
      <c r="Q980" s="190"/>
      <c r="R980" s="190"/>
      <c r="S980" s="190"/>
      <c r="T980" s="190"/>
      <c r="U980" s="190"/>
      <c r="V980" s="190"/>
    </row>
    <row r="981">
      <c r="C981" s="206"/>
      <c r="D981" s="206"/>
      <c r="E981" s="206"/>
      <c r="F981" s="190"/>
      <c r="G981" s="190"/>
      <c r="H981" s="190"/>
      <c r="I981" s="190"/>
      <c r="J981" s="190"/>
      <c r="K981" s="190"/>
      <c r="L981" s="190"/>
      <c r="M981" s="190"/>
      <c r="N981" s="190"/>
      <c r="O981" s="190"/>
      <c r="P981" s="190"/>
      <c r="Q981" s="190"/>
      <c r="R981" s="190"/>
      <c r="S981" s="190"/>
      <c r="T981" s="190"/>
      <c r="U981" s="190"/>
      <c r="V981" s="190"/>
    </row>
  </sheetData>
  <mergeCells count="1">
    <mergeCell ref="R83:T83"/>
  </mergeCells>
  <dataValidations>
    <dataValidation type="list" allowBlank="1" sqref="B3:B68">
      <formula1>"Small,Medium,Large"</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6.63"/>
    <col customWidth="1" min="3" max="3" width="16.75"/>
    <col customWidth="1" min="4" max="4" width="17.5"/>
    <col customWidth="1" min="5" max="5" width="14.75"/>
    <col customWidth="1" min="6" max="6" width="16.63"/>
    <col customWidth="1" min="7" max="7" width="20.5"/>
    <col customWidth="1" min="8" max="8" width="15.88"/>
    <col customWidth="1" min="9" max="9" width="30.25"/>
    <col customWidth="1" min="10" max="10" width="13.0"/>
    <col customWidth="1" min="11" max="11" width="19.88"/>
    <col customWidth="1" min="12" max="12" width="37.63"/>
    <col customWidth="1" min="13" max="13" width="23.5"/>
    <col customWidth="1" min="14" max="14" width="31.13"/>
    <col customWidth="1" min="15" max="15" width="31.63"/>
    <col customWidth="1" min="16" max="16" width="16.0"/>
    <col customWidth="1" min="17" max="17" width="24.75"/>
    <col customWidth="1" min="18" max="18" width="23.5"/>
    <col customWidth="1" min="19" max="19" width="19.75"/>
    <col customWidth="1" min="20" max="20" width="14.88"/>
    <col customWidth="1" min="21" max="21" width="22.63"/>
    <col customWidth="1" min="22" max="22" width="28.5"/>
    <col customWidth="1" min="23" max="23" width="18.5"/>
    <col customWidth="1" min="24" max="24" width="18.13"/>
    <col customWidth="1" min="25" max="25" width="26.38"/>
    <col customWidth="1" min="26" max="26" width="29.75"/>
    <col customWidth="1" min="27" max="27" width="20.13"/>
    <col customWidth="1" min="28" max="28" width="37.63"/>
    <col customWidth="1" min="30" max="30" width="24.88"/>
    <col customWidth="1" min="31" max="31" width="32.25"/>
    <col customWidth="1" min="32" max="32" width="23.25"/>
    <col customWidth="1" min="33" max="33" width="21.63"/>
    <col customWidth="1" min="34" max="34" width="30.75"/>
    <col customWidth="1" min="35" max="35" width="16.5"/>
    <col customWidth="1" min="38" max="38" width="14.0"/>
    <col customWidth="1" min="39" max="39" width="30.13"/>
    <col customWidth="1" min="40" max="40" width="20.63"/>
    <col customWidth="1" min="41" max="41" width="17.88"/>
    <col customWidth="1" min="42" max="42" width="16.75"/>
    <col customWidth="1" min="43" max="43" width="16.13"/>
    <col customWidth="1" min="44" max="44" width="22.0"/>
    <col customWidth="1" min="45" max="45" width="33.75"/>
    <col customWidth="1" min="46" max="46" width="17.75"/>
    <col customWidth="1" min="47" max="47" width="15.5"/>
    <col customWidth="1" min="48" max="48" width="18.38"/>
    <col customWidth="1" min="49" max="49" width="16.25"/>
    <col customWidth="1" min="50" max="50" width="22.63"/>
    <col customWidth="1" min="51" max="51" width="19.88"/>
  </cols>
  <sheetData>
    <row r="1">
      <c r="A1" s="101"/>
      <c r="B1" s="101"/>
      <c r="C1" s="101"/>
      <c r="D1" s="101"/>
      <c r="E1" s="101"/>
      <c r="F1" s="101"/>
      <c r="G1" s="101"/>
      <c r="H1" s="101"/>
      <c r="I1" s="101"/>
      <c r="J1" s="101">
        <v>1.0</v>
      </c>
      <c r="K1" s="101">
        <v>2.0</v>
      </c>
      <c r="L1" s="101" t="s">
        <v>1505</v>
      </c>
      <c r="M1" s="101" t="s">
        <v>1506</v>
      </c>
      <c r="N1" s="101">
        <v>3.0</v>
      </c>
      <c r="O1" s="101">
        <v>4.0</v>
      </c>
      <c r="P1" s="101" t="s">
        <v>1507</v>
      </c>
      <c r="Q1" s="101" t="s">
        <v>1508</v>
      </c>
      <c r="R1" s="101" t="s">
        <v>1509</v>
      </c>
      <c r="S1" s="101"/>
      <c r="T1" s="101">
        <v>6.0</v>
      </c>
      <c r="U1" s="101">
        <v>7.0</v>
      </c>
      <c r="V1" s="101">
        <v>8.0</v>
      </c>
      <c r="W1" s="101">
        <v>9.0</v>
      </c>
      <c r="X1" s="101">
        <v>10.0</v>
      </c>
      <c r="Y1" s="101">
        <v>11.0</v>
      </c>
      <c r="Z1" s="101">
        <v>12.0</v>
      </c>
      <c r="AA1" s="101">
        <v>13.0</v>
      </c>
      <c r="AB1" s="101">
        <v>14.0</v>
      </c>
      <c r="AC1" s="101">
        <v>15.0</v>
      </c>
      <c r="AD1" s="101">
        <v>16.0</v>
      </c>
      <c r="AE1" s="101" t="s">
        <v>1510</v>
      </c>
      <c r="AF1" s="101">
        <v>17.0</v>
      </c>
      <c r="AG1" s="101">
        <v>18.0</v>
      </c>
      <c r="AH1" s="101" t="s">
        <v>1511</v>
      </c>
      <c r="AI1" s="101">
        <v>19.0</v>
      </c>
      <c r="AJ1" s="101">
        <v>20.0</v>
      </c>
      <c r="AK1" s="101">
        <v>21.0</v>
      </c>
      <c r="AL1" s="101" t="s">
        <v>1512</v>
      </c>
      <c r="AM1" s="101"/>
      <c r="AN1" s="101"/>
      <c r="AO1" s="101"/>
      <c r="AP1" s="101"/>
      <c r="AQ1" s="101"/>
      <c r="AR1" s="101"/>
      <c r="AS1" s="101"/>
      <c r="AT1" s="101"/>
      <c r="AU1" s="101"/>
      <c r="AV1" s="101"/>
      <c r="AW1" s="101"/>
      <c r="AX1" s="101"/>
      <c r="AY1" s="101"/>
    </row>
    <row r="2" ht="22.5" customHeight="1">
      <c r="A2" s="222" t="s">
        <v>981</v>
      </c>
      <c r="B2" s="5" t="s">
        <v>1513</v>
      </c>
      <c r="C2" s="5" t="s">
        <v>1514</v>
      </c>
      <c r="D2" s="5" t="s">
        <v>1515</v>
      </c>
      <c r="E2" s="5" t="s">
        <v>1516</v>
      </c>
      <c r="F2" s="5" t="s">
        <v>1517</v>
      </c>
      <c r="G2" s="5" t="s">
        <v>1518</v>
      </c>
      <c r="H2" s="5" t="s">
        <v>1519</v>
      </c>
      <c r="I2" s="5" t="s">
        <v>1520</v>
      </c>
      <c r="J2" s="5" t="s">
        <v>1521</v>
      </c>
      <c r="K2" s="5" t="s">
        <v>1522</v>
      </c>
      <c r="L2" s="5" t="s">
        <v>1523</v>
      </c>
      <c r="M2" s="5" t="s">
        <v>1524</v>
      </c>
      <c r="N2" s="5" t="s">
        <v>1525</v>
      </c>
      <c r="O2" s="5" t="s">
        <v>1526</v>
      </c>
      <c r="P2" s="5" t="s">
        <v>1527</v>
      </c>
      <c r="Q2" s="5" t="s">
        <v>1528</v>
      </c>
      <c r="R2" s="5" t="s">
        <v>1529</v>
      </c>
      <c r="S2" s="5" t="s">
        <v>1530</v>
      </c>
      <c r="T2" s="5" t="s">
        <v>1531</v>
      </c>
      <c r="U2" s="5" t="s">
        <v>1532</v>
      </c>
      <c r="V2" s="5" t="s">
        <v>1533</v>
      </c>
      <c r="W2" s="5" t="s">
        <v>1534</v>
      </c>
      <c r="X2" s="5" t="s">
        <v>1535</v>
      </c>
      <c r="Y2" s="5" t="s">
        <v>1536</v>
      </c>
      <c r="Z2" s="5" t="s">
        <v>1537</v>
      </c>
      <c r="AA2" s="5" t="s">
        <v>1538</v>
      </c>
      <c r="AB2" s="5" t="s">
        <v>1539</v>
      </c>
      <c r="AC2" s="5" t="s">
        <v>1540</v>
      </c>
      <c r="AD2" s="5" t="s">
        <v>1541</v>
      </c>
      <c r="AE2" s="5" t="s">
        <v>1542</v>
      </c>
      <c r="AF2" s="5" t="s">
        <v>1543</v>
      </c>
      <c r="AG2" s="5" t="s">
        <v>1544</v>
      </c>
      <c r="AH2" s="5" t="s">
        <v>1545</v>
      </c>
      <c r="AI2" s="5" t="s">
        <v>1546</v>
      </c>
      <c r="AJ2" s="5" t="s">
        <v>1547</v>
      </c>
      <c r="AK2" s="5" t="s">
        <v>1548</v>
      </c>
      <c r="AL2" s="5" t="s">
        <v>1549</v>
      </c>
      <c r="AM2" s="5" t="s">
        <v>1550</v>
      </c>
      <c r="AN2" s="5" t="s">
        <v>1551</v>
      </c>
      <c r="AO2" s="5" t="s">
        <v>1552</v>
      </c>
      <c r="AP2" s="5" t="s">
        <v>1553</v>
      </c>
      <c r="AQ2" s="5" t="s">
        <v>1554</v>
      </c>
      <c r="AR2" s="5" t="s">
        <v>1555</v>
      </c>
      <c r="AS2" s="5" t="s">
        <v>1556</v>
      </c>
      <c r="AT2" s="5" t="s">
        <v>1557</v>
      </c>
      <c r="AU2" s="5" t="s">
        <v>1558</v>
      </c>
      <c r="AV2" s="5" t="s">
        <v>1559</v>
      </c>
      <c r="AW2" s="5" t="s">
        <v>1560</v>
      </c>
      <c r="AX2" s="5" t="s">
        <v>1561</v>
      </c>
      <c r="AY2" s="5" t="s">
        <v>1562</v>
      </c>
    </row>
    <row r="3" ht="22.5" hidden="1" customHeight="1">
      <c r="A3" s="223">
        <v>45763.0</v>
      </c>
      <c r="B3" s="58">
        <v>2.03323727833985E14</v>
      </c>
      <c r="D3" s="224">
        <v>45758.51304398148</v>
      </c>
      <c r="E3" s="58" t="s">
        <v>1563</v>
      </c>
      <c r="F3" s="58" t="s">
        <v>1564</v>
      </c>
      <c r="J3" s="58">
        <v>400.0</v>
      </c>
      <c r="K3" s="58">
        <v>0.0</v>
      </c>
      <c r="L3" s="58">
        <v>0.0</v>
      </c>
      <c r="M3" s="58">
        <v>0.0</v>
      </c>
      <c r="N3" s="58">
        <v>0.0</v>
      </c>
      <c r="O3" s="225">
        <v>400.0</v>
      </c>
      <c r="P3" s="58">
        <v>20.0</v>
      </c>
      <c r="Q3" s="58">
        <v>420.0</v>
      </c>
      <c r="R3" s="58">
        <v>420.0</v>
      </c>
      <c r="S3" s="226">
        <v>0.1</v>
      </c>
      <c r="T3" s="58">
        <v>42.0</v>
      </c>
      <c r="U3" s="58">
        <v>0.0</v>
      </c>
      <c r="V3" s="58">
        <v>0.0</v>
      </c>
      <c r="W3" s="58">
        <v>0.0</v>
      </c>
      <c r="X3" s="58">
        <v>0.0</v>
      </c>
      <c r="Y3" s="58">
        <v>8.4</v>
      </c>
      <c r="Z3" s="58">
        <v>0.0</v>
      </c>
      <c r="AA3" s="58">
        <v>0.0</v>
      </c>
      <c r="AB3" s="58">
        <v>0.0</v>
      </c>
      <c r="AC3" s="58">
        <v>0.0</v>
      </c>
      <c r="AD3" s="58">
        <v>9.08</v>
      </c>
      <c r="AE3" s="58">
        <v>59.48</v>
      </c>
      <c r="AF3" s="58">
        <v>0.0</v>
      </c>
      <c r="AG3" s="58">
        <v>0.0</v>
      </c>
      <c r="AH3" s="58">
        <v>0.0</v>
      </c>
      <c r="AI3" s="58">
        <v>20.0</v>
      </c>
      <c r="AJ3" s="58">
        <v>0.0</v>
      </c>
      <c r="AK3" s="58">
        <v>0.4</v>
      </c>
      <c r="AL3" s="58">
        <v>20.4</v>
      </c>
      <c r="AM3" s="58">
        <v>340.14</v>
      </c>
      <c r="AN3" s="58" t="s">
        <v>1565</v>
      </c>
      <c r="AO3" s="58">
        <v>1.447</v>
      </c>
      <c r="AP3" s="58" t="s">
        <v>1565</v>
      </c>
      <c r="AQ3" s="58" t="s">
        <v>1565</v>
      </c>
      <c r="AS3" s="58" t="s">
        <v>1566</v>
      </c>
      <c r="AT3" s="58" t="s">
        <v>1565</v>
      </c>
      <c r="AX3" s="58" t="s">
        <v>1052</v>
      </c>
      <c r="AY3" s="58" t="s">
        <v>1565</v>
      </c>
    </row>
    <row r="4" ht="22.5" hidden="1" customHeight="1">
      <c r="A4" s="223">
        <v>45763.0</v>
      </c>
      <c r="B4" s="58">
        <v>2.03349440127363E14</v>
      </c>
      <c r="D4" s="224">
        <v>45758.810648148145</v>
      </c>
      <c r="E4" s="58" t="s">
        <v>1563</v>
      </c>
      <c r="F4" s="58" t="s">
        <v>1564</v>
      </c>
      <c r="I4" s="58" t="s">
        <v>1567</v>
      </c>
      <c r="J4" s="58">
        <v>750.0</v>
      </c>
      <c r="K4" s="58">
        <v>10.0</v>
      </c>
      <c r="L4" s="58">
        <v>0.0</v>
      </c>
      <c r="M4" s="58">
        <v>0.0</v>
      </c>
      <c r="N4" s="58">
        <v>0.0</v>
      </c>
      <c r="O4" s="225">
        <v>760.0</v>
      </c>
      <c r="P4" s="58">
        <v>38.0</v>
      </c>
      <c r="Q4" s="58">
        <v>798.0</v>
      </c>
      <c r="R4" s="58">
        <v>798.0</v>
      </c>
      <c r="S4" s="226">
        <v>0.1</v>
      </c>
      <c r="T4" s="58">
        <v>79.8</v>
      </c>
      <c r="U4" s="58">
        <v>0.0</v>
      </c>
      <c r="V4" s="58">
        <v>0.0</v>
      </c>
      <c r="W4" s="58">
        <v>0.0</v>
      </c>
      <c r="X4" s="58">
        <v>0.0</v>
      </c>
      <c r="Y4" s="58">
        <v>15.96</v>
      </c>
      <c r="Z4" s="58">
        <v>0.0</v>
      </c>
      <c r="AA4" s="58">
        <v>0.0</v>
      </c>
      <c r="AB4" s="58">
        <v>0.0</v>
      </c>
      <c r="AC4" s="58">
        <v>0.0</v>
      </c>
      <c r="AD4" s="58">
        <v>17.24</v>
      </c>
      <c r="AE4" s="58">
        <v>113.0</v>
      </c>
      <c r="AF4" s="58">
        <v>0.0</v>
      </c>
      <c r="AG4" s="58">
        <v>0.0</v>
      </c>
      <c r="AH4" s="58">
        <v>0.0</v>
      </c>
      <c r="AI4" s="58">
        <v>38.0</v>
      </c>
      <c r="AJ4" s="58">
        <v>0.0</v>
      </c>
      <c r="AK4" s="58">
        <v>0.76</v>
      </c>
      <c r="AL4" s="58">
        <v>38.76</v>
      </c>
      <c r="AM4" s="58">
        <v>646.24</v>
      </c>
      <c r="AN4" s="58" t="s">
        <v>1565</v>
      </c>
      <c r="AO4" s="58">
        <v>0.694</v>
      </c>
      <c r="AP4" s="58" t="s">
        <v>1565</v>
      </c>
      <c r="AQ4" s="58" t="s">
        <v>1565</v>
      </c>
      <c r="AS4" s="58" t="s">
        <v>1568</v>
      </c>
      <c r="AT4" s="58" t="s">
        <v>1565</v>
      </c>
      <c r="AX4" s="58" t="s">
        <v>1052</v>
      </c>
      <c r="AY4" s="58" t="s">
        <v>1565</v>
      </c>
    </row>
    <row r="5" ht="22.5" hidden="1" customHeight="1">
      <c r="A5" s="223">
        <v>45763.0</v>
      </c>
      <c r="B5" s="58">
        <v>2.03359178077774E14</v>
      </c>
      <c r="D5" s="224">
        <v>45758.92335648148</v>
      </c>
      <c r="E5" s="58" t="s">
        <v>1563</v>
      </c>
      <c r="F5" s="58" t="s">
        <v>1564</v>
      </c>
      <c r="J5" s="58">
        <v>1250.0</v>
      </c>
      <c r="K5" s="58">
        <v>0.0</v>
      </c>
      <c r="L5" s="58">
        <v>0.0</v>
      </c>
      <c r="M5" s="58">
        <v>0.0</v>
      </c>
      <c r="N5" s="58">
        <v>0.0</v>
      </c>
      <c r="O5" s="225">
        <v>1250.0</v>
      </c>
      <c r="P5" s="58">
        <v>62.5</v>
      </c>
      <c r="Q5" s="58">
        <v>1312.5</v>
      </c>
      <c r="R5" s="58">
        <v>1312.5</v>
      </c>
      <c r="S5" s="226">
        <v>0.1</v>
      </c>
      <c r="T5" s="58">
        <v>131.25</v>
      </c>
      <c r="U5" s="58">
        <v>0.0</v>
      </c>
      <c r="V5" s="58">
        <v>0.0</v>
      </c>
      <c r="W5" s="58">
        <v>0.0</v>
      </c>
      <c r="X5" s="58">
        <v>0.0</v>
      </c>
      <c r="Y5" s="58">
        <v>26.25</v>
      </c>
      <c r="Z5" s="58">
        <v>0.0</v>
      </c>
      <c r="AA5" s="58">
        <v>0.0</v>
      </c>
      <c r="AB5" s="58">
        <v>0.0</v>
      </c>
      <c r="AC5" s="58">
        <v>0.0</v>
      </c>
      <c r="AD5" s="58">
        <v>28.34</v>
      </c>
      <c r="AE5" s="58">
        <v>185.84</v>
      </c>
      <c r="AF5" s="58">
        <v>0.0</v>
      </c>
      <c r="AG5" s="58">
        <v>0.0</v>
      </c>
      <c r="AH5" s="58">
        <v>0.0</v>
      </c>
      <c r="AI5" s="58">
        <v>62.5</v>
      </c>
      <c r="AJ5" s="58">
        <v>0.0</v>
      </c>
      <c r="AK5" s="58">
        <v>1.25</v>
      </c>
      <c r="AL5" s="58">
        <v>63.75</v>
      </c>
      <c r="AM5" s="58">
        <v>1062.89</v>
      </c>
      <c r="AN5" s="58" t="s">
        <v>1565</v>
      </c>
      <c r="AO5" s="58">
        <v>5.372</v>
      </c>
      <c r="AP5" s="58" t="s">
        <v>1565</v>
      </c>
      <c r="AQ5" s="58" t="s">
        <v>1565</v>
      </c>
      <c r="AS5" s="58" t="s">
        <v>1569</v>
      </c>
      <c r="AT5" s="58" t="s">
        <v>1565</v>
      </c>
      <c r="AX5" s="58" t="s">
        <v>1052</v>
      </c>
      <c r="AY5" s="58" t="s">
        <v>1565</v>
      </c>
    </row>
    <row r="6" ht="22.5" hidden="1" customHeight="1">
      <c r="A6" s="223">
        <v>45763.0</v>
      </c>
      <c r="B6" s="58">
        <v>2.0343365705677E14</v>
      </c>
      <c r="D6" s="224">
        <v>45759.78539351852</v>
      </c>
      <c r="E6" s="58" t="s">
        <v>1563</v>
      </c>
      <c r="F6" s="58" t="s">
        <v>1564</v>
      </c>
      <c r="J6" s="58">
        <v>525.0</v>
      </c>
      <c r="K6" s="58">
        <v>10.0</v>
      </c>
      <c r="L6" s="58">
        <v>0.0</v>
      </c>
      <c r="M6" s="58">
        <v>0.0</v>
      </c>
      <c r="N6" s="58">
        <v>0.0</v>
      </c>
      <c r="O6" s="225">
        <v>535.0</v>
      </c>
      <c r="P6" s="58">
        <v>26.76</v>
      </c>
      <c r="Q6" s="58">
        <v>561.76</v>
      </c>
      <c r="R6" s="58">
        <v>561.76</v>
      </c>
      <c r="S6" s="226">
        <v>0.1</v>
      </c>
      <c r="T6" s="58">
        <v>56.18</v>
      </c>
      <c r="U6" s="58">
        <v>0.0</v>
      </c>
      <c r="V6" s="58">
        <v>0.0</v>
      </c>
      <c r="W6" s="58">
        <v>0.0</v>
      </c>
      <c r="X6" s="58">
        <v>0.0</v>
      </c>
      <c r="Y6" s="58">
        <v>11.24</v>
      </c>
      <c r="Z6" s="58">
        <v>0.0</v>
      </c>
      <c r="AA6" s="58">
        <v>0.0</v>
      </c>
      <c r="AB6" s="58">
        <v>0.0</v>
      </c>
      <c r="AC6" s="58">
        <v>0.0</v>
      </c>
      <c r="AD6" s="58">
        <v>12.14</v>
      </c>
      <c r="AE6" s="58">
        <v>79.56</v>
      </c>
      <c r="AF6" s="58">
        <v>0.0</v>
      </c>
      <c r="AG6" s="58">
        <v>0.0</v>
      </c>
      <c r="AH6" s="58">
        <v>0.0</v>
      </c>
      <c r="AI6" s="58">
        <v>26.75</v>
      </c>
      <c r="AJ6" s="58">
        <v>0.0</v>
      </c>
      <c r="AK6" s="58">
        <v>0.54</v>
      </c>
      <c r="AL6" s="58">
        <v>27.29</v>
      </c>
      <c r="AM6" s="58">
        <v>454.91</v>
      </c>
      <c r="AN6" s="58" t="s">
        <v>1565</v>
      </c>
      <c r="AO6" s="58">
        <v>5.081</v>
      </c>
      <c r="AP6" s="58" t="s">
        <v>1565</v>
      </c>
      <c r="AQ6" s="58" t="s">
        <v>1565</v>
      </c>
      <c r="AS6" s="58" t="s">
        <v>1570</v>
      </c>
      <c r="AT6" s="58" t="s">
        <v>1565</v>
      </c>
      <c r="AX6" s="58" t="s">
        <v>1052</v>
      </c>
      <c r="AY6" s="58" t="s">
        <v>1565</v>
      </c>
    </row>
    <row r="7" ht="22.5" hidden="1" customHeight="1">
      <c r="A7" s="223">
        <v>45763.0</v>
      </c>
      <c r="B7" s="58">
        <v>2.03435912866093E14</v>
      </c>
      <c r="D7" s="224">
        <v>45759.81148148148</v>
      </c>
      <c r="E7" s="58" t="s">
        <v>1563</v>
      </c>
      <c r="F7" s="58" t="s">
        <v>1564</v>
      </c>
      <c r="J7" s="58">
        <v>1105.0</v>
      </c>
      <c r="K7" s="58">
        <v>10.0</v>
      </c>
      <c r="L7" s="58">
        <v>0.0</v>
      </c>
      <c r="M7" s="58">
        <v>0.0</v>
      </c>
      <c r="N7" s="58">
        <v>0.0</v>
      </c>
      <c r="O7" s="225">
        <v>1115.0</v>
      </c>
      <c r="P7" s="58">
        <v>55.76</v>
      </c>
      <c r="Q7" s="58">
        <v>1170.76</v>
      </c>
      <c r="R7" s="58">
        <v>1170.76</v>
      </c>
      <c r="S7" s="226">
        <v>0.1</v>
      </c>
      <c r="T7" s="58">
        <v>117.08</v>
      </c>
      <c r="U7" s="58">
        <v>0.0</v>
      </c>
      <c r="V7" s="58">
        <v>0.0</v>
      </c>
      <c r="W7" s="58">
        <v>0.0</v>
      </c>
      <c r="X7" s="58">
        <v>0.0</v>
      </c>
      <c r="Y7" s="58">
        <v>23.42</v>
      </c>
      <c r="Z7" s="58">
        <v>0.0</v>
      </c>
      <c r="AA7" s="58">
        <v>0.0</v>
      </c>
      <c r="AB7" s="58">
        <v>0.0</v>
      </c>
      <c r="AC7" s="58">
        <v>0.0</v>
      </c>
      <c r="AD7" s="58">
        <v>25.3</v>
      </c>
      <c r="AE7" s="58">
        <v>165.8</v>
      </c>
      <c r="AF7" s="58">
        <v>0.0</v>
      </c>
      <c r="AG7" s="58">
        <v>0.0</v>
      </c>
      <c r="AH7" s="58">
        <v>0.0</v>
      </c>
      <c r="AI7" s="58">
        <v>55.75</v>
      </c>
      <c r="AJ7" s="58">
        <v>0.0</v>
      </c>
      <c r="AK7" s="58">
        <v>1.11</v>
      </c>
      <c r="AL7" s="58">
        <v>56.86</v>
      </c>
      <c r="AM7" s="58">
        <v>948.11</v>
      </c>
      <c r="AN7" s="58" t="s">
        <v>1565</v>
      </c>
      <c r="AO7" s="58">
        <v>0.785</v>
      </c>
      <c r="AP7" s="58" t="s">
        <v>1565</v>
      </c>
      <c r="AQ7" s="58" t="s">
        <v>1565</v>
      </c>
      <c r="AS7" s="58" t="s">
        <v>1571</v>
      </c>
      <c r="AT7" s="58" t="s">
        <v>1565</v>
      </c>
      <c r="AX7" s="58" t="s">
        <v>1052</v>
      </c>
      <c r="AY7" s="58" t="s">
        <v>1565</v>
      </c>
    </row>
    <row r="8" ht="22.5" hidden="1" customHeight="1">
      <c r="A8" s="223">
        <v>45763.0</v>
      </c>
      <c r="B8" s="58">
        <v>2.03438608676679E14</v>
      </c>
      <c r="D8" s="224">
        <v>45759.842685185184</v>
      </c>
      <c r="E8" s="58" t="s">
        <v>1563</v>
      </c>
      <c r="F8" s="58" t="s">
        <v>1564</v>
      </c>
      <c r="J8" s="58">
        <v>1185.0</v>
      </c>
      <c r="K8" s="58">
        <v>10.0</v>
      </c>
      <c r="L8" s="58">
        <v>0.0</v>
      </c>
      <c r="M8" s="58">
        <v>0.0</v>
      </c>
      <c r="N8" s="58">
        <v>0.0</v>
      </c>
      <c r="O8" s="225">
        <v>1195.0</v>
      </c>
      <c r="P8" s="58">
        <v>59.76</v>
      </c>
      <c r="Q8" s="58">
        <v>1254.76</v>
      </c>
      <c r="R8" s="58">
        <v>1254.76</v>
      </c>
      <c r="S8" s="226">
        <v>0.1</v>
      </c>
      <c r="T8" s="58">
        <v>125.48</v>
      </c>
      <c r="U8" s="58">
        <v>0.0</v>
      </c>
      <c r="V8" s="58">
        <v>0.0</v>
      </c>
      <c r="W8" s="58">
        <v>0.0</v>
      </c>
      <c r="X8" s="58">
        <v>0.0</v>
      </c>
      <c r="Y8" s="58">
        <v>25.1</v>
      </c>
      <c r="Z8" s="58">
        <v>0.0</v>
      </c>
      <c r="AA8" s="58">
        <v>0.0</v>
      </c>
      <c r="AB8" s="58">
        <v>0.0</v>
      </c>
      <c r="AC8" s="58">
        <v>0.0</v>
      </c>
      <c r="AD8" s="58">
        <v>27.1</v>
      </c>
      <c r="AE8" s="58">
        <v>177.68</v>
      </c>
      <c r="AF8" s="58">
        <v>0.0</v>
      </c>
      <c r="AG8" s="58">
        <v>0.0</v>
      </c>
      <c r="AH8" s="58">
        <v>0.0</v>
      </c>
      <c r="AI8" s="58">
        <v>59.75</v>
      </c>
      <c r="AJ8" s="58">
        <v>0.0</v>
      </c>
      <c r="AK8" s="58">
        <v>1.2</v>
      </c>
      <c r="AL8" s="58">
        <v>60.95</v>
      </c>
      <c r="AM8" s="58">
        <v>1016.12</v>
      </c>
      <c r="AN8" s="58" t="s">
        <v>1565</v>
      </c>
      <c r="AO8" s="58">
        <v>1.277</v>
      </c>
      <c r="AP8" s="58" t="s">
        <v>1565</v>
      </c>
      <c r="AQ8" s="58" t="s">
        <v>1565</v>
      </c>
      <c r="AS8" s="58" t="s">
        <v>1572</v>
      </c>
      <c r="AT8" s="58" t="s">
        <v>1565</v>
      </c>
      <c r="AX8" s="58" t="s">
        <v>1052</v>
      </c>
      <c r="AY8" s="58" t="s">
        <v>1565</v>
      </c>
    </row>
    <row r="9" ht="22.5" hidden="1" customHeight="1">
      <c r="A9" s="223">
        <v>45763.0</v>
      </c>
      <c r="B9" s="58">
        <v>2.03438922167612E14</v>
      </c>
      <c r="D9" s="224">
        <v>45759.84631944444</v>
      </c>
      <c r="E9" s="58" t="s">
        <v>1563</v>
      </c>
      <c r="F9" s="58" t="s">
        <v>1564</v>
      </c>
      <c r="J9" s="58">
        <v>1290.0</v>
      </c>
      <c r="K9" s="58">
        <v>0.0</v>
      </c>
      <c r="L9" s="58">
        <v>0.0</v>
      </c>
      <c r="M9" s="58">
        <v>0.0</v>
      </c>
      <c r="N9" s="58">
        <v>0.0</v>
      </c>
      <c r="O9" s="225">
        <v>1290.0</v>
      </c>
      <c r="P9" s="58">
        <v>64.5</v>
      </c>
      <c r="Q9" s="58">
        <v>1354.5</v>
      </c>
      <c r="R9" s="58">
        <v>1354.5</v>
      </c>
      <c r="S9" s="226">
        <v>0.1</v>
      </c>
      <c r="T9" s="58">
        <v>135.45</v>
      </c>
      <c r="U9" s="58">
        <v>0.0</v>
      </c>
      <c r="V9" s="58">
        <v>0.0</v>
      </c>
      <c r="W9" s="58">
        <v>0.0</v>
      </c>
      <c r="X9" s="58">
        <v>0.0</v>
      </c>
      <c r="Y9" s="58">
        <v>27.09</v>
      </c>
      <c r="Z9" s="58">
        <v>0.0</v>
      </c>
      <c r="AA9" s="58">
        <v>0.0</v>
      </c>
      <c r="AB9" s="58">
        <v>0.0</v>
      </c>
      <c r="AC9" s="58">
        <v>0.0</v>
      </c>
      <c r="AD9" s="58">
        <v>29.26</v>
      </c>
      <c r="AE9" s="58">
        <v>191.8</v>
      </c>
      <c r="AF9" s="58">
        <v>0.0</v>
      </c>
      <c r="AG9" s="58">
        <v>0.0</v>
      </c>
      <c r="AH9" s="58">
        <v>0.0</v>
      </c>
      <c r="AI9" s="58">
        <v>64.5</v>
      </c>
      <c r="AJ9" s="58">
        <v>0.0</v>
      </c>
      <c r="AK9" s="58">
        <v>1.29</v>
      </c>
      <c r="AL9" s="58">
        <v>65.79</v>
      </c>
      <c r="AM9" s="58">
        <v>1096.91</v>
      </c>
      <c r="AN9" s="58" t="s">
        <v>1565</v>
      </c>
      <c r="AO9" s="58">
        <v>5.743</v>
      </c>
      <c r="AP9" s="58" t="s">
        <v>1565</v>
      </c>
      <c r="AQ9" s="58" t="s">
        <v>1565</v>
      </c>
      <c r="AS9" s="58" t="s">
        <v>1573</v>
      </c>
      <c r="AT9" s="58" t="s">
        <v>1565</v>
      </c>
      <c r="AX9" s="58" t="s">
        <v>1052</v>
      </c>
      <c r="AY9" s="58" t="s">
        <v>1565</v>
      </c>
    </row>
    <row r="10" ht="22.5" hidden="1" customHeight="1">
      <c r="A10" s="227">
        <v>45770.0</v>
      </c>
      <c r="B10" s="228">
        <v>2.03508162484177E14</v>
      </c>
      <c r="C10" s="229"/>
      <c r="D10" s="230">
        <v>45760.64770833333</v>
      </c>
      <c r="E10" s="228" t="s">
        <v>1563</v>
      </c>
      <c r="F10" s="228" t="s">
        <v>1564</v>
      </c>
      <c r="G10" s="231"/>
      <c r="H10" s="229"/>
      <c r="I10" s="229"/>
      <c r="J10" s="228">
        <v>575.0</v>
      </c>
      <c r="K10" s="228">
        <v>10.0</v>
      </c>
      <c r="L10" s="228">
        <v>0.0</v>
      </c>
      <c r="M10" s="228">
        <v>0.0</v>
      </c>
      <c r="N10" s="228">
        <v>0.0</v>
      </c>
      <c r="O10" s="232">
        <v>585.0</v>
      </c>
      <c r="P10" s="228">
        <v>29.26</v>
      </c>
      <c r="Q10" s="233">
        <v>614.26</v>
      </c>
      <c r="R10" s="228">
        <v>614.24</v>
      </c>
      <c r="S10" s="234">
        <v>0.1</v>
      </c>
      <c r="T10" s="228">
        <v>61.42</v>
      </c>
      <c r="U10" s="228">
        <v>0.0</v>
      </c>
      <c r="V10" s="228">
        <v>0.0</v>
      </c>
      <c r="W10" s="228">
        <v>0.0</v>
      </c>
      <c r="X10" s="228">
        <v>0.0</v>
      </c>
      <c r="Y10" s="228">
        <v>12.28</v>
      </c>
      <c r="Z10" s="228">
        <v>0.0</v>
      </c>
      <c r="AA10" s="228">
        <v>0.0</v>
      </c>
      <c r="AB10" s="228">
        <v>0.0</v>
      </c>
      <c r="AC10" s="228">
        <v>0.0</v>
      </c>
      <c r="AD10" s="228">
        <v>13.26</v>
      </c>
      <c r="AE10" s="233">
        <v>86.96</v>
      </c>
      <c r="AF10" s="228">
        <v>0.0</v>
      </c>
      <c r="AG10" s="228">
        <v>0.0</v>
      </c>
      <c r="AH10" s="233">
        <v>0.0</v>
      </c>
      <c r="AI10" s="235">
        <v>29.25</v>
      </c>
      <c r="AJ10" s="228">
        <v>0.0</v>
      </c>
      <c r="AK10" s="228">
        <v>0.58</v>
      </c>
      <c r="AL10" s="236">
        <v>29.83</v>
      </c>
      <c r="AM10" s="233">
        <v>497.44</v>
      </c>
      <c r="AN10" s="228" t="s">
        <v>1565</v>
      </c>
      <c r="AO10" s="228">
        <v>7.235</v>
      </c>
      <c r="AP10" s="228" t="s">
        <v>1565</v>
      </c>
      <c r="AQ10" s="228" t="s">
        <v>1565</v>
      </c>
      <c r="AR10" s="229"/>
      <c r="AS10" s="228" t="s">
        <v>1574</v>
      </c>
      <c r="AT10" s="228" t="s">
        <v>1565</v>
      </c>
      <c r="AU10" s="229"/>
      <c r="AV10" s="229"/>
      <c r="AW10" s="229"/>
      <c r="AX10" s="228" t="s">
        <v>1052</v>
      </c>
      <c r="AY10" s="228" t="s">
        <v>1565</v>
      </c>
    </row>
    <row r="11" ht="22.5" hidden="1" customHeight="1">
      <c r="A11" s="227">
        <v>45770.0</v>
      </c>
      <c r="B11" s="228">
        <v>2.03521051067944E14</v>
      </c>
      <c r="C11" s="229"/>
      <c r="D11" s="230">
        <v>45760.79688657408</v>
      </c>
      <c r="E11" s="228" t="s">
        <v>1563</v>
      </c>
      <c r="F11" s="228" t="s">
        <v>1564</v>
      </c>
      <c r="G11" s="231"/>
      <c r="H11" s="229"/>
      <c r="I11" s="229"/>
      <c r="J11" s="228">
        <v>1910.0</v>
      </c>
      <c r="K11" s="228">
        <v>0.0</v>
      </c>
      <c r="L11" s="228">
        <v>0.0</v>
      </c>
      <c r="M11" s="228">
        <v>0.0</v>
      </c>
      <c r="N11" s="228">
        <v>0.0</v>
      </c>
      <c r="O11" s="232">
        <v>1910.0</v>
      </c>
      <c r="P11" s="228">
        <v>95.5</v>
      </c>
      <c r="Q11" s="233">
        <v>2005.5</v>
      </c>
      <c r="R11" s="228">
        <v>2005.5</v>
      </c>
      <c r="S11" s="234">
        <v>0.1</v>
      </c>
      <c r="T11" s="228">
        <v>200.55</v>
      </c>
      <c r="U11" s="228">
        <v>0.0</v>
      </c>
      <c r="V11" s="228">
        <v>0.0</v>
      </c>
      <c r="W11" s="228">
        <v>0.0</v>
      </c>
      <c r="X11" s="228">
        <v>0.0</v>
      </c>
      <c r="Y11" s="228">
        <v>40.11</v>
      </c>
      <c r="Z11" s="228">
        <v>0.0</v>
      </c>
      <c r="AA11" s="228">
        <v>0.0</v>
      </c>
      <c r="AB11" s="228">
        <v>0.0</v>
      </c>
      <c r="AC11" s="228">
        <v>0.0</v>
      </c>
      <c r="AD11" s="228">
        <v>43.32</v>
      </c>
      <c r="AE11" s="233">
        <v>283.98</v>
      </c>
      <c r="AF11" s="228">
        <v>0.0</v>
      </c>
      <c r="AG11" s="228">
        <v>0.0</v>
      </c>
      <c r="AH11" s="233">
        <v>0.0</v>
      </c>
      <c r="AI11" s="235">
        <v>95.5</v>
      </c>
      <c r="AJ11" s="228">
        <v>0.0</v>
      </c>
      <c r="AK11" s="228">
        <v>1.91</v>
      </c>
      <c r="AL11" s="236">
        <v>97.41</v>
      </c>
      <c r="AM11" s="233">
        <v>1624.11</v>
      </c>
      <c r="AN11" s="228" t="s">
        <v>1565</v>
      </c>
      <c r="AO11" s="228">
        <v>2.691</v>
      </c>
      <c r="AP11" s="228" t="s">
        <v>1565</v>
      </c>
      <c r="AQ11" s="228" t="s">
        <v>1565</v>
      </c>
      <c r="AR11" s="229"/>
      <c r="AS11" s="228" t="s">
        <v>1575</v>
      </c>
      <c r="AT11" s="228" t="s">
        <v>1565</v>
      </c>
      <c r="AU11" s="229"/>
      <c r="AV11" s="229"/>
      <c r="AW11" s="229"/>
      <c r="AX11" s="228" t="s">
        <v>1052</v>
      </c>
      <c r="AY11" s="228" t="s">
        <v>1565</v>
      </c>
    </row>
    <row r="12" ht="22.5" hidden="1" customHeight="1">
      <c r="A12" s="227">
        <v>45770.0</v>
      </c>
      <c r="B12" s="228">
        <v>2.03536479647997E14</v>
      </c>
      <c r="C12" s="229"/>
      <c r="D12" s="230">
        <v>45760.97545138889</v>
      </c>
      <c r="E12" s="228" t="s">
        <v>1563</v>
      </c>
      <c r="F12" s="228" t="s">
        <v>1564</v>
      </c>
      <c r="G12" s="231"/>
      <c r="H12" s="229"/>
      <c r="I12" s="229"/>
      <c r="J12" s="228">
        <v>1340.0</v>
      </c>
      <c r="K12" s="228">
        <v>10.0</v>
      </c>
      <c r="L12" s="228">
        <v>0.0</v>
      </c>
      <c r="M12" s="228">
        <v>0.0</v>
      </c>
      <c r="N12" s="228">
        <v>0.0</v>
      </c>
      <c r="O12" s="232">
        <v>1350.0</v>
      </c>
      <c r="P12" s="228">
        <v>67.5</v>
      </c>
      <c r="Q12" s="233">
        <v>1417.5</v>
      </c>
      <c r="R12" s="228">
        <v>1417.5</v>
      </c>
      <c r="S12" s="234">
        <v>0.1</v>
      </c>
      <c r="T12" s="228">
        <v>141.75</v>
      </c>
      <c r="U12" s="228">
        <v>0.0</v>
      </c>
      <c r="V12" s="228">
        <v>0.0</v>
      </c>
      <c r="W12" s="228">
        <v>0.0</v>
      </c>
      <c r="X12" s="228">
        <v>0.0</v>
      </c>
      <c r="Y12" s="228">
        <v>28.35</v>
      </c>
      <c r="Z12" s="228">
        <v>0.0</v>
      </c>
      <c r="AA12" s="228">
        <v>0.0</v>
      </c>
      <c r="AB12" s="228">
        <v>0.0</v>
      </c>
      <c r="AC12" s="228">
        <v>0.0</v>
      </c>
      <c r="AD12" s="228">
        <v>30.62</v>
      </c>
      <c r="AE12" s="233">
        <v>200.72</v>
      </c>
      <c r="AF12" s="228">
        <v>0.0</v>
      </c>
      <c r="AG12" s="228">
        <v>0.0</v>
      </c>
      <c r="AH12" s="233">
        <v>0.0</v>
      </c>
      <c r="AI12" s="235">
        <v>67.5</v>
      </c>
      <c r="AJ12" s="228">
        <v>0.0</v>
      </c>
      <c r="AK12" s="228">
        <v>1.35</v>
      </c>
      <c r="AL12" s="236">
        <v>68.85</v>
      </c>
      <c r="AM12" s="233">
        <v>1147.93</v>
      </c>
      <c r="AN12" s="228" t="s">
        <v>1565</v>
      </c>
      <c r="AO12" s="228">
        <v>6.205</v>
      </c>
      <c r="AP12" s="228" t="s">
        <v>1565</v>
      </c>
      <c r="AQ12" s="228" t="s">
        <v>1565</v>
      </c>
      <c r="AR12" s="229"/>
      <c r="AS12" s="228" t="s">
        <v>1576</v>
      </c>
      <c r="AT12" s="228" t="s">
        <v>1565</v>
      </c>
      <c r="AU12" s="229"/>
      <c r="AV12" s="229"/>
      <c r="AW12" s="229"/>
      <c r="AX12" s="228" t="s">
        <v>1052</v>
      </c>
      <c r="AY12" s="228" t="s">
        <v>1565</v>
      </c>
    </row>
    <row r="13" ht="22.5" hidden="1" customHeight="1">
      <c r="A13" s="227">
        <v>45770.0</v>
      </c>
      <c r="B13" s="228">
        <v>2.03595884273246E14</v>
      </c>
      <c r="C13" s="229"/>
      <c r="D13" s="230">
        <v>45761.66300925926</v>
      </c>
      <c r="E13" s="228" t="s">
        <v>1563</v>
      </c>
      <c r="F13" s="228" t="s">
        <v>1564</v>
      </c>
      <c r="G13" s="231"/>
      <c r="H13" s="229"/>
      <c r="I13" s="228" t="s">
        <v>1577</v>
      </c>
      <c r="J13" s="228">
        <v>525.0</v>
      </c>
      <c r="K13" s="228">
        <v>10.0</v>
      </c>
      <c r="L13" s="228">
        <v>50.0</v>
      </c>
      <c r="M13" s="228">
        <v>0.0</v>
      </c>
      <c r="N13" s="228">
        <v>50.0</v>
      </c>
      <c r="O13" s="232">
        <v>485.0</v>
      </c>
      <c r="P13" s="228">
        <v>24.26</v>
      </c>
      <c r="Q13" s="233">
        <v>509.26</v>
      </c>
      <c r="R13" s="228">
        <v>509.24</v>
      </c>
      <c r="S13" s="234">
        <v>0.1</v>
      </c>
      <c r="T13" s="228">
        <v>50.92</v>
      </c>
      <c r="U13" s="228">
        <v>0.0</v>
      </c>
      <c r="V13" s="228">
        <v>0.0</v>
      </c>
      <c r="W13" s="228">
        <v>0.0</v>
      </c>
      <c r="X13" s="228">
        <v>0.0</v>
      </c>
      <c r="Y13" s="228">
        <v>10.18</v>
      </c>
      <c r="Z13" s="228">
        <v>0.0</v>
      </c>
      <c r="AA13" s="228">
        <v>0.0</v>
      </c>
      <c r="AB13" s="228">
        <v>0.0</v>
      </c>
      <c r="AC13" s="228">
        <v>0.0</v>
      </c>
      <c r="AD13" s="228">
        <v>11.0</v>
      </c>
      <c r="AE13" s="233">
        <v>72.1</v>
      </c>
      <c r="AF13" s="228">
        <v>0.0</v>
      </c>
      <c r="AG13" s="228">
        <v>0.0</v>
      </c>
      <c r="AH13" s="233">
        <v>0.0</v>
      </c>
      <c r="AI13" s="235">
        <v>24.25</v>
      </c>
      <c r="AJ13" s="228">
        <v>0.0</v>
      </c>
      <c r="AK13" s="228">
        <v>0.48</v>
      </c>
      <c r="AL13" s="236">
        <v>24.73</v>
      </c>
      <c r="AM13" s="233">
        <v>412.42</v>
      </c>
      <c r="AN13" s="228" t="s">
        <v>1565</v>
      </c>
      <c r="AO13" s="228">
        <v>8.762</v>
      </c>
      <c r="AP13" s="228" t="s">
        <v>1052</v>
      </c>
      <c r="AQ13" s="228" t="s">
        <v>1565</v>
      </c>
      <c r="AR13" s="229"/>
      <c r="AS13" s="228">
        <v>9.0729877E7</v>
      </c>
      <c r="AT13" s="228" t="s">
        <v>1565</v>
      </c>
      <c r="AU13" s="229"/>
      <c r="AV13" s="229"/>
      <c r="AW13" s="229"/>
      <c r="AX13" s="228" t="s">
        <v>1052</v>
      </c>
      <c r="AY13" s="228" t="s">
        <v>1565</v>
      </c>
    </row>
    <row r="14" ht="22.5" hidden="1" customHeight="1">
      <c r="A14" s="227">
        <v>45770.0</v>
      </c>
      <c r="B14" s="228">
        <v>2.03690078159199E14</v>
      </c>
      <c r="C14" s="229"/>
      <c r="D14" s="230">
        <v>45762.753217592595</v>
      </c>
      <c r="E14" s="228" t="s">
        <v>1563</v>
      </c>
      <c r="F14" s="228" t="s">
        <v>1564</v>
      </c>
      <c r="G14" s="231"/>
      <c r="H14" s="229"/>
      <c r="I14" s="228" t="s">
        <v>1577</v>
      </c>
      <c r="J14" s="228">
        <v>735.0</v>
      </c>
      <c r="K14" s="228">
        <v>10.0</v>
      </c>
      <c r="L14" s="228">
        <v>49.99</v>
      </c>
      <c r="M14" s="228">
        <v>0.0</v>
      </c>
      <c r="N14" s="228">
        <v>49.99</v>
      </c>
      <c r="O14" s="232">
        <v>695.01</v>
      </c>
      <c r="P14" s="228">
        <v>34.76</v>
      </c>
      <c r="Q14" s="233">
        <v>729.77</v>
      </c>
      <c r="R14" s="228">
        <v>729.77</v>
      </c>
      <c r="S14" s="234">
        <v>0.1</v>
      </c>
      <c r="T14" s="228">
        <v>72.98</v>
      </c>
      <c r="U14" s="228">
        <v>0.0</v>
      </c>
      <c r="V14" s="228">
        <v>0.0</v>
      </c>
      <c r="W14" s="228">
        <v>0.0</v>
      </c>
      <c r="X14" s="228">
        <v>0.0</v>
      </c>
      <c r="Y14" s="228">
        <v>14.6</v>
      </c>
      <c r="Z14" s="228">
        <v>0.0</v>
      </c>
      <c r="AA14" s="228">
        <v>0.0</v>
      </c>
      <c r="AB14" s="228">
        <v>0.0</v>
      </c>
      <c r="AC14" s="228">
        <v>0.0</v>
      </c>
      <c r="AD14" s="228">
        <v>15.76</v>
      </c>
      <c r="AE14" s="233">
        <v>103.34</v>
      </c>
      <c r="AF14" s="228">
        <v>0.0</v>
      </c>
      <c r="AG14" s="228">
        <v>0.0</v>
      </c>
      <c r="AH14" s="233">
        <v>0.0</v>
      </c>
      <c r="AI14" s="235">
        <v>34.75</v>
      </c>
      <c r="AJ14" s="228">
        <v>0.0</v>
      </c>
      <c r="AK14" s="228">
        <v>0.7</v>
      </c>
      <c r="AL14" s="236">
        <v>35.45</v>
      </c>
      <c r="AM14" s="233">
        <v>590.97</v>
      </c>
      <c r="AN14" s="228" t="s">
        <v>1565</v>
      </c>
      <c r="AO14" s="228">
        <v>4.92</v>
      </c>
      <c r="AP14" s="228" t="s">
        <v>1052</v>
      </c>
      <c r="AQ14" s="228" t="s">
        <v>1565</v>
      </c>
      <c r="AR14" s="229"/>
      <c r="AS14" s="228" t="s">
        <v>1578</v>
      </c>
      <c r="AT14" s="228" t="s">
        <v>1565</v>
      </c>
      <c r="AU14" s="229"/>
      <c r="AV14" s="229"/>
      <c r="AW14" s="229"/>
      <c r="AX14" s="228" t="s">
        <v>1052</v>
      </c>
      <c r="AY14" s="228" t="s">
        <v>1565</v>
      </c>
    </row>
    <row r="15" ht="22.5" hidden="1" customHeight="1">
      <c r="A15" s="227">
        <v>45770.0</v>
      </c>
      <c r="B15" s="228">
        <v>2.03697189606601E14</v>
      </c>
      <c r="C15" s="229"/>
      <c r="D15" s="230">
        <v>45762.83552083333</v>
      </c>
      <c r="E15" s="228" t="s">
        <v>1563</v>
      </c>
      <c r="F15" s="228" t="s">
        <v>1564</v>
      </c>
      <c r="G15" s="231"/>
      <c r="H15" s="229"/>
      <c r="I15" s="228" t="s">
        <v>1577</v>
      </c>
      <c r="J15" s="228">
        <v>475.0</v>
      </c>
      <c r="K15" s="228">
        <v>10.0</v>
      </c>
      <c r="L15" s="228">
        <v>50.0</v>
      </c>
      <c r="M15" s="228">
        <v>0.0</v>
      </c>
      <c r="N15" s="228">
        <v>50.0</v>
      </c>
      <c r="O15" s="232">
        <v>435.0</v>
      </c>
      <c r="P15" s="228">
        <v>21.76</v>
      </c>
      <c r="Q15" s="233">
        <v>456.76</v>
      </c>
      <c r="R15" s="228">
        <v>456.76</v>
      </c>
      <c r="S15" s="234">
        <v>0.1</v>
      </c>
      <c r="T15" s="228">
        <v>45.68</v>
      </c>
      <c r="U15" s="228">
        <v>0.0</v>
      </c>
      <c r="V15" s="228">
        <v>0.0</v>
      </c>
      <c r="W15" s="228">
        <v>0.0</v>
      </c>
      <c r="X15" s="228">
        <v>0.0</v>
      </c>
      <c r="Y15" s="228">
        <v>9.14</v>
      </c>
      <c r="Z15" s="228">
        <v>0.0</v>
      </c>
      <c r="AA15" s="228">
        <v>0.0</v>
      </c>
      <c r="AB15" s="228">
        <v>0.0</v>
      </c>
      <c r="AC15" s="228">
        <v>0.0</v>
      </c>
      <c r="AD15" s="228">
        <v>9.86</v>
      </c>
      <c r="AE15" s="233">
        <v>64.68</v>
      </c>
      <c r="AF15" s="228">
        <v>0.0</v>
      </c>
      <c r="AG15" s="228">
        <v>0.0</v>
      </c>
      <c r="AH15" s="233">
        <v>0.0</v>
      </c>
      <c r="AI15" s="235">
        <v>21.75</v>
      </c>
      <c r="AJ15" s="228">
        <v>0.0</v>
      </c>
      <c r="AK15" s="228">
        <v>0.43</v>
      </c>
      <c r="AL15" s="236">
        <v>22.18</v>
      </c>
      <c r="AM15" s="233">
        <v>369.87</v>
      </c>
      <c r="AN15" s="228" t="s">
        <v>1565</v>
      </c>
      <c r="AO15" s="228">
        <v>0.494</v>
      </c>
      <c r="AP15" s="228" t="s">
        <v>1052</v>
      </c>
      <c r="AQ15" s="228" t="s">
        <v>1565</v>
      </c>
      <c r="AR15" s="229"/>
      <c r="AS15" s="228">
        <v>9.0729877E7</v>
      </c>
      <c r="AT15" s="228" t="s">
        <v>1565</v>
      </c>
      <c r="AU15" s="229"/>
      <c r="AV15" s="229"/>
      <c r="AW15" s="229"/>
      <c r="AX15" s="228" t="s">
        <v>1565</v>
      </c>
      <c r="AY15" s="228" t="s">
        <v>1565</v>
      </c>
    </row>
    <row r="16" ht="22.5" hidden="1" customHeight="1">
      <c r="A16" s="227">
        <v>45770.0</v>
      </c>
      <c r="B16" s="228">
        <v>2.03755054264094E14</v>
      </c>
      <c r="C16" s="229"/>
      <c r="D16" s="230">
        <v>45763.50525462963</v>
      </c>
      <c r="E16" s="228" t="s">
        <v>1563</v>
      </c>
      <c r="F16" s="228" t="s">
        <v>1564</v>
      </c>
      <c r="G16" s="231"/>
      <c r="H16" s="229"/>
      <c r="I16" s="228" t="s">
        <v>1577</v>
      </c>
      <c r="J16" s="228">
        <v>400.0</v>
      </c>
      <c r="K16" s="228">
        <v>0.0</v>
      </c>
      <c r="L16" s="228">
        <v>50.0</v>
      </c>
      <c r="M16" s="228">
        <v>0.0</v>
      </c>
      <c r="N16" s="228">
        <v>50.0</v>
      </c>
      <c r="O16" s="232">
        <v>350.0</v>
      </c>
      <c r="P16" s="228">
        <v>17.5</v>
      </c>
      <c r="Q16" s="233">
        <v>367.5</v>
      </c>
      <c r="R16" s="228">
        <v>367.5</v>
      </c>
      <c r="S16" s="234">
        <v>0.1</v>
      </c>
      <c r="T16" s="228">
        <v>36.75</v>
      </c>
      <c r="U16" s="228">
        <v>0.0</v>
      </c>
      <c r="V16" s="228">
        <v>0.0</v>
      </c>
      <c r="W16" s="228">
        <v>0.0</v>
      </c>
      <c r="X16" s="228">
        <v>0.0</v>
      </c>
      <c r="Y16" s="228">
        <v>7.35</v>
      </c>
      <c r="Z16" s="228">
        <v>0.0</v>
      </c>
      <c r="AA16" s="228">
        <v>0.0</v>
      </c>
      <c r="AB16" s="228">
        <v>0.0</v>
      </c>
      <c r="AC16" s="228">
        <v>0.0</v>
      </c>
      <c r="AD16" s="228">
        <v>7.94</v>
      </c>
      <c r="AE16" s="233">
        <v>52.04</v>
      </c>
      <c r="AF16" s="228">
        <v>0.0</v>
      </c>
      <c r="AG16" s="228">
        <v>0.0</v>
      </c>
      <c r="AH16" s="233">
        <v>0.0</v>
      </c>
      <c r="AI16" s="235">
        <v>17.5</v>
      </c>
      <c r="AJ16" s="228">
        <v>0.0</v>
      </c>
      <c r="AK16" s="228">
        <v>0.35</v>
      </c>
      <c r="AL16" s="236">
        <v>17.85</v>
      </c>
      <c r="AM16" s="233">
        <v>297.61</v>
      </c>
      <c r="AN16" s="228" t="s">
        <v>1565</v>
      </c>
      <c r="AO16" s="228">
        <v>7.172</v>
      </c>
      <c r="AP16" s="228" t="s">
        <v>1052</v>
      </c>
      <c r="AQ16" s="228" t="s">
        <v>1565</v>
      </c>
      <c r="AR16" s="229"/>
      <c r="AS16" s="228" t="s">
        <v>1579</v>
      </c>
      <c r="AT16" s="228" t="s">
        <v>1565</v>
      </c>
      <c r="AU16" s="229"/>
      <c r="AV16" s="229"/>
      <c r="AW16" s="229"/>
      <c r="AX16" s="228" t="s">
        <v>1052</v>
      </c>
      <c r="AY16" s="228" t="s">
        <v>1565</v>
      </c>
    </row>
    <row r="17" ht="22.5" hidden="1" customHeight="1">
      <c r="A17" s="227">
        <v>45770.0</v>
      </c>
      <c r="B17" s="228">
        <v>2.0376116209113E14</v>
      </c>
      <c r="C17" s="229"/>
      <c r="D17" s="230">
        <v>45763.575949074075</v>
      </c>
      <c r="E17" s="228" t="s">
        <v>1563</v>
      </c>
      <c r="F17" s="228" t="s">
        <v>1564</v>
      </c>
      <c r="G17" s="231"/>
      <c r="H17" s="229"/>
      <c r="I17" s="228" t="s">
        <v>1577</v>
      </c>
      <c r="J17" s="228">
        <v>880.0</v>
      </c>
      <c r="K17" s="228">
        <v>10.0</v>
      </c>
      <c r="L17" s="228">
        <v>50.0</v>
      </c>
      <c r="M17" s="228">
        <v>0.0</v>
      </c>
      <c r="N17" s="228">
        <v>50.0</v>
      </c>
      <c r="O17" s="232">
        <v>840.0</v>
      </c>
      <c r="P17" s="228">
        <v>42.0</v>
      </c>
      <c r="Q17" s="233">
        <v>882.0</v>
      </c>
      <c r="R17" s="228">
        <v>882.0</v>
      </c>
      <c r="S17" s="234">
        <v>0.1</v>
      </c>
      <c r="T17" s="228">
        <v>88.2</v>
      </c>
      <c r="U17" s="228">
        <v>0.0</v>
      </c>
      <c r="V17" s="228">
        <v>0.0</v>
      </c>
      <c r="W17" s="228">
        <v>0.0</v>
      </c>
      <c r="X17" s="228">
        <v>0.0</v>
      </c>
      <c r="Y17" s="228">
        <v>17.64</v>
      </c>
      <c r="Z17" s="228">
        <v>0.0</v>
      </c>
      <c r="AA17" s="228">
        <v>0.0</v>
      </c>
      <c r="AB17" s="228">
        <v>0.0</v>
      </c>
      <c r="AC17" s="228">
        <v>0.0</v>
      </c>
      <c r="AD17" s="228">
        <v>19.06</v>
      </c>
      <c r="AE17" s="233">
        <v>124.9</v>
      </c>
      <c r="AF17" s="228">
        <v>0.0</v>
      </c>
      <c r="AG17" s="228">
        <v>0.0</v>
      </c>
      <c r="AH17" s="233">
        <v>0.0</v>
      </c>
      <c r="AI17" s="235">
        <v>42.0</v>
      </c>
      <c r="AJ17" s="228">
        <v>0.0</v>
      </c>
      <c r="AK17" s="228">
        <v>0.84</v>
      </c>
      <c r="AL17" s="236">
        <v>42.84</v>
      </c>
      <c r="AM17" s="233">
        <v>714.28</v>
      </c>
      <c r="AN17" s="228" t="s">
        <v>1565</v>
      </c>
      <c r="AO17" s="228">
        <v>3.355</v>
      </c>
      <c r="AP17" s="228" t="s">
        <v>1052</v>
      </c>
      <c r="AQ17" s="228" t="s">
        <v>1565</v>
      </c>
      <c r="AR17" s="229"/>
      <c r="AS17" s="228" t="s">
        <v>1580</v>
      </c>
      <c r="AT17" s="228" t="s">
        <v>1565</v>
      </c>
      <c r="AU17" s="229"/>
      <c r="AV17" s="229"/>
      <c r="AW17" s="229"/>
      <c r="AX17" s="228" t="s">
        <v>1052</v>
      </c>
      <c r="AY17" s="228" t="s">
        <v>1565</v>
      </c>
    </row>
    <row r="18" ht="22.5" hidden="1" customHeight="1">
      <c r="A18" s="227">
        <v>45770.0</v>
      </c>
      <c r="B18" s="228">
        <v>2.03785580997113E14</v>
      </c>
      <c r="C18" s="229"/>
      <c r="D18" s="230">
        <v>45763.858564814815</v>
      </c>
      <c r="E18" s="228" t="s">
        <v>1563</v>
      </c>
      <c r="F18" s="228" t="s">
        <v>1564</v>
      </c>
      <c r="G18" s="231"/>
      <c r="H18" s="229"/>
      <c r="I18" s="229"/>
      <c r="J18" s="228">
        <v>1365.0</v>
      </c>
      <c r="K18" s="228">
        <v>20.0</v>
      </c>
      <c r="L18" s="228">
        <v>0.0</v>
      </c>
      <c r="M18" s="228">
        <v>0.0</v>
      </c>
      <c r="N18" s="228">
        <v>0.0</v>
      </c>
      <c r="O18" s="232">
        <v>1385.0</v>
      </c>
      <c r="P18" s="228">
        <v>69.26</v>
      </c>
      <c r="Q18" s="233">
        <v>1454.26</v>
      </c>
      <c r="R18" s="228">
        <v>1454.24</v>
      </c>
      <c r="S18" s="234">
        <v>0.1</v>
      </c>
      <c r="T18" s="228">
        <v>145.42</v>
      </c>
      <c r="U18" s="228">
        <v>0.0</v>
      </c>
      <c r="V18" s="228">
        <v>0.0</v>
      </c>
      <c r="W18" s="228">
        <v>0.0</v>
      </c>
      <c r="X18" s="228">
        <v>0.0</v>
      </c>
      <c r="Y18" s="228">
        <v>29.08</v>
      </c>
      <c r="Z18" s="228">
        <v>0.0</v>
      </c>
      <c r="AA18" s="228">
        <v>0.0</v>
      </c>
      <c r="AB18" s="228">
        <v>0.0</v>
      </c>
      <c r="AC18" s="228">
        <v>0.0</v>
      </c>
      <c r="AD18" s="228">
        <v>31.42</v>
      </c>
      <c r="AE18" s="233">
        <v>205.92</v>
      </c>
      <c r="AF18" s="228">
        <v>0.0</v>
      </c>
      <c r="AG18" s="228">
        <v>0.0</v>
      </c>
      <c r="AH18" s="233">
        <v>0.0</v>
      </c>
      <c r="AI18" s="235">
        <v>69.25</v>
      </c>
      <c r="AJ18" s="228">
        <v>0.0</v>
      </c>
      <c r="AK18" s="228">
        <v>1.39</v>
      </c>
      <c r="AL18" s="236">
        <v>70.64</v>
      </c>
      <c r="AM18" s="233">
        <v>1177.72</v>
      </c>
      <c r="AN18" s="228" t="s">
        <v>1565</v>
      </c>
      <c r="AO18" s="228">
        <v>5.142</v>
      </c>
      <c r="AP18" s="228" t="s">
        <v>1052</v>
      </c>
      <c r="AQ18" s="228" t="s">
        <v>1565</v>
      </c>
      <c r="AR18" s="229"/>
      <c r="AS18" s="228" t="s">
        <v>1581</v>
      </c>
      <c r="AT18" s="228" t="s">
        <v>1565</v>
      </c>
      <c r="AU18" s="229"/>
      <c r="AV18" s="229"/>
      <c r="AW18" s="229"/>
      <c r="AX18" s="228" t="s">
        <v>1052</v>
      </c>
      <c r="AY18" s="228" t="s">
        <v>1565</v>
      </c>
    </row>
    <row r="19" ht="22.5" hidden="1" customHeight="1">
      <c r="A19" s="227">
        <v>45770.0</v>
      </c>
      <c r="B19" s="228">
        <v>2.03788164490719E14</v>
      </c>
      <c r="C19" s="229"/>
      <c r="D19" s="230">
        <v>45763.88847222222</v>
      </c>
      <c r="E19" s="228" t="s">
        <v>1563</v>
      </c>
      <c r="F19" s="228" t="s">
        <v>1564</v>
      </c>
      <c r="G19" s="231"/>
      <c r="H19" s="229"/>
      <c r="I19" s="228" t="s">
        <v>1582</v>
      </c>
      <c r="J19" s="228">
        <v>725.0</v>
      </c>
      <c r="K19" s="228">
        <v>0.0</v>
      </c>
      <c r="L19" s="228">
        <v>50.0</v>
      </c>
      <c r="M19" s="228">
        <v>0.0</v>
      </c>
      <c r="N19" s="228">
        <v>50.0</v>
      </c>
      <c r="O19" s="232">
        <v>675.0</v>
      </c>
      <c r="P19" s="228">
        <v>33.76</v>
      </c>
      <c r="Q19" s="233">
        <v>708.76</v>
      </c>
      <c r="R19" s="228">
        <v>708.76</v>
      </c>
      <c r="S19" s="234">
        <v>0.1</v>
      </c>
      <c r="T19" s="228">
        <v>70.88</v>
      </c>
      <c r="U19" s="228">
        <v>0.0</v>
      </c>
      <c r="V19" s="228">
        <v>0.0</v>
      </c>
      <c r="W19" s="228">
        <v>0.0</v>
      </c>
      <c r="X19" s="228">
        <v>0.0</v>
      </c>
      <c r="Y19" s="228">
        <v>14.18</v>
      </c>
      <c r="Z19" s="228">
        <v>0.0</v>
      </c>
      <c r="AA19" s="228">
        <v>0.0</v>
      </c>
      <c r="AB19" s="228">
        <v>0.0</v>
      </c>
      <c r="AC19" s="228">
        <v>0.0</v>
      </c>
      <c r="AD19" s="228">
        <v>15.32</v>
      </c>
      <c r="AE19" s="233">
        <v>100.38</v>
      </c>
      <c r="AF19" s="228">
        <v>0.0</v>
      </c>
      <c r="AG19" s="228">
        <v>0.0</v>
      </c>
      <c r="AH19" s="233">
        <v>0.0</v>
      </c>
      <c r="AI19" s="235">
        <v>33.75</v>
      </c>
      <c r="AJ19" s="228">
        <v>0.0</v>
      </c>
      <c r="AK19" s="228">
        <v>0.68</v>
      </c>
      <c r="AL19" s="236">
        <v>34.43</v>
      </c>
      <c r="AM19" s="233">
        <v>573.96</v>
      </c>
      <c r="AN19" s="228" t="s">
        <v>1565</v>
      </c>
      <c r="AO19" s="228">
        <v>1.119</v>
      </c>
      <c r="AP19" s="228" t="s">
        <v>1052</v>
      </c>
      <c r="AQ19" s="228" t="s">
        <v>1565</v>
      </c>
      <c r="AR19" s="228" t="s">
        <v>1577</v>
      </c>
      <c r="AS19" s="228" t="s">
        <v>1583</v>
      </c>
      <c r="AT19" s="228" t="s">
        <v>1565</v>
      </c>
      <c r="AU19" s="229"/>
      <c r="AV19" s="229"/>
      <c r="AW19" s="229"/>
      <c r="AX19" s="228" t="s">
        <v>1052</v>
      </c>
      <c r="AY19" s="228" t="s">
        <v>1565</v>
      </c>
    </row>
    <row r="20" ht="22.5" hidden="1" customHeight="1">
      <c r="A20" s="227">
        <v>45770.0</v>
      </c>
      <c r="B20" s="228">
        <v>2.03862521805423E14</v>
      </c>
      <c r="C20" s="229"/>
      <c r="D20" s="230">
        <v>45764.749085648145</v>
      </c>
      <c r="E20" s="228" t="s">
        <v>1563</v>
      </c>
      <c r="F20" s="228" t="s">
        <v>1564</v>
      </c>
      <c r="G20" s="231"/>
      <c r="H20" s="229"/>
      <c r="I20" s="228" t="s">
        <v>1577</v>
      </c>
      <c r="J20" s="228">
        <v>575.0</v>
      </c>
      <c r="K20" s="228">
        <v>10.0</v>
      </c>
      <c r="L20" s="228">
        <v>50.0</v>
      </c>
      <c r="M20" s="228">
        <v>0.0</v>
      </c>
      <c r="N20" s="228">
        <v>50.0</v>
      </c>
      <c r="O20" s="232">
        <v>535.0</v>
      </c>
      <c r="P20" s="228">
        <v>26.76</v>
      </c>
      <c r="Q20" s="233">
        <v>561.76</v>
      </c>
      <c r="R20" s="228">
        <v>561.76</v>
      </c>
      <c r="S20" s="234">
        <v>0.1</v>
      </c>
      <c r="T20" s="228">
        <v>56.18</v>
      </c>
      <c r="U20" s="228">
        <v>0.0</v>
      </c>
      <c r="V20" s="228">
        <v>0.0</v>
      </c>
      <c r="W20" s="228">
        <v>0.0</v>
      </c>
      <c r="X20" s="228">
        <v>0.0</v>
      </c>
      <c r="Y20" s="228">
        <v>11.24</v>
      </c>
      <c r="Z20" s="228">
        <v>0.0</v>
      </c>
      <c r="AA20" s="228">
        <v>0.0</v>
      </c>
      <c r="AB20" s="228">
        <v>0.0</v>
      </c>
      <c r="AC20" s="228">
        <v>0.0</v>
      </c>
      <c r="AD20" s="228">
        <v>12.14</v>
      </c>
      <c r="AE20" s="233">
        <v>79.56</v>
      </c>
      <c r="AF20" s="228">
        <v>0.0</v>
      </c>
      <c r="AG20" s="228">
        <v>0.0</v>
      </c>
      <c r="AH20" s="233">
        <v>0.0</v>
      </c>
      <c r="AI20" s="235">
        <v>26.75</v>
      </c>
      <c r="AJ20" s="228">
        <v>0.0</v>
      </c>
      <c r="AK20" s="228">
        <v>0.54</v>
      </c>
      <c r="AL20" s="236">
        <v>27.29</v>
      </c>
      <c r="AM20" s="233">
        <v>454.91</v>
      </c>
      <c r="AN20" s="228" t="s">
        <v>1565</v>
      </c>
      <c r="AO20" s="228">
        <v>0.767</v>
      </c>
      <c r="AP20" s="228" t="s">
        <v>1052</v>
      </c>
      <c r="AQ20" s="228" t="s">
        <v>1565</v>
      </c>
      <c r="AR20" s="229"/>
      <c r="AS20" s="228" t="s">
        <v>1584</v>
      </c>
      <c r="AT20" s="228" t="s">
        <v>1565</v>
      </c>
      <c r="AU20" s="229"/>
      <c r="AV20" s="229"/>
      <c r="AW20" s="229"/>
      <c r="AX20" s="228" t="s">
        <v>1052</v>
      </c>
      <c r="AY20" s="228" t="s">
        <v>1565</v>
      </c>
    </row>
    <row r="21" ht="22.5" hidden="1" customHeight="1">
      <c r="A21" s="227">
        <v>45770.0</v>
      </c>
      <c r="B21" s="228">
        <v>2.03867191085444E14</v>
      </c>
      <c r="C21" s="229"/>
      <c r="D21" s="230">
        <v>45764.803136574075</v>
      </c>
      <c r="E21" s="228" t="s">
        <v>1563</v>
      </c>
      <c r="F21" s="228" t="s">
        <v>1564</v>
      </c>
      <c r="G21" s="231"/>
      <c r="H21" s="229"/>
      <c r="I21" s="228" t="s">
        <v>1585</v>
      </c>
      <c r="J21" s="228">
        <v>750.0</v>
      </c>
      <c r="K21" s="228">
        <v>10.0</v>
      </c>
      <c r="L21" s="228">
        <v>50.0</v>
      </c>
      <c r="M21" s="228">
        <v>0.0</v>
      </c>
      <c r="N21" s="228">
        <v>50.0</v>
      </c>
      <c r="O21" s="232">
        <v>710.0</v>
      </c>
      <c r="P21" s="228">
        <v>35.5</v>
      </c>
      <c r="Q21" s="233">
        <v>745.5</v>
      </c>
      <c r="R21" s="228">
        <v>745.5</v>
      </c>
      <c r="S21" s="234">
        <v>0.1</v>
      </c>
      <c r="T21" s="228">
        <v>74.55</v>
      </c>
      <c r="U21" s="228">
        <v>0.0</v>
      </c>
      <c r="V21" s="228">
        <v>0.0</v>
      </c>
      <c r="W21" s="228">
        <v>0.0</v>
      </c>
      <c r="X21" s="228">
        <v>0.0</v>
      </c>
      <c r="Y21" s="228">
        <v>14.91</v>
      </c>
      <c r="Z21" s="228">
        <v>0.0</v>
      </c>
      <c r="AA21" s="228">
        <v>0.0</v>
      </c>
      <c r="AB21" s="228">
        <v>0.0</v>
      </c>
      <c r="AC21" s="228">
        <v>0.0</v>
      </c>
      <c r="AD21" s="228">
        <v>16.1</v>
      </c>
      <c r="AE21" s="233">
        <v>105.56</v>
      </c>
      <c r="AF21" s="228">
        <v>0.0</v>
      </c>
      <c r="AG21" s="228">
        <v>0.0</v>
      </c>
      <c r="AH21" s="233">
        <v>0.0</v>
      </c>
      <c r="AI21" s="235">
        <v>35.5</v>
      </c>
      <c r="AJ21" s="228">
        <v>0.0</v>
      </c>
      <c r="AK21" s="228">
        <v>0.71</v>
      </c>
      <c r="AL21" s="236">
        <v>36.21</v>
      </c>
      <c r="AM21" s="233">
        <v>603.73</v>
      </c>
      <c r="AN21" s="228" t="s">
        <v>1565</v>
      </c>
      <c r="AO21" s="228">
        <v>0.802</v>
      </c>
      <c r="AP21" s="228" t="s">
        <v>1052</v>
      </c>
      <c r="AQ21" s="228" t="s">
        <v>1565</v>
      </c>
      <c r="AR21" s="229"/>
      <c r="AS21" s="228" t="s">
        <v>1586</v>
      </c>
      <c r="AT21" s="228" t="s">
        <v>1565</v>
      </c>
      <c r="AU21" s="229"/>
      <c r="AV21" s="229"/>
      <c r="AW21" s="229"/>
      <c r="AX21" s="228" t="s">
        <v>1052</v>
      </c>
      <c r="AY21" s="228" t="s">
        <v>1565</v>
      </c>
    </row>
    <row r="22" ht="22.5" hidden="1" customHeight="1">
      <c r="A22" s="227">
        <v>45770.0</v>
      </c>
      <c r="B22" s="228">
        <v>2.04035770284769E14</v>
      </c>
      <c r="C22" s="229"/>
      <c r="D22" s="230">
        <v>45766.754282407404</v>
      </c>
      <c r="E22" s="228" t="s">
        <v>1563</v>
      </c>
      <c r="F22" s="228" t="s">
        <v>1564</v>
      </c>
      <c r="G22" s="231"/>
      <c r="H22" s="229"/>
      <c r="I22" s="229"/>
      <c r="J22" s="228">
        <v>1185.0</v>
      </c>
      <c r="K22" s="228">
        <v>0.0</v>
      </c>
      <c r="L22" s="228">
        <v>0.0</v>
      </c>
      <c r="M22" s="228">
        <v>0.0</v>
      </c>
      <c r="N22" s="228">
        <v>0.0</v>
      </c>
      <c r="O22" s="232">
        <v>1185.0</v>
      </c>
      <c r="P22" s="228">
        <v>59.26</v>
      </c>
      <c r="Q22" s="233">
        <v>1244.26</v>
      </c>
      <c r="R22" s="228">
        <v>1244.24</v>
      </c>
      <c r="S22" s="234">
        <v>0.1</v>
      </c>
      <c r="T22" s="228">
        <v>124.42</v>
      </c>
      <c r="U22" s="228">
        <v>0.0</v>
      </c>
      <c r="V22" s="228">
        <v>0.0</v>
      </c>
      <c r="W22" s="228">
        <v>0.0</v>
      </c>
      <c r="X22" s="228">
        <v>0.0</v>
      </c>
      <c r="Y22" s="228">
        <v>24.88</v>
      </c>
      <c r="Z22" s="228">
        <v>0.0</v>
      </c>
      <c r="AA22" s="228">
        <v>0.0</v>
      </c>
      <c r="AB22" s="228">
        <v>0.0</v>
      </c>
      <c r="AC22" s="228">
        <v>0.0</v>
      </c>
      <c r="AD22" s="228">
        <v>26.88</v>
      </c>
      <c r="AE22" s="233">
        <v>176.18</v>
      </c>
      <c r="AF22" s="228">
        <v>0.0</v>
      </c>
      <c r="AG22" s="228">
        <v>0.0</v>
      </c>
      <c r="AH22" s="233">
        <v>0.0</v>
      </c>
      <c r="AI22" s="235">
        <v>59.25</v>
      </c>
      <c r="AJ22" s="228">
        <v>0.0</v>
      </c>
      <c r="AK22" s="228">
        <v>1.19</v>
      </c>
      <c r="AL22" s="236">
        <v>60.44</v>
      </c>
      <c r="AM22" s="233">
        <v>1007.65</v>
      </c>
      <c r="AN22" s="228" t="s">
        <v>1565</v>
      </c>
      <c r="AO22" s="228">
        <v>2.691</v>
      </c>
      <c r="AP22" s="228" t="s">
        <v>1052</v>
      </c>
      <c r="AQ22" s="228" t="s">
        <v>1565</v>
      </c>
      <c r="AR22" s="229"/>
      <c r="AS22" s="228" t="s">
        <v>1587</v>
      </c>
      <c r="AT22" s="228" t="s">
        <v>1565</v>
      </c>
      <c r="AU22" s="229"/>
      <c r="AV22" s="229"/>
      <c r="AW22" s="229"/>
      <c r="AX22" s="228" t="s">
        <v>1052</v>
      </c>
      <c r="AY22" s="228" t="s">
        <v>1565</v>
      </c>
    </row>
    <row r="23" ht="22.5" hidden="1" customHeight="1">
      <c r="A23" s="227">
        <v>45770.0</v>
      </c>
      <c r="B23" s="228">
        <v>2.04042752030857E14</v>
      </c>
      <c r="C23" s="229"/>
      <c r="D23" s="230">
        <v>45766.83509259259</v>
      </c>
      <c r="E23" s="228" t="s">
        <v>1563</v>
      </c>
      <c r="F23" s="228" t="s">
        <v>1564</v>
      </c>
      <c r="G23" s="231"/>
      <c r="H23" s="229"/>
      <c r="I23" s="228" t="s">
        <v>1588</v>
      </c>
      <c r="J23" s="228">
        <v>1050.0</v>
      </c>
      <c r="K23" s="228">
        <v>0.0</v>
      </c>
      <c r="L23" s="228">
        <v>0.0</v>
      </c>
      <c r="M23" s="228">
        <v>0.0</v>
      </c>
      <c r="N23" s="228">
        <v>0.0</v>
      </c>
      <c r="O23" s="232">
        <v>1050.0</v>
      </c>
      <c r="P23" s="228">
        <v>52.5</v>
      </c>
      <c r="Q23" s="233">
        <v>1102.5</v>
      </c>
      <c r="R23" s="228">
        <v>1102.5</v>
      </c>
      <c r="S23" s="234">
        <v>0.1</v>
      </c>
      <c r="T23" s="228">
        <v>110.25</v>
      </c>
      <c r="U23" s="228">
        <v>0.0</v>
      </c>
      <c r="V23" s="228">
        <v>0.0</v>
      </c>
      <c r="W23" s="228">
        <v>0.0</v>
      </c>
      <c r="X23" s="228">
        <v>0.0</v>
      </c>
      <c r="Y23" s="228">
        <v>22.05</v>
      </c>
      <c r="Z23" s="228">
        <v>0.0</v>
      </c>
      <c r="AA23" s="228">
        <v>0.0</v>
      </c>
      <c r="AB23" s="228">
        <v>0.0</v>
      </c>
      <c r="AC23" s="228">
        <v>0.0</v>
      </c>
      <c r="AD23" s="228">
        <v>23.82</v>
      </c>
      <c r="AE23" s="233">
        <v>156.12</v>
      </c>
      <c r="AF23" s="228">
        <v>0.0</v>
      </c>
      <c r="AG23" s="228">
        <v>0.0</v>
      </c>
      <c r="AH23" s="233">
        <v>0.0</v>
      </c>
      <c r="AI23" s="235">
        <v>52.5</v>
      </c>
      <c r="AJ23" s="228">
        <v>0.0</v>
      </c>
      <c r="AK23" s="228">
        <v>1.05</v>
      </c>
      <c r="AL23" s="236">
        <v>53.55</v>
      </c>
      <c r="AM23" s="233">
        <v>892.85</v>
      </c>
      <c r="AN23" s="228" t="s">
        <v>1565</v>
      </c>
      <c r="AO23" s="228">
        <v>4.255</v>
      </c>
      <c r="AP23" s="228" t="s">
        <v>1052</v>
      </c>
      <c r="AQ23" s="228" t="s">
        <v>1565</v>
      </c>
      <c r="AR23" s="229"/>
      <c r="AS23" s="228" t="s">
        <v>1581</v>
      </c>
      <c r="AT23" s="228" t="s">
        <v>1565</v>
      </c>
      <c r="AU23" s="229"/>
      <c r="AV23" s="229"/>
      <c r="AW23" s="229"/>
      <c r="AX23" s="228" t="s">
        <v>1052</v>
      </c>
      <c r="AY23" s="228" t="s">
        <v>1565</v>
      </c>
    </row>
    <row r="24" ht="22.5" hidden="1" customHeight="1">
      <c r="A24" s="227">
        <v>45770.0</v>
      </c>
      <c r="B24" s="228">
        <v>2.04051867574558E14</v>
      </c>
      <c r="C24" s="229"/>
      <c r="D24" s="230">
        <v>45766.94059027778</v>
      </c>
      <c r="E24" s="228" t="s">
        <v>1589</v>
      </c>
      <c r="F24" s="228" t="s">
        <v>1564</v>
      </c>
      <c r="G24" s="235" t="s">
        <v>1590</v>
      </c>
      <c r="H24" s="228" t="s">
        <v>1591</v>
      </c>
      <c r="I24" s="229"/>
      <c r="J24" s="228">
        <v>475.0</v>
      </c>
      <c r="K24" s="228">
        <v>10.0</v>
      </c>
      <c r="L24" s="228">
        <v>0.0</v>
      </c>
      <c r="M24" s="228">
        <v>0.0</v>
      </c>
      <c r="N24" s="228">
        <v>0.0</v>
      </c>
      <c r="O24" s="232">
        <v>485.0</v>
      </c>
      <c r="P24" s="228">
        <v>24.26</v>
      </c>
      <c r="Q24" s="233">
        <v>509.26</v>
      </c>
      <c r="R24" s="228">
        <v>509.24</v>
      </c>
      <c r="S24" s="234">
        <v>0.1</v>
      </c>
      <c r="T24" s="228">
        <v>50.92</v>
      </c>
      <c r="U24" s="228">
        <v>0.0</v>
      </c>
      <c r="V24" s="228">
        <v>0.0</v>
      </c>
      <c r="W24" s="228">
        <v>0.0</v>
      </c>
      <c r="X24" s="228">
        <v>0.0</v>
      </c>
      <c r="Y24" s="228">
        <v>10.18</v>
      </c>
      <c r="Z24" s="228">
        <v>0.0</v>
      </c>
      <c r="AA24" s="228">
        <v>0.0</v>
      </c>
      <c r="AB24" s="228">
        <v>0.0</v>
      </c>
      <c r="AC24" s="228">
        <v>0.0</v>
      </c>
      <c r="AD24" s="228">
        <v>11.0</v>
      </c>
      <c r="AE24" s="233">
        <v>72.1</v>
      </c>
      <c r="AF24" s="228">
        <v>0.0</v>
      </c>
      <c r="AG24" s="228">
        <v>0.0</v>
      </c>
      <c r="AH24" s="233">
        <v>0.0</v>
      </c>
      <c r="AI24" s="235">
        <v>24.25</v>
      </c>
      <c r="AJ24" s="228">
        <v>0.0</v>
      </c>
      <c r="AK24" s="228">
        <v>0.48</v>
      </c>
      <c r="AL24" s="236">
        <v>24.73</v>
      </c>
      <c r="AM24" s="233">
        <v>412.42</v>
      </c>
      <c r="AN24" s="228" t="s">
        <v>1565</v>
      </c>
      <c r="AO24" s="228">
        <v>6.518</v>
      </c>
      <c r="AP24" s="228" t="s">
        <v>1052</v>
      </c>
      <c r="AQ24" s="228" t="s">
        <v>1052</v>
      </c>
      <c r="AR24" s="229"/>
      <c r="AS24" s="228" t="s">
        <v>1592</v>
      </c>
      <c r="AT24" s="228" t="s">
        <v>1565</v>
      </c>
      <c r="AU24" s="229"/>
      <c r="AV24" s="228">
        <v>81.85</v>
      </c>
      <c r="AW24" s="228" t="s">
        <v>1593</v>
      </c>
      <c r="AX24" s="228" t="s">
        <v>1052</v>
      </c>
      <c r="AY24" s="228" t="s">
        <v>1565</v>
      </c>
    </row>
    <row r="25" ht="22.5" hidden="1" customHeight="1">
      <c r="A25" s="227">
        <v>45770.0</v>
      </c>
      <c r="B25" s="228">
        <v>2.04052645766134E14</v>
      </c>
      <c r="C25" s="229"/>
      <c r="D25" s="230">
        <v>45766.949594907404</v>
      </c>
      <c r="E25" s="228" t="s">
        <v>1563</v>
      </c>
      <c r="F25" s="228" t="s">
        <v>1564</v>
      </c>
      <c r="G25" s="231"/>
      <c r="H25" s="229"/>
      <c r="I25" s="229"/>
      <c r="J25" s="228">
        <v>475.0</v>
      </c>
      <c r="K25" s="228">
        <v>10.0</v>
      </c>
      <c r="L25" s="228">
        <v>0.0</v>
      </c>
      <c r="M25" s="228">
        <v>0.0</v>
      </c>
      <c r="N25" s="228">
        <v>0.0</v>
      </c>
      <c r="O25" s="232">
        <v>485.0</v>
      </c>
      <c r="P25" s="228">
        <v>24.26</v>
      </c>
      <c r="Q25" s="233">
        <v>509.26</v>
      </c>
      <c r="R25" s="228">
        <v>509.24</v>
      </c>
      <c r="S25" s="234">
        <v>0.1</v>
      </c>
      <c r="T25" s="228">
        <v>50.92</v>
      </c>
      <c r="U25" s="228">
        <v>0.0</v>
      </c>
      <c r="V25" s="228">
        <v>0.0</v>
      </c>
      <c r="W25" s="228">
        <v>0.0</v>
      </c>
      <c r="X25" s="228">
        <v>0.0</v>
      </c>
      <c r="Y25" s="228">
        <v>10.18</v>
      </c>
      <c r="Z25" s="228">
        <v>0.0</v>
      </c>
      <c r="AA25" s="228">
        <v>0.0</v>
      </c>
      <c r="AB25" s="228">
        <v>0.0</v>
      </c>
      <c r="AC25" s="228">
        <v>0.0</v>
      </c>
      <c r="AD25" s="228">
        <v>11.0</v>
      </c>
      <c r="AE25" s="233">
        <v>72.1</v>
      </c>
      <c r="AF25" s="228">
        <v>0.0</v>
      </c>
      <c r="AG25" s="228">
        <v>0.0</v>
      </c>
      <c r="AH25" s="233">
        <v>0.0</v>
      </c>
      <c r="AI25" s="235">
        <v>24.25</v>
      </c>
      <c r="AJ25" s="228">
        <v>0.0</v>
      </c>
      <c r="AK25" s="228">
        <v>0.48</v>
      </c>
      <c r="AL25" s="236">
        <v>24.73</v>
      </c>
      <c r="AM25" s="233">
        <v>412.42</v>
      </c>
      <c r="AN25" s="228" t="s">
        <v>1565</v>
      </c>
      <c r="AO25" s="228">
        <v>9.562</v>
      </c>
      <c r="AP25" s="228" t="s">
        <v>1052</v>
      </c>
      <c r="AQ25" s="228" t="s">
        <v>1565</v>
      </c>
      <c r="AR25" s="229"/>
      <c r="AS25" s="228" t="s">
        <v>1594</v>
      </c>
      <c r="AT25" s="228" t="s">
        <v>1565</v>
      </c>
      <c r="AU25" s="229"/>
      <c r="AV25" s="229"/>
      <c r="AW25" s="229"/>
      <c r="AX25" s="228" t="s">
        <v>1052</v>
      </c>
      <c r="AY25" s="228" t="s">
        <v>1565</v>
      </c>
    </row>
    <row r="26" ht="22.5" hidden="1" customHeight="1">
      <c r="A26" s="227">
        <v>45777.0</v>
      </c>
      <c r="B26" s="228">
        <v>2.041020837711E14</v>
      </c>
      <c r="C26" s="229"/>
      <c r="D26" s="230">
        <v>45767.52179398148</v>
      </c>
      <c r="E26" s="228" t="s">
        <v>1563</v>
      </c>
      <c r="F26" s="228" t="s">
        <v>1564</v>
      </c>
      <c r="G26" s="231"/>
      <c r="H26" s="229"/>
      <c r="I26" s="228" t="s">
        <v>1595</v>
      </c>
      <c r="J26" s="228">
        <v>875.0</v>
      </c>
      <c r="K26" s="228">
        <v>0.0</v>
      </c>
      <c r="L26" s="228">
        <v>0.0</v>
      </c>
      <c r="M26" s="228">
        <v>0.0</v>
      </c>
      <c r="N26" s="228">
        <v>0.0</v>
      </c>
      <c r="O26" s="232">
        <v>875.0</v>
      </c>
      <c r="P26" s="228">
        <v>43.76</v>
      </c>
      <c r="Q26" s="233">
        <v>918.76</v>
      </c>
      <c r="R26" s="228">
        <v>918.76</v>
      </c>
      <c r="S26" s="234">
        <v>0.1</v>
      </c>
      <c r="T26" s="228">
        <v>91.88</v>
      </c>
      <c r="U26" s="228">
        <v>0.0</v>
      </c>
      <c r="V26" s="228">
        <v>0.0</v>
      </c>
      <c r="W26" s="228">
        <v>0.0</v>
      </c>
      <c r="X26" s="228">
        <v>0.0</v>
      </c>
      <c r="Y26" s="228">
        <v>18.38</v>
      </c>
      <c r="Z26" s="228">
        <v>0.0</v>
      </c>
      <c r="AA26" s="228">
        <v>0.0</v>
      </c>
      <c r="AB26" s="228">
        <v>0.0</v>
      </c>
      <c r="AC26" s="228">
        <v>0.0</v>
      </c>
      <c r="AD26" s="228">
        <v>19.84</v>
      </c>
      <c r="AE26" s="233">
        <v>130.1</v>
      </c>
      <c r="AF26" s="228">
        <v>0.0</v>
      </c>
      <c r="AG26" s="228">
        <v>269.0</v>
      </c>
      <c r="AH26" s="233">
        <v>269.0</v>
      </c>
      <c r="AI26" s="235">
        <v>43.75</v>
      </c>
      <c r="AJ26" s="228">
        <v>0.0</v>
      </c>
      <c r="AK26" s="228">
        <v>0.88</v>
      </c>
      <c r="AL26" s="236">
        <v>44.63</v>
      </c>
      <c r="AM26" s="233">
        <v>475.01</v>
      </c>
      <c r="AN26" s="228" t="s">
        <v>1565</v>
      </c>
      <c r="AO26" s="228">
        <v>16.192</v>
      </c>
      <c r="AP26" s="228" t="s">
        <v>1052</v>
      </c>
      <c r="AQ26" s="228" t="s">
        <v>1565</v>
      </c>
      <c r="AR26" s="229"/>
      <c r="AS26" s="237"/>
      <c r="AT26" s="228" t="s">
        <v>1565</v>
      </c>
      <c r="AU26" s="229"/>
      <c r="AV26" s="229"/>
      <c r="AW26" s="229"/>
      <c r="AX26" s="228" t="s">
        <v>1052</v>
      </c>
      <c r="AY26" s="228" t="s">
        <v>1565</v>
      </c>
    </row>
    <row r="27" ht="22.5" hidden="1" customHeight="1">
      <c r="A27" s="227">
        <v>45777.0</v>
      </c>
      <c r="B27" s="228">
        <v>2.04124492278368E14</v>
      </c>
      <c r="C27" s="229"/>
      <c r="D27" s="230">
        <v>45767.78115740741</v>
      </c>
      <c r="E27" s="228" t="s">
        <v>1563</v>
      </c>
      <c r="F27" s="228" t="s">
        <v>1564</v>
      </c>
      <c r="G27" s="231"/>
      <c r="H27" s="229"/>
      <c r="I27" s="229"/>
      <c r="J27" s="228">
        <v>400.0</v>
      </c>
      <c r="K27" s="228">
        <v>0.0</v>
      </c>
      <c r="L27" s="228">
        <v>0.0</v>
      </c>
      <c r="M27" s="228">
        <v>0.0</v>
      </c>
      <c r="N27" s="228">
        <v>0.0</v>
      </c>
      <c r="O27" s="232">
        <v>400.0</v>
      </c>
      <c r="P27" s="228">
        <v>20.0</v>
      </c>
      <c r="Q27" s="233">
        <v>420.0</v>
      </c>
      <c r="R27" s="228">
        <v>420.0</v>
      </c>
      <c r="S27" s="234">
        <v>0.1</v>
      </c>
      <c r="T27" s="228">
        <v>42.0</v>
      </c>
      <c r="U27" s="228">
        <v>0.0</v>
      </c>
      <c r="V27" s="228">
        <v>0.0</v>
      </c>
      <c r="W27" s="228">
        <v>0.0</v>
      </c>
      <c r="X27" s="228">
        <v>0.0</v>
      </c>
      <c r="Y27" s="228">
        <v>8.4</v>
      </c>
      <c r="Z27" s="228">
        <v>0.0</v>
      </c>
      <c r="AA27" s="228">
        <v>0.0</v>
      </c>
      <c r="AB27" s="228">
        <v>0.0</v>
      </c>
      <c r="AC27" s="228">
        <v>0.0</v>
      </c>
      <c r="AD27" s="228">
        <v>9.08</v>
      </c>
      <c r="AE27" s="233">
        <v>59.48</v>
      </c>
      <c r="AF27" s="228">
        <v>0.0</v>
      </c>
      <c r="AG27" s="228">
        <v>0.0</v>
      </c>
      <c r="AH27" s="233">
        <v>0.0</v>
      </c>
      <c r="AI27" s="235">
        <v>20.0</v>
      </c>
      <c r="AJ27" s="228">
        <v>0.0</v>
      </c>
      <c r="AK27" s="228">
        <v>0.4</v>
      </c>
      <c r="AL27" s="236">
        <v>20.4</v>
      </c>
      <c r="AM27" s="233">
        <v>340.14</v>
      </c>
      <c r="AN27" s="228" t="s">
        <v>1565</v>
      </c>
      <c r="AO27" s="228">
        <v>5.013</v>
      </c>
      <c r="AP27" s="228" t="s">
        <v>1052</v>
      </c>
      <c r="AQ27" s="228" t="s">
        <v>1565</v>
      </c>
      <c r="AR27" s="229"/>
      <c r="AS27" s="228" t="s">
        <v>1596</v>
      </c>
      <c r="AT27" s="228" t="s">
        <v>1565</v>
      </c>
      <c r="AU27" s="229"/>
      <c r="AV27" s="229"/>
      <c r="AW27" s="229"/>
      <c r="AX27" s="228" t="s">
        <v>1052</v>
      </c>
      <c r="AY27" s="228" t="s">
        <v>1565</v>
      </c>
    </row>
    <row r="28" ht="22.5" hidden="1" customHeight="1">
      <c r="A28" s="227">
        <v>45777.0</v>
      </c>
      <c r="B28" s="228">
        <v>2.04124647404444E14</v>
      </c>
      <c r="C28" s="229"/>
      <c r="D28" s="230">
        <v>45767.78295138889</v>
      </c>
      <c r="E28" s="228" t="s">
        <v>1563</v>
      </c>
      <c r="F28" s="228" t="s">
        <v>1564</v>
      </c>
      <c r="G28" s="231"/>
      <c r="H28" s="229"/>
      <c r="I28" s="229"/>
      <c r="J28" s="228">
        <v>1065.0</v>
      </c>
      <c r="K28" s="228">
        <v>10.0</v>
      </c>
      <c r="L28" s="228">
        <v>0.0</v>
      </c>
      <c r="M28" s="228">
        <v>0.0</v>
      </c>
      <c r="N28" s="228">
        <v>0.0</v>
      </c>
      <c r="O28" s="232">
        <v>1075.0</v>
      </c>
      <c r="P28" s="228">
        <v>53.76</v>
      </c>
      <c r="Q28" s="233">
        <v>1128.76</v>
      </c>
      <c r="R28" s="228">
        <v>1128.76</v>
      </c>
      <c r="S28" s="234">
        <v>0.1</v>
      </c>
      <c r="T28" s="228">
        <v>112.88</v>
      </c>
      <c r="U28" s="228">
        <v>0.0</v>
      </c>
      <c r="V28" s="228">
        <v>0.0</v>
      </c>
      <c r="W28" s="228">
        <v>0.0</v>
      </c>
      <c r="X28" s="228">
        <v>0.0</v>
      </c>
      <c r="Y28" s="228">
        <v>22.58</v>
      </c>
      <c r="Z28" s="228">
        <v>0.0</v>
      </c>
      <c r="AA28" s="228">
        <v>0.0</v>
      </c>
      <c r="AB28" s="228">
        <v>0.0</v>
      </c>
      <c r="AC28" s="228">
        <v>0.0</v>
      </c>
      <c r="AD28" s="228">
        <v>24.38</v>
      </c>
      <c r="AE28" s="233">
        <v>159.84</v>
      </c>
      <c r="AF28" s="228">
        <v>0.0</v>
      </c>
      <c r="AG28" s="228">
        <v>0.0</v>
      </c>
      <c r="AH28" s="233">
        <v>0.0</v>
      </c>
      <c r="AI28" s="235">
        <v>53.75</v>
      </c>
      <c r="AJ28" s="228">
        <v>0.0</v>
      </c>
      <c r="AK28" s="228">
        <v>1.07</v>
      </c>
      <c r="AL28" s="236">
        <v>54.82</v>
      </c>
      <c r="AM28" s="233">
        <v>914.08</v>
      </c>
      <c r="AN28" s="228" t="s">
        <v>1565</v>
      </c>
      <c r="AO28" s="228">
        <v>1.649</v>
      </c>
      <c r="AP28" s="228" t="s">
        <v>1052</v>
      </c>
      <c r="AQ28" s="228" t="s">
        <v>1565</v>
      </c>
      <c r="AR28" s="229"/>
      <c r="AS28" s="228" t="s">
        <v>1597</v>
      </c>
      <c r="AT28" s="228" t="s">
        <v>1565</v>
      </c>
      <c r="AU28" s="229"/>
      <c r="AV28" s="229"/>
      <c r="AW28" s="229"/>
      <c r="AX28" s="228" t="s">
        <v>1565</v>
      </c>
      <c r="AY28" s="228" t="s">
        <v>1565</v>
      </c>
    </row>
    <row r="29" ht="22.5" hidden="1" customHeight="1">
      <c r="A29" s="227">
        <v>45777.0</v>
      </c>
      <c r="B29" s="228">
        <v>2.04212905215057E14</v>
      </c>
      <c r="C29" s="229"/>
      <c r="D29" s="230">
        <v>45768.804456018515</v>
      </c>
      <c r="E29" s="228" t="s">
        <v>1563</v>
      </c>
      <c r="F29" s="228" t="s">
        <v>1564</v>
      </c>
      <c r="G29" s="231"/>
      <c r="H29" s="229"/>
      <c r="I29" s="229"/>
      <c r="J29" s="228">
        <v>975.0</v>
      </c>
      <c r="K29" s="228">
        <v>10.0</v>
      </c>
      <c r="L29" s="228">
        <v>0.0</v>
      </c>
      <c r="M29" s="228">
        <v>0.0</v>
      </c>
      <c r="N29" s="228">
        <v>0.0</v>
      </c>
      <c r="O29" s="232">
        <v>985.0</v>
      </c>
      <c r="P29" s="228">
        <v>49.26</v>
      </c>
      <c r="Q29" s="233">
        <v>1034.26</v>
      </c>
      <c r="R29" s="228">
        <v>1034.24</v>
      </c>
      <c r="S29" s="234">
        <v>0.1</v>
      </c>
      <c r="T29" s="228">
        <v>103.42</v>
      </c>
      <c r="U29" s="228">
        <v>0.0</v>
      </c>
      <c r="V29" s="228">
        <v>0.0</v>
      </c>
      <c r="W29" s="228">
        <v>0.0</v>
      </c>
      <c r="X29" s="228">
        <v>0.0</v>
      </c>
      <c r="Y29" s="228">
        <v>20.68</v>
      </c>
      <c r="Z29" s="228">
        <v>0.0</v>
      </c>
      <c r="AA29" s="228">
        <v>0.0</v>
      </c>
      <c r="AB29" s="228">
        <v>0.0</v>
      </c>
      <c r="AC29" s="228">
        <v>0.0</v>
      </c>
      <c r="AD29" s="228">
        <v>22.34</v>
      </c>
      <c r="AE29" s="233">
        <v>146.44</v>
      </c>
      <c r="AF29" s="228">
        <v>0.0</v>
      </c>
      <c r="AG29" s="228">
        <v>0.0</v>
      </c>
      <c r="AH29" s="233">
        <v>0.0</v>
      </c>
      <c r="AI29" s="235">
        <v>49.25</v>
      </c>
      <c r="AJ29" s="228">
        <v>0.0</v>
      </c>
      <c r="AK29" s="228">
        <v>0.98</v>
      </c>
      <c r="AL29" s="236">
        <v>50.23</v>
      </c>
      <c r="AM29" s="233">
        <v>837.58</v>
      </c>
      <c r="AN29" s="228" t="s">
        <v>1565</v>
      </c>
      <c r="AO29" s="228">
        <v>8.021</v>
      </c>
      <c r="AP29" s="228" t="s">
        <v>1052</v>
      </c>
      <c r="AQ29" s="228" t="s">
        <v>1565</v>
      </c>
      <c r="AR29" s="229"/>
      <c r="AS29" s="237"/>
      <c r="AT29" s="228" t="s">
        <v>1565</v>
      </c>
      <c r="AU29" s="229"/>
      <c r="AV29" s="229"/>
      <c r="AW29" s="229"/>
      <c r="AX29" s="228" t="s">
        <v>1052</v>
      </c>
      <c r="AY29" s="228" t="s">
        <v>1565</v>
      </c>
    </row>
    <row r="30" ht="22.5" hidden="1" customHeight="1">
      <c r="A30" s="227">
        <v>45777.0</v>
      </c>
      <c r="B30" s="228">
        <v>2.0421549076123E14</v>
      </c>
      <c r="C30" s="229"/>
      <c r="D30" s="230">
        <v>45768.834375</v>
      </c>
      <c r="E30" s="228" t="s">
        <v>1563</v>
      </c>
      <c r="F30" s="228" t="s">
        <v>1564</v>
      </c>
      <c r="G30" s="231"/>
      <c r="H30" s="229"/>
      <c r="I30" s="229"/>
      <c r="J30" s="228">
        <v>1990.0</v>
      </c>
      <c r="K30" s="228">
        <v>30.0</v>
      </c>
      <c r="L30" s="228">
        <v>0.0</v>
      </c>
      <c r="M30" s="228">
        <v>0.0</v>
      </c>
      <c r="N30" s="228">
        <v>0.0</v>
      </c>
      <c r="O30" s="232">
        <v>2020.0</v>
      </c>
      <c r="P30" s="228">
        <v>101.0</v>
      </c>
      <c r="Q30" s="233">
        <v>2121.0</v>
      </c>
      <c r="R30" s="228">
        <v>2121.0</v>
      </c>
      <c r="S30" s="234">
        <v>0.1</v>
      </c>
      <c r="T30" s="228">
        <v>212.1</v>
      </c>
      <c r="U30" s="228">
        <v>0.0</v>
      </c>
      <c r="V30" s="228">
        <v>0.0</v>
      </c>
      <c r="W30" s="228">
        <v>0.0</v>
      </c>
      <c r="X30" s="228">
        <v>0.0</v>
      </c>
      <c r="Y30" s="228">
        <v>42.42</v>
      </c>
      <c r="Z30" s="228">
        <v>0.0</v>
      </c>
      <c r="AA30" s="228">
        <v>0.0</v>
      </c>
      <c r="AB30" s="228">
        <v>0.0</v>
      </c>
      <c r="AC30" s="228">
        <v>0.0</v>
      </c>
      <c r="AD30" s="228">
        <v>45.82</v>
      </c>
      <c r="AE30" s="233">
        <v>300.34</v>
      </c>
      <c r="AF30" s="228">
        <v>0.0</v>
      </c>
      <c r="AG30" s="228">
        <v>0.0</v>
      </c>
      <c r="AH30" s="233">
        <v>0.0</v>
      </c>
      <c r="AI30" s="235">
        <v>101.0</v>
      </c>
      <c r="AJ30" s="228">
        <v>0.0</v>
      </c>
      <c r="AK30" s="228">
        <v>2.02</v>
      </c>
      <c r="AL30" s="236">
        <v>103.02</v>
      </c>
      <c r="AM30" s="233">
        <v>1717.66</v>
      </c>
      <c r="AN30" s="228" t="s">
        <v>1565</v>
      </c>
      <c r="AO30" s="228">
        <v>1.555</v>
      </c>
      <c r="AP30" s="228" t="s">
        <v>1052</v>
      </c>
      <c r="AQ30" s="228" t="s">
        <v>1565</v>
      </c>
      <c r="AR30" s="229"/>
      <c r="AS30" s="228" t="s">
        <v>1598</v>
      </c>
      <c r="AT30" s="228" t="s">
        <v>1565</v>
      </c>
      <c r="AU30" s="229"/>
      <c r="AV30" s="229"/>
      <c r="AW30" s="229"/>
      <c r="AX30" s="228" t="s">
        <v>1052</v>
      </c>
      <c r="AY30" s="228" t="s">
        <v>1565</v>
      </c>
    </row>
    <row r="31" ht="22.5" hidden="1" customHeight="1">
      <c r="A31" s="227">
        <v>45777.0</v>
      </c>
      <c r="B31" s="228">
        <v>2.04218347708026E14</v>
      </c>
      <c r="C31" s="229"/>
      <c r="D31" s="230">
        <v>45768.86744212963</v>
      </c>
      <c r="E31" s="228" t="s">
        <v>1563</v>
      </c>
      <c r="F31" s="228" t="s">
        <v>1564</v>
      </c>
      <c r="G31" s="231"/>
      <c r="H31" s="229"/>
      <c r="I31" s="229"/>
      <c r="J31" s="228">
        <v>1035.0</v>
      </c>
      <c r="K31" s="228">
        <v>10.0</v>
      </c>
      <c r="L31" s="228">
        <v>0.0</v>
      </c>
      <c r="M31" s="228">
        <v>0.0</v>
      </c>
      <c r="N31" s="228">
        <v>0.0</v>
      </c>
      <c r="O31" s="232">
        <v>1045.0</v>
      </c>
      <c r="P31" s="228">
        <v>52.26</v>
      </c>
      <c r="Q31" s="233">
        <v>1097.26</v>
      </c>
      <c r="R31" s="228">
        <v>1097.24</v>
      </c>
      <c r="S31" s="234">
        <v>0.1</v>
      </c>
      <c r="T31" s="228">
        <v>109.72</v>
      </c>
      <c r="U31" s="228">
        <v>0.0</v>
      </c>
      <c r="V31" s="228">
        <v>0.0</v>
      </c>
      <c r="W31" s="228">
        <v>0.0</v>
      </c>
      <c r="X31" s="228">
        <v>0.0</v>
      </c>
      <c r="Y31" s="228">
        <v>21.94</v>
      </c>
      <c r="Z31" s="228">
        <v>0.0</v>
      </c>
      <c r="AA31" s="228">
        <v>0.0</v>
      </c>
      <c r="AB31" s="228">
        <v>0.0</v>
      </c>
      <c r="AC31" s="228">
        <v>0.0</v>
      </c>
      <c r="AD31" s="228">
        <v>23.7</v>
      </c>
      <c r="AE31" s="233">
        <v>155.36</v>
      </c>
      <c r="AF31" s="228">
        <v>0.0</v>
      </c>
      <c r="AG31" s="228">
        <v>0.0</v>
      </c>
      <c r="AH31" s="233">
        <v>0.0</v>
      </c>
      <c r="AI31" s="235">
        <v>52.25</v>
      </c>
      <c r="AJ31" s="228">
        <v>0.0</v>
      </c>
      <c r="AK31" s="228">
        <v>1.04</v>
      </c>
      <c r="AL31" s="236">
        <v>53.29</v>
      </c>
      <c r="AM31" s="233">
        <v>888.6</v>
      </c>
      <c r="AN31" s="228" t="s">
        <v>1565</v>
      </c>
      <c r="AO31" s="228">
        <v>10.826</v>
      </c>
      <c r="AP31" s="228" t="s">
        <v>1052</v>
      </c>
      <c r="AQ31" s="228" t="s">
        <v>1565</v>
      </c>
      <c r="AR31" s="229"/>
      <c r="AS31" s="237"/>
      <c r="AT31" s="228" t="s">
        <v>1565</v>
      </c>
      <c r="AU31" s="229"/>
      <c r="AV31" s="229"/>
      <c r="AW31" s="229"/>
      <c r="AX31" s="228" t="s">
        <v>1565</v>
      </c>
      <c r="AY31" s="228" t="s">
        <v>1565</v>
      </c>
    </row>
    <row r="32" ht="22.5" hidden="1" customHeight="1">
      <c r="A32" s="227">
        <v>45777.0</v>
      </c>
      <c r="B32" s="228">
        <v>2.04222343884996E14</v>
      </c>
      <c r="C32" s="229"/>
      <c r="D32" s="230">
        <v>45768.91370370371</v>
      </c>
      <c r="E32" s="228" t="s">
        <v>1563</v>
      </c>
      <c r="F32" s="228" t="s">
        <v>1564</v>
      </c>
      <c r="G32" s="231"/>
      <c r="H32" s="229"/>
      <c r="I32" s="228" t="s">
        <v>1599</v>
      </c>
      <c r="J32" s="228">
        <v>745.0</v>
      </c>
      <c r="K32" s="228">
        <v>10.0</v>
      </c>
      <c r="L32" s="228">
        <v>0.0</v>
      </c>
      <c r="M32" s="228">
        <v>0.0</v>
      </c>
      <c r="N32" s="228">
        <v>0.0</v>
      </c>
      <c r="O32" s="232">
        <v>755.0</v>
      </c>
      <c r="P32" s="228">
        <v>37.76</v>
      </c>
      <c r="Q32" s="233">
        <v>792.76</v>
      </c>
      <c r="R32" s="228">
        <v>792.76</v>
      </c>
      <c r="S32" s="234">
        <v>0.1</v>
      </c>
      <c r="T32" s="228">
        <v>79.28</v>
      </c>
      <c r="U32" s="228">
        <v>0.0</v>
      </c>
      <c r="V32" s="228">
        <v>0.0</v>
      </c>
      <c r="W32" s="228">
        <v>0.0</v>
      </c>
      <c r="X32" s="228">
        <v>0.0</v>
      </c>
      <c r="Y32" s="228">
        <v>15.86</v>
      </c>
      <c r="Z32" s="228">
        <v>0.0</v>
      </c>
      <c r="AA32" s="228">
        <v>0.0</v>
      </c>
      <c r="AB32" s="228">
        <v>0.0</v>
      </c>
      <c r="AC32" s="228">
        <v>0.0</v>
      </c>
      <c r="AD32" s="228">
        <v>17.12</v>
      </c>
      <c r="AE32" s="233">
        <v>112.26</v>
      </c>
      <c r="AF32" s="228">
        <v>0.0</v>
      </c>
      <c r="AG32" s="228">
        <v>0.0</v>
      </c>
      <c r="AH32" s="233">
        <v>0.0</v>
      </c>
      <c r="AI32" s="235">
        <v>37.75</v>
      </c>
      <c r="AJ32" s="228">
        <v>0.0</v>
      </c>
      <c r="AK32" s="228">
        <v>0.76</v>
      </c>
      <c r="AL32" s="236">
        <v>38.51</v>
      </c>
      <c r="AM32" s="233">
        <v>641.97</v>
      </c>
      <c r="AN32" s="228" t="s">
        <v>1565</v>
      </c>
      <c r="AO32" s="228">
        <v>13.615</v>
      </c>
      <c r="AP32" s="228" t="s">
        <v>1052</v>
      </c>
      <c r="AQ32" s="228" t="s">
        <v>1565</v>
      </c>
      <c r="AR32" s="229"/>
      <c r="AS32" s="237"/>
      <c r="AT32" s="228" t="s">
        <v>1565</v>
      </c>
      <c r="AU32" s="229"/>
      <c r="AV32" s="229"/>
      <c r="AW32" s="229"/>
      <c r="AX32" s="228" t="s">
        <v>1052</v>
      </c>
      <c r="AY32" s="228" t="s">
        <v>1565</v>
      </c>
    </row>
    <row r="33" ht="22.5" hidden="1" customHeight="1">
      <c r="A33" s="227">
        <v>45777.0</v>
      </c>
      <c r="B33" s="228">
        <v>2.04287737282944E14</v>
      </c>
      <c r="C33" s="229"/>
      <c r="D33" s="230">
        <v>45769.67056712963</v>
      </c>
      <c r="E33" s="228" t="s">
        <v>1563</v>
      </c>
      <c r="F33" s="228" t="s">
        <v>1564</v>
      </c>
      <c r="G33" s="231"/>
      <c r="H33" s="229"/>
      <c r="I33" s="229"/>
      <c r="J33" s="228">
        <v>495.0</v>
      </c>
      <c r="K33" s="228">
        <v>10.0</v>
      </c>
      <c r="L33" s="228">
        <v>0.0</v>
      </c>
      <c r="M33" s="228">
        <v>0.0</v>
      </c>
      <c r="N33" s="228">
        <v>0.0</v>
      </c>
      <c r="O33" s="232">
        <v>505.0</v>
      </c>
      <c r="P33" s="228">
        <v>25.26</v>
      </c>
      <c r="Q33" s="233">
        <v>530.26</v>
      </c>
      <c r="R33" s="228">
        <v>530.24</v>
      </c>
      <c r="S33" s="234">
        <v>0.1</v>
      </c>
      <c r="T33" s="228">
        <v>53.02</v>
      </c>
      <c r="U33" s="228">
        <v>0.0</v>
      </c>
      <c r="V33" s="228">
        <v>0.0</v>
      </c>
      <c r="W33" s="228">
        <v>0.0</v>
      </c>
      <c r="X33" s="228">
        <v>0.0</v>
      </c>
      <c r="Y33" s="228">
        <v>10.6</v>
      </c>
      <c r="Z33" s="228">
        <v>0.0</v>
      </c>
      <c r="AA33" s="228">
        <v>0.0</v>
      </c>
      <c r="AB33" s="228">
        <v>0.0</v>
      </c>
      <c r="AC33" s="228">
        <v>0.0</v>
      </c>
      <c r="AD33" s="228">
        <v>11.46</v>
      </c>
      <c r="AE33" s="233">
        <v>75.08</v>
      </c>
      <c r="AF33" s="228">
        <v>0.0</v>
      </c>
      <c r="AG33" s="228">
        <v>0.0</v>
      </c>
      <c r="AH33" s="233">
        <v>0.0</v>
      </c>
      <c r="AI33" s="235">
        <v>25.25</v>
      </c>
      <c r="AJ33" s="228">
        <v>0.0</v>
      </c>
      <c r="AK33" s="228">
        <v>0.51</v>
      </c>
      <c r="AL33" s="236">
        <v>25.76</v>
      </c>
      <c r="AM33" s="233">
        <v>429.43</v>
      </c>
      <c r="AN33" s="228" t="s">
        <v>1565</v>
      </c>
      <c r="AO33" s="228">
        <v>2.881</v>
      </c>
      <c r="AP33" s="228" t="s">
        <v>1052</v>
      </c>
      <c r="AQ33" s="228" t="s">
        <v>1565</v>
      </c>
      <c r="AR33" s="229"/>
      <c r="AS33" s="228" t="s">
        <v>1600</v>
      </c>
      <c r="AT33" s="228" t="s">
        <v>1565</v>
      </c>
      <c r="AU33" s="229"/>
      <c r="AV33" s="229"/>
      <c r="AW33" s="229"/>
      <c r="AX33" s="228" t="s">
        <v>1052</v>
      </c>
      <c r="AY33" s="228" t="s">
        <v>1565</v>
      </c>
    </row>
    <row r="34" ht="22.5" hidden="1" customHeight="1">
      <c r="A34" s="227">
        <v>45777.0</v>
      </c>
      <c r="B34" s="228">
        <v>2.04288821088966E14</v>
      </c>
      <c r="C34" s="229"/>
      <c r="D34" s="230">
        <v>45769.68311342593</v>
      </c>
      <c r="E34" s="228" t="s">
        <v>1563</v>
      </c>
      <c r="F34" s="228" t="s">
        <v>1564</v>
      </c>
      <c r="G34" s="231"/>
      <c r="H34" s="229"/>
      <c r="I34" s="229"/>
      <c r="J34" s="228">
        <v>1565.0</v>
      </c>
      <c r="K34" s="228">
        <v>20.0</v>
      </c>
      <c r="L34" s="228">
        <v>0.0</v>
      </c>
      <c r="M34" s="228">
        <v>0.0</v>
      </c>
      <c r="N34" s="228">
        <v>0.0</v>
      </c>
      <c r="O34" s="232">
        <v>1585.0</v>
      </c>
      <c r="P34" s="228">
        <v>79.26</v>
      </c>
      <c r="Q34" s="233">
        <v>1664.26</v>
      </c>
      <c r="R34" s="228">
        <v>1664.24</v>
      </c>
      <c r="S34" s="234">
        <v>0.1</v>
      </c>
      <c r="T34" s="228">
        <v>166.42</v>
      </c>
      <c r="U34" s="228">
        <v>0.0</v>
      </c>
      <c r="V34" s="228">
        <v>0.0</v>
      </c>
      <c r="W34" s="228">
        <v>0.0</v>
      </c>
      <c r="X34" s="228">
        <v>0.0</v>
      </c>
      <c r="Y34" s="228">
        <v>33.28</v>
      </c>
      <c r="Z34" s="228">
        <v>0.0</v>
      </c>
      <c r="AA34" s="228">
        <v>0.0</v>
      </c>
      <c r="AB34" s="228">
        <v>0.0</v>
      </c>
      <c r="AC34" s="228">
        <v>0.0</v>
      </c>
      <c r="AD34" s="228">
        <v>35.94</v>
      </c>
      <c r="AE34" s="233">
        <v>235.64</v>
      </c>
      <c r="AF34" s="228">
        <v>0.0</v>
      </c>
      <c r="AG34" s="228">
        <v>0.0</v>
      </c>
      <c r="AH34" s="233">
        <v>0.0</v>
      </c>
      <c r="AI34" s="235">
        <v>79.25</v>
      </c>
      <c r="AJ34" s="228">
        <v>0.0</v>
      </c>
      <c r="AK34" s="228">
        <v>1.58</v>
      </c>
      <c r="AL34" s="236">
        <v>80.83</v>
      </c>
      <c r="AM34" s="233">
        <v>1347.76</v>
      </c>
      <c r="AN34" s="228" t="s">
        <v>1565</v>
      </c>
      <c r="AO34" s="228">
        <v>2.795</v>
      </c>
      <c r="AP34" s="228" t="s">
        <v>1052</v>
      </c>
      <c r="AQ34" s="228" t="s">
        <v>1565</v>
      </c>
      <c r="AR34" s="229"/>
      <c r="AS34" s="228" t="s">
        <v>1601</v>
      </c>
      <c r="AT34" s="228" t="s">
        <v>1565</v>
      </c>
      <c r="AU34" s="229"/>
      <c r="AV34" s="229"/>
      <c r="AW34" s="229"/>
      <c r="AX34" s="228" t="s">
        <v>1052</v>
      </c>
      <c r="AY34" s="228" t="s">
        <v>1565</v>
      </c>
    </row>
    <row r="35" ht="22.5" hidden="1" customHeight="1">
      <c r="A35" s="227">
        <v>45777.0</v>
      </c>
      <c r="B35" s="228">
        <v>2.04292365396131E14</v>
      </c>
      <c r="C35" s="229"/>
      <c r="D35" s="230">
        <v>45769.724131944444</v>
      </c>
      <c r="E35" s="228" t="s">
        <v>1563</v>
      </c>
      <c r="F35" s="228" t="s">
        <v>1564</v>
      </c>
      <c r="G35" s="231"/>
      <c r="H35" s="229"/>
      <c r="I35" s="229"/>
      <c r="J35" s="228">
        <v>575.0</v>
      </c>
      <c r="K35" s="228">
        <v>10.0</v>
      </c>
      <c r="L35" s="228">
        <v>0.0</v>
      </c>
      <c r="M35" s="228">
        <v>0.0</v>
      </c>
      <c r="N35" s="228">
        <v>0.0</v>
      </c>
      <c r="O35" s="232">
        <v>585.0</v>
      </c>
      <c r="P35" s="228">
        <v>29.26</v>
      </c>
      <c r="Q35" s="233">
        <v>614.26</v>
      </c>
      <c r="R35" s="228">
        <v>614.24</v>
      </c>
      <c r="S35" s="234">
        <v>0.1</v>
      </c>
      <c r="T35" s="228">
        <v>61.42</v>
      </c>
      <c r="U35" s="228">
        <v>0.0</v>
      </c>
      <c r="V35" s="228">
        <v>0.0</v>
      </c>
      <c r="W35" s="228">
        <v>0.0</v>
      </c>
      <c r="X35" s="228">
        <v>0.0</v>
      </c>
      <c r="Y35" s="228">
        <v>12.28</v>
      </c>
      <c r="Z35" s="228">
        <v>0.0</v>
      </c>
      <c r="AA35" s="228">
        <v>0.0</v>
      </c>
      <c r="AB35" s="228">
        <v>0.0</v>
      </c>
      <c r="AC35" s="228">
        <v>0.0</v>
      </c>
      <c r="AD35" s="228">
        <v>13.26</v>
      </c>
      <c r="AE35" s="233">
        <v>86.96</v>
      </c>
      <c r="AF35" s="228">
        <v>0.0</v>
      </c>
      <c r="AG35" s="228">
        <v>0.0</v>
      </c>
      <c r="AH35" s="233">
        <v>0.0</v>
      </c>
      <c r="AI35" s="235">
        <v>29.25</v>
      </c>
      <c r="AJ35" s="228">
        <v>0.0</v>
      </c>
      <c r="AK35" s="228">
        <v>0.58</v>
      </c>
      <c r="AL35" s="236">
        <v>29.83</v>
      </c>
      <c r="AM35" s="233">
        <v>497.44</v>
      </c>
      <c r="AN35" s="228" t="s">
        <v>1565</v>
      </c>
      <c r="AO35" s="228">
        <v>6.702</v>
      </c>
      <c r="AP35" s="228" t="s">
        <v>1052</v>
      </c>
      <c r="AQ35" s="228" t="s">
        <v>1565</v>
      </c>
      <c r="AR35" s="229"/>
      <c r="AS35" s="228" t="s">
        <v>1602</v>
      </c>
      <c r="AT35" s="228" t="s">
        <v>1565</v>
      </c>
      <c r="AU35" s="229"/>
      <c r="AV35" s="229"/>
      <c r="AW35" s="229"/>
      <c r="AX35" s="228" t="s">
        <v>1052</v>
      </c>
      <c r="AY35" s="228" t="s">
        <v>1565</v>
      </c>
    </row>
    <row r="36" ht="22.5" hidden="1" customHeight="1">
      <c r="A36" s="227">
        <v>45777.0</v>
      </c>
      <c r="B36" s="228">
        <v>2.04294771366388E14</v>
      </c>
      <c r="C36" s="229"/>
      <c r="D36" s="230">
        <v>45769.751979166664</v>
      </c>
      <c r="E36" s="228" t="s">
        <v>1563</v>
      </c>
      <c r="F36" s="228" t="s">
        <v>1564</v>
      </c>
      <c r="G36" s="231"/>
      <c r="H36" s="229"/>
      <c r="I36" s="229"/>
      <c r="J36" s="228">
        <v>160.0</v>
      </c>
      <c r="K36" s="228">
        <v>0.0</v>
      </c>
      <c r="L36" s="228">
        <v>0.0</v>
      </c>
      <c r="M36" s="228">
        <v>0.0</v>
      </c>
      <c r="N36" s="228">
        <v>0.0</v>
      </c>
      <c r="O36" s="232">
        <v>160.0</v>
      </c>
      <c r="P36" s="228">
        <v>8.0</v>
      </c>
      <c r="Q36" s="233">
        <v>168.0</v>
      </c>
      <c r="R36" s="228">
        <v>168.0</v>
      </c>
      <c r="S36" s="234">
        <v>0.1</v>
      </c>
      <c r="T36" s="228">
        <v>16.8</v>
      </c>
      <c r="U36" s="228">
        <v>0.0</v>
      </c>
      <c r="V36" s="228">
        <v>0.0</v>
      </c>
      <c r="W36" s="228">
        <v>0.0</v>
      </c>
      <c r="X36" s="228">
        <v>0.0</v>
      </c>
      <c r="Y36" s="228">
        <v>3.36</v>
      </c>
      <c r="Z36" s="228">
        <v>0.0</v>
      </c>
      <c r="AA36" s="228">
        <v>0.0</v>
      </c>
      <c r="AB36" s="228">
        <v>0.0</v>
      </c>
      <c r="AC36" s="228">
        <v>0.0</v>
      </c>
      <c r="AD36" s="228">
        <v>3.62</v>
      </c>
      <c r="AE36" s="233">
        <v>23.78</v>
      </c>
      <c r="AF36" s="228">
        <v>0.0</v>
      </c>
      <c r="AG36" s="228">
        <v>0.0</v>
      </c>
      <c r="AH36" s="233">
        <v>0.0</v>
      </c>
      <c r="AI36" s="235">
        <v>8.0</v>
      </c>
      <c r="AJ36" s="228">
        <v>0.0</v>
      </c>
      <c r="AK36" s="228">
        <v>0.16</v>
      </c>
      <c r="AL36" s="236">
        <v>8.16</v>
      </c>
      <c r="AM36" s="233">
        <v>136.04</v>
      </c>
      <c r="AN36" s="228" t="s">
        <v>1565</v>
      </c>
      <c r="AO36" s="228">
        <v>0.745</v>
      </c>
      <c r="AP36" s="228" t="s">
        <v>1052</v>
      </c>
      <c r="AQ36" s="228" t="s">
        <v>1565</v>
      </c>
      <c r="AR36" s="229"/>
      <c r="AS36" s="237"/>
      <c r="AT36" s="228" t="s">
        <v>1565</v>
      </c>
      <c r="AU36" s="229"/>
      <c r="AV36" s="229"/>
      <c r="AW36" s="229"/>
      <c r="AX36" s="228" t="s">
        <v>1052</v>
      </c>
      <c r="AY36" s="228" t="s">
        <v>1565</v>
      </c>
    </row>
    <row r="37" ht="22.5" hidden="1" customHeight="1">
      <c r="A37" s="227">
        <v>45777.0</v>
      </c>
      <c r="B37" s="228">
        <v>2.04299841075979E14</v>
      </c>
      <c r="C37" s="229"/>
      <c r="D37" s="230">
        <v>45769.81065972222</v>
      </c>
      <c r="E37" s="228" t="s">
        <v>1563</v>
      </c>
      <c r="F37" s="228" t="s">
        <v>1564</v>
      </c>
      <c r="G37" s="231"/>
      <c r="H37" s="229"/>
      <c r="I37" s="229"/>
      <c r="J37" s="228">
        <v>575.0</v>
      </c>
      <c r="K37" s="228">
        <v>10.0</v>
      </c>
      <c r="L37" s="228">
        <v>0.0</v>
      </c>
      <c r="M37" s="228">
        <v>0.0</v>
      </c>
      <c r="N37" s="228">
        <v>0.0</v>
      </c>
      <c r="O37" s="232">
        <v>585.0</v>
      </c>
      <c r="P37" s="228">
        <v>29.26</v>
      </c>
      <c r="Q37" s="233">
        <v>614.26</v>
      </c>
      <c r="R37" s="228">
        <v>614.24</v>
      </c>
      <c r="S37" s="234">
        <v>0.1</v>
      </c>
      <c r="T37" s="228">
        <v>61.42</v>
      </c>
      <c r="U37" s="228">
        <v>0.0</v>
      </c>
      <c r="V37" s="228">
        <v>0.0</v>
      </c>
      <c r="W37" s="228">
        <v>0.0</v>
      </c>
      <c r="X37" s="228">
        <v>0.0</v>
      </c>
      <c r="Y37" s="228">
        <v>12.28</v>
      </c>
      <c r="Z37" s="228">
        <v>0.0</v>
      </c>
      <c r="AA37" s="228">
        <v>0.0</v>
      </c>
      <c r="AB37" s="228">
        <v>0.0</v>
      </c>
      <c r="AC37" s="228">
        <v>0.0</v>
      </c>
      <c r="AD37" s="228">
        <v>13.26</v>
      </c>
      <c r="AE37" s="233">
        <v>86.96</v>
      </c>
      <c r="AF37" s="228">
        <v>0.0</v>
      </c>
      <c r="AG37" s="228">
        <v>0.0</v>
      </c>
      <c r="AH37" s="233">
        <v>0.0</v>
      </c>
      <c r="AI37" s="235">
        <v>29.25</v>
      </c>
      <c r="AJ37" s="228">
        <v>0.0</v>
      </c>
      <c r="AK37" s="228">
        <v>0.58</v>
      </c>
      <c r="AL37" s="236">
        <v>29.83</v>
      </c>
      <c r="AM37" s="233">
        <v>497.44</v>
      </c>
      <c r="AN37" s="228" t="s">
        <v>1565</v>
      </c>
      <c r="AO37" s="228">
        <v>0.746</v>
      </c>
      <c r="AP37" s="228" t="s">
        <v>1052</v>
      </c>
      <c r="AQ37" s="228" t="s">
        <v>1565</v>
      </c>
      <c r="AR37" s="229"/>
      <c r="AS37" s="228" t="s">
        <v>1603</v>
      </c>
      <c r="AT37" s="228" t="s">
        <v>1565</v>
      </c>
      <c r="AU37" s="229"/>
      <c r="AV37" s="229"/>
      <c r="AW37" s="229"/>
      <c r="AX37" s="228" t="s">
        <v>1052</v>
      </c>
      <c r="AY37" s="228" t="s">
        <v>1565</v>
      </c>
    </row>
    <row r="38" ht="22.5" hidden="1" customHeight="1">
      <c r="A38" s="227">
        <v>45777.0</v>
      </c>
      <c r="B38" s="228">
        <v>2.04300656245087E14</v>
      </c>
      <c r="C38" s="229"/>
      <c r="D38" s="230">
        <v>45769.82009259259</v>
      </c>
      <c r="E38" s="228" t="s">
        <v>1563</v>
      </c>
      <c r="F38" s="228" t="s">
        <v>1564</v>
      </c>
      <c r="G38" s="231"/>
      <c r="H38" s="229"/>
      <c r="I38" s="229"/>
      <c r="J38" s="228">
        <v>965.0</v>
      </c>
      <c r="K38" s="228">
        <v>10.0</v>
      </c>
      <c r="L38" s="228">
        <v>0.0</v>
      </c>
      <c r="M38" s="228">
        <v>0.0</v>
      </c>
      <c r="N38" s="228">
        <v>0.0</v>
      </c>
      <c r="O38" s="232">
        <v>975.0</v>
      </c>
      <c r="P38" s="228">
        <v>48.76</v>
      </c>
      <c r="Q38" s="233">
        <v>1023.76</v>
      </c>
      <c r="R38" s="228">
        <v>1023.76</v>
      </c>
      <c r="S38" s="234">
        <v>0.1</v>
      </c>
      <c r="T38" s="228">
        <v>102.38</v>
      </c>
      <c r="U38" s="228">
        <v>0.0</v>
      </c>
      <c r="V38" s="228">
        <v>0.0</v>
      </c>
      <c r="W38" s="228">
        <v>0.0</v>
      </c>
      <c r="X38" s="228">
        <v>0.0</v>
      </c>
      <c r="Y38" s="228">
        <v>20.48</v>
      </c>
      <c r="Z38" s="228">
        <v>0.0</v>
      </c>
      <c r="AA38" s="228">
        <v>0.0</v>
      </c>
      <c r="AB38" s="228">
        <v>0.0</v>
      </c>
      <c r="AC38" s="228">
        <v>0.0</v>
      </c>
      <c r="AD38" s="228">
        <v>22.12</v>
      </c>
      <c r="AE38" s="233">
        <v>144.98</v>
      </c>
      <c r="AF38" s="228">
        <v>0.0</v>
      </c>
      <c r="AG38" s="228">
        <v>0.0</v>
      </c>
      <c r="AH38" s="233">
        <v>0.0</v>
      </c>
      <c r="AI38" s="235">
        <v>48.75</v>
      </c>
      <c r="AJ38" s="228">
        <v>0.0</v>
      </c>
      <c r="AK38" s="228">
        <v>0.97</v>
      </c>
      <c r="AL38" s="236">
        <v>49.72</v>
      </c>
      <c r="AM38" s="233">
        <v>829.06</v>
      </c>
      <c r="AN38" s="228" t="s">
        <v>1565</v>
      </c>
      <c r="AO38" s="228">
        <v>0.841</v>
      </c>
      <c r="AP38" s="228" t="s">
        <v>1052</v>
      </c>
      <c r="AQ38" s="228" t="s">
        <v>1565</v>
      </c>
      <c r="AR38" s="229"/>
      <c r="AS38" s="228" t="s">
        <v>1604</v>
      </c>
      <c r="AT38" s="228" t="s">
        <v>1565</v>
      </c>
      <c r="AU38" s="229"/>
      <c r="AV38" s="229"/>
      <c r="AW38" s="229"/>
      <c r="AX38" s="228" t="s">
        <v>1052</v>
      </c>
      <c r="AY38" s="228" t="s">
        <v>1565</v>
      </c>
    </row>
    <row r="39" ht="22.5" hidden="1" customHeight="1">
      <c r="A39" s="227">
        <v>45777.0</v>
      </c>
      <c r="B39" s="228">
        <v>2.04303850607557E14</v>
      </c>
      <c r="C39" s="229"/>
      <c r="D39" s="230">
        <v>45769.85706018518</v>
      </c>
      <c r="E39" s="228" t="s">
        <v>1563</v>
      </c>
      <c r="F39" s="228" t="s">
        <v>1564</v>
      </c>
      <c r="G39" s="231"/>
      <c r="H39" s="229"/>
      <c r="I39" s="229"/>
      <c r="J39" s="228">
        <v>1490.0</v>
      </c>
      <c r="K39" s="228">
        <v>10.0</v>
      </c>
      <c r="L39" s="228">
        <v>0.0</v>
      </c>
      <c r="M39" s="228">
        <v>0.0</v>
      </c>
      <c r="N39" s="228">
        <v>0.0</v>
      </c>
      <c r="O39" s="232">
        <v>1500.0</v>
      </c>
      <c r="P39" s="228">
        <v>75.0</v>
      </c>
      <c r="Q39" s="233">
        <v>1575.0</v>
      </c>
      <c r="R39" s="228">
        <v>1575.0</v>
      </c>
      <c r="S39" s="234">
        <v>0.1</v>
      </c>
      <c r="T39" s="228">
        <v>157.5</v>
      </c>
      <c r="U39" s="228">
        <v>0.0</v>
      </c>
      <c r="V39" s="228">
        <v>0.0</v>
      </c>
      <c r="W39" s="228">
        <v>0.0</v>
      </c>
      <c r="X39" s="228">
        <v>0.0</v>
      </c>
      <c r="Y39" s="228">
        <v>31.5</v>
      </c>
      <c r="Z39" s="228">
        <v>0.0</v>
      </c>
      <c r="AA39" s="228">
        <v>0.0</v>
      </c>
      <c r="AB39" s="228">
        <v>0.0</v>
      </c>
      <c r="AC39" s="228">
        <v>0.0</v>
      </c>
      <c r="AD39" s="228">
        <v>34.02</v>
      </c>
      <c r="AE39" s="233">
        <v>223.02</v>
      </c>
      <c r="AF39" s="228">
        <v>0.0</v>
      </c>
      <c r="AG39" s="228">
        <v>0.0</v>
      </c>
      <c r="AH39" s="233">
        <v>0.0</v>
      </c>
      <c r="AI39" s="235">
        <v>75.0</v>
      </c>
      <c r="AJ39" s="228">
        <v>0.0</v>
      </c>
      <c r="AK39" s="228">
        <v>1.5</v>
      </c>
      <c r="AL39" s="236">
        <v>76.5</v>
      </c>
      <c r="AM39" s="233">
        <v>1275.48</v>
      </c>
      <c r="AN39" s="228" t="s">
        <v>1565</v>
      </c>
      <c r="AO39" s="228">
        <v>1.451</v>
      </c>
      <c r="AP39" s="228" t="s">
        <v>1052</v>
      </c>
      <c r="AQ39" s="228" t="s">
        <v>1565</v>
      </c>
      <c r="AR39" s="229"/>
      <c r="AS39" s="228" t="s">
        <v>1605</v>
      </c>
      <c r="AT39" s="228" t="s">
        <v>1565</v>
      </c>
      <c r="AU39" s="229"/>
      <c r="AV39" s="229"/>
      <c r="AW39" s="229"/>
      <c r="AX39" s="228" t="s">
        <v>1052</v>
      </c>
      <c r="AY39" s="228" t="s">
        <v>1565</v>
      </c>
    </row>
    <row r="40" ht="22.5" hidden="1" customHeight="1">
      <c r="A40" s="227">
        <v>45777.0</v>
      </c>
      <c r="B40" s="228">
        <v>2.04305353193813E14</v>
      </c>
      <c r="C40" s="229"/>
      <c r="D40" s="230">
        <v>45769.874456018515</v>
      </c>
      <c r="E40" s="228" t="s">
        <v>1563</v>
      </c>
      <c r="F40" s="228" t="s">
        <v>1564</v>
      </c>
      <c r="G40" s="231"/>
      <c r="H40" s="229"/>
      <c r="I40" s="228" t="s">
        <v>1606</v>
      </c>
      <c r="J40" s="228">
        <v>575.0</v>
      </c>
      <c r="K40" s="228">
        <v>10.0</v>
      </c>
      <c r="L40" s="228">
        <v>0.0</v>
      </c>
      <c r="M40" s="228">
        <v>0.0</v>
      </c>
      <c r="N40" s="228">
        <v>0.0</v>
      </c>
      <c r="O40" s="232">
        <v>585.0</v>
      </c>
      <c r="P40" s="228">
        <v>29.26</v>
      </c>
      <c r="Q40" s="233">
        <v>614.26</v>
      </c>
      <c r="R40" s="228">
        <v>614.24</v>
      </c>
      <c r="S40" s="234">
        <v>0.1</v>
      </c>
      <c r="T40" s="228">
        <v>61.42</v>
      </c>
      <c r="U40" s="228">
        <v>0.0</v>
      </c>
      <c r="V40" s="228">
        <v>0.0</v>
      </c>
      <c r="W40" s="228">
        <v>0.0</v>
      </c>
      <c r="X40" s="228">
        <v>0.0</v>
      </c>
      <c r="Y40" s="228">
        <v>12.28</v>
      </c>
      <c r="Z40" s="228">
        <v>0.0</v>
      </c>
      <c r="AA40" s="228">
        <v>0.0</v>
      </c>
      <c r="AB40" s="228">
        <v>0.0</v>
      </c>
      <c r="AC40" s="228">
        <v>0.0</v>
      </c>
      <c r="AD40" s="228">
        <v>13.26</v>
      </c>
      <c r="AE40" s="233">
        <v>86.96</v>
      </c>
      <c r="AF40" s="228">
        <v>0.0</v>
      </c>
      <c r="AG40" s="228">
        <v>0.0</v>
      </c>
      <c r="AH40" s="233">
        <v>0.0</v>
      </c>
      <c r="AI40" s="235">
        <v>29.25</v>
      </c>
      <c r="AJ40" s="228">
        <v>0.0</v>
      </c>
      <c r="AK40" s="228">
        <v>0.58</v>
      </c>
      <c r="AL40" s="236">
        <v>29.83</v>
      </c>
      <c r="AM40" s="233">
        <v>497.44</v>
      </c>
      <c r="AN40" s="228" t="s">
        <v>1565</v>
      </c>
      <c r="AO40" s="228">
        <v>0.651</v>
      </c>
      <c r="AP40" s="228" t="s">
        <v>1052</v>
      </c>
      <c r="AQ40" s="228" t="s">
        <v>1565</v>
      </c>
      <c r="AR40" s="229"/>
      <c r="AS40" s="228" t="s">
        <v>1607</v>
      </c>
      <c r="AT40" s="228" t="s">
        <v>1565</v>
      </c>
      <c r="AU40" s="229"/>
      <c r="AV40" s="229"/>
      <c r="AW40" s="229"/>
      <c r="AX40" s="228" t="s">
        <v>1052</v>
      </c>
      <c r="AY40" s="228" t="s">
        <v>1565</v>
      </c>
    </row>
    <row r="41" ht="22.5" hidden="1" customHeight="1">
      <c r="A41" s="227">
        <v>45777.0</v>
      </c>
      <c r="B41" s="228">
        <v>2.04359894567486E14</v>
      </c>
      <c r="C41" s="229"/>
      <c r="D41" s="230">
        <v>45770.50571759259</v>
      </c>
      <c r="E41" s="228" t="s">
        <v>1563</v>
      </c>
      <c r="F41" s="228" t="s">
        <v>1564</v>
      </c>
      <c r="G41" s="231"/>
      <c r="H41" s="229"/>
      <c r="I41" s="229"/>
      <c r="J41" s="228">
        <v>495.0</v>
      </c>
      <c r="K41" s="228">
        <v>10.0</v>
      </c>
      <c r="L41" s="228">
        <v>0.0</v>
      </c>
      <c r="M41" s="228">
        <v>0.0</v>
      </c>
      <c r="N41" s="228">
        <v>0.0</v>
      </c>
      <c r="O41" s="232">
        <v>505.0</v>
      </c>
      <c r="P41" s="228">
        <v>25.26</v>
      </c>
      <c r="Q41" s="233">
        <v>530.26</v>
      </c>
      <c r="R41" s="228">
        <v>530.24</v>
      </c>
      <c r="S41" s="234">
        <v>0.1</v>
      </c>
      <c r="T41" s="228">
        <v>53.02</v>
      </c>
      <c r="U41" s="228">
        <v>0.0</v>
      </c>
      <c r="V41" s="228">
        <v>0.0</v>
      </c>
      <c r="W41" s="228">
        <v>0.0</v>
      </c>
      <c r="X41" s="228">
        <v>0.0</v>
      </c>
      <c r="Y41" s="228">
        <v>10.6</v>
      </c>
      <c r="Z41" s="228">
        <v>0.0</v>
      </c>
      <c r="AA41" s="228">
        <v>0.0</v>
      </c>
      <c r="AB41" s="228">
        <v>0.0</v>
      </c>
      <c r="AC41" s="228">
        <v>0.0</v>
      </c>
      <c r="AD41" s="228">
        <v>11.46</v>
      </c>
      <c r="AE41" s="233">
        <v>75.08</v>
      </c>
      <c r="AF41" s="228">
        <v>0.0</v>
      </c>
      <c r="AG41" s="228">
        <v>0.0</v>
      </c>
      <c r="AH41" s="233">
        <v>0.0</v>
      </c>
      <c r="AI41" s="235">
        <v>25.25</v>
      </c>
      <c r="AJ41" s="228">
        <v>0.0</v>
      </c>
      <c r="AK41" s="228">
        <v>0.51</v>
      </c>
      <c r="AL41" s="236">
        <v>25.76</v>
      </c>
      <c r="AM41" s="233">
        <v>429.43</v>
      </c>
      <c r="AN41" s="228" t="s">
        <v>1565</v>
      </c>
      <c r="AO41" s="228">
        <v>3.831</v>
      </c>
      <c r="AP41" s="228" t="s">
        <v>1052</v>
      </c>
      <c r="AQ41" s="228" t="s">
        <v>1565</v>
      </c>
      <c r="AR41" s="229"/>
      <c r="AS41" s="237"/>
      <c r="AT41" s="228" t="s">
        <v>1565</v>
      </c>
      <c r="AU41" s="229"/>
      <c r="AV41" s="229"/>
      <c r="AW41" s="229"/>
      <c r="AX41" s="228" t="s">
        <v>1565</v>
      </c>
      <c r="AY41" s="228" t="s">
        <v>1565</v>
      </c>
    </row>
    <row r="42" ht="22.5" hidden="1" customHeight="1">
      <c r="A42" s="227">
        <v>45777.0</v>
      </c>
      <c r="B42" s="228">
        <v>2.04361637504711E14</v>
      </c>
      <c r="C42" s="229"/>
      <c r="D42" s="230">
        <v>45770.5258912037</v>
      </c>
      <c r="E42" s="228" t="s">
        <v>1563</v>
      </c>
      <c r="F42" s="228" t="s">
        <v>1564</v>
      </c>
      <c r="G42" s="231"/>
      <c r="H42" s="229"/>
      <c r="I42" s="229"/>
      <c r="J42" s="228">
        <v>1050.0</v>
      </c>
      <c r="K42" s="228">
        <v>20.0</v>
      </c>
      <c r="L42" s="228">
        <v>0.0</v>
      </c>
      <c r="M42" s="228">
        <v>0.0</v>
      </c>
      <c r="N42" s="228">
        <v>0.0</v>
      </c>
      <c r="O42" s="232">
        <v>1070.0</v>
      </c>
      <c r="P42" s="228">
        <v>53.5</v>
      </c>
      <c r="Q42" s="233">
        <v>1123.5</v>
      </c>
      <c r="R42" s="228">
        <v>1123.5</v>
      </c>
      <c r="S42" s="234">
        <v>0.1</v>
      </c>
      <c r="T42" s="228">
        <v>112.35</v>
      </c>
      <c r="U42" s="228">
        <v>0.0</v>
      </c>
      <c r="V42" s="228">
        <v>0.0</v>
      </c>
      <c r="W42" s="228">
        <v>0.0</v>
      </c>
      <c r="X42" s="228">
        <v>0.0</v>
      </c>
      <c r="Y42" s="228">
        <v>22.47</v>
      </c>
      <c r="Z42" s="228">
        <v>0.0</v>
      </c>
      <c r="AA42" s="228">
        <v>0.0</v>
      </c>
      <c r="AB42" s="228">
        <v>0.0</v>
      </c>
      <c r="AC42" s="228">
        <v>0.0</v>
      </c>
      <c r="AD42" s="228">
        <v>24.26</v>
      </c>
      <c r="AE42" s="233">
        <v>159.08</v>
      </c>
      <c r="AF42" s="228">
        <v>0.0</v>
      </c>
      <c r="AG42" s="228">
        <v>0.0</v>
      </c>
      <c r="AH42" s="233">
        <v>0.0</v>
      </c>
      <c r="AI42" s="235">
        <v>53.5</v>
      </c>
      <c r="AJ42" s="228">
        <v>0.0</v>
      </c>
      <c r="AK42" s="228">
        <v>1.07</v>
      </c>
      <c r="AL42" s="236">
        <v>54.57</v>
      </c>
      <c r="AM42" s="233">
        <v>909.83</v>
      </c>
      <c r="AN42" s="228" t="s">
        <v>1565</v>
      </c>
      <c r="AO42" s="228">
        <v>8.435</v>
      </c>
      <c r="AP42" s="228" t="s">
        <v>1052</v>
      </c>
      <c r="AQ42" s="228" t="s">
        <v>1565</v>
      </c>
      <c r="AR42" s="229"/>
      <c r="AS42" s="228" t="s">
        <v>1608</v>
      </c>
      <c r="AT42" s="228" t="s">
        <v>1565</v>
      </c>
      <c r="AU42" s="229"/>
      <c r="AV42" s="229"/>
      <c r="AW42" s="229"/>
      <c r="AX42" s="228" t="s">
        <v>1565</v>
      </c>
      <c r="AY42" s="228" t="s">
        <v>1565</v>
      </c>
    </row>
    <row r="43" ht="22.5" hidden="1" customHeight="1">
      <c r="A43" s="227">
        <v>45777.0</v>
      </c>
      <c r="B43" s="228">
        <v>2.04366702358606E14</v>
      </c>
      <c r="C43" s="229"/>
      <c r="D43" s="230">
        <v>45770.58451388889</v>
      </c>
      <c r="E43" s="228" t="s">
        <v>1563</v>
      </c>
      <c r="F43" s="228" t="s">
        <v>1564</v>
      </c>
      <c r="G43" s="231"/>
      <c r="H43" s="229"/>
      <c r="I43" s="229"/>
      <c r="J43" s="228">
        <v>815.0</v>
      </c>
      <c r="K43" s="228">
        <v>10.0</v>
      </c>
      <c r="L43" s="228">
        <v>0.0</v>
      </c>
      <c r="M43" s="228">
        <v>0.0</v>
      </c>
      <c r="N43" s="228">
        <v>0.0</v>
      </c>
      <c r="O43" s="232">
        <v>825.0</v>
      </c>
      <c r="P43" s="228">
        <v>41.26</v>
      </c>
      <c r="Q43" s="233">
        <v>866.26</v>
      </c>
      <c r="R43" s="228">
        <v>866.24</v>
      </c>
      <c r="S43" s="234">
        <v>0.1</v>
      </c>
      <c r="T43" s="228">
        <v>86.62</v>
      </c>
      <c r="U43" s="228">
        <v>0.0</v>
      </c>
      <c r="V43" s="228">
        <v>0.0</v>
      </c>
      <c r="W43" s="228">
        <v>0.0</v>
      </c>
      <c r="X43" s="228">
        <v>0.0</v>
      </c>
      <c r="Y43" s="228">
        <v>17.32</v>
      </c>
      <c r="Z43" s="228">
        <v>0.0</v>
      </c>
      <c r="AA43" s="228">
        <v>0.0</v>
      </c>
      <c r="AB43" s="228">
        <v>0.0</v>
      </c>
      <c r="AC43" s="228">
        <v>0.0</v>
      </c>
      <c r="AD43" s="228">
        <v>18.7</v>
      </c>
      <c r="AE43" s="233">
        <v>122.64</v>
      </c>
      <c r="AF43" s="228">
        <v>0.0</v>
      </c>
      <c r="AG43" s="228">
        <v>0.0</v>
      </c>
      <c r="AH43" s="233">
        <v>0.0</v>
      </c>
      <c r="AI43" s="235">
        <v>41.25</v>
      </c>
      <c r="AJ43" s="228">
        <v>0.0</v>
      </c>
      <c r="AK43" s="228">
        <v>0.83</v>
      </c>
      <c r="AL43" s="236">
        <v>42.08</v>
      </c>
      <c r="AM43" s="233">
        <v>701.52</v>
      </c>
      <c r="AN43" s="228" t="s">
        <v>1565</v>
      </c>
      <c r="AO43" s="228">
        <v>0.815</v>
      </c>
      <c r="AP43" s="228" t="s">
        <v>1052</v>
      </c>
      <c r="AQ43" s="228" t="s">
        <v>1565</v>
      </c>
      <c r="AR43" s="229"/>
      <c r="AS43" s="228" t="s">
        <v>1609</v>
      </c>
      <c r="AT43" s="228" t="s">
        <v>1565</v>
      </c>
      <c r="AU43" s="229"/>
      <c r="AV43" s="229"/>
      <c r="AW43" s="229"/>
      <c r="AX43" s="228" t="s">
        <v>1052</v>
      </c>
      <c r="AY43" s="228" t="s">
        <v>1565</v>
      </c>
    </row>
    <row r="44" ht="22.5" hidden="1" customHeight="1">
      <c r="A44" s="227">
        <v>45777.0</v>
      </c>
      <c r="B44" s="228">
        <v>2.0436705813621E14</v>
      </c>
      <c r="C44" s="229"/>
      <c r="D44" s="230">
        <v>45770.58863425926</v>
      </c>
      <c r="E44" s="228" t="s">
        <v>1563</v>
      </c>
      <c r="F44" s="228" t="s">
        <v>1564</v>
      </c>
      <c r="G44" s="231"/>
      <c r="H44" s="229"/>
      <c r="I44" s="228" t="s">
        <v>1610</v>
      </c>
      <c r="J44" s="228">
        <v>845.0</v>
      </c>
      <c r="K44" s="228">
        <v>10.0</v>
      </c>
      <c r="L44" s="228">
        <v>0.0</v>
      </c>
      <c r="M44" s="228">
        <v>0.0</v>
      </c>
      <c r="N44" s="228">
        <v>0.0</v>
      </c>
      <c r="O44" s="232">
        <v>855.0</v>
      </c>
      <c r="P44" s="228">
        <v>42.76</v>
      </c>
      <c r="Q44" s="233">
        <v>897.76</v>
      </c>
      <c r="R44" s="228">
        <v>897.76</v>
      </c>
      <c r="S44" s="234">
        <v>0.1</v>
      </c>
      <c r="T44" s="228">
        <v>89.78</v>
      </c>
      <c r="U44" s="228">
        <v>0.0</v>
      </c>
      <c r="V44" s="228">
        <v>0.0</v>
      </c>
      <c r="W44" s="228">
        <v>0.0</v>
      </c>
      <c r="X44" s="228">
        <v>0.0</v>
      </c>
      <c r="Y44" s="228">
        <v>17.96</v>
      </c>
      <c r="Z44" s="228">
        <v>0.0</v>
      </c>
      <c r="AA44" s="228">
        <v>0.0</v>
      </c>
      <c r="AB44" s="228">
        <v>0.0</v>
      </c>
      <c r="AC44" s="228">
        <v>0.0</v>
      </c>
      <c r="AD44" s="228">
        <v>19.4</v>
      </c>
      <c r="AE44" s="233">
        <v>127.14</v>
      </c>
      <c r="AF44" s="228">
        <v>0.0</v>
      </c>
      <c r="AG44" s="228">
        <v>0.0</v>
      </c>
      <c r="AH44" s="233">
        <v>0.0</v>
      </c>
      <c r="AI44" s="235">
        <v>42.75</v>
      </c>
      <c r="AJ44" s="228">
        <v>0.0</v>
      </c>
      <c r="AK44" s="228">
        <v>0.85</v>
      </c>
      <c r="AL44" s="236">
        <v>43.6</v>
      </c>
      <c r="AM44" s="233">
        <v>727.02</v>
      </c>
      <c r="AN44" s="228" t="s">
        <v>1565</v>
      </c>
      <c r="AO44" s="228">
        <v>1.555</v>
      </c>
      <c r="AP44" s="228" t="s">
        <v>1052</v>
      </c>
      <c r="AQ44" s="228" t="s">
        <v>1565</v>
      </c>
      <c r="AR44" s="229"/>
      <c r="AS44" s="237"/>
      <c r="AT44" s="228" t="s">
        <v>1565</v>
      </c>
      <c r="AU44" s="229"/>
      <c r="AV44" s="229"/>
      <c r="AW44" s="229"/>
      <c r="AX44" s="228" t="s">
        <v>1565</v>
      </c>
      <c r="AY44" s="228" t="s">
        <v>1565</v>
      </c>
    </row>
    <row r="45" ht="22.5" hidden="1" customHeight="1">
      <c r="A45" s="227">
        <v>45777.0</v>
      </c>
      <c r="B45" s="228">
        <v>2.04381833273804E14</v>
      </c>
      <c r="C45" s="229"/>
      <c r="D45" s="230">
        <v>45770.7596412037</v>
      </c>
      <c r="E45" s="228" t="s">
        <v>1563</v>
      </c>
      <c r="F45" s="228" t="s">
        <v>1564</v>
      </c>
      <c r="G45" s="231"/>
      <c r="H45" s="229"/>
      <c r="I45" s="229"/>
      <c r="J45" s="228">
        <v>635.0</v>
      </c>
      <c r="K45" s="228">
        <v>10.0</v>
      </c>
      <c r="L45" s="228">
        <v>0.0</v>
      </c>
      <c r="M45" s="228">
        <v>0.0</v>
      </c>
      <c r="N45" s="228">
        <v>0.0</v>
      </c>
      <c r="O45" s="232">
        <v>645.0</v>
      </c>
      <c r="P45" s="228">
        <v>32.26</v>
      </c>
      <c r="Q45" s="233">
        <v>677.26</v>
      </c>
      <c r="R45" s="228">
        <v>677.24</v>
      </c>
      <c r="S45" s="234">
        <v>0.1</v>
      </c>
      <c r="T45" s="228">
        <v>67.72</v>
      </c>
      <c r="U45" s="228">
        <v>0.0</v>
      </c>
      <c r="V45" s="228">
        <v>0.0</v>
      </c>
      <c r="W45" s="228">
        <v>0.0</v>
      </c>
      <c r="X45" s="228">
        <v>0.0</v>
      </c>
      <c r="Y45" s="228">
        <v>13.54</v>
      </c>
      <c r="Z45" s="228">
        <v>0.0</v>
      </c>
      <c r="AA45" s="228">
        <v>0.0</v>
      </c>
      <c r="AB45" s="228">
        <v>0.0</v>
      </c>
      <c r="AC45" s="228">
        <v>0.0</v>
      </c>
      <c r="AD45" s="228">
        <v>14.62</v>
      </c>
      <c r="AE45" s="233">
        <v>95.88</v>
      </c>
      <c r="AF45" s="228">
        <v>0.0</v>
      </c>
      <c r="AG45" s="228">
        <v>0.0</v>
      </c>
      <c r="AH45" s="233">
        <v>0.0</v>
      </c>
      <c r="AI45" s="235">
        <v>32.25</v>
      </c>
      <c r="AJ45" s="228">
        <v>0.0</v>
      </c>
      <c r="AK45" s="228">
        <v>0.65</v>
      </c>
      <c r="AL45" s="236">
        <v>32.9</v>
      </c>
      <c r="AM45" s="233">
        <v>548.46</v>
      </c>
      <c r="AN45" s="228" t="s">
        <v>1565</v>
      </c>
      <c r="AO45" s="228">
        <v>6.528</v>
      </c>
      <c r="AP45" s="228" t="s">
        <v>1052</v>
      </c>
      <c r="AQ45" s="228" t="s">
        <v>1565</v>
      </c>
      <c r="AR45" s="229"/>
      <c r="AS45" s="228" t="s">
        <v>1611</v>
      </c>
      <c r="AT45" s="228" t="s">
        <v>1565</v>
      </c>
      <c r="AU45" s="229"/>
      <c r="AV45" s="229"/>
      <c r="AW45" s="229"/>
      <c r="AX45" s="228" t="s">
        <v>1052</v>
      </c>
      <c r="AY45" s="228" t="s">
        <v>1565</v>
      </c>
    </row>
    <row r="46" ht="22.5" hidden="1" customHeight="1">
      <c r="A46" s="227">
        <v>45777.0</v>
      </c>
      <c r="B46" s="228">
        <v>2.0438353763273E14</v>
      </c>
      <c r="C46" s="229"/>
      <c r="D46" s="230">
        <v>45770.77936342593</v>
      </c>
      <c r="E46" s="228" t="s">
        <v>1563</v>
      </c>
      <c r="F46" s="228" t="s">
        <v>1564</v>
      </c>
      <c r="G46" s="231"/>
      <c r="H46" s="229"/>
      <c r="I46" s="229"/>
      <c r="J46" s="228">
        <v>595.0</v>
      </c>
      <c r="K46" s="228">
        <v>10.0</v>
      </c>
      <c r="L46" s="228">
        <v>0.0</v>
      </c>
      <c r="M46" s="228">
        <v>0.0</v>
      </c>
      <c r="N46" s="228">
        <v>0.0</v>
      </c>
      <c r="O46" s="232">
        <v>605.0</v>
      </c>
      <c r="P46" s="228">
        <v>30.26</v>
      </c>
      <c r="Q46" s="233">
        <v>635.26</v>
      </c>
      <c r="R46" s="228">
        <v>635.24</v>
      </c>
      <c r="S46" s="234">
        <v>0.1</v>
      </c>
      <c r="T46" s="228">
        <v>63.52</v>
      </c>
      <c r="U46" s="228">
        <v>0.0</v>
      </c>
      <c r="V46" s="228">
        <v>0.0</v>
      </c>
      <c r="W46" s="228">
        <v>0.0</v>
      </c>
      <c r="X46" s="228">
        <v>0.0</v>
      </c>
      <c r="Y46" s="228">
        <v>12.7</v>
      </c>
      <c r="Z46" s="228">
        <v>0.0</v>
      </c>
      <c r="AA46" s="228">
        <v>0.0</v>
      </c>
      <c r="AB46" s="228">
        <v>0.0</v>
      </c>
      <c r="AC46" s="228">
        <v>0.0</v>
      </c>
      <c r="AD46" s="228">
        <v>13.72</v>
      </c>
      <c r="AE46" s="233">
        <v>89.94</v>
      </c>
      <c r="AF46" s="228">
        <v>0.0</v>
      </c>
      <c r="AG46" s="228">
        <v>0.0</v>
      </c>
      <c r="AH46" s="233">
        <v>0.0</v>
      </c>
      <c r="AI46" s="235">
        <v>30.25</v>
      </c>
      <c r="AJ46" s="228">
        <v>0.0</v>
      </c>
      <c r="AK46" s="228">
        <v>0.6</v>
      </c>
      <c r="AL46" s="236">
        <v>30.85</v>
      </c>
      <c r="AM46" s="233">
        <v>514.46</v>
      </c>
      <c r="AN46" s="228" t="s">
        <v>1565</v>
      </c>
      <c r="AO46" s="228">
        <v>4.306</v>
      </c>
      <c r="AP46" s="228" t="s">
        <v>1052</v>
      </c>
      <c r="AQ46" s="228" t="s">
        <v>1565</v>
      </c>
      <c r="AR46" s="229"/>
      <c r="AS46" s="228" t="s">
        <v>1612</v>
      </c>
      <c r="AT46" s="228" t="s">
        <v>1565</v>
      </c>
      <c r="AU46" s="229"/>
      <c r="AV46" s="229"/>
      <c r="AW46" s="229"/>
      <c r="AX46" s="228" t="s">
        <v>1052</v>
      </c>
      <c r="AY46" s="228" t="s">
        <v>1565</v>
      </c>
    </row>
    <row r="47" ht="22.5" hidden="1" customHeight="1">
      <c r="A47" s="227">
        <v>45777.0</v>
      </c>
      <c r="B47" s="228">
        <v>2.04383544317804E14</v>
      </c>
      <c r="C47" s="229"/>
      <c r="D47" s="230">
        <v>45770.779444444444</v>
      </c>
      <c r="E47" s="228" t="s">
        <v>1563</v>
      </c>
      <c r="F47" s="228" t="s">
        <v>1564</v>
      </c>
      <c r="G47" s="231"/>
      <c r="H47" s="229"/>
      <c r="I47" s="229"/>
      <c r="J47" s="228">
        <v>675.0</v>
      </c>
      <c r="K47" s="228">
        <v>10.0</v>
      </c>
      <c r="L47" s="228">
        <v>0.0</v>
      </c>
      <c r="M47" s="228">
        <v>0.0</v>
      </c>
      <c r="N47" s="228">
        <v>0.0</v>
      </c>
      <c r="O47" s="232">
        <v>685.0</v>
      </c>
      <c r="P47" s="228">
        <v>34.26</v>
      </c>
      <c r="Q47" s="233">
        <v>719.26</v>
      </c>
      <c r="R47" s="228">
        <v>719.24</v>
      </c>
      <c r="S47" s="234">
        <v>0.1</v>
      </c>
      <c r="T47" s="228">
        <v>71.92</v>
      </c>
      <c r="U47" s="228">
        <v>0.0</v>
      </c>
      <c r="V47" s="228">
        <v>0.0</v>
      </c>
      <c r="W47" s="228">
        <v>0.0</v>
      </c>
      <c r="X47" s="228">
        <v>0.0</v>
      </c>
      <c r="Y47" s="228">
        <v>14.38</v>
      </c>
      <c r="Z47" s="228">
        <v>0.0</v>
      </c>
      <c r="AA47" s="228">
        <v>0.0</v>
      </c>
      <c r="AB47" s="228">
        <v>0.0</v>
      </c>
      <c r="AC47" s="228">
        <v>0.0</v>
      </c>
      <c r="AD47" s="228">
        <v>15.54</v>
      </c>
      <c r="AE47" s="233">
        <v>101.84</v>
      </c>
      <c r="AF47" s="228">
        <v>0.0</v>
      </c>
      <c r="AG47" s="228">
        <v>0.0</v>
      </c>
      <c r="AH47" s="233">
        <v>0.0</v>
      </c>
      <c r="AI47" s="235">
        <v>34.25</v>
      </c>
      <c r="AJ47" s="228">
        <v>0.0</v>
      </c>
      <c r="AK47" s="228">
        <v>0.69</v>
      </c>
      <c r="AL47" s="236">
        <v>34.94</v>
      </c>
      <c r="AM47" s="233">
        <v>582.49</v>
      </c>
      <c r="AN47" s="228" t="s">
        <v>1565</v>
      </c>
      <c r="AO47" s="228">
        <v>0.925</v>
      </c>
      <c r="AP47" s="228" t="s">
        <v>1052</v>
      </c>
      <c r="AQ47" s="228" t="s">
        <v>1565</v>
      </c>
      <c r="AR47" s="229"/>
      <c r="AS47" s="228" t="s">
        <v>1613</v>
      </c>
      <c r="AT47" s="228" t="s">
        <v>1565</v>
      </c>
      <c r="AU47" s="229"/>
      <c r="AV47" s="229"/>
      <c r="AW47" s="229"/>
      <c r="AX47" s="228" t="s">
        <v>1052</v>
      </c>
      <c r="AY47" s="228" t="s">
        <v>1565</v>
      </c>
    </row>
    <row r="48" ht="22.5" hidden="1" customHeight="1">
      <c r="A48" s="227">
        <v>45777.0</v>
      </c>
      <c r="B48" s="228">
        <v>2.04383765079852E14</v>
      </c>
      <c r="C48" s="229"/>
      <c r="D48" s="230">
        <v>45770.782002314816</v>
      </c>
      <c r="E48" s="228" t="s">
        <v>1563</v>
      </c>
      <c r="F48" s="228" t="s">
        <v>1564</v>
      </c>
      <c r="G48" s="231"/>
      <c r="H48" s="229"/>
      <c r="I48" s="229"/>
      <c r="J48" s="228">
        <v>490.0</v>
      </c>
      <c r="K48" s="228">
        <v>10.0</v>
      </c>
      <c r="L48" s="228">
        <v>0.0</v>
      </c>
      <c r="M48" s="228">
        <v>0.0</v>
      </c>
      <c r="N48" s="228">
        <v>0.0</v>
      </c>
      <c r="O48" s="232">
        <v>500.0</v>
      </c>
      <c r="P48" s="228">
        <v>25.0</v>
      </c>
      <c r="Q48" s="233">
        <v>525.0</v>
      </c>
      <c r="R48" s="228">
        <v>525.0</v>
      </c>
      <c r="S48" s="234">
        <v>0.1</v>
      </c>
      <c r="T48" s="228">
        <v>52.5</v>
      </c>
      <c r="U48" s="228">
        <v>0.0</v>
      </c>
      <c r="V48" s="228">
        <v>0.0</v>
      </c>
      <c r="W48" s="228">
        <v>0.0</v>
      </c>
      <c r="X48" s="228">
        <v>0.0</v>
      </c>
      <c r="Y48" s="228">
        <v>10.5</v>
      </c>
      <c r="Z48" s="228">
        <v>0.0</v>
      </c>
      <c r="AA48" s="228">
        <v>0.0</v>
      </c>
      <c r="AB48" s="228">
        <v>0.0</v>
      </c>
      <c r="AC48" s="228">
        <v>0.0</v>
      </c>
      <c r="AD48" s="228">
        <v>11.34</v>
      </c>
      <c r="AE48" s="233">
        <v>74.34</v>
      </c>
      <c r="AF48" s="228">
        <v>0.0</v>
      </c>
      <c r="AG48" s="228">
        <v>0.0</v>
      </c>
      <c r="AH48" s="233">
        <v>0.0</v>
      </c>
      <c r="AI48" s="235">
        <v>25.0</v>
      </c>
      <c r="AJ48" s="228">
        <v>0.0</v>
      </c>
      <c r="AK48" s="228">
        <v>0.5</v>
      </c>
      <c r="AL48" s="236">
        <v>25.5</v>
      </c>
      <c r="AM48" s="233">
        <v>425.16</v>
      </c>
      <c r="AN48" s="228" t="s">
        <v>1565</v>
      </c>
      <c r="AO48" s="228">
        <v>1.787</v>
      </c>
      <c r="AP48" s="228" t="s">
        <v>1052</v>
      </c>
      <c r="AQ48" s="228" t="s">
        <v>1565</v>
      </c>
      <c r="AR48" s="229"/>
      <c r="AS48" s="228" t="s">
        <v>1614</v>
      </c>
      <c r="AT48" s="228" t="s">
        <v>1565</v>
      </c>
      <c r="AU48" s="229"/>
      <c r="AV48" s="229"/>
      <c r="AW48" s="229"/>
      <c r="AX48" s="228" t="s">
        <v>1052</v>
      </c>
      <c r="AY48" s="228" t="s">
        <v>1565</v>
      </c>
    </row>
    <row r="49" ht="22.5" hidden="1" customHeight="1">
      <c r="A49" s="227">
        <v>45777.0</v>
      </c>
      <c r="B49" s="228">
        <v>2.0438387331999E14</v>
      </c>
      <c r="C49" s="229"/>
      <c r="D49" s="230">
        <v>45770.78325231482</v>
      </c>
      <c r="E49" s="228" t="s">
        <v>1563</v>
      </c>
      <c r="F49" s="228" t="s">
        <v>1564</v>
      </c>
      <c r="G49" s="231"/>
      <c r="H49" s="229"/>
      <c r="I49" s="229"/>
      <c r="J49" s="228">
        <v>625.0</v>
      </c>
      <c r="K49" s="228">
        <v>10.0</v>
      </c>
      <c r="L49" s="228">
        <v>0.0</v>
      </c>
      <c r="M49" s="228">
        <v>0.0</v>
      </c>
      <c r="N49" s="228">
        <v>0.0</v>
      </c>
      <c r="O49" s="232">
        <v>635.0</v>
      </c>
      <c r="P49" s="228">
        <v>31.76</v>
      </c>
      <c r="Q49" s="233">
        <v>666.76</v>
      </c>
      <c r="R49" s="228">
        <v>666.76</v>
      </c>
      <c r="S49" s="234">
        <v>0.1</v>
      </c>
      <c r="T49" s="228">
        <v>66.68</v>
      </c>
      <c r="U49" s="228">
        <v>0.0</v>
      </c>
      <c r="V49" s="228">
        <v>0.0</v>
      </c>
      <c r="W49" s="228">
        <v>0.0</v>
      </c>
      <c r="X49" s="228">
        <v>0.0</v>
      </c>
      <c r="Y49" s="228">
        <v>13.34</v>
      </c>
      <c r="Z49" s="228">
        <v>0.0</v>
      </c>
      <c r="AA49" s="228">
        <v>0.0</v>
      </c>
      <c r="AB49" s="228">
        <v>0.0</v>
      </c>
      <c r="AC49" s="228">
        <v>0.0</v>
      </c>
      <c r="AD49" s="228">
        <v>14.4</v>
      </c>
      <c r="AE49" s="233">
        <v>94.42</v>
      </c>
      <c r="AF49" s="228">
        <v>0.0</v>
      </c>
      <c r="AG49" s="228">
        <v>0.0</v>
      </c>
      <c r="AH49" s="233">
        <v>0.0</v>
      </c>
      <c r="AI49" s="235">
        <v>31.75</v>
      </c>
      <c r="AJ49" s="228">
        <v>0.0</v>
      </c>
      <c r="AK49" s="228">
        <v>0.64</v>
      </c>
      <c r="AL49" s="236">
        <v>32.39</v>
      </c>
      <c r="AM49" s="233">
        <v>539.94</v>
      </c>
      <c r="AN49" s="228" t="s">
        <v>1565</v>
      </c>
      <c r="AO49" s="228">
        <v>3.164</v>
      </c>
      <c r="AP49" s="228" t="s">
        <v>1052</v>
      </c>
      <c r="AQ49" s="228" t="s">
        <v>1565</v>
      </c>
      <c r="AR49" s="229"/>
      <c r="AS49" s="228" t="s">
        <v>1615</v>
      </c>
      <c r="AT49" s="228" t="s">
        <v>1565</v>
      </c>
      <c r="AU49" s="229"/>
      <c r="AV49" s="229"/>
      <c r="AW49" s="229"/>
      <c r="AX49" s="228" t="s">
        <v>1052</v>
      </c>
      <c r="AY49" s="228" t="s">
        <v>1565</v>
      </c>
    </row>
    <row r="50" ht="22.5" hidden="1" customHeight="1">
      <c r="A50" s="227">
        <v>45777.0</v>
      </c>
      <c r="B50" s="228">
        <v>2.04384185156754E14</v>
      </c>
      <c r="C50" s="229"/>
      <c r="D50" s="230">
        <v>45770.78686342593</v>
      </c>
      <c r="E50" s="228" t="s">
        <v>1563</v>
      </c>
      <c r="F50" s="228" t="s">
        <v>1564</v>
      </c>
      <c r="G50" s="231"/>
      <c r="H50" s="229"/>
      <c r="I50" s="229"/>
      <c r="J50" s="228">
        <v>775.0</v>
      </c>
      <c r="K50" s="228">
        <v>10.0</v>
      </c>
      <c r="L50" s="228">
        <v>0.0</v>
      </c>
      <c r="M50" s="228">
        <v>0.0</v>
      </c>
      <c r="N50" s="228">
        <v>0.0</v>
      </c>
      <c r="O50" s="232">
        <v>785.0</v>
      </c>
      <c r="P50" s="228">
        <v>39.26</v>
      </c>
      <c r="Q50" s="233">
        <v>824.26</v>
      </c>
      <c r="R50" s="228">
        <v>824.24</v>
      </c>
      <c r="S50" s="234">
        <v>0.1</v>
      </c>
      <c r="T50" s="228">
        <v>82.42</v>
      </c>
      <c r="U50" s="228">
        <v>0.0</v>
      </c>
      <c r="V50" s="228">
        <v>0.0</v>
      </c>
      <c r="W50" s="228">
        <v>0.0</v>
      </c>
      <c r="X50" s="228">
        <v>0.0</v>
      </c>
      <c r="Y50" s="228">
        <v>16.48</v>
      </c>
      <c r="Z50" s="228">
        <v>0.0</v>
      </c>
      <c r="AA50" s="228">
        <v>0.0</v>
      </c>
      <c r="AB50" s="228">
        <v>0.0</v>
      </c>
      <c r="AC50" s="228">
        <v>0.0</v>
      </c>
      <c r="AD50" s="228">
        <v>17.8</v>
      </c>
      <c r="AE50" s="233">
        <v>116.7</v>
      </c>
      <c r="AF50" s="228">
        <v>0.0</v>
      </c>
      <c r="AG50" s="228">
        <v>0.0</v>
      </c>
      <c r="AH50" s="233">
        <v>0.0</v>
      </c>
      <c r="AI50" s="235">
        <v>39.25</v>
      </c>
      <c r="AJ50" s="228">
        <v>0.0</v>
      </c>
      <c r="AK50" s="228">
        <v>0.79</v>
      </c>
      <c r="AL50" s="236">
        <v>40.04</v>
      </c>
      <c r="AM50" s="233">
        <v>667.51</v>
      </c>
      <c r="AN50" s="228" t="s">
        <v>1565</v>
      </c>
      <c r="AO50" s="228">
        <v>5.363</v>
      </c>
      <c r="AP50" s="228" t="s">
        <v>1052</v>
      </c>
      <c r="AQ50" s="228" t="s">
        <v>1565</v>
      </c>
      <c r="AR50" s="229"/>
      <c r="AS50" s="228" t="s">
        <v>1616</v>
      </c>
      <c r="AT50" s="228" t="s">
        <v>1565</v>
      </c>
      <c r="AU50" s="229"/>
      <c r="AV50" s="229"/>
      <c r="AW50" s="229"/>
      <c r="AX50" s="228" t="s">
        <v>1052</v>
      </c>
      <c r="AY50" s="228" t="s">
        <v>1565</v>
      </c>
    </row>
    <row r="51" ht="22.5" hidden="1" customHeight="1">
      <c r="A51" s="227">
        <v>45777.0</v>
      </c>
      <c r="B51" s="228">
        <v>2.04385855697434E14</v>
      </c>
      <c r="C51" s="229"/>
      <c r="D51" s="230">
        <v>45770.80619212963</v>
      </c>
      <c r="E51" s="228" t="s">
        <v>1563</v>
      </c>
      <c r="F51" s="228" t="s">
        <v>1564</v>
      </c>
      <c r="G51" s="231"/>
      <c r="H51" s="229"/>
      <c r="I51" s="229"/>
      <c r="J51" s="228">
        <v>575.0</v>
      </c>
      <c r="K51" s="228">
        <v>10.0</v>
      </c>
      <c r="L51" s="228">
        <v>0.0</v>
      </c>
      <c r="M51" s="228">
        <v>0.0</v>
      </c>
      <c r="N51" s="228">
        <v>0.0</v>
      </c>
      <c r="O51" s="232">
        <v>585.0</v>
      </c>
      <c r="P51" s="228">
        <v>29.26</v>
      </c>
      <c r="Q51" s="233">
        <v>614.26</v>
      </c>
      <c r="R51" s="228">
        <v>614.24</v>
      </c>
      <c r="S51" s="234">
        <v>0.1</v>
      </c>
      <c r="T51" s="228">
        <v>61.42</v>
      </c>
      <c r="U51" s="228">
        <v>0.0</v>
      </c>
      <c r="V51" s="228">
        <v>0.0</v>
      </c>
      <c r="W51" s="228">
        <v>0.0</v>
      </c>
      <c r="X51" s="228">
        <v>0.0</v>
      </c>
      <c r="Y51" s="228">
        <v>12.28</v>
      </c>
      <c r="Z51" s="228">
        <v>0.0</v>
      </c>
      <c r="AA51" s="228">
        <v>0.0</v>
      </c>
      <c r="AB51" s="228">
        <v>0.0</v>
      </c>
      <c r="AC51" s="228">
        <v>0.0</v>
      </c>
      <c r="AD51" s="228">
        <v>13.26</v>
      </c>
      <c r="AE51" s="233">
        <v>86.96</v>
      </c>
      <c r="AF51" s="228">
        <v>0.0</v>
      </c>
      <c r="AG51" s="228">
        <v>0.0</v>
      </c>
      <c r="AH51" s="233">
        <v>0.0</v>
      </c>
      <c r="AI51" s="235">
        <v>29.25</v>
      </c>
      <c r="AJ51" s="228">
        <v>0.0</v>
      </c>
      <c r="AK51" s="228">
        <v>0.58</v>
      </c>
      <c r="AL51" s="236">
        <v>29.83</v>
      </c>
      <c r="AM51" s="233">
        <v>497.44</v>
      </c>
      <c r="AN51" s="228" t="s">
        <v>1565</v>
      </c>
      <c r="AO51" s="228">
        <v>3.918</v>
      </c>
      <c r="AP51" s="228" t="s">
        <v>1052</v>
      </c>
      <c r="AQ51" s="228" t="s">
        <v>1565</v>
      </c>
      <c r="AR51" s="229"/>
      <c r="AS51" s="228" t="s">
        <v>1617</v>
      </c>
      <c r="AT51" s="228" t="s">
        <v>1565</v>
      </c>
      <c r="AU51" s="229"/>
      <c r="AV51" s="229"/>
      <c r="AW51" s="229"/>
      <c r="AX51" s="228" t="s">
        <v>1052</v>
      </c>
      <c r="AY51" s="228" t="s">
        <v>1565</v>
      </c>
    </row>
    <row r="52" ht="22.5" hidden="1" customHeight="1">
      <c r="A52" s="227">
        <v>45777.0</v>
      </c>
      <c r="B52" s="228">
        <v>2.04386739344028E14</v>
      </c>
      <c r="C52" s="229"/>
      <c r="D52" s="230">
        <v>45770.81642361111</v>
      </c>
      <c r="E52" s="228" t="s">
        <v>1563</v>
      </c>
      <c r="F52" s="228" t="s">
        <v>1564</v>
      </c>
      <c r="G52" s="231"/>
      <c r="H52" s="229"/>
      <c r="I52" s="229"/>
      <c r="J52" s="228">
        <v>625.0</v>
      </c>
      <c r="K52" s="228">
        <v>10.0</v>
      </c>
      <c r="L52" s="228">
        <v>0.0</v>
      </c>
      <c r="M52" s="228">
        <v>0.0</v>
      </c>
      <c r="N52" s="228">
        <v>0.0</v>
      </c>
      <c r="O52" s="232">
        <v>635.0</v>
      </c>
      <c r="P52" s="228">
        <v>31.76</v>
      </c>
      <c r="Q52" s="233">
        <v>666.76</v>
      </c>
      <c r="R52" s="228">
        <v>666.76</v>
      </c>
      <c r="S52" s="234">
        <v>0.1</v>
      </c>
      <c r="T52" s="228">
        <v>66.68</v>
      </c>
      <c r="U52" s="228">
        <v>0.0</v>
      </c>
      <c r="V52" s="228">
        <v>0.0</v>
      </c>
      <c r="W52" s="228">
        <v>0.0</v>
      </c>
      <c r="X52" s="228">
        <v>0.0</v>
      </c>
      <c r="Y52" s="228">
        <v>13.34</v>
      </c>
      <c r="Z52" s="228">
        <v>0.0</v>
      </c>
      <c r="AA52" s="228">
        <v>0.0</v>
      </c>
      <c r="AB52" s="228">
        <v>0.0</v>
      </c>
      <c r="AC52" s="228">
        <v>0.0</v>
      </c>
      <c r="AD52" s="228">
        <v>14.4</v>
      </c>
      <c r="AE52" s="233">
        <v>94.42</v>
      </c>
      <c r="AF52" s="228">
        <v>0.0</v>
      </c>
      <c r="AG52" s="228">
        <v>0.0</v>
      </c>
      <c r="AH52" s="233">
        <v>0.0</v>
      </c>
      <c r="AI52" s="235">
        <v>31.75</v>
      </c>
      <c r="AJ52" s="228">
        <v>0.0</v>
      </c>
      <c r="AK52" s="228">
        <v>0.64</v>
      </c>
      <c r="AL52" s="236">
        <v>32.39</v>
      </c>
      <c r="AM52" s="233">
        <v>539.94</v>
      </c>
      <c r="AN52" s="228" t="s">
        <v>1565</v>
      </c>
      <c r="AO52" s="228">
        <v>11.254</v>
      </c>
      <c r="AP52" s="228" t="s">
        <v>1052</v>
      </c>
      <c r="AQ52" s="228" t="s">
        <v>1565</v>
      </c>
      <c r="AR52" s="229"/>
      <c r="AS52" s="237"/>
      <c r="AT52" s="228" t="s">
        <v>1565</v>
      </c>
      <c r="AU52" s="229"/>
      <c r="AV52" s="229"/>
      <c r="AW52" s="229"/>
      <c r="AX52" s="228" t="s">
        <v>1052</v>
      </c>
      <c r="AY52" s="228" t="s">
        <v>1565</v>
      </c>
    </row>
    <row r="53" ht="22.5" hidden="1" customHeight="1">
      <c r="A53" s="227">
        <v>45777.0</v>
      </c>
      <c r="B53" s="228">
        <v>2.04388648675384E14</v>
      </c>
      <c r="C53" s="229"/>
      <c r="D53" s="230">
        <v>45770.83851851852</v>
      </c>
      <c r="E53" s="228" t="s">
        <v>1563</v>
      </c>
      <c r="F53" s="228" t="s">
        <v>1564</v>
      </c>
      <c r="G53" s="231"/>
      <c r="H53" s="229"/>
      <c r="I53" s="229"/>
      <c r="J53" s="228">
        <v>350.0</v>
      </c>
      <c r="K53" s="228">
        <v>0.0</v>
      </c>
      <c r="L53" s="228">
        <v>0.0</v>
      </c>
      <c r="M53" s="228">
        <v>0.0</v>
      </c>
      <c r="N53" s="228">
        <v>0.0</v>
      </c>
      <c r="O53" s="232">
        <v>350.0</v>
      </c>
      <c r="P53" s="228">
        <v>17.5</v>
      </c>
      <c r="Q53" s="233">
        <v>367.5</v>
      </c>
      <c r="R53" s="228">
        <v>367.5</v>
      </c>
      <c r="S53" s="234">
        <v>0.1</v>
      </c>
      <c r="T53" s="228">
        <v>36.75</v>
      </c>
      <c r="U53" s="228">
        <v>0.0</v>
      </c>
      <c r="V53" s="228">
        <v>0.0</v>
      </c>
      <c r="W53" s="228">
        <v>0.0</v>
      </c>
      <c r="X53" s="228">
        <v>0.0</v>
      </c>
      <c r="Y53" s="228">
        <v>7.35</v>
      </c>
      <c r="Z53" s="228">
        <v>0.0</v>
      </c>
      <c r="AA53" s="228">
        <v>0.0</v>
      </c>
      <c r="AB53" s="228">
        <v>0.0</v>
      </c>
      <c r="AC53" s="228">
        <v>0.0</v>
      </c>
      <c r="AD53" s="228">
        <v>7.94</v>
      </c>
      <c r="AE53" s="233">
        <v>52.04</v>
      </c>
      <c r="AF53" s="228">
        <v>0.0</v>
      </c>
      <c r="AG53" s="228">
        <v>0.0</v>
      </c>
      <c r="AH53" s="233">
        <v>0.0</v>
      </c>
      <c r="AI53" s="235">
        <v>17.5</v>
      </c>
      <c r="AJ53" s="228">
        <v>0.0</v>
      </c>
      <c r="AK53" s="228">
        <v>0.35</v>
      </c>
      <c r="AL53" s="236">
        <v>17.85</v>
      </c>
      <c r="AM53" s="233">
        <v>297.61</v>
      </c>
      <c r="AN53" s="228" t="s">
        <v>1565</v>
      </c>
      <c r="AO53" s="228">
        <v>5.446</v>
      </c>
      <c r="AP53" s="228" t="s">
        <v>1052</v>
      </c>
      <c r="AQ53" s="228" t="s">
        <v>1565</v>
      </c>
      <c r="AR53" s="229"/>
      <c r="AS53" s="228" t="s">
        <v>1618</v>
      </c>
      <c r="AT53" s="228" t="s">
        <v>1565</v>
      </c>
      <c r="AU53" s="229"/>
      <c r="AV53" s="229"/>
      <c r="AW53" s="229"/>
      <c r="AX53" s="228" t="s">
        <v>1052</v>
      </c>
      <c r="AY53" s="228" t="s">
        <v>1565</v>
      </c>
    </row>
    <row r="54" ht="22.5" hidden="1" customHeight="1">
      <c r="A54" s="227">
        <v>45777.0</v>
      </c>
      <c r="B54" s="228">
        <v>2.04390039914798E14</v>
      </c>
      <c r="C54" s="229"/>
      <c r="D54" s="230">
        <v>45770.85461805556</v>
      </c>
      <c r="E54" s="228" t="s">
        <v>1563</v>
      </c>
      <c r="F54" s="228" t="s">
        <v>1564</v>
      </c>
      <c r="G54" s="231"/>
      <c r="H54" s="229"/>
      <c r="I54" s="229"/>
      <c r="J54" s="228">
        <v>695.0</v>
      </c>
      <c r="K54" s="228">
        <v>10.0</v>
      </c>
      <c r="L54" s="228">
        <v>0.0</v>
      </c>
      <c r="M54" s="228">
        <v>0.0</v>
      </c>
      <c r="N54" s="228">
        <v>0.0</v>
      </c>
      <c r="O54" s="232">
        <v>705.0</v>
      </c>
      <c r="P54" s="228">
        <v>35.26</v>
      </c>
      <c r="Q54" s="233">
        <v>740.26</v>
      </c>
      <c r="R54" s="228">
        <v>740.24</v>
      </c>
      <c r="S54" s="234">
        <v>0.1</v>
      </c>
      <c r="T54" s="228">
        <v>74.02</v>
      </c>
      <c r="U54" s="228">
        <v>0.0</v>
      </c>
      <c r="V54" s="228">
        <v>0.0</v>
      </c>
      <c r="W54" s="228">
        <v>0.0</v>
      </c>
      <c r="X54" s="228">
        <v>0.0</v>
      </c>
      <c r="Y54" s="228">
        <v>14.8</v>
      </c>
      <c r="Z54" s="228">
        <v>0.0</v>
      </c>
      <c r="AA54" s="228">
        <v>0.0</v>
      </c>
      <c r="AB54" s="228">
        <v>0.0</v>
      </c>
      <c r="AC54" s="228">
        <v>0.0</v>
      </c>
      <c r="AD54" s="228">
        <v>15.98</v>
      </c>
      <c r="AE54" s="233">
        <v>104.8</v>
      </c>
      <c r="AF54" s="228">
        <v>0.0</v>
      </c>
      <c r="AG54" s="228">
        <v>0.0</v>
      </c>
      <c r="AH54" s="233">
        <v>0.0</v>
      </c>
      <c r="AI54" s="235">
        <v>35.25</v>
      </c>
      <c r="AJ54" s="228">
        <v>0.0</v>
      </c>
      <c r="AK54" s="228">
        <v>0.7</v>
      </c>
      <c r="AL54" s="236">
        <v>35.95</v>
      </c>
      <c r="AM54" s="233">
        <v>599.48</v>
      </c>
      <c r="AN54" s="228" t="s">
        <v>1565</v>
      </c>
      <c r="AO54" s="228">
        <v>2.004</v>
      </c>
      <c r="AP54" s="228" t="s">
        <v>1052</v>
      </c>
      <c r="AQ54" s="228" t="s">
        <v>1565</v>
      </c>
      <c r="AR54" s="229"/>
      <c r="AS54" s="228" t="s">
        <v>1619</v>
      </c>
      <c r="AT54" s="228" t="s">
        <v>1565</v>
      </c>
      <c r="AU54" s="229"/>
      <c r="AV54" s="229"/>
      <c r="AW54" s="229"/>
      <c r="AX54" s="228" t="s">
        <v>1052</v>
      </c>
      <c r="AY54" s="228" t="s">
        <v>1565</v>
      </c>
    </row>
    <row r="55" ht="22.5" hidden="1" customHeight="1">
      <c r="A55" s="227">
        <v>45777.0</v>
      </c>
      <c r="B55" s="228">
        <v>2.0439708492803E14</v>
      </c>
      <c r="C55" s="229"/>
      <c r="D55" s="230">
        <v>45770.93615740741</v>
      </c>
      <c r="E55" s="228" t="s">
        <v>1563</v>
      </c>
      <c r="F55" s="228" t="s">
        <v>1564</v>
      </c>
      <c r="G55" s="231"/>
      <c r="H55" s="229"/>
      <c r="I55" s="228" t="s">
        <v>1620</v>
      </c>
      <c r="J55" s="228">
        <v>625.0</v>
      </c>
      <c r="K55" s="228">
        <v>10.0</v>
      </c>
      <c r="L55" s="228">
        <v>0.0</v>
      </c>
      <c r="M55" s="228">
        <v>0.0</v>
      </c>
      <c r="N55" s="228">
        <v>0.0</v>
      </c>
      <c r="O55" s="232">
        <v>635.0</v>
      </c>
      <c r="P55" s="228">
        <v>31.76</v>
      </c>
      <c r="Q55" s="233">
        <v>666.76</v>
      </c>
      <c r="R55" s="228">
        <v>666.76</v>
      </c>
      <c r="S55" s="234">
        <v>0.1</v>
      </c>
      <c r="T55" s="228">
        <v>66.68</v>
      </c>
      <c r="U55" s="228">
        <v>0.0</v>
      </c>
      <c r="V55" s="228">
        <v>0.0</v>
      </c>
      <c r="W55" s="228">
        <v>0.0</v>
      </c>
      <c r="X55" s="228">
        <v>0.0</v>
      </c>
      <c r="Y55" s="228">
        <v>13.34</v>
      </c>
      <c r="Z55" s="228">
        <v>0.0</v>
      </c>
      <c r="AA55" s="228">
        <v>0.0</v>
      </c>
      <c r="AB55" s="228">
        <v>0.0</v>
      </c>
      <c r="AC55" s="228">
        <v>0.0</v>
      </c>
      <c r="AD55" s="228">
        <v>14.4</v>
      </c>
      <c r="AE55" s="233">
        <v>94.42</v>
      </c>
      <c r="AF55" s="228">
        <v>0.0</v>
      </c>
      <c r="AG55" s="228">
        <v>0.0</v>
      </c>
      <c r="AH55" s="233">
        <v>0.0</v>
      </c>
      <c r="AI55" s="235">
        <v>31.75</v>
      </c>
      <c r="AJ55" s="228">
        <v>0.0</v>
      </c>
      <c r="AK55" s="228">
        <v>0.64</v>
      </c>
      <c r="AL55" s="236">
        <v>32.39</v>
      </c>
      <c r="AM55" s="233">
        <v>539.94</v>
      </c>
      <c r="AN55" s="228" t="s">
        <v>1565</v>
      </c>
      <c r="AO55" s="228">
        <v>0.651</v>
      </c>
      <c r="AP55" s="228" t="s">
        <v>1052</v>
      </c>
      <c r="AQ55" s="228" t="s">
        <v>1565</v>
      </c>
      <c r="AR55" s="229"/>
      <c r="AS55" s="228" t="s">
        <v>1607</v>
      </c>
      <c r="AT55" s="228" t="s">
        <v>1565</v>
      </c>
      <c r="AU55" s="229"/>
      <c r="AV55" s="229"/>
      <c r="AW55" s="229"/>
      <c r="AX55" s="228" t="s">
        <v>1052</v>
      </c>
      <c r="AY55" s="228" t="s">
        <v>1565</v>
      </c>
    </row>
    <row r="56" ht="22.5" hidden="1" customHeight="1">
      <c r="A56" s="227">
        <v>45777.0</v>
      </c>
      <c r="B56" s="228">
        <v>2.04446834613113E14</v>
      </c>
      <c r="C56" s="229"/>
      <c r="D56" s="230">
        <v>45771.511967592596</v>
      </c>
      <c r="E56" s="228" t="s">
        <v>1563</v>
      </c>
      <c r="F56" s="228" t="s">
        <v>1564</v>
      </c>
      <c r="G56" s="231"/>
      <c r="H56" s="229"/>
      <c r="I56" s="229"/>
      <c r="J56" s="228">
        <v>850.0</v>
      </c>
      <c r="K56" s="228">
        <v>10.0</v>
      </c>
      <c r="L56" s="228">
        <v>0.0</v>
      </c>
      <c r="M56" s="228">
        <v>0.0</v>
      </c>
      <c r="N56" s="228">
        <v>0.0</v>
      </c>
      <c r="O56" s="232">
        <v>860.0</v>
      </c>
      <c r="P56" s="228">
        <v>43.0</v>
      </c>
      <c r="Q56" s="233">
        <v>903.0</v>
      </c>
      <c r="R56" s="228">
        <v>903.0</v>
      </c>
      <c r="S56" s="234">
        <v>0.1</v>
      </c>
      <c r="T56" s="228">
        <v>90.3</v>
      </c>
      <c r="U56" s="228">
        <v>0.0</v>
      </c>
      <c r="V56" s="228">
        <v>0.0</v>
      </c>
      <c r="W56" s="228">
        <v>0.0</v>
      </c>
      <c r="X56" s="228">
        <v>0.0</v>
      </c>
      <c r="Y56" s="228">
        <v>18.06</v>
      </c>
      <c r="Z56" s="228">
        <v>0.0</v>
      </c>
      <c r="AA56" s="228">
        <v>0.0</v>
      </c>
      <c r="AB56" s="228">
        <v>0.0</v>
      </c>
      <c r="AC56" s="228">
        <v>0.0</v>
      </c>
      <c r="AD56" s="228">
        <v>19.5</v>
      </c>
      <c r="AE56" s="233">
        <v>127.86</v>
      </c>
      <c r="AF56" s="228">
        <v>0.0</v>
      </c>
      <c r="AG56" s="228">
        <v>0.0</v>
      </c>
      <c r="AH56" s="233">
        <v>0.0</v>
      </c>
      <c r="AI56" s="235">
        <v>43.0</v>
      </c>
      <c r="AJ56" s="228">
        <v>0.0</v>
      </c>
      <c r="AK56" s="228">
        <v>0.86</v>
      </c>
      <c r="AL56" s="236">
        <v>43.86</v>
      </c>
      <c r="AM56" s="233">
        <v>731.28</v>
      </c>
      <c r="AN56" s="228" t="s">
        <v>1565</v>
      </c>
      <c r="AO56" s="228">
        <v>6.411</v>
      </c>
      <c r="AP56" s="228" t="s">
        <v>1052</v>
      </c>
      <c r="AQ56" s="228" t="s">
        <v>1565</v>
      </c>
      <c r="AR56" s="229"/>
      <c r="AS56" s="237"/>
      <c r="AT56" s="228" t="s">
        <v>1565</v>
      </c>
      <c r="AU56" s="229"/>
      <c r="AV56" s="229"/>
      <c r="AW56" s="229"/>
      <c r="AX56" s="228" t="s">
        <v>1565</v>
      </c>
      <c r="AY56" s="228" t="s">
        <v>1565</v>
      </c>
    </row>
    <row r="57" ht="22.5" hidden="1" customHeight="1">
      <c r="A57" s="227">
        <v>45777.0</v>
      </c>
      <c r="B57" s="228">
        <v>2.04463308717339E14</v>
      </c>
      <c r="C57" s="229"/>
      <c r="D57" s="230">
        <v>45771.70263888889</v>
      </c>
      <c r="E57" s="228" t="s">
        <v>1563</v>
      </c>
      <c r="F57" s="228" t="s">
        <v>1564</v>
      </c>
      <c r="G57" s="231"/>
      <c r="H57" s="229"/>
      <c r="I57" s="229"/>
      <c r="J57" s="228">
        <v>850.0</v>
      </c>
      <c r="K57" s="228">
        <v>10.0</v>
      </c>
      <c r="L57" s="228">
        <v>0.0</v>
      </c>
      <c r="M57" s="228">
        <v>0.0</v>
      </c>
      <c r="N57" s="228">
        <v>0.0</v>
      </c>
      <c r="O57" s="232">
        <v>860.0</v>
      </c>
      <c r="P57" s="228">
        <v>43.0</v>
      </c>
      <c r="Q57" s="233">
        <v>903.0</v>
      </c>
      <c r="R57" s="228">
        <v>903.0</v>
      </c>
      <c r="S57" s="234">
        <v>0.1</v>
      </c>
      <c r="T57" s="228">
        <v>90.3</v>
      </c>
      <c r="U57" s="228">
        <v>0.0</v>
      </c>
      <c r="V57" s="228">
        <v>0.0</v>
      </c>
      <c r="W57" s="228">
        <v>0.0</v>
      </c>
      <c r="X57" s="228">
        <v>0.0</v>
      </c>
      <c r="Y57" s="228">
        <v>18.06</v>
      </c>
      <c r="Z57" s="228">
        <v>0.0</v>
      </c>
      <c r="AA57" s="228">
        <v>0.0</v>
      </c>
      <c r="AB57" s="228">
        <v>0.0</v>
      </c>
      <c r="AC57" s="228">
        <v>0.0</v>
      </c>
      <c r="AD57" s="228">
        <v>19.5</v>
      </c>
      <c r="AE57" s="233">
        <v>127.86</v>
      </c>
      <c r="AF57" s="228">
        <v>0.0</v>
      </c>
      <c r="AG57" s="228">
        <v>0.0</v>
      </c>
      <c r="AH57" s="233">
        <v>0.0</v>
      </c>
      <c r="AI57" s="235">
        <v>43.0</v>
      </c>
      <c r="AJ57" s="228">
        <v>0.0</v>
      </c>
      <c r="AK57" s="228">
        <v>0.86</v>
      </c>
      <c r="AL57" s="236">
        <v>43.86</v>
      </c>
      <c r="AM57" s="233">
        <v>731.28</v>
      </c>
      <c r="AN57" s="228" t="s">
        <v>1565</v>
      </c>
      <c r="AO57" s="228">
        <v>11.067</v>
      </c>
      <c r="AP57" s="228" t="s">
        <v>1052</v>
      </c>
      <c r="AQ57" s="228" t="s">
        <v>1565</v>
      </c>
      <c r="AR57" s="229"/>
      <c r="AS57" s="228" t="s">
        <v>1621</v>
      </c>
      <c r="AT57" s="228" t="s">
        <v>1565</v>
      </c>
      <c r="AU57" s="229"/>
      <c r="AV57" s="229"/>
      <c r="AW57" s="229"/>
      <c r="AX57" s="228" t="s">
        <v>1565</v>
      </c>
      <c r="AY57" s="228" t="s">
        <v>1565</v>
      </c>
    </row>
    <row r="58" ht="22.5" hidden="1" customHeight="1">
      <c r="A58" s="227">
        <v>45777.0</v>
      </c>
      <c r="B58" s="228">
        <v>2.04468550764975E14</v>
      </c>
      <c r="C58" s="229"/>
      <c r="D58" s="230">
        <v>45771.76331018518</v>
      </c>
      <c r="E58" s="228" t="s">
        <v>1563</v>
      </c>
      <c r="F58" s="228" t="s">
        <v>1564</v>
      </c>
      <c r="G58" s="231"/>
      <c r="H58" s="229"/>
      <c r="I58" s="228" t="s">
        <v>1606</v>
      </c>
      <c r="J58" s="228">
        <v>750.0</v>
      </c>
      <c r="K58" s="228">
        <v>10.0</v>
      </c>
      <c r="L58" s="228">
        <v>0.0</v>
      </c>
      <c r="M58" s="228">
        <v>0.0</v>
      </c>
      <c r="N58" s="228">
        <v>0.0</v>
      </c>
      <c r="O58" s="232">
        <v>760.0</v>
      </c>
      <c r="P58" s="228">
        <v>38.0</v>
      </c>
      <c r="Q58" s="233">
        <v>798.0</v>
      </c>
      <c r="R58" s="228">
        <v>798.0</v>
      </c>
      <c r="S58" s="234">
        <v>0.1</v>
      </c>
      <c r="T58" s="228">
        <v>79.8</v>
      </c>
      <c r="U58" s="228">
        <v>0.0</v>
      </c>
      <c r="V58" s="228">
        <v>0.0</v>
      </c>
      <c r="W58" s="228">
        <v>0.0</v>
      </c>
      <c r="X58" s="228">
        <v>0.0</v>
      </c>
      <c r="Y58" s="228">
        <v>15.96</v>
      </c>
      <c r="Z58" s="228">
        <v>0.0</v>
      </c>
      <c r="AA58" s="228">
        <v>0.0</v>
      </c>
      <c r="AB58" s="228">
        <v>0.0</v>
      </c>
      <c r="AC58" s="228">
        <v>0.0</v>
      </c>
      <c r="AD58" s="228">
        <v>17.24</v>
      </c>
      <c r="AE58" s="233">
        <v>113.0</v>
      </c>
      <c r="AF58" s="228">
        <v>0.0</v>
      </c>
      <c r="AG58" s="228">
        <v>0.0</v>
      </c>
      <c r="AH58" s="233">
        <v>0.0</v>
      </c>
      <c r="AI58" s="235">
        <v>38.0</v>
      </c>
      <c r="AJ58" s="228">
        <v>0.0</v>
      </c>
      <c r="AK58" s="228">
        <v>0.76</v>
      </c>
      <c r="AL58" s="236">
        <v>38.76</v>
      </c>
      <c r="AM58" s="233">
        <v>646.24</v>
      </c>
      <c r="AN58" s="228" t="s">
        <v>1565</v>
      </c>
      <c r="AO58" s="228">
        <v>0.694</v>
      </c>
      <c r="AP58" s="228" t="s">
        <v>1052</v>
      </c>
      <c r="AQ58" s="228" t="s">
        <v>1565</v>
      </c>
      <c r="AR58" s="229"/>
      <c r="AS58" s="228" t="s">
        <v>1568</v>
      </c>
      <c r="AT58" s="228" t="s">
        <v>1565</v>
      </c>
      <c r="AU58" s="229"/>
      <c r="AV58" s="229"/>
      <c r="AW58" s="229"/>
      <c r="AX58" s="228" t="s">
        <v>1052</v>
      </c>
      <c r="AY58" s="228" t="s">
        <v>1565</v>
      </c>
    </row>
    <row r="59" ht="22.5" hidden="1" customHeight="1">
      <c r="A59" s="227">
        <v>45777.0</v>
      </c>
      <c r="B59" s="228">
        <v>2.04472510573544E14</v>
      </c>
      <c r="C59" s="229"/>
      <c r="D59" s="230">
        <v>45771.80914351852</v>
      </c>
      <c r="E59" s="228" t="s">
        <v>1563</v>
      </c>
      <c r="F59" s="228" t="s">
        <v>1564</v>
      </c>
      <c r="G59" s="231"/>
      <c r="H59" s="229"/>
      <c r="I59" s="229"/>
      <c r="J59" s="228">
        <v>575.0</v>
      </c>
      <c r="K59" s="228">
        <v>10.0</v>
      </c>
      <c r="L59" s="228">
        <v>0.0</v>
      </c>
      <c r="M59" s="228">
        <v>0.0</v>
      </c>
      <c r="N59" s="228">
        <v>0.0</v>
      </c>
      <c r="O59" s="232">
        <v>585.0</v>
      </c>
      <c r="P59" s="228">
        <v>29.26</v>
      </c>
      <c r="Q59" s="233">
        <v>614.26</v>
      </c>
      <c r="R59" s="228">
        <v>614.24</v>
      </c>
      <c r="S59" s="234">
        <v>0.1</v>
      </c>
      <c r="T59" s="228">
        <v>61.42</v>
      </c>
      <c r="U59" s="228">
        <v>0.0</v>
      </c>
      <c r="V59" s="228">
        <v>0.0</v>
      </c>
      <c r="W59" s="228">
        <v>0.0</v>
      </c>
      <c r="X59" s="228">
        <v>0.0</v>
      </c>
      <c r="Y59" s="228">
        <v>12.28</v>
      </c>
      <c r="Z59" s="228">
        <v>0.0</v>
      </c>
      <c r="AA59" s="228">
        <v>0.0</v>
      </c>
      <c r="AB59" s="228">
        <v>0.0</v>
      </c>
      <c r="AC59" s="228">
        <v>0.0</v>
      </c>
      <c r="AD59" s="228">
        <v>13.26</v>
      </c>
      <c r="AE59" s="233">
        <v>86.96</v>
      </c>
      <c r="AF59" s="228">
        <v>0.0</v>
      </c>
      <c r="AG59" s="228">
        <v>0.0</v>
      </c>
      <c r="AH59" s="233">
        <v>0.0</v>
      </c>
      <c r="AI59" s="235">
        <v>29.25</v>
      </c>
      <c r="AJ59" s="228">
        <v>0.0</v>
      </c>
      <c r="AK59" s="228">
        <v>0.58</v>
      </c>
      <c r="AL59" s="236">
        <v>29.83</v>
      </c>
      <c r="AM59" s="233">
        <v>497.44</v>
      </c>
      <c r="AN59" s="228" t="s">
        <v>1565</v>
      </c>
      <c r="AO59" s="228">
        <v>5.962</v>
      </c>
      <c r="AP59" s="228" t="s">
        <v>1052</v>
      </c>
      <c r="AQ59" s="228" t="s">
        <v>1565</v>
      </c>
      <c r="AR59" s="229"/>
      <c r="AS59" s="228" t="s">
        <v>1622</v>
      </c>
      <c r="AT59" s="228" t="s">
        <v>1565</v>
      </c>
      <c r="AU59" s="229"/>
      <c r="AV59" s="229"/>
      <c r="AW59" s="229"/>
      <c r="AX59" s="228" t="s">
        <v>1052</v>
      </c>
      <c r="AY59" s="228" t="s">
        <v>1565</v>
      </c>
    </row>
    <row r="60" ht="22.5" hidden="1" customHeight="1">
      <c r="A60" s="227">
        <v>45777.0</v>
      </c>
      <c r="B60" s="228">
        <v>2.0447474877518E14</v>
      </c>
      <c r="C60" s="229"/>
      <c r="D60" s="230">
        <v>45771.8350462963</v>
      </c>
      <c r="E60" s="228" t="s">
        <v>1563</v>
      </c>
      <c r="F60" s="228" t="s">
        <v>1564</v>
      </c>
      <c r="G60" s="231"/>
      <c r="H60" s="229"/>
      <c r="I60" s="229"/>
      <c r="J60" s="228">
        <v>750.0</v>
      </c>
      <c r="K60" s="228">
        <v>10.0</v>
      </c>
      <c r="L60" s="228">
        <v>0.0</v>
      </c>
      <c r="M60" s="228">
        <v>0.0</v>
      </c>
      <c r="N60" s="228">
        <v>0.0</v>
      </c>
      <c r="O60" s="232">
        <v>760.0</v>
      </c>
      <c r="P60" s="228">
        <v>38.0</v>
      </c>
      <c r="Q60" s="233">
        <v>798.0</v>
      </c>
      <c r="R60" s="228">
        <v>798.0</v>
      </c>
      <c r="S60" s="234">
        <v>0.1</v>
      </c>
      <c r="T60" s="228">
        <v>79.8</v>
      </c>
      <c r="U60" s="228">
        <v>0.0</v>
      </c>
      <c r="V60" s="228">
        <v>0.0</v>
      </c>
      <c r="W60" s="228">
        <v>0.0</v>
      </c>
      <c r="X60" s="228">
        <v>0.0</v>
      </c>
      <c r="Y60" s="228">
        <v>15.96</v>
      </c>
      <c r="Z60" s="228">
        <v>0.0</v>
      </c>
      <c r="AA60" s="228">
        <v>0.0</v>
      </c>
      <c r="AB60" s="228">
        <v>0.0</v>
      </c>
      <c r="AC60" s="228">
        <v>0.0</v>
      </c>
      <c r="AD60" s="228">
        <v>17.24</v>
      </c>
      <c r="AE60" s="233">
        <v>113.0</v>
      </c>
      <c r="AF60" s="228">
        <v>0.0</v>
      </c>
      <c r="AG60" s="228">
        <v>0.0</v>
      </c>
      <c r="AH60" s="233">
        <v>0.0</v>
      </c>
      <c r="AI60" s="235">
        <v>38.0</v>
      </c>
      <c r="AJ60" s="228">
        <v>0.0</v>
      </c>
      <c r="AK60" s="228">
        <v>0.76</v>
      </c>
      <c r="AL60" s="236">
        <v>38.76</v>
      </c>
      <c r="AM60" s="233">
        <v>646.24</v>
      </c>
      <c r="AN60" s="228" t="s">
        <v>1565</v>
      </c>
      <c r="AO60" s="228">
        <v>6.628</v>
      </c>
      <c r="AP60" s="228" t="s">
        <v>1052</v>
      </c>
      <c r="AQ60" s="228" t="s">
        <v>1565</v>
      </c>
      <c r="AR60" s="229"/>
      <c r="AS60" s="228" t="s">
        <v>1623</v>
      </c>
      <c r="AT60" s="228" t="s">
        <v>1565</v>
      </c>
      <c r="AU60" s="229"/>
      <c r="AV60" s="229"/>
      <c r="AW60" s="229"/>
      <c r="AX60" s="228" t="s">
        <v>1052</v>
      </c>
      <c r="AY60" s="228" t="s">
        <v>1565</v>
      </c>
    </row>
    <row r="61" ht="22.5" hidden="1" customHeight="1">
      <c r="A61" s="227">
        <v>45777.0</v>
      </c>
      <c r="B61" s="228">
        <v>2.04476158750656E14</v>
      </c>
      <c r="C61" s="229"/>
      <c r="D61" s="230">
        <v>45771.85136574074</v>
      </c>
      <c r="E61" s="228" t="s">
        <v>1563</v>
      </c>
      <c r="F61" s="228" t="s">
        <v>1564</v>
      </c>
      <c r="G61" s="231"/>
      <c r="H61" s="229"/>
      <c r="I61" s="229"/>
      <c r="J61" s="228">
        <v>750.0</v>
      </c>
      <c r="K61" s="228">
        <v>10.0</v>
      </c>
      <c r="L61" s="228">
        <v>0.0</v>
      </c>
      <c r="M61" s="228">
        <v>0.0</v>
      </c>
      <c r="N61" s="228">
        <v>0.0</v>
      </c>
      <c r="O61" s="232">
        <v>760.0</v>
      </c>
      <c r="P61" s="228">
        <v>38.0</v>
      </c>
      <c r="Q61" s="233">
        <v>798.0</v>
      </c>
      <c r="R61" s="228">
        <v>798.0</v>
      </c>
      <c r="S61" s="234">
        <v>0.1</v>
      </c>
      <c r="T61" s="228">
        <v>79.8</v>
      </c>
      <c r="U61" s="228">
        <v>0.0</v>
      </c>
      <c r="V61" s="228">
        <v>0.0</v>
      </c>
      <c r="W61" s="228">
        <v>0.0</v>
      </c>
      <c r="X61" s="228">
        <v>0.0</v>
      </c>
      <c r="Y61" s="228">
        <v>15.96</v>
      </c>
      <c r="Z61" s="228">
        <v>0.0</v>
      </c>
      <c r="AA61" s="228">
        <v>0.0</v>
      </c>
      <c r="AB61" s="228">
        <v>0.0</v>
      </c>
      <c r="AC61" s="228">
        <v>0.0</v>
      </c>
      <c r="AD61" s="228">
        <v>17.24</v>
      </c>
      <c r="AE61" s="233">
        <v>113.0</v>
      </c>
      <c r="AF61" s="228">
        <v>0.0</v>
      </c>
      <c r="AG61" s="228">
        <v>0.0</v>
      </c>
      <c r="AH61" s="233">
        <v>0.0</v>
      </c>
      <c r="AI61" s="235">
        <v>38.0</v>
      </c>
      <c r="AJ61" s="228">
        <v>0.0</v>
      </c>
      <c r="AK61" s="228">
        <v>0.76</v>
      </c>
      <c r="AL61" s="236">
        <v>38.76</v>
      </c>
      <c r="AM61" s="233">
        <v>646.24</v>
      </c>
      <c r="AN61" s="228" t="s">
        <v>1565</v>
      </c>
      <c r="AO61" s="228">
        <v>0.777</v>
      </c>
      <c r="AP61" s="228" t="s">
        <v>1052</v>
      </c>
      <c r="AQ61" s="228" t="s">
        <v>1565</v>
      </c>
      <c r="AR61" s="229"/>
      <c r="AS61" s="228" t="s">
        <v>1624</v>
      </c>
      <c r="AT61" s="228" t="s">
        <v>1565</v>
      </c>
      <c r="AU61" s="229"/>
      <c r="AV61" s="229"/>
      <c r="AW61" s="229"/>
      <c r="AX61" s="228" t="s">
        <v>1052</v>
      </c>
      <c r="AY61" s="228" t="s">
        <v>1565</v>
      </c>
    </row>
    <row r="62" ht="22.5" hidden="1" customHeight="1">
      <c r="A62" s="227">
        <v>45777.0</v>
      </c>
      <c r="B62" s="228">
        <v>2.04479499552477E14</v>
      </c>
      <c r="C62" s="229"/>
      <c r="D62" s="230">
        <v>45771.89003472222</v>
      </c>
      <c r="E62" s="228" t="s">
        <v>1563</v>
      </c>
      <c r="F62" s="228" t="s">
        <v>1564</v>
      </c>
      <c r="G62" s="231"/>
      <c r="H62" s="229"/>
      <c r="I62" s="229"/>
      <c r="J62" s="228">
        <v>2015.0</v>
      </c>
      <c r="K62" s="228">
        <v>20.0</v>
      </c>
      <c r="L62" s="228">
        <v>0.0</v>
      </c>
      <c r="M62" s="228">
        <v>0.0</v>
      </c>
      <c r="N62" s="228">
        <v>0.0</v>
      </c>
      <c r="O62" s="232">
        <v>2035.0</v>
      </c>
      <c r="P62" s="228">
        <v>101.76</v>
      </c>
      <c r="Q62" s="233">
        <v>2136.76</v>
      </c>
      <c r="R62" s="228">
        <v>2136.76</v>
      </c>
      <c r="S62" s="234">
        <v>0.1</v>
      </c>
      <c r="T62" s="228">
        <v>213.68</v>
      </c>
      <c r="U62" s="228">
        <v>0.0</v>
      </c>
      <c r="V62" s="228">
        <v>0.0</v>
      </c>
      <c r="W62" s="228">
        <v>0.0</v>
      </c>
      <c r="X62" s="228">
        <v>0.0</v>
      </c>
      <c r="Y62" s="228">
        <v>42.74</v>
      </c>
      <c r="Z62" s="228">
        <v>0.0</v>
      </c>
      <c r="AA62" s="228">
        <v>0.0</v>
      </c>
      <c r="AB62" s="228">
        <v>0.0</v>
      </c>
      <c r="AC62" s="228">
        <v>0.0</v>
      </c>
      <c r="AD62" s="228">
        <v>46.16</v>
      </c>
      <c r="AE62" s="233">
        <v>302.58</v>
      </c>
      <c r="AF62" s="228">
        <v>0.0</v>
      </c>
      <c r="AG62" s="228">
        <v>0.0</v>
      </c>
      <c r="AH62" s="233">
        <v>0.0</v>
      </c>
      <c r="AI62" s="235">
        <v>101.75</v>
      </c>
      <c r="AJ62" s="228">
        <v>0.0</v>
      </c>
      <c r="AK62" s="228">
        <v>2.04</v>
      </c>
      <c r="AL62" s="236">
        <v>103.79</v>
      </c>
      <c r="AM62" s="233">
        <v>1730.39</v>
      </c>
      <c r="AN62" s="228" t="s">
        <v>1565</v>
      </c>
      <c r="AO62" s="228">
        <v>1.555</v>
      </c>
      <c r="AP62" s="228" t="s">
        <v>1052</v>
      </c>
      <c r="AQ62" s="228" t="s">
        <v>1565</v>
      </c>
      <c r="AR62" s="229"/>
      <c r="AS62" s="228" t="s">
        <v>1625</v>
      </c>
      <c r="AT62" s="228" t="s">
        <v>1565</v>
      </c>
      <c r="AU62" s="229"/>
      <c r="AV62" s="229"/>
      <c r="AW62" s="229"/>
      <c r="AX62" s="228" t="s">
        <v>1052</v>
      </c>
      <c r="AY62" s="228" t="s">
        <v>1565</v>
      </c>
    </row>
    <row r="63" ht="22.5" hidden="1" customHeight="1">
      <c r="A63" s="227">
        <v>45777.0</v>
      </c>
      <c r="B63" s="228">
        <v>2.04482779724792E14</v>
      </c>
      <c r="C63" s="229"/>
      <c r="D63" s="230">
        <v>45771.92799768518</v>
      </c>
      <c r="E63" s="228" t="s">
        <v>1563</v>
      </c>
      <c r="F63" s="228" t="s">
        <v>1564</v>
      </c>
      <c r="G63" s="231"/>
      <c r="H63" s="229"/>
      <c r="I63" s="229"/>
      <c r="J63" s="228">
        <v>1350.0</v>
      </c>
      <c r="K63" s="228">
        <v>20.0</v>
      </c>
      <c r="L63" s="228">
        <v>0.0</v>
      </c>
      <c r="M63" s="228">
        <v>0.0</v>
      </c>
      <c r="N63" s="228">
        <v>0.0</v>
      </c>
      <c r="O63" s="232">
        <v>1370.0</v>
      </c>
      <c r="P63" s="228">
        <v>68.5</v>
      </c>
      <c r="Q63" s="233">
        <v>1438.5</v>
      </c>
      <c r="R63" s="228">
        <v>1438.5</v>
      </c>
      <c r="S63" s="234">
        <v>0.1</v>
      </c>
      <c r="T63" s="228">
        <v>143.85</v>
      </c>
      <c r="U63" s="228">
        <v>0.0</v>
      </c>
      <c r="V63" s="228">
        <v>0.0</v>
      </c>
      <c r="W63" s="228">
        <v>0.0</v>
      </c>
      <c r="X63" s="228">
        <v>0.0</v>
      </c>
      <c r="Y63" s="228">
        <v>28.77</v>
      </c>
      <c r="Z63" s="228">
        <v>0.0</v>
      </c>
      <c r="AA63" s="228">
        <v>0.0</v>
      </c>
      <c r="AB63" s="228">
        <v>0.0</v>
      </c>
      <c r="AC63" s="228">
        <v>0.0</v>
      </c>
      <c r="AD63" s="228">
        <v>31.08</v>
      </c>
      <c r="AE63" s="233">
        <v>203.7</v>
      </c>
      <c r="AF63" s="228">
        <v>0.0</v>
      </c>
      <c r="AG63" s="228">
        <v>0.0</v>
      </c>
      <c r="AH63" s="233">
        <v>0.0</v>
      </c>
      <c r="AI63" s="235">
        <v>68.5</v>
      </c>
      <c r="AJ63" s="228">
        <v>0.0</v>
      </c>
      <c r="AK63" s="228">
        <v>1.37</v>
      </c>
      <c r="AL63" s="236">
        <v>69.87</v>
      </c>
      <c r="AM63" s="233">
        <v>1164.95</v>
      </c>
      <c r="AN63" s="228" t="s">
        <v>1565</v>
      </c>
      <c r="AO63" s="228">
        <v>3.721</v>
      </c>
      <c r="AP63" s="228" t="s">
        <v>1052</v>
      </c>
      <c r="AQ63" s="228" t="s">
        <v>1565</v>
      </c>
      <c r="AR63" s="229"/>
      <c r="AS63" s="228" t="s">
        <v>1626</v>
      </c>
      <c r="AT63" s="228" t="s">
        <v>1565</v>
      </c>
      <c r="AU63" s="229"/>
      <c r="AV63" s="229"/>
      <c r="AW63" s="229"/>
      <c r="AX63" s="228" t="s">
        <v>1052</v>
      </c>
      <c r="AY63" s="228" t="s">
        <v>1565</v>
      </c>
    </row>
    <row r="64" ht="22.5" hidden="1" customHeight="1">
      <c r="A64" s="227">
        <v>45777.0</v>
      </c>
      <c r="B64" s="228">
        <v>2.04558048502256E14</v>
      </c>
      <c r="C64" s="229"/>
      <c r="D64" s="230">
        <v>45772.799166666664</v>
      </c>
      <c r="E64" s="228" t="s">
        <v>1563</v>
      </c>
      <c r="F64" s="228" t="s">
        <v>1564</v>
      </c>
      <c r="G64" s="231"/>
      <c r="H64" s="229"/>
      <c r="I64" s="229"/>
      <c r="J64" s="228">
        <v>1100.0</v>
      </c>
      <c r="K64" s="228">
        <v>20.0</v>
      </c>
      <c r="L64" s="228">
        <v>0.0</v>
      </c>
      <c r="M64" s="228">
        <v>0.0</v>
      </c>
      <c r="N64" s="228">
        <v>0.0</v>
      </c>
      <c r="O64" s="232">
        <v>1120.0</v>
      </c>
      <c r="P64" s="228">
        <v>56.0</v>
      </c>
      <c r="Q64" s="233">
        <v>1176.0</v>
      </c>
      <c r="R64" s="228">
        <v>1176.0</v>
      </c>
      <c r="S64" s="234">
        <v>0.1</v>
      </c>
      <c r="T64" s="228">
        <v>117.6</v>
      </c>
      <c r="U64" s="228">
        <v>0.0</v>
      </c>
      <c r="V64" s="228">
        <v>0.0</v>
      </c>
      <c r="W64" s="228">
        <v>0.0</v>
      </c>
      <c r="X64" s="228">
        <v>0.0</v>
      </c>
      <c r="Y64" s="228">
        <v>23.52</v>
      </c>
      <c r="Z64" s="228">
        <v>0.0</v>
      </c>
      <c r="AA64" s="228">
        <v>0.0</v>
      </c>
      <c r="AB64" s="228">
        <v>0.0</v>
      </c>
      <c r="AC64" s="228">
        <v>0.0</v>
      </c>
      <c r="AD64" s="228">
        <v>25.4</v>
      </c>
      <c r="AE64" s="233">
        <v>166.52</v>
      </c>
      <c r="AF64" s="228">
        <v>0.0</v>
      </c>
      <c r="AG64" s="228">
        <v>0.0</v>
      </c>
      <c r="AH64" s="233">
        <v>0.0</v>
      </c>
      <c r="AI64" s="235">
        <v>56.0</v>
      </c>
      <c r="AJ64" s="228">
        <v>0.0</v>
      </c>
      <c r="AK64" s="228">
        <v>1.12</v>
      </c>
      <c r="AL64" s="236">
        <v>57.12</v>
      </c>
      <c r="AM64" s="233">
        <v>952.36</v>
      </c>
      <c r="AN64" s="228" t="s">
        <v>1565</v>
      </c>
      <c r="AO64" s="228">
        <v>3.022</v>
      </c>
      <c r="AP64" s="228" t="s">
        <v>1052</v>
      </c>
      <c r="AQ64" s="228" t="s">
        <v>1565</v>
      </c>
      <c r="AR64" s="229"/>
      <c r="AS64" s="228" t="s">
        <v>1600</v>
      </c>
      <c r="AT64" s="228" t="s">
        <v>1565</v>
      </c>
      <c r="AU64" s="229"/>
      <c r="AV64" s="229"/>
      <c r="AW64" s="229"/>
      <c r="AX64" s="228" t="s">
        <v>1052</v>
      </c>
      <c r="AY64" s="228" t="s">
        <v>1565</v>
      </c>
    </row>
    <row r="65" ht="22.5" hidden="1" customHeight="1">
      <c r="A65" s="227">
        <v>45777.0</v>
      </c>
      <c r="B65" s="228">
        <v>2.04558947155827E14</v>
      </c>
      <c r="C65" s="229"/>
      <c r="D65" s="230">
        <v>45772.80957175926</v>
      </c>
      <c r="E65" s="228" t="s">
        <v>1563</v>
      </c>
      <c r="F65" s="228" t="s">
        <v>1564</v>
      </c>
      <c r="G65" s="231"/>
      <c r="H65" s="229"/>
      <c r="I65" s="229"/>
      <c r="J65" s="228">
        <v>380.0</v>
      </c>
      <c r="K65" s="228">
        <v>0.0</v>
      </c>
      <c r="L65" s="228">
        <v>0.0</v>
      </c>
      <c r="M65" s="228">
        <v>0.0</v>
      </c>
      <c r="N65" s="228">
        <v>0.0</v>
      </c>
      <c r="O65" s="232">
        <v>380.0</v>
      </c>
      <c r="P65" s="228">
        <v>19.0</v>
      </c>
      <c r="Q65" s="233">
        <v>399.0</v>
      </c>
      <c r="R65" s="228">
        <v>399.0</v>
      </c>
      <c r="S65" s="234">
        <v>0.1</v>
      </c>
      <c r="T65" s="228">
        <v>39.9</v>
      </c>
      <c r="U65" s="228">
        <v>0.0</v>
      </c>
      <c r="V65" s="228">
        <v>0.0</v>
      </c>
      <c r="W65" s="228">
        <v>0.0</v>
      </c>
      <c r="X65" s="228">
        <v>0.0</v>
      </c>
      <c r="Y65" s="228">
        <v>7.98</v>
      </c>
      <c r="Z65" s="228">
        <v>0.0</v>
      </c>
      <c r="AA65" s="228">
        <v>0.0</v>
      </c>
      <c r="AB65" s="228">
        <v>0.0</v>
      </c>
      <c r="AC65" s="228">
        <v>0.0</v>
      </c>
      <c r="AD65" s="228">
        <v>8.62</v>
      </c>
      <c r="AE65" s="233">
        <v>56.5</v>
      </c>
      <c r="AF65" s="228">
        <v>0.0</v>
      </c>
      <c r="AG65" s="228">
        <v>0.0</v>
      </c>
      <c r="AH65" s="233">
        <v>0.0</v>
      </c>
      <c r="AI65" s="235">
        <v>19.0</v>
      </c>
      <c r="AJ65" s="228">
        <v>0.0</v>
      </c>
      <c r="AK65" s="228">
        <v>0.38</v>
      </c>
      <c r="AL65" s="236">
        <v>19.38</v>
      </c>
      <c r="AM65" s="233">
        <v>323.12</v>
      </c>
      <c r="AN65" s="228" t="s">
        <v>1565</v>
      </c>
      <c r="AO65" s="228">
        <v>2.964</v>
      </c>
      <c r="AP65" s="228" t="s">
        <v>1052</v>
      </c>
      <c r="AQ65" s="228" t="s">
        <v>1565</v>
      </c>
      <c r="AR65" s="229"/>
      <c r="AS65" s="228" t="s">
        <v>1627</v>
      </c>
      <c r="AT65" s="228" t="s">
        <v>1565</v>
      </c>
      <c r="AU65" s="229"/>
      <c r="AV65" s="229"/>
      <c r="AW65" s="229"/>
      <c r="AX65" s="228" t="s">
        <v>1052</v>
      </c>
      <c r="AY65" s="228" t="s">
        <v>1565</v>
      </c>
    </row>
    <row r="66" ht="22.5" hidden="1" customHeight="1">
      <c r="A66" s="227">
        <v>45777.0</v>
      </c>
      <c r="B66" s="228">
        <v>2.04559154889387E14</v>
      </c>
      <c r="C66" s="229"/>
      <c r="D66" s="230">
        <v>45772.81196759259</v>
      </c>
      <c r="E66" s="228" t="s">
        <v>1563</v>
      </c>
      <c r="F66" s="228" t="s">
        <v>1564</v>
      </c>
      <c r="G66" s="231"/>
      <c r="H66" s="229"/>
      <c r="I66" s="228" t="s">
        <v>1599</v>
      </c>
      <c r="J66" s="228">
        <v>1705.0</v>
      </c>
      <c r="K66" s="228">
        <v>30.0</v>
      </c>
      <c r="L66" s="228">
        <v>0.0</v>
      </c>
      <c r="M66" s="228">
        <v>0.0</v>
      </c>
      <c r="N66" s="228">
        <v>0.0</v>
      </c>
      <c r="O66" s="232">
        <v>1735.0</v>
      </c>
      <c r="P66" s="228">
        <v>86.76</v>
      </c>
      <c r="Q66" s="233">
        <v>1821.76</v>
      </c>
      <c r="R66" s="228">
        <v>1821.76</v>
      </c>
      <c r="S66" s="234">
        <v>0.1</v>
      </c>
      <c r="T66" s="228">
        <v>182.18</v>
      </c>
      <c r="U66" s="228">
        <v>0.0</v>
      </c>
      <c r="V66" s="228">
        <v>0.0</v>
      </c>
      <c r="W66" s="228">
        <v>0.0</v>
      </c>
      <c r="X66" s="228">
        <v>0.0</v>
      </c>
      <c r="Y66" s="228">
        <v>36.44</v>
      </c>
      <c r="Z66" s="228">
        <v>0.0</v>
      </c>
      <c r="AA66" s="228">
        <v>0.0</v>
      </c>
      <c r="AB66" s="228">
        <v>0.0</v>
      </c>
      <c r="AC66" s="228">
        <v>0.0</v>
      </c>
      <c r="AD66" s="228">
        <v>39.36</v>
      </c>
      <c r="AE66" s="233">
        <v>257.98</v>
      </c>
      <c r="AF66" s="228">
        <v>0.0</v>
      </c>
      <c r="AG66" s="228">
        <v>0.0</v>
      </c>
      <c r="AH66" s="233">
        <v>0.0</v>
      </c>
      <c r="AI66" s="235">
        <v>86.75</v>
      </c>
      <c r="AJ66" s="228">
        <v>0.0</v>
      </c>
      <c r="AK66" s="228">
        <v>1.74</v>
      </c>
      <c r="AL66" s="236">
        <v>88.49</v>
      </c>
      <c r="AM66" s="233">
        <v>1475.3</v>
      </c>
      <c r="AN66" s="228" t="s">
        <v>1565</v>
      </c>
      <c r="AO66" s="228">
        <v>6.589</v>
      </c>
      <c r="AP66" s="228" t="s">
        <v>1052</v>
      </c>
      <c r="AQ66" s="228" t="s">
        <v>1565</v>
      </c>
      <c r="AR66" s="229"/>
      <c r="AS66" s="228" t="s">
        <v>1628</v>
      </c>
      <c r="AT66" s="228" t="s">
        <v>1565</v>
      </c>
      <c r="AU66" s="229"/>
      <c r="AV66" s="229"/>
      <c r="AW66" s="229"/>
      <c r="AX66" s="228" t="s">
        <v>1565</v>
      </c>
      <c r="AY66" s="228" t="s">
        <v>1565</v>
      </c>
    </row>
    <row r="67" ht="22.5" hidden="1" customHeight="1">
      <c r="A67" s="227">
        <v>45777.0</v>
      </c>
      <c r="B67" s="228">
        <v>2.04561278937219E14</v>
      </c>
      <c r="C67" s="229"/>
      <c r="D67" s="230">
        <v>45772.836550925924</v>
      </c>
      <c r="E67" s="228" t="s">
        <v>1563</v>
      </c>
      <c r="F67" s="228" t="s">
        <v>1564</v>
      </c>
      <c r="G67" s="231"/>
      <c r="H67" s="229"/>
      <c r="I67" s="229"/>
      <c r="J67" s="228">
        <v>570.0</v>
      </c>
      <c r="K67" s="228">
        <v>0.0</v>
      </c>
      <c r="L67" s="228">
        <v>0.0</v>
      </c>
      <c r="M67" s="228">
        <v>0.0</v>
      </c>
      <c r="N67" s="228">
        <v>0.0</v>
      </c>
      <c r="O67" s="232">
        <v>570.0</v>
      </c>
      <c r="P67" s="228">
        <v>28.5</v>
      </c>
      <c r="Q67" s="233">
        <v>598.5</v>
      </c>
      <c r="R67" s="228">
        <v>598.5</v>
      </c>
      <c r="S67" s="234">
        <v>0.1</v>
      </c>
      <c r="T67" s="228">
        <v>59.85</v>
      </c>
      <c r="U67" s="228">
        <v>0.0</v>
      </c>
      <c r="V67" s="228">
        <v>0.0</v>
      </c>
      <c r="W67" s="228">
        <v>0.0</v>
      </c>
      <c r="X67" s="228">
        <v>0.0</v>
      </c>
      <c r="Y67" s="228">
        <v>11.97</v>
      </c>
      <c r="Z67" s="228">
        <v>0.0</v>
      </c>
      <c r="AA67" s="228">
        <v>0.0</v>
      </c>
      <c r="AB67" s="228">
        <v>0.0</v>
      </c>
      <c r="AC67" s="228">
        <v>0.0</v>
      </c>
      <c r="AD67" s="228">
        <v>12.92</v>
      </c>
      <c r="AE67" s="233">
        <v>84.74</v>
      </c>
      <c r="AF67" s="228">
        <v>0.0</v>
      </c>
      <c r="AG67" s="228">
        <v>0.0</v>
      </c>
      <c r="AH67" s="233">
        <v>0.0</v>
      </c>
      <c r="AI67" s="235">
        <v>28.5</v>
      </c>
      <c r="AJ67" s="228">
        <v>0.0</v>
      </c>
      <c r="AK67" s="228">
        <v>0.57</v>
      </c>
      <c r="AL67" s="236">
        <v>29.07</v>
      </c>
      <c r="AM67" s="233">
        <v>484.67</v>
      </c>
      <c r="AN67" s="228" t="s">
        <v>1565</v>
      </c>
      <c r="AO67" s="228">
        <v>6.844</v>
      </c>
      <c r="AP67" s="228" t="s">
        <v>1052</v>
      </c>
      <c r="AQ67" s="228" t="s">
        <v>1565</v>
      </c>
      <c r="AR67" s="229"/>
      <c r="AS67" s="228" t="s">
        <v>1629</v>
      </c>
      <c r="AT67" s="228" t="s">
        <v>1565</v>
      </c>
      <c r="AU67" s="229"/>
      <c r="AV67" s="229"/>
      <c r="AW67" s="229"/>
      <c r="AX67" s="228" t="s">
        <v>1052</v>
      </c>
      <c r="AY67" s="228" t="s">
        <v>1565</v>
      </c>
    </row>
    <row r="68" ht="22.5" hidden="1" customHeight="1">
      <c r="A68" s="227">
        <v>45777.0</v>
      </c>
      <c r="B68" s="228">
        <v>2.04565890938565E14</v>
      </c>
      <c r="C68" s="229"/>
      <c r="D68" s="230">
        <v>45772.88993055555</v>
      </c>
      <c r="E68" s="228" t="s">
        <v>1563</v>
      </c>
      <c r="F68" s="228" t="s">
        <v>1564</v>
      </c>
      <c r="G68" s="231"/>
      <c r="H68" s="229"/>
      <c r="I68" s="229"/>
      <c r="J68" s="228">
        <v>625.0</v>
      </c>
      <c r="K68" s="228">
        <v>10.0</v>
      </c>
      <c r="L68" s="228">
        <v>0.0</v>
      </c>
      <c r="M68" s="228">
        <v>0.0</v>
      </c>
      <c r="N68" s="228">
        <v>0.0</v>
      </c>
      <c r="O68" s="232">
        <v>635.0</v>
      </c>
      <c r="P68" s="228">
        <v>31.76</v>
      </c>
      <c r="Q68" s="233">
        <v>666.76</v>
      </c>
      <c r="R68" s="228">
        <v>666.76</v>
      </c>
      <c r="S68" s="234">
        <v>0.1</v>
      </c>
      <c r="T68" s="228">
        <v>66.68</v>
      </c>
      <c r="U68" s="228">
        <v>0.0</v>
      </c>
      <c r="V68" s="228">
        <v>0.0</v>
      </c>
      <c r="W68" s="228">
        <v>0.0</v>
      </c>
      <c r="X68" s="228">
        <v>0.0</v>
      </c>
      <c r="Y68" s="228">
        <v>13.34</v>
      </c>
      <c r="Z68" s="228">
        <v>0.0</v>
      </c>
      <c r="AA68" s="228">
        <v>0.0</v>
      </c>
      <c r="AB68" s="228">
        <v>0.0</v>
      </c>
      <c r="AC68" s="228">
        <v>0.0</v>
      </c>
      <c r="AD68" s="228">
        <v>14.4</v>
      </c>
      <c r="AE68" s="233">
        <v>94.42</v>
      </c>
      <c r="AF68" s="228">
        <v>0.0</v>
      </c>
      <c r="AG68" s="228">
        <v>0.0</v>
      </c>
      <c r="AH68" s="233">
        <v>0.0</v>
      </c>
      <c r="AI68" s="235">
        <v>31.75</v>
      </c>
      <c r="AJ68" s="228">
        <v>0.0</v>
      </c>
      <c r="AK68" s="228">
        <v>0.64</v>
      </c>
      <c r="AL68" s="236">
        <v>32.39</v>
      </c>
      <c r="AM68" s="233">
        <v>539.94</v>
      </c>
      <c r="AN68" s="228" t="s">
        <v>1565</v>
      </c>
      <c r="AO68" s="228">
        <v>1.621</v>
      </c>
      <c r="AP68" s="228" t="s">
        <v>1052</v>
      </c>
      <c r="AQ68" s="228" t="s">
        <v>1565</v>
      </c>
      <c r="AR68" s="229"/>
      <c r="AS68" s="228" t="s">
        <v>1630</v>
      </c>
      <c r="AT68" s="228" t="s">
        <v>1565</v>
      </c>
      <c r="AU68" s="229"/>
      <c r="AV68" s="229"/>
      <c r="AW68" s="229"/>
      <c r="AX68" s="228" t="s">
        <v>1052</v>
      </c>
      <c r="AY68" s="228" t="s">
        <v>1565</v>
      </c>
    </row>
    <row r="69" ht="22.5" hidden="1" customHeight="1">
      <c r="A69" s="227">
        <v>45777.0</v>
      </c>
      <c r="B69" s="228">
        <v>2.0462263480539E14</v>
      </c>
      <c r="C69" s="229"/>
      <c r="D69" s="230">
        <v>45773.546689814815</v>
      </c>
      <c r="E69" s="228" t="s">
        <v>1563</v>
      </c>
      <c r="F69" s="228" t="s">
        <v>1564</v>
      </c>
      <c r="G69" s="231"/>
      <c r="H69" s="229"/>
      <c r="I69" s="229"/>
      <c r="J69" s="228">
        <v>1010.0</v>
      </c>
      <c r="K69" s="228">
        <v>10.0</v>
      </c>
      <c r="L69" s="228">
        <v>0.0</v>
      </c>
      <c r="M69" s="228">
        <v>0.0</v>
      </c>
      <c r="N69" s="228">
        <v>0.0</v>
      </c>
      <c r="O69" s="232">
        <v>1020.0</v>
      </c>
      <c r="P69" s="228">
        <v>51.0</v>
      </c>
      <c r="Q69" s="233">
        <v>1071.0</v>
      </c>
      <c r="R69" s="228">
        <v>1071.0</v>
      </c>
      <c r="S69" s="234">
        <v>0.1</v>
      </c>
      <c r="T69" s="228">
        <v>107.1</v>
      </c>
      <c r="U69" s="228">
        <v>0.0</v>
      </c>
      <c r="V69" s="228">
        <v>0.0</v>
      </c>
      <c r="W69" s="228">
        <v>0.0</v>
      </c>
      <c r="X69" s="228">
        <v>0.0</v>
      </c>
      <c r="Y69" s="228">
        <v>21.42</v>
      </c>
      <c r="Z69" s="228">
        <v>0.0</v>
      </c>
      <c r="AA69" s="228">
        <v>0.0</v>
      </c>
      <c r="AB69" s="228">
        <v>0.0</v>
      </c>
      <c r="AC69" s="228">
        <v>0.0</v>
      </c>
      <c r="AD69" s="228">
        <v>23.14</v>
      </c>
      <c r="AE69" s="233">
        <v>151.66</v>
      </c>
      <c r="AF69" s="228">
        <v>0.0</v>
      </c>
      <c r="AG69" s="228">
        <v>0.0</v>
      </c>
      <c r="AH69" s="233">
        <v>0.0</v>
      </c>
      <c r="AI69" s="235">
        <v>51.0</v>
      </c>
      <c r="AJ69" s="228">
        <v>0.0</v>
      </c>
      <c r="AK69" s="228">
        <v>1.02</v>
      </c>
      <c r="AL69" s="236">
        <v>52.02</v>
      </c>
      <c r="AM69" s="233">
        <v>867.34</v>
      </c>
      <c r="AN69" s="228" t="s">
        <v>1565</v>
      </c>
      <c r="AO69" s="228">
        <v>1.555</v>
      </c>
      <c r="AP69" s="228" t="s">
        <v>1052</v>
      </c>
      <c r="AQ69" s="228" t="s">
        <v>1565</v>
      </c>
      <c r="AR69" s="229"/>
      <c r="AS69" s="228" t="s">
        <v>1631</v>
      </c>
      <c r="AT69" s="228" t="s">
        <v>1565</v>
      </c>
      <c r="AU69" s="229"/>
      <c r="AV69" s="229"/>
      <c r="AW69" s="229"/>
      <c r="AX69" s="228" t="s">
        <v>1052</v>
      </c>
      <c r="AY69" s="228" t="s">
        <v>1565</v>
      </c>
    </row>
    <row r="70" ht="22.5" hidden="1" customHeight="1">
      <c r="A70" s="227">
        <v>45777.0</v>
      </c>
      <c r="B70" s="228">
        <v>2.0463179727198E14</v>
      </c>
      <c r="C70" s="229"/>
      <c r="D70" s="230">
        <v>45773.65274305556</v>
      </c>
      <c r="E70" s="228" t="s">
        <v>1563</v>
      </c>
      <c r="F70" s="228" t="s">
        <v>1564</v>
      </c>
      <c r="G70" s="231"/>
      <c r="H70" s="229"/>
      <c r="I70" s="228" t="s">
        <v>1632</v>
      </c>
      <c r="J70" s="228">
        <v>850.0</v>
      </c>
      <c r="K70" s="228">
        <v>10.0</v>
      </c>
      <c r="L70" s="228">
        <v>0.0</v>
      </c>
      <c r="M70" s="228">
        <v>0.0</v>
      </c>
      <c r="N70" s="228">
        <v>0.0</v>
      </c>
      <c r="O70" s="232">
        <v>860.0</v>
      </c>
      <c r="P70" s="228">
        <v>43.0</v>
      </c>
      <c r="Q70" s="233">
        <v>903.0</v>
      </c>
      <c r="R70" s="228">
        <v>903.0</v>
      </c>
      <c r="S70" s="234">
        <v>0.1</v>
      </c>
      <c r="T70" s="228">
        <v>90.3</v>
      </c>
      <c r="U70" s="228">
        <v>0.0</v>
      </c>
      <c r="V70" s="228">
        <v>0.0</v>
      </c>
      <c r="W70" s="228">
        <v>0.0</v>
      </c>
      <c r="X70" s="228">
        <v>0.0</v>
      </c>
      <c r="Y70" s="228">
        <v>18.06</v>
      </c>
      <c r="Z70" s="228">
        <v>0.0</v>
      </c>
      <c r="AA70" s="228">
        <v>0.0</v>
      </c>
      <c r="AB70" s="228">
        <v>0.0</v>
      </c>
      <c r="AC70" s="228">
        <v>0.0</v>
      </c>
      <c r="AD70" s="228">
        <v>19.5</v>
      </c>
      <c r="AE70" s="233">
        <v>127.86</v>
      </c>
      <c r="AF70" s="228">
        <v>0.0</v>
      </c>
      <c r="AG70" s="228">
        <v>0.0</v>
      </c>
      <c r="AH70" s="233">
        <v>0.0</v>
      </c>
      <c r="AI70" s="235">
        <v>43.0</v>
      </c>
      <c r="AJ70" s="228">
        <v>0.0</v>
      </c>
      <c r="AK70" s="228">
        <v>0.86</v>
      </c>
      <c r="AL70" s="236">
        <v>43.86</v>
      </c>
      <c r="AM70" s="233">
        <v>731.28</v>
      </c>
      <c r="AN70" s="228" t="s">
        <v>1565</v>
      </c>
      <c r="AO70" s="228">
        <v>4.361</v>
      </c>
      <c r="AP70" s="228" t="s">
        <v>1052</v>
      </c>
      <c r="AQ70" s="228" t="s">
        <v>1565</v>
      </c>
      <c r="AR70" s="229"/>
      <c r="AS70" s="228" t="s">
        <v>1633</v>
      </c>
      <c r="AT70" s="228" t="s">
        <v>1565</v>
      </c>
      <c r="AU70" s="229"/>
      <c r="AV70" s="229"/>
      <c r="AW70" s="229"/>
      <c r="AX70" s="228" t="s">
        <v>1052</v>
      </c>
      <c r="AY70" s="228" t="s">
        <v>1565</v>
      </c>
    </row>
    <row r="71" ht="22.5" hidden="1" customHeight="1">
      <c r="A71" s="227">
        <v>45777.0</v>
      </c>
      <c r="B71" s="228">
        <v>2.0463604041227E14</v>
      </c>
      <c r="C71" s="229"/>
      <c r="D71" s="230">
        <v>45773.70185185185</v>
      </c>
      <c r="E71" s="228" t="s">
        <v>1563</v>
      </c>
      <c r="F71" s="228" t="s">
        <v>1564</v>
      </c>
      <c r="G71" s="231"/>
      <c r="H71" s="229"/>
      <c r="I71" s="229"/>
      <c r="J71" s="228">
        <v>1300.0</v>
      </c>
      <c r="K71" s="228">
        <v>20.0</v>
      </c>
      <c r="L71" s="228">
        <v>0.0</v>
      </c>
      <c r="M71" s="228">
        <v>0.0</v>
      </c>
      <c r="N71" s="228">
        <v>0.0</v>
      </c>
      <c r="O71" s="232">
        <v>1320.0</v>
      </c>
      <c r="P71" s="228">
        <v>66.0</v>
      </c>
      <c r="Q71" s="233">
        <v>1386.0</v>
      </c>
      <c r="R71" s="228">
        <v>1386.0</v>
      </c>
      <c r="S71" s="234">
        <v>0.1</v>
      </c>
      <c r="T71" s="228">
        <v>138.6</v>
      </c>
      <c r="U71" s="228">
        <v>0.0</v>
      </c>
      <c r="V71" s="228">
        <v>0.0</v>
      </c>
      <c r="W71" s="228">
        <v>0.0</v>
      </c>
      <c r="X71" s="228">
        <v>0.0</v>
      </c>
      <c r="Y71" s="228">
        <v>27.72</v>
      </c>
      <c r="Z71" s="228">
        <v>0.0</v>
      </c>
      <c r="AA71" s="228">
        <v>0.0</v>
      </c>
      <c r="AB71" s="228">
        <v>0.0</v>
      </c>
      <c r="AC71" s="228">
        <v>0.0</v>
      </c>
      <c r="AD71" s="228">
        <v>29.94</v>
      </c>
      <c r="AE71" s="233">
        <v>196.26</v>
      </c>
      <c r="AF71" s="228">
        <v>0.0</v>
      </c>
      <c r="AG71" s="228">
        <v>0.0</v>
      </c>
      <c r="AH71" s="233">
        <v>0.0</v>
      </c>
      <c r="AI71" s="235">
        <v>66.0</v>
      </c>
      <c r="AJ71" s="228">
        <v>0.0</v>
      </c>
      <c r="AK71" s="228">
        <v>1.32</v>
      </c>
      <c r="AL71" s="236">
        <v>67.32</v>
      </c>
      <c r="AM71" s="233">
        <v>1122.42</v>
      </c>
      <c r="AN71" s="228" t="s">
        <v>1565</v>
      </c>
      <c r="AO71" s="228">
        <v>11.287</v>
      </c>
      <c r="AP71" s="228" t="s">
        <v>1052</v>
      </c>
      <c r="AQ71" s="228" t="s">
        <v>1565</v>
      </c>
      <c r="AR71" s="229"/>
      <c r="AS71" s="237"/>
      <c r="AT71" s="228" t="s">
        <v>1565</v>
      </c>
      <c r="AU71" s="229"/>
      <c r="AV71" s="229"/>
      <c r="AW71" s="229"/>
      <c r="AX71" s="228" t="s">
        <v>1052</v>
      </c>
      <c r="AY71" s="228" t="s">
        <v>1565</v>
      </c>
    </row>
    <row r="72" ht="22.5" hidden="1" customHeight="1">
      <c r="A72" s="227">
        <v>45777.0</v>
      </c>
      <c r="B72" s="228">
        <v>2.04639269706561E14</v>
      </c>
      <c r="C72" s="229"/>
      <c r="D72" s="230">
        <v>45773.739224537036</v>
      </c>
      <c r="E72" s="228" t="s">
        <v>1563</v>
      </c>
      <c r="F72" s="228" t="s">
        <v>1564</v>
      </c>
      <c r="G72" s="231"/>
      <c r="H72" s="229"/>
      <c r="I72" s="229"/>
      <c r="J72" s="228">
        <v>725.0</v>
      </c>
      <c r="K72" s="228">
        <v>10.0</v>
      </c>
      <c r="L72" s="228">
        <v>0.0</v>
      </c>
      <c r="M72" s="228">
        <v>0.0</v>
      </c>
      <c r="N72" s="228">
        <v>0.0</v>
      </c>
      <c r="O72" s="232">
        <v>735.0</v>
      </c>
      <c r="P72" s="228">
        <v>36.76</v>
      </c>
      <c r="Q72" s="233">
        <v>771.76</v>
      </c>
      <c r="R72" s="228">
        <v>771.76</v>
      </c>
      <c r="S72" s="234">
        <v>0.1</v>
      </c>
      <c r="T72" s="228">
        <v>77.18</v>
      </c>
      <c r="U72" s="228">
        <v>0.0</v>
      </c>
      <c r="V72" s="228">
        <v>0.0</v>
      </c>
      <c r="W72" s="228">
        <v>0.0</v>
      </c>
      <c r="X72" s="228">
        <v>0.0</v>
      </c>
      <c r="Y72" s="228">
        <v>15.44</v>
      </c>
      <c r="Z72" s="228">
        <v>0.0</v>
      </c>
      <c r="AA72" s="228">
        <v>0.0</v>
      </c>
      <c r="AB72" s="228">
        <v>0.0</v>
      </c>
      <c r="AC72" s="228">
        <v>0.0</v>
      </c>
      <c r="AD72" s="228">
        <v>16.68</v>
      </c>
      <c r="AE72" s="233">
        <v>109.3</v>
      </c>
      <c r="AF72" s="228">
        <v>0.0</v>
      </c>
      <c r="AG72" s="228">
        <v>0.0</v>
      </c>
      <c r="AH72" s="233">
        <v>0.0</v>
      </c>
      <c r="AI72" s="235">
        <v>36.75</v>
      </c>
      <c r="AJ72" s="228">
        <v>0.0</v>
      </c>
      <c r="AK72" s="228">
        <v>0.73</v>
      </c>
      <c r="AL72" s="236">
        <v>37.48</v>
      </c>
      <c r="AM72" s="233">
        <v>624.98</v>
      </c>
      <c r="AN72" s="228" t="s">
        <v>1565</v>
      </c>
      <c r="AO72" s="228">
        <v>1.726</v>
      </c>
      <c r="AP72" s="228" t="s">
        <v>1052</v>
      </c>
      <c r="AQ72" s="228" t="s">
        <v>1565</v>
      </c>
      <c r="AR72" s="229"/>
      <c r="AS72" s="228" t="s">
        <v>1634</v>
      </c>
      <c r="AT72" s="228" t="s">
        <v>1565</v>
      </c>
      <c r="AU72" s="229"/>
      <c r="AV72" s="229"/>
      <c r="AW72" s="229"/>
      <c r="AX72" s="228" t="s">
        <v>1052</v>
      </c>
      <c r="AY72" s="228" t="s">
        <v>1565</v>
      </c>
    </row>
    <row r="73" ht="22.5" hidden="1" customHeight="1">
      <c r="A73" s="227">
        <v>45777.0</v>
      </c>
      <c r="B73" s="228">
        <v>2.04642526185227E14</v>
      </c>
      <c r="C73" s="229"/>
      <c r="D73" s="230">
        <v>45773.776921296296</v>
      </c>
      <c r="E73" s="228" t="s">
        <v>1563</v>
      </c>
      <c r="F73" s="228" t="s">
        <v>1564</v>
      </c>
      <c r="G73" s="231"/>
      <c r="H73" s="229"/>
      <c r="I73" s="229"/>
      <c r="J73" s="228">
        <v>475.0</v>
      </c>
      <c r="K73" s="228">
        <v>10.0</v>
      </c>
      <c r="L73" s="228">
        <v>0.0</v>
      </c>
      <c r="M73" s="228">
        <v>0.0</v>
      </c>
      <c r="N73" s="228">
        <v>0.0</v>
      </c>
      <c r="O73" s="232">
        <v>485.0</v>
      </c>
      <c r="P73" s="228">
        <v>24.26</v>
      </c>
      <c r="Q73" s="233">
        <v>509.26</v>
      </c>
      <c r="R73" s="228">
        <v>509.24</v>
      </c>
      <c r="S73" s="234">
        <v>0.1</v>
      </c>
      <c r="T73" s="228">
        <v>50.92</v>
      </c>
      <c r="U73" s="228">
        <v>0.0</v>
      </c>
      <c r="V73" s="228">
        <v>0.0</v>
      </c>
      <c r="W73" s="228">
        <v>0.0</v>
      </c>
      <c r="X73" s="228">
        <v>0.0</v>
      </c>
      <c r="Y73" s="228">
        <v>10.18</v>
      </c>
      <c r="Z73" s="228">
        <v>0.0</v>
      </c>
      <c r="AA73" s="228">
        <v>0.0</v>
      </c>
      <c r="AB73" s="228">
        <v>0.0</v>
      </c>
      <c r="AC73" s="228">
        <v>0.0</v>
      </c>
      <c r="AD73" s="228">
        <v>11.0</v>
      </c>
      <c r="AE73" s="233">
        <v>72.1</v>
      </c>
      <c r="AF73" s="228">
        <v>0.0</v>
      </c>
      <c r="AG73" s="228">
        <v>0.0</v>
      </c>
      <c r="AH73" s="233">
        <v>0.0</v>
      </c>
      <c r="AI73" s="235">
        <v>24.25</v>
      </c>
      <c r="AJ73" s="228">
        <v>0.0</v>
      </c>
      <c r="AK73" s="228">
        <v>0.48</v>
      </c>
      <c r="AL73" s="236">
        <v>24.73</v>
      </c>
      <c r="AM73" s="233">
        <v>412.42</v>
      </c>
      <c r="AN73" s="228" t="s">
        <v>1565</v>
      </c>
      <c r="AO73" s="228">
        <v>12.655</v>
      </c>
      <c r="AP73" s="228" t="s">
        <v>1052</v>
      </c>
      <c r="AQ73" s="228" t="s">
        <v>1565</v>
      </c>
      <c r="AR73" s="229"/>
      <c r="AS73" s="237"/>
      <c r="AT73" s="228" t="s">
        <v>1565</v>
      </c>
      <c r="AU73" s="229"/>
      <c r="AV73" s="229"/>
      <c r="AW73" s="229"/>
      <c r="AX73" s="228" t="s">
        <v>1052</v>
      </c>
      <c r="AY73" s="228" t="s">
        <v>1565</v>
      </c>
    </row>
    <row r="74" ht="22.5" hidden="1" customHeight="1">
      <c r="A74" s="227">
        <v>45777.0</v>
      </c>
      <c r="B74" s="228">
        <v>2.04648498429964E14</v>
      </c>
      <c r="C74" s="229"/>
      <c r="D74" s="230">
        <v>45773.846041666664</v>
      </c>
      <c r="E74" s="228" t="s">
        <v>1563</v>
      </c>
      <c r="F74" s="228" t="s">
        <v>1564</v>
      </c>
      <c r="G74" s="231"/>
      <c r="H74" s="229"/>
      <c r="I74" s="229"/>
      <c r="J74" s="228">
        <v>1370.0</v>
      </c>
      <c r="K74" s="228">
        <v>20.0</v>
      </c>
      <c r="L74" s="228">
        <v>0.0</v>
      </c>
      <c r="M74" s="228">
        <v>0.0</v>
      </c>
      <c r="N74" s="228">
        <v>0.0</v>
      </c>
      <c r="O74" s="232">
        <v>1390.0</v>
      </c>
      <c r="P74" s="228">
        <v>69.5</v>
      </c>
      <c r="Q74" s="233">
        <v>1459.5</v>
      </c>
      <c r="R74" s="228">
        <v>1459.5</v>
      </c>
      <c r="S74" s="234">
        <v>0.1</v>
      </c>
      <c r="T74" s="228">
        <v>145.95</v>
      </c>
      <c r="U74" s="228">
        <v>0.0</v>
      </c>
      <c r="V74" s="228">
        <v>0.0</v>
      </c>
      <c r="W74" s="228">
        <v>0.0</v>
      </c>
      <c r="X74" s="228">
        <v>0.0</v>
      </c>
      <c r="Y74" s="228">
        <v>29.19</v>
      </c>
      <c r="Z74" s="228">
        <v>0.0</v>
      </c>
      <c r="AA74" s="228">
        <v>0.0</v>
      </c>
      <c r="AB74" s="228">
        <v>0.0</v>
      </c>
      <c r="AC74" s="228">
        <v>0.0</v>
      </c>
      <c r="AD74" s="228">
        <v>31.52</v>
      </c>
      <c r="AE74" s="233">
        <v>206.66</v>
      </c>
      <c r="AF74" s="228">
        <v>0.0</v>
      </c>
      <c r="AG74" s="228">
        <v>0.0</v>
      </c>
      <c r="AH74" s="233">
        <v>0.0</v>
      </c>
      <c r="AI74" s="235">
        <v>69.5</v>
      </c>
      <c r="AJ74" s="228">
        <v>0.0</v>
      </c>
      <c r="AK74" s="228">
        <v>1.39</v>
      </c>
      <c r="AL74" s="236">
        <v>70.89</v>
      </c>
      <c r="AM74" s="233">
        <v>1181.93</v>
      </c>
      <c r="AN74" s="228" t="s">
        <v>1565</v>
      </c>
      <c r="AO74" s="228">
        <v>13.116</v>
      </c>
      <c r="AP74" s="228" t="s">
        <v>1052</v>
      </c>
      <c r="AQ74" s="228" t="s">
        <v>1565</v>
      </c>
      <c r="AR74" s="229"/>
      <c r="AS74" s="237"/>
      <c r="AT74" s="228" t="s">
        <v>1565</v>
      </c>
      <c r="AU74" s="229"/>
      <c r="AV74" s="229"/>
      <c r="AW74" s="229"/>
      <c r="AX74" s="228" t="s">
        <v>1052</v>
      </c>
      <c r="AY74" s="228" t="s">
        <v>1565</v>
      </c>
    </row>
    <row r="75" ht="22.5" hidden="1" customHeight="1">
      <c r="A75" s="227">
        <v>45777.0</v>
      </c>
      <c r="B75" s="228">
        <v>2.04649345151698E14</v>
      </c>
      <c r="C75" s="229"/>
      <c r="D75" s="230">
        <v>45773.855844907404</v>
      </c>
      <c r="E75" s="228" t="s">
        <v>1563</v>
      </c>
      <c r="F75" s="228" t="s">
        <v>1564</v>
      </c>
      <c r="G75" s="231"/>
      <c r="H75" s="229"/>
      <c r="I75" s="229"/>
      <c r="J75" s="228">
        <v>1450.0</v>
      </c>
      <c r="K75" s="228">
        <v>20.0</v>
      </c>
      <c r="L75" s="228">
        <v>0.0</v>
      </c>
      <c r="M75" s="228">
        <v>0.0</v>
      </c>
      <c r="N75" s="228">
        <v>0.0</v>
      </c>
      <c r="O75" s="232">
        <v>1470.0</v>
      </c>
      <c r="P75" s="228">
        <v>73.5</v>
      </c>
      <c r="Q75" s="233">
        <v>1543.5</v>
      </c>
      <c r="R75" s="228">
        <v>1543.5</v>
      </c>
      <c r="S75" s="234">
        <v>0.1</v>
      </c>
      <c r="T75" s="228">
        <v>154.35</v>
      </c>
      <c r="U75" s="228">
        <v>0.0</v>
      </c>
      <c r="V75" s="228">
        <v>0.0</v>
      </c>
      <c r="W75" s="228">
        <v>0.0</v>
      </c>
      <c r="X75" s="228">
        <v>0.0</v>
      </c>
      <c r="Y75" s="228">
        <v>30.87</v>
      </c>
      <c r="Z75" s="228">
        <v>0.0</v>
      </c>
      <c r="AA75" s="228">
        <v>0.0</v>
      </c>
      <c r="AB75" s="228">
        <v>0.0</v>
      </c>
      <c r="AC75" s="228">
        <v>0.0</v>
      </c>
      <c r="AD75" s="228">
        <v>33.34</v>
      </c>
      <c r="AE75" s="233">
        <v>218.56</v>
      </c>
      <c r="AF75" s="228">
        <v>0.0</v>
      </c>
      <c r="AG75" s="228">
        <v>0.0</v>
      </c>
      <c r="AH75" s="233">
        <v>0.0</v>
      </c>
      <c r="AI75" s="235">
        <v>73.5</v>
      </c>
      <c r="AJ75" s="228">
        <v>0.0</v>
      </c>
      <c r="AK75" s="228">
        <v>1.47</v>
      </c>
      <c r="AL75" s="236">
        <v>74.97</v>
      </c>
      <c r="AM75" s="233">
        <v>1249.97</v>
      </c>
      <c r="AN75" s="228" t="s">
        <v>1565</v>
      </c>
      <c r="AO75" s="228">
        <v>6.733</v>
      </c>
      <c r="AP75" s="228" t="s">
        <v>1052</v>
      </c>
      <c r="AQ75" s="228" t="s">
        <v>1565</v>
      </c>
      <c r="AR75" s="229"/>
      <c r="AS75" s="228" t="s">
        <v>1635</v>
      </c>
      <c r="AT75" s="228" t="s">
        <v>1565</v>
      </c>
      <c r="AU75" s="229"/>
      <c r="AV75" s="229"/>
      <c r="AW75" s="229"/>
      <c r="AX75" s="228" t="s">
        <v>1052</v>
      </c>
      <c r="AY75" s="228" t="s">
        <v>1565</v>
      </c>
    </row>
    <row r="76" ht="22.5" hidden="1" customHeight="1">
      <c r="A76" s="227">
        <v>45777.0</v>
      </c>
      <c r="B76" s="228">
        <v>2.04649360253678E14</v>
      </c>
      <c r="C76" s="229"/>
      <c r="D76" s="230">
        <v>45773.85601851852</v>
      </c>
      <c r="E76" s="228" t="s">
        <v>1563</v>
      </c>
      <c r="F76" s="228" t="s">
        <v>1564</v>
      </c>
      <c r="G76" s="231"/>
      <c r="H76" s="229"/>
      <c r="I76" s="229"/>
      <c r="J76" s="228">
        <v>1040.0</v>
      </c>
      <c r="K76" s="228">
        <v>0.0</v>
      </c>
      <c r="L76" s="228">
        <v>0.0</v>
      </c>
      <c r="M76" s="228">
        <v>0.0</v>
      </c>
      <c r="N76" s="228">
        <v>0.0</v>
      </c>
      <c r="O76" s="232">
        <v>1040.0</v>
      </c>
      <c r="P76" s="228">
        <v>52.0</v>
      </c>
      <c r="Q76" s="233">
        <v>1092.0</v>
      </c>
      <c r="R76" s="228">
        <v>1092.0</v>
      </c>
      <c r="S76" s="234">
        <v>0.1</v>
      </c>
      <c r="T76" s="228">
        <v>109.2</v>
      </c>
      <c r="U76" s="228">
        <v>0.0</v>
      </c>
      <c r="V76" s="228">
        <v>0.0</v>
      </c>
      <c r="W76" s="228">
        <v>0.0</v>
      </c>
      <c r="X76" s="228">
        <v>0.0</v>
      </c>
      <c r="Y76" s="228">
        <v>21.84</v>
      </c>
      <c r="Z76" s="228">
        <v>0.0</v>
      </c>
      <c r="AA76" s="228">
        <v>0.0</v>
      </c>
      <c r="AB76" s="228">
        <v>0.0</v>
      </c>
      <c r="AC76" s="228">
        <v>0.0</v>
      </c>
      <c r="AD76" s="228">
        <v>23.58</v>
      </c>
      <c r="AE76" s="233">
        <v>154.62</v>
      </c>
      <c r="AF76" s="228">
        <v>0.0</v>
      </c>
      <c r="AG76" s="228">
        <v>0.0</v>
      </c>
      <c r="AH76" s="233">
        <v>0.0</v>
      </c>
      <c r="AI76" s="235">
        <v>52.0</v>
      </c>
      <c r="AJ76" s="228">
        <v>0.0</v>
      </c>
      <c r="AK76" s="228">
        <v>1.04</v>
      </c>
      <c r="AL76" s="236">
        <v>53.04</v>
      </c>
      <c r="AM76" s="233">
        <v>884.32</v>
      </c>
      <c r="AN76" s="228" t="s">
        <v>1565</v>
      </c>
      <c r="AO76" s="228">
        <v>5.765</v>
      </c>
      <c r="AP76" s="228" t="s">
        <v>1052</v>
      </c>
      <c r="AQ76" s="228" t="s">
        <v>1565</v>
      </c>
      <c r="AR76" s="229"/>
      <c r="AS76" s="228" t="s">
        <v>1636</v>
      </c>
      <c r="AT76" s="228" t="s">
        <v>1565</v>
      </c>
      <c r="AU76" s="229"/>
      <c r="AV76" s="229"/>
      <c r="AW76" s="229"/>
      <c r="AX76" s="228" t="s">
        <v>1052</v>
      </c>
      <c r="AY76" s="228" t="s">
        <v>1565</v>
      </c>
    </row>
    <row r="77" ht="22.5" hidden="1" customHeight="1">
      <c r="A77" s="227">
        <v>45777.0</v>
      </c>
      <c r="B77" s="228">
        <v>2.04650646695434E14</v>
      </c>
      <c r="C77" s="229"/>
      <c r="D77" s="230">
        <v>45773.87090277778</v>
      </c>
      <c r="E77" s="228" t="s">
        <v>1563</v>
      </c>
      <c r="F77" s="228" t="s">
        <v>1564</v>
      </c>
      <c r="G77" s="231"/>
      <c r="H77" s="229"/>
      <c r="I77" s="229"/>
      <c r="J77" s="228">
        <v>2030.0</v>
      </c>
      <c r="K77" s="228">
        <v>10.0</v>
      </c>
      <c r="L77" s="228">
        <v>0.0</v>
      </c>
      <c r="M77" s="228">
        <v>0.0</v>
      </c>
      <c r="N77" s="228">
        <v>0.0</v>
      </c>
      <c r="O77" s="232">
        <v>2040.0</v>
      </c>
      <c r="P77" s="228">
        <v>102.0</v>
      </c>
      <c r="Q77" s="233">
        <v>2142.0</v>
      </c>
      <c r="R77" s="228">
        <v>2142.0</v>
      </c>
      <c r="S77" s="234">
        <v>0.1</v>
      </c>
      <c r="T77" s="228">
        <v>214.2</v>
      </c>
      <c r="U77" s="228">
        <v>0.0</v>
      </c>
      <c r="V77" s="228">
        <v>0.0</v>
      </c>
      <c r="W77" s="228">
        <v>0.0</v>
      </c>
      <c r="X77" s="228">
        <v>0.0</v>
      </c>
      <c r="Y77" s="228">
        <v>42.84</v>
      </c>
      <c r="Z77" s="228">
        <v>0.0</v>
      </c>
      <c r="AA77" s="228">
        <v>0.0</v>
      </c>
      <c r="AB77" s="228">
        <v>0.0</v>
      </c>
      <c r="AC77" s="228">
        <v>0.0</v>
      </c>
      <c r="AD77" s="228">
        <v>46.26</v>
      </c>
      <c r="AE77" s="233">
        <v>303.3</v>
      </c>
      <c r="AF77" s="228">
        <v>0.0</v>
      </c>
      <c r="AG77" s="228">
        <v>0.0</v>
      </c>
      <c r="AH77" s="233">
        <v>0.0</v>
      </c>
      <c r="AI77" s="235">
        <v>102.0</v>
      </c>
      <c r="AJ77" s="228">
        <v>0.0</v>
      </c>
      <c r="AK77" s="228">
        <v>2.04</v>
      </c>
      <c r="AL77" s="236">
        <v>104.04</v>
      </c>
      <c r="AM77" s="233">
        <v>1734.64</v>
      </c>
      <c r="AN77" s="228" t="s">
        <v>1565</v>
      </c>
      <c r="AO77" s="228">
        <v>10.996</v>
      </c>
      <c r="AP77" s="228" t="s">
        <v>1052</v>
      </c>
      <c r="AQ77" s="228" t="s">
        <v>1565</v>
      </c>
      <c r="AR77" s="229"/>
      <c r="AS77" s="237"/>
      <c r="AT77" s="228" t="s">
        <v>1565</v>
      </c>
      <c r="AU77" s="229"/>
      <c r="AV77" s="229"/>
      <c r="AW77" s="229"/>
      <c r="AX77" s="228" t="s">
        <v>1052</v>
      </c>
      <c r="AY77" s="228" t="s">
        <v>1565</v>
      </c>
    </row>
    <row r="78" ht="22.5" hidden="1" customHeight="1">
      <c r="A78" s="227">
        <v>45777.0</v>
      </c>
      <c r="B78" s="228">
        <v>2.04650871018646E14</v>
      </c>
      <c r="C78" s="229"/>
      <c r="D78" s="230">
        <v>45773.873506944445</v>
      </c>
      <c r="E78" s="228" t="s">
        <v>1563</v>
      </c>
      <c r="F78" s="228" t="s">
        <v>1564</v>
      </c>
      <c r="G78" s="231"/>
      <c r="H78" s="229"/>
      <c r="I78" s="229"/>
      <c r="J78" s="228">
        <v>575.0</v>
      </c>
      <c r="K78" s="228">
        <v>10.0</v>
      </c>
      <c r="L78" s="228">
        <v>0.0</v>
      </c>
      <c r="M78" s="228">
        <v>0.0</v>
      </c>
      <c r="N78" s="228">
        <v>0.0</v>
      </c>
      <c r="O78" s="232">
        <v>585.0</v>
      </c>
      <c r="P78" s="228">
        <v>29.26</v>
      </c>
      <c r="Q78" s="233">
        <v>614.26</v>
      </c>
      <c r="R78" s="228">
        <v>614.24</v>
      </c>
      <c r="S78" s="234">
        <v>0.1</v>
      </c>
      <c r="T78" s="228">
        <v>61.42</v>
      </c>
      <c r="U78" s="228">
        <v>0.0</v>
      </c>
      <c r="V78" s="228">
        <v>0.0</v>
      </c>
      <c r="W78" s="228">
        <v>0.0</v>
      </c>
      <c r="X78" s="228">
        <v>0.0</v>
      </c>
      <c r="Y78" s="228">
        <v>12.28</v>
      </c>
      <c r="Z78" s="228">
        <v>0.0</v>
      </c>
      <c r="AA78" s="228">
        <v>0.0</v>
      </c>
      <c r="AB78" s="228">
        <v>0.0</v>
      </c>
      <c r="AC78" s="228">
        <v>0.0</v>
      </c>
      <c r="AD78" s="228">
        <v>13.26</v>
      </c>
      <c r="AE78" s="233">
        <v>86.96</v>
      </c>
      <c r="AF78" s="228">
        <v>0.0</v>
      </c>
      <c r="AG78" s="228">
        <v>0.0</v>
      </c>
      <c r="AH78" s="233">
        <v>0.0</v>
      </c>
      <c r="AI78" s="235">
        <v>29.25</v>
      </c>
      <c r="AJ78" s="228">
        <v>0.0</v>
      </c>
      <c r="AK78" s="228">
        <v>0.58</v>
      </c>
      <c r="AL78" s="236">
        <v>29.83</v>
      </c>
      <c r="AM78" s="233">
        <v>497.44</v>
      </c>
      <c r="AN78" s="228" t="s">
        <v>1565</v>
      </c>
      <c r="AO78" s="228">
        <v>3.03</v>
      </c>
      <c r="AP78" s="228" t="s">
        <v>1052</v>
      </c>
      <c r="AQ78" s="228" t="s">
        <v>1565</v>
      </c>
      <c r="AR78" s="229"/>
      <c r="AS78" s="228" t="s">
        <v>1637</v>
      </c>
      <c r="AT78" s="228" t="s">
        <v>1565</v>
      </c>
      <c r="AU78" s="229"/>
      <c r="AV78" s="229"/>
      <c r="AW78" s="229"/>
      <c r="AX78" s="228" t="s">
        <v>1052</v>
      </c>
      <c r="AY78" s="228" t="s">
        <v>1565</v>
      </c>
    </row>
    <row r="79" ht="22.5" hidden="1" customHeight="1">
      <c r="A79" s="227">
        <v>45782.0</v>
      </c>
      <c r="B79" s="228">
        <v>2.04709933377978E14</v>
      </c>
      <c r="C79" s="229"/>
      <c r="D79" s="230">
        <v>45774.55709490741</v>
      </c>
      <c r="E79" s="228" t="s">
        <v>1563</v>
      </c>
      <c r="F79" s="228" t="s">
        <v>1564</v>
      </c>
      <c r="G79" s="231"/>
      <c r="H79" s="229"/>
      <c r="I79" s="229"/>
      <c r="J79" s="228">
        <v>1475.0</v>
      </c>
      <c r="K79" s="228">
        <v>10.0</v>
      </c>
      <c r="L79" s="228">
        <v>0.0</v>
      </c>
      <c r="M79" s="228">
        <v>0.0</v>
      </c>
      <c r="N79" s="228">
        <v>0.0</v>
      </c>
      <c r="O79" s="232">
        <v>1485.0</v>
      </c>
      <c r="P79" s="228">
        <v>74.26</v>
      </c>
      <c r="Q79" s="233">
        <v>1559.26</v>
      </c>
      <c r="R79" s="228">
        <v>1559.24</v>
      </c>
      <c r="S79" s="234">
        <v>0.1</v>
      </c>
      <c r="T79" s="228">
        <v>155.92</v>
      </c>
      <c r="U79" s="228">
        <v>0.0</v>
      </c>
      <c r="V79" s="228">
        <v>0.0</v>
      </c>
      <c r="W79" s="228">
        <v>0.0</v>
      </c>
      <c r="X79" s="228">
        <v>0.0</v>
      </c>
      <c r="Y79" s="228">
        <v>31.18</v>
      </c>
      <c r="Z79" s="228">
        <v>0.0</v>
      </c>
      <c r="AA79" s="228">
        <v>0.0</v>
      </c>
      <c r="AB79" s="228">
        <v>0.0</v>
      </c>
      <c r="AC79" s="228">
        <v>0.0</v>
      </c>
      <c r="AD79" s="228">
        <v>33.68</v>
      </c>
      <c r="AE79" s="233">
        <v>220.78</v>
      </c>
      <c r="AF79" s="228">
        <v>0.0</v>
      </c>
      <c r="AG79" s="228">
        <v>0.0</v>
      </c>
      <c r="AH79" s="233">
        <v>0.0</v>
      </c>
      <c r="AI79" s="235">
        <v>74.25</v>
      </c>
      <c r="AJ79" s="228">
        <v>0.0</v>
      </c>
      <c r="AK79" s="228">
        <v>1.49</v>
      </c>
      <c r="AL79" s="236">
        <v>75.74</v>
      </c>
      <c r="AM79" s="233">
        <v>1262.74</v>
      </c>
      <c r="AN79" s="228" t="s">
        <v>1565</v>
      </c>
      <c r="AO79" s="228">
        <v>6.101</v>
      </c>
      <c r="AP79" s="228" t="s">
        <v>1052</v>
      </c>
      <c r="AQ79" s="228" t="s">
        <v>1565</v>
      </c>
      <c r="AR79" s="229"/>
      <c r="AS79" s="228" t="s">
        <v>1638</v>
      </c>
      <c r="AT79" s="228" t="s">
        <v>1565</v>
      </c>
      <c r="AU79" s="229"/>
      <c r="AV79" s="229"/>
      <c r="AW79" s="229"/>
      <c r="AX79" s="228" t="s">
        <v>1052</v>
      </c>
      <c r="AY79" s="228" t="s">
        <v>1565</v>
      </c>
    </row>
    <row r="80" ht="22.5" hidden="1" customHeight="1">
      <c r="A80" s="227">
        <v>45782.0</v>
      </c>
      <c r="B80" s="228">
        <v>2.04722108011096E14</v>
      </c>
      <c r="C80" s="229"/>
      <c r="D80" s="230">
        <v>45774.69800925926</v>
      </c>
      <c r="E80" s="228" t="s">
        <v>1563</v>
      </c>
      <c r="F80" s="228" t="s">
        <v>1564</v>
      </c>
      <c r="G80" s="231"/>
      <c r="H80" s="229"/>
      <c r="I80" s="229"/>
      <c r="J80" s="228">
        <v>575.0</v>
      </c>
      <c r="K80" s="228">
        <v>10.0</v>
      </c>
      <c r="L80" s="228">
        <v>0.0</v>
      </c>
      <c r="M80" s="228">
        <v>0.0</v>
      </c>
      <c r="N80" s="228">
        <v>0.0</v>
      </c>
      <c r="O80" s="232">
        <v>585.0</v>
      </c>
      <c r="P80" s="228">
        <v>29.26</v>
      </c>
      <c r="Q80" s="233">
        <v>614.26</v>
      </c>
      <c r="R80" s="228">
        <v>614.24</v>
      </c>
      <c r="S80" s="234">
        <v>0.1</v>
      </c>
      <c r="T80" s="228">
        <v>61.42</v>
      </c>
      <c r="U80" s="228">
        <v>0.0</v>
      </c>
      <c r="V80" s="228">
        <v>0.0</v>
      </c>
      <c r="W80" s="228">
        <v>0.0</v>
      </c>
      <c r="X80" s="228">
        <v>0.0</v>
      </c>
      <c r="Y80" s="228">
        <v>12.28</v>
      </c>
      <c r="Z80" s="228">
        <v>0.0</v>
      </c>
      <c r="AA80" s="228">
        <v>0.0</v>
      </c>
      <c r="AB80" s="228">
        <v>0.0</v>
      </c>
      <c r="AC80" s="228">
        <v>0.0</v>
      </c>
      <c r="AD80" s="228">
        <v>13.26</v>
      </c>
      <c r="AE80" s="233">
        <v>86.96</v>
      </c>
      <c r="AF80" s="228">
        <v>0.0</v>
      </c>
      <c r="AG80" s="228">
        <v>0.0</v>
      </c>
      <c r="AH80" s="233">
        <v>0.0</v>
      </c>
      <c r="AI80" s="235">
        <v>29.25</v>
      </c>
      <c r="AJ80" s="228">
        <v>0.0</v>
      </c>
      <c r="AK80" s="228">
        <v>0.58</v>
      </c>
      <c r="AL80" s="236">
        <v>29.83</v>
      </c>
      <c r="AM80" s="233">
        <v>497.44</v>
      </c>
      <c r="AN80" s="228" t="s">
        <v>1565</v>
      </c>
      <c r="AO80" s="228">
        <v>0.785</v>
      </c>
      <c r="AP80" s="228" t="s">
        <v>1052</v>
      </c>
      <c r="AQ80" s="228" t="s">
        <v>1565</v>
      </c>
      <c r="AR80" s="229"/>
      <c r="AS80" s="228" t="s">
        <v>1571</v>
      </c>
      <c r="AT80" s="228" t="s">
        <v>1565</v>
      </c>
      <c r="AU80" s="229"/>
      <c r="AV80" s="229"/>
      <c r="AW80" s="229"/>
      <c r="AX80" s="228" t="s">
        <v>1052</v>
      </c>
      <c r="AY80" s="228" t="s">
        <v>1565</v>
      </c>
    </row>
    <row r="81" ht="22.5" hidden="1" customHeight="1">
      <c r="A81" s="227">
        <v>45782.0</v>
      </c>
      <c r="B81" s="228">
        <v>2.04724969773033E14</v>
      </c>
      <c r="C81" s="229"/>
      <c r="D81" s="230">
        <v>45774.73112268518</v>
      </c>
      <c r="E81" s="228" t="s">
        <v>1563</v>
      </c>
      <c r="F81" s="228" t="s">
        <v>1564</v>
      </c>
      <c r="G81" s="231"/>
      <c r="H81" s="229"/>
      <c r="I81" s="229"/>
      <c r="J81" s="228">
        <v>1280.0</v>
      </c>
      <c r="K81" s="228">
        <v>10.0</v>
      </c>
      <c r="L81" s="228">
        <v>0.0</v>
      </c>
      <c r="M81" s="228">
        <v>0.0</v>
      </c>
      <c r="N81" s="228">
        <v>0.0</v>
      </c>
      <c r="O81" s="232">
        <v>1290.0</v>
      </c>
      <c r="P81" s="228">
        <v>64.5</v>
      </c>
      <c r="Q81" s="233">
        <v>1354.5</v>
      </c>
      <c r="R81" s="228">
        <v>1354.5</v>
      </c>
      <c r="S81" s="234">
        <v>0.1</v>
      </c>
      <c r="T81" s="228">
        <v>135.45</v>
      </c>
      <c r="U81" s="228">
        <v>0.0</v>
      </c>
      <c r="V81" s="228">
        <v>0.0</v>
      </c>
      <c r="W81" s="228">
        <v>0.0</v>
      </c>
      <c r="X81" s="228">
        <v>0.0</v>
      </c>
      <c r="Y81" s="228">
        <v>27.09</v>
      </c>
      <c r="Z81" s="228">
        <v>0.0</v>
      </c>
      <c r="AA81" s="228">
        <v>0.0</v>
      </c>
      <c r="AB81" s="228">
        <v>0.0</v>
      </c>
      <c r="AC81" s="228">
        <v>0.0</v>
      </c>
      <c r="AD81" s="228">
        <v>29.26</v>
      </c>
      <c r="AE81" s="233">
        <v>191.8</v>
      </c>
      <c r="AF81" s="228">
        <v>0.0</v>
      </c>
      <c r="AG81" s="228">
        <v>0.0</v>
      </c>
      <c r="AH81" s="233">
        <v>0.0</v>
      </c>
      <c r="AI81" s="235">
        <v>64.5</v>
      </c>
      <c r="AJ81" s="228">
        <v>0.0</v>
      </c>
      <c r="AK81" s="228">
        <v>1.29</v>
      </c>
      <c r="AL81" s="236">
        <v>65.79</v>
      </c>
      <c r="AM81" s="233">
        <v>1096.91</v>
      </c>
      <c r="AN81" s="228" t="s">
        <v>1565</v>
      </c>
      <c r="AO81" s="228">
        <v>5.959</v>
      </c>
      <c r="AP81" s="228" t="s">
        <v>1052</v>
      </c>
      <c r="AQ81" s="228" t="s">
        <v>1565</v>
      </c>
      <c r="AR81" s="229"/>
      <c r="AS81" s="228" t="s">
        <v>1639</v>
      </c>
      <c r="AT81" s="228" t="s">
        <v>1565</v>
      </c>
      <c r="AU81" s="229"/>
      <c r="AV81" s="229"/>
      <c r="AW81" s="229"/>
      <c r="AX81" s="228" t="s">
        <v>1052</v>
      </c>
      <c r="AY81" s="228" t="s">
        <v>1565</v>
      </c>
    </row>
    <row r="82" ht="22.5" hidden="1" customHeight="1">
      <c r="A82" s="227">
        <v>45782.0</v>
      </c>
      <c r="B82" s="228">
        <v>2.04730231518825E14</v>
      </c>
      <c r="C82" s="229"/>
      <c r="D82" s="230">
        <v>45774.792025462964</v>
      </c>
      <c r="E82" s="228" t="s">
        <v>1563</v>
      </c>
      <c r="F82" s="228" t="s">
        <v>1564</v>
      </c>
      <c r="G82" s="231"/>
      <c r="H82" s="229"/>
      <c r="I82" s="229"/>
      <c r="J82" s="228">
        <v>475.0</v>
      </c>
      <c r="K82" s="228">
        <v>10.0</v>
      </c>
      <c r="L82" s="228">
        <v>0.0</v>
      </c>
      <c r="M82" s="228">
        <v>0.0</v>
      </c>
      <c r="N82" s="228">
        <v>0.0</v>
      </c>
      <c r="O82" s="232">
        <v>485.0</v>
      </c>
      <c r="P82" s="228">
        <v>24.26</v>
      </c>
      <c r="Q82" s="233">
        <v>509.26</v>
      </c>
      <c r="R82" s="228">
        <v>509.24</v>
      </c>
      <c r="S82" s="234">
        <v>0.1</v>
      </c>
      <c r="T82" s="228">
        <v>50.92</v>
      </c>
      <c r="U82" s="228">
        <v>0.0</v>
      </c>
      <c r="V82" s="228">
        <v>0.0</v>
      </c>
      <c r="W82" s="228">
        <v>0.0</v>
      </c>
      <c r="X82" s="228">
        <v>0.0</v>
      </c>
      <c r="Y82" s="228">
        <v>10.18</v>
      </c>
      <c r="Z82" s="228">
        <v>0.0</v>
      </c>
      <c r="AA82" s="228">
        <v>0.0</v>
      </c>
      <c r="AB82" s="228">
        <v>0.0</v>
      </c>
      <c r="AC82" s="228">
        <v>0.0</v>
      </c>
      <c r="AD82" s="228">
        <v>11.0</v>
      </c>
      <c r="AE82" s="233">
        <v>72.1</v>
      </c>
      <c r="AF82" s="228">
        <v>0.0</v>
      </c>
      <c r="AG82" s="228">
        <v>0.0</v>
      </c>
      <c r="AH82" s="233">
        <v>0.0</v>
      </c>
      <c r="AI82" s="235">
        <v>24.25</v>
      </c>
      <c r="AJ82" s="228">
        <v>0.0</v>
      </c>
      <c r="AK82" s="228">
        <v>0.48</v>
      </c>
      <c r="AL82" s="236">
        <v>24.73</v>
      </c>
      <c r="AM82" s="233">
        <v>412.42</v>
      </c>
      <c r="AN82" s="228" t="s">
        <v>1565</v>
      </c>
      <c r="AO82" s="228">
        <v>0.638</v>
      </c>
      <c r="AP82" s="228" t="s">
        <v>1052</v>
      </c>
      <c r="AQ82" s="228" t="s">
        <v>1565</v>
      </c>
      <c r="AR82" s="229"/>
      <c r="AS82" s="237"/>
      <c r="AT82" s="228" t="s">
        <v>1565</v>
      </c>
      <c r="AU82" s="229"/>
      <c r="AV82" s="229"/>
      <c r="AW82" s="229"/>
      <c r="AX82" s="228" t="s">
        <v>1565</v>
      </c>
      <c r="AY82" s="228" t="s">
        <v>1565</v>
      </c>
    </row>
    <row r="83" ht="22.5" hidden="1" customHeight="1">
      <c r="A83" s="227">
        <v>45782.0</v>
      </c>
      <c r="B83" s="228">
        <v>2.04791947854122E14</v>
      </c>
      <c r="C83" s="229"/>
      <c r="D83" s="230">
        <v>45775.50633101852</v>
      </c>
      <c r="E83" s="228" t="s">
        <v>1563</v>
      </c>
      <c r="F83" s="228" t="s">
        <v>1564</v>
      </c>
      <c r="G83" s="231"/>
      <c r="H83" s="229"/>
      <c r="I83" s="229"/>
      <c r="J83" s="228">
        <v>2875.0</v>
      </c>
      <c r="K83" s="228">
        <v>50.0</v>
      </c>
      <c r="L83" s="228">
        <v>0.0</v>
      </c>
      <c r="M83" s="228">
        <v>0.0</v>
      </c>
      <c r="N83" s="228">
        <v>0.0</v>
      </c>
      <c r="O83" s="232">
        <v>2925.0</v>
      </c>
      <c r="P83" s="228">
        <v>146.26</v>
      </c>
      <c r="Q83" s="233">
        <v>3071.26</v>
      </c>
      <c r="R83" s="228">
        <v>3071.24</v>
      </c>
      <c r="S83" s="234">
        <v>0.1</v>
      </c>
      <c r="T83" s="228">
        <v>307.12</v>
      </c>
      <c r="U83" s="228">
        <v>0.0</v>
      </c>
      <c r="V83" s="228">
        <v>0.0</v>
      </c>
      <c r="W83" s="228">
        <v>0.0</v>
      </c>
      <c r="X83" s="228">
        <v>0.0</v>
      </c>
      <c r="Y83" s="228">
        <v>61.42</v>
      </c>
      <c r="Z83" s="228">
        <v>0.0</v>
      </c>
      <c r="AA83" s="228">
        <v>0.0</v>
      </c>
      <c r="AB83" s="228">
        <v>0.0</v>
      </c>
      <c r="AC83" s="228">
        <v>0.0</v>
      </c>
      <c r="AD83" s="228">
        <v>66.34</v>
      </c>
      <c r="AE83" s="233">
        <v>434.88</v>
      </c>
      <c r="AF83" s="228">
        <v>0.0</v>
      </c>
      <c r="AG83" s="228">
        <v>0.0</v>
      </c>
      <c r="AH83" s="233">
        <v>0.0</v>
      </c>
      <c r="AI83" s="235">
        <v>146.25</v>
      </c>
      <c r="AJ83" s="228">
        <v>0.0</v>
      </c>
      <c r="AK83" s="228">
        <v>2.93</v>
      </c>
      <c r="AL83" s="236">
        <v>149.18</v>
      </c>
      <c r="AM83" s="233">
        <v>2487.2</v>
      </c>
      <c r="AN83" s="228" t="s">
        <v>1565</v>
      </c>
      <c r="AO83" s="228">
        <v>3.739</v>
      </c>
      <c r="AP83" s="228" t="s">
        <v>1565</v>
      </c>
      <c r="AQ83" s="228" t="s">
        <v>1565</v>
      </c>
      <c r="AR83" s="229"/>
      <c r="AS83" s="228" t="s">
        <v>1640</v>
      </c>
      <c r="AT83" s="228" t="s">
        <v>1565</v>
      </c>
      <c r="AU83" s="229"/>
      <c r="AV83" s="229"/>
      <c r="AW83" s="229"/>
      <c r="AX83" s="228" t="s">
        <v>1052</v>
      </c>
      <c r="AY83" s="228" t="s">
        <v>1565</v>
      </c>
    </row>
    <row r="84" ht="22.5" hidden="1" customHeight="1">
      <c r="A84" s="227">
        <v>45782.0</v>
      </c>
      <c r="B84" s="228">
        <v>2.04827953081349E14</v>
      </c>
      <c r="C84" s="229"/>
      <c r="D84" s="230">
        <v>45775.92306712963</v>
      </c>
      <c r="E84" s="228" t="s">
        <v>1563</v>
      </c>
      <c r="F84" s="228" t="s">
        <v>1564</v>
      </c>
      <c r="G84" s="231"/>
      <c r="H84" s="229"/>
      <c r="I84" s="229"/>
      <c r="J84" s="228">
        <v>675.0</v>
      </c>
      <c r="K84" s="228">
        <v>10.0</v>
      </c>
      <c r="L84" s="228">
        <v>0.0</v>
      </c>
      <c r="M84" s="228">
        <v>0.0</v>
      </c>
      <c r="N84" s="228">
        <v>0.0</v>
      </c>
      <c r="O84" s="232">
        <v>685.0</v>
      </c>
      <c r="P84" s="228">
        <v>34.26</v>
      </c>
      <c r="Q84" s="233">
        <v>719.26</v>
      </c>
      <c r="R84" s="228">
        <v>719.24</v>
      </c>
      <c r="S84" s="234">
        <v>0.1</v>
      </c>
      <c r="T84" s="228">
        <v>71.92</v>
      </c>
      <c r="U84" s="228">
        <v>0.0</v>
      </c>
      <c r="V84" s="228">
        <v>0.0</v>
      </c>
      <c r="W84" s="228">
        <v>0.0</v>
      </c>
      <c r="X84" s="228">
        <v>0.0</v>
      </c>
      <c r="Y84" s="228">
        <v>14.38</v>
      </c>
      <c r="Z84" s="228">
        <v>0.0</v>
      </c>
      <c r="AA84" s="228">
        <v>0.0</v>
      </c>
      <c r="AB84" s="228">
        <v>0.0</v>
      </c>
      <c r="AC84" s="228">
        <v>0.0</v>
      </c>
      <c r="AD84" s="228">
        <v>15.54</v>
      </c>
      <c r="AE84" s="233">
        <v>101.84</v>
      </c>
      <c r="AF84" s="228">
        <v>0.0</v>
      </c>
      <c r="AG84" s="228">
        <v>0.0</v>
      </c>
      <c r="AH84" s="233">
        <v>0.0</v>
      </c>
      <c r="AI84" s="235">
        <v>34.25</v>
      </c>
      <c r="AJ84" s="228">
        <v>0.0</v>
      </c>
      <c r="AK84" s="228">
        <v>0.69</v>
      </c>
      <c r="AL84" s="236">
        <v>34.94</v>
      </c>
      <c r="AM84" s="233">
        <v>582.49</v>
      </c>
      <c r="AN84" s="228" t="s">
        <v>1565</v>
      </c>
      <c r="AO84" s="228">
        <v>1.802</v>
      </c>
      <c r="AP84" s="228" t="s">
        <v>1565</v>
      </c>
      <c r="AQ84" s="228" t="s">
        <v>1565</v>
      </c>
      <c r="AR84" s="229"/>
      <c r="AS84" s="228" t="s">
        <v>1634</v>
      </c>
      <c r="AT84" s="228" t="s">
        <v>1565</v>
      </c>
      <c r="AU84" s="229"/>
      <c r="AV84" s="229"/>
      <c r="AW84" s="229"/>
      <c r="AX84" s="228" t="s">
        <v>1052</v>
      </c>
      <c r="AY84" s="228" t="s">
        <v>1565</v>
      </c>
    </row>
    <row r="85" ht="22.5" hidden="1" customHeight="1">
      <c r="A85" s="227">
        <v>45782.0</v>
      </c>
      <c r="B85" s="228">
        <v>2.04903634665309E14</v>
      </c>
      <c r="C85" s="229"/>
      <c r="D85" s="230">
        <v>45776.79900462963</v>
      </c>
      <c r="E85" s="228" t="s">
        <v>1563</v>
      </c>
      <c r="F85" s="228" t="s">
        <v>1564</v>
      </c>
      <c r="G85" s="231"/>
      <c r="H85" s="229"/>
      <c r="I85" s="229"/>
      <c r="J85" s="228">
        <v>490.0</v>
      </c>
      <c r="K85" s="228">
        <v>10.0</v>
      </c>
      <c r="L85" s="228">
        <v>0.0</v>
      </c>
      <c r="M85" s="228">
        <v>0.0</v>
      </c>
      <c r="N85" s="228">
        <v>0.0</v>
      </c>
      <c r="O85" s="232">
        <v>500.0</v>
      </c>
      <c r="P85" s="228">
        <v>25.0</v>
      </c>
      <c r="Q85" s="233">
        <v>525.0</v>
      </c>
      <c r="R85" s="228">
        <v>525.0</v>
      </c>
      <c r="S85" s="234">
        <v>0.1</v>
      </c>
      <c r="T85" s="228">
        <v>52.5</v>
      </c>
      <c r="U85" s="228">
        <v>0.0</v>
      </c>
      <c r="V85" s="228">
        <v>0.0</v>
      </c>
      <c r="W85" s="228">
        <v>0.0</v>
      </c>
      <c r="X85" s="228">
        <v>0.0</v>
      </c>
      <c r="Y85" s="228">
        <v>10.5</v>
      </c>
      <c r="Z85" s="228">
        <v>0.0</v>
      </c>
      <c r="AA85" s="228">
        <v>0.0</v>
      </c>
      <c r="AB85" s="228">
        <v>0.0</v>
      </c>
      <c r="AC85" s="228">
        <v>0.0</v>
      </c>
      <c r="AD85" s="228">
        <v>11.34</v>
      </c>
      <c r="AE85" s="233">
        <v>74.34</v>
      </c>
      <c r="AF85" s="228">
        <v>0.0</v>
      </c>
      <c r="AG85" s="228">
        <v>0.0</v>
      </c>
      <c r="AH85" s="233">
        <v>0.0</v>
      </c>
      <c r="AI85" s="235">
        <v>25.0</v>
      </c>
      <c r="AJ85" s="228">
        <v>0.0</v>
      </c>
      <c r="AK85" s="228">
        <v>0.5</v>
      </c>
      <c r="AL85" s="236">
        <v>25.5</v>
      </c>
      <c r="AM85" s="233">
        <v>425.16</v>
      </c>
      <c r="AN85" s="228" t="s">
        <v>1565</v>
      </c>
      <c r="AO85" s="228">
        <v>1.951</v>
      </c>
      <c r="AP85" s="228" t="s">
        <v>1565</v>
      </c>
      <c r="AQ85" s="228" t="s">
        <v>1565</v>
      </c>
      <c r="AR85" s="229"/>
      <c r="AS85" s="228" t="s">
        <v>1641</v>
      </c>
      <c r="AT85" s="228" t="s">
        <v>1565</v>
      </c>
      <c r="AU85" s="229"/>
      <c r="AV85" s="229"/>
      <c r="AW85" s="229"/>
      <c r="AX85" s="228" t="s">
        <v>1052</v>
      </c>
      <c r="AY85" s="228" t="s">
        <v>1565</v>
      </c>
    </row>
    <row r="86" ht="22.5" hidden="1" customHeight="1">
      <c r="A86" s="227">
        <v>45782.0</v>
      </c>
      <c r="B86" s="228">
        <v>2.04904327438482E14</v>
      </c>
      <c r="C86" s="229"/>
      <c r="D86" s="230">
        <v>45776.807025462964</v>
      </c>
      <c r="E86" s="228" t="s">
        <v>1563</v>
      </c>
      <c r="F86" s="228" t="s">
        <v>1564</v>
      </c>
      <c r="G86" s="231"/>
      <c r="H86" s="229"/>
      <c r="I86" s="229"/>
      <c r="J86" s="228">
        <v>380.0</v>
      </c>
      <c r="K86" s="228">
        <v>0.0</v>
      </c>
      <c r="L86" s="228">
        <v>0.0</v>
      </c>
      <c r="M86" s="228">
        <v>0.0</v>
      </c>
      <c r="N86" s="228">
        <v>0.0</v>
      </c>
      <c r="O86" s="232">
        <v>380.0</v>
      </c>
      <c r="P86" s="228">
        <v>19.0</v>
      </c>
      <c r="Q86" s="233">
        <v>399.0</v>
      </c>
      <c r="R86" s="228">
        <v>399.0</v>
      </c>
      <c r="S86" s="234">
        <v>0.1</v>
      </c>
      <c r="T86" s="228">
        <v>39.9</v>
      </c>
      <c r="U86" s="228">
        <v>0.0</v>
      </c>
      <c r="V86" s="228">
        <v>0.0</v>
      </c>
      <c r="W86" s="228">
        <v>0.0</v>
      </c>
      <c r="X86" s="228">
        <v>0.0</v>
      </c>
      <c r="Y86" s="228">
        <v>7.98</v>
      </c>
      <c r="Z86" s="228">
        <v>0.0</v>
      </c>
      <c r="AA86" s="228">
        <v>0.0</v>
      </c>
      <c r="AB86" s="228">
        <v>0.0</v>
      </c>
      <c r="AC86" s="228">
        <v>0.0</v>
      </c>
      <c r="AD86" s="228">
        <v>8.62</v>
      </c>
      <c r="AE86" s="233">
        <v>56.5</v>
      </c>
      <c r="AF86" s="228">
        <v>0.0</v>
      </c>
      <c r="AG86" s="228">
        <v>0.0</v>
      </c>
      <c r="AH86" s="233">
        <v>0.0</v>
      </c>
      <c r="AI86" s="235">
        <v>19.0</v>
      </c>
      <c r="AJ86" s="228">
        <v>0.0</v>
      </c>
      <c r="AK86" s="228">
        <v>0.38</v>
      </c>
      <c r="AL86" s="236">
        <v>19.38</v>
      </c>
      <c r="AM86" s="233">
        <v>323.12</v>
      </c>
      <c r="AN86" s="228" t="s">
        <v>1565</v>
      </c>
      <c r="AO86" s="228">
        <v>2.803</v>
      </c>
      <c r="AP86" s="228" t="s">
        <v>1565</v>
      </c>
      <c r="AQ86" s="228" t="s">
        <v>1565</v>
      </c>
      <c r="AR86" s="229"/>
      <c r="AS86" s="228" t="s">
        <v>1601</v>
      </c>
      <c r="AT86" s="228" t="s">
        <v>1565</v>
      </c>
      <c r="AU86" s="229"/>
      <c r="AV86" s="229"/>
      <c r="AW86" s="229"/>
      <c r="AX86" s="228" t="s">
        <v>1052</v>
      </c>
      <c r="AY86" s="228" t="s">
        <v>1565</v>
      </c>
    </row>
    <row r="87" ht="22.5" hidden="1" customHeight="1">
      <c r="A87" s="227">
        <v>45782.0</v>
      </c>
      <c r="B87" s="228">
        <v>2.0491152374782E14</v>
      </c>
      <c r="C87" s="229"/>
      <c r="D87" s="230">
        <v>45776.8903125</v>
      </c>
      <c r="E87" s="228" t="s">
        <v>1563</v>
      </c>
      <c r="F87" s="228" t="s">
        <v>1564</v>
      </c>
      <c r="G87" s="231"/>
      <c r="H87" s="229"/>
      <c r="I87" s="229"/>
      <c r="J87" s="228">
        <v>1210.0</v>
      </c>
      <c r="K87" s="228">
        <v>0.0</v>
      </c>
      <c r="L87" s="228">
        <v>0.0</v>
      </c>
      <c r="M87" s="228">
        <v>0.0</v>
      </c>
      <c r="N87" s="228">
        <v>0.0</v>
      </c>
      <c r="O87" s="232">
        <v>1210.0</v>
      </c>
      <c r="P87" s="228">
        <v>60.5</v>
      </c>
      <c r="Q87" s="233">
        <v>1270.5</v>
      </c>
      <c r="R87" s="228">
        <v>1270.5</v>
      </c>
      <c r="S87" s="234">
        <v>0.1</v>
      </c>
      <c r="T87" s="228">
        <v>127.05</v>
      </c>
      <c r="U87" s="228">
        <v>0.0</v>
      </c>
      <c r="V87" s="228">
        <v>0.0</v>
      </c>
      <c r="W87" s="228">
        <v>0.0</v>
      </c>
      <c r="X87" s="228">
        <v>0.0</v>
      </c>
      <c r="Y87" s="228">
        <v>25.41</v>
      </c>
      <c r="Z87" s="228">
        <v>0.0</v>
      </c>
      <c r="AA87" s="228">
        <v>0.0</v>
      </c>
      <c r="AB87" s="228">
        <v>0.0</v>
      </c>
      <c r="AC87" s="228">
        <v>0.0</v>
      </c>
      <c r="AD87" s="228">
        <v>27.44</v>
      </c>
      <c r="AE87" s="233">
        <v>179.9</v>
      </c>
      <c r="AF87" s="228">
        <v>0.0</v>
      </c>
      <c r="AG87" s="228">
        <v>0.0</v>
      </c>
      <c r="AH87" s="233">
        <v>0.0</v>
      </c>
      <c r="AI87" s="235">
        <v>60.5</v>
      </c>
      <c r="AJ87" s="228">
        <v>0.0</v>
      </c>
      <c r="AK87" s="228">
        <v>1.21</v>
      </c>
      <c r="AL87" s="236">
        <v>61.71</v>
      </c>
      <c r="AM87" s="233">
        <v>1028.89</v>
      </c>
      <c r="AN87" s="228" t="s">
        <v>1565</v>
      </c>
      <c r="AO87" s="228">
        <v>1.802</v>
      </c>
      <c r="AP87" s="228" t="s">
        <v>1565</v>
      </c>
      <c r="AQ87" s="228" t="s">
        <v>1565</v>
      </c>
      <c r="AR87" s="229"/>
      <c r="AS87" s="228" t="s">
        <v>1634</v>
      </c>
      <c r="AT87" s="228" t="s">
        <v>1565</v>
      </c>
      <c r="AU87" s="229"/>
      <c r="AV87" s="229"/>
      <c r="AW87" s="229"/>
      <c r="AX87" s="228" t="s">
        <v>1052</v>
      </c>
      <c r="AY87" s="228" t="s">
        <v>1565</v>
      </c>
    </row>
    <row r="88" ht="22.5" hidden="1" customHeight="1">
      <c r="A88" s="227">
        <v>45782.0</v>
      </c>
      <c r="B88" s="228">
        <v>2.04914721836186E14</v>
      </c>
      <c r="C88" s="229"/>
      <c r="D88" s="230">
        <v>45776.92732638889</v>
      </c>
      <c r="E88" s="228" t="s">
        <v>1563</v>
      </c>
      <c r="F88" s="228" t="s">
        <v>1564</v>
      </c>
      <c r="G88" s="231"/>
      <c r="H88" s="229"/>
      <c r="I88" s="229"/>
      <c r="J88" s="228">
        <v>1420.0</v>
      </c>
      <c r="K88" s="228">
        <v>0.0</v>
      </c>
      <c r="L88" s="228">
        <v>0.0</v>
      </c>
      <c r="M88" s="228">
        <v>0.0</v>
      </c>
      <c r="N88" s="228">
        <v>0.0</v>
      </c>
      <c r="O88" s="232">
        <v>1420.0</v>
      </c>
      <c r="P88" s="228">
        <v>71.0</v>
      </c>
      <c r="Q88" s="233">
        <v>1491.0</v>
      </c>
      <c r="R88" s="228">
        <v>1491.0</v>
      </c>
      <c r="S88" s="234">
        <v>0.1</v>
      </c>
      <c r="T88" s="228">
        <v>149.1</v>
      </c>
      <c r="U88" s="228">
        <v>0.0</v>
      </c>
      <c r="V88" s="228">
        <v>0.0</v>
      </c>
      <c r="W88" s="228">
        <v>0.0</v>
      </c>
      <c r="X88" s="228">
        <v>0.0</v>
      </c>
      <c r="Y88" s="228">
        <v>29.82</v>
      </c>
      <c r="Z88" s="228">
        <v>0.0</v>
      </c>
      <c r="AA88" s="228">
        <v>0.0</v>
      </c>
      <c r="AB88" s="228">
        <v>0.0</v>
      </c>
      <c r="AC88" s="228">
        <v>0.0</v>
      </c>
      <c r="AD88" s="228">
        <v>32.2</v>
      </c>
      <c r="AE88" s="233">
        <v>211.12</v>
      </c>
      <c r="AF88" s="228">
        <v>0.0</v>
      </c>
      <c r="AG88" s="228">
        <v>0.0</v>
      </c>
      <c r="AH88" s="233">
        <v>0.0</v>
      </c>
      <c r="AI88" s="235">
        <v>71.0</v>
      </c>
      <c r="AJ88" s="228">
        <v>0.0</v>
      </c>
      <c r="AK88" s="228">
        <v>1.42</v>
      </c>
      <c r="AL88" s="236">
        <v>72.42</v>
      </c>
      <c r="AM88" s="233">
        <v>1207.44</v>
      </c>
      <c r="AN88" s="228" t="s">
        <v>1565</v>
      </c>
      <c r="AO88" s="228">
        <v>1.451</v>
      </c>
      <c r="AP88" s="228" t="s">
        <v>1565</v>
      </c>
      <c r="AQ88" s="228" t="s">
        <v>1565</v>
      </c>
      <c r="AR88" s="229"/>
      <c r="AS88" s="228" t="s">
        <v>1642</v>
      </c>
      <c r="AT88" s="228" t="s">
        <v>1565</v>
      </c>
      <c r="AU88" s="229"/>
      <c r="AV88" s="229"/>
      <c r="AW88" s="229"/>
      <c r="AX88" s="228" t="s">
        <v>1052</v>
      </c>
      <c r="AY88" s="228" t="s">
        <v>1565</v>
      </c>
    </row>
    <row r="89" ht="22.5" hidden="1" customHeight="1">
      <c r="A89" s="227">
        <v>45782.0</v>
      </c>
      <c r="B89" s="228">
        <v>2.04980957551815E14</v>
      </c>
      <c r="C89" s="229"/>
      <c r="D89" s="230">
        <v>45777.69394675926</v>
      </c>
      <c r="E89" s="228" t="s">
        <v>1563</v>
      </c>
      <c r="F89" s="228" t="s">
        <v>1564</v>
      </c>
      <c r="G89" s="231"/>
      <c r="H89" s="229"/>
      <c r="I89" s="229"/>
      <c r="J89" s="228">
        <v>725.0</v>
      </c>
      <c r="K89" s="228">
        <v>10.0</v>
      </c>
      <c r="L89" s="228">
        <v>0.0</v>
      </c>
      <c r="M89" s="228">
        <v>0.0</v>
      </c>
      <c r="N89" s="228">
        <v>0.0</v>
      </c>
      <c r="O89" s="232">
        <v>735.0</v>
      </c>
      <c r="P89" s="228">
        <v>36.76</v>
      </c>
      <c r="Q89" s="233">
        <v>771.76</v>
      </c>
      <c r="R89" s="228">
        <v>771.76</v>
      </c>
      <c r="S89" s="234">
        <v>0.1</v>
      </c>
      <c r="T89" s="228">
        <v>77.18</v>
      </c>
      <c r="U89" s="228">
        <v>0.0</v>
      </c>
      <c r="V89" s="228">
        <v>0.0</v>
      </c>
      <c r="W89" s="228">
        <v>0.0</v>
      </c>
      <c r="X89" s="228">
        <v>0.0</v>
      </c>
      <c r="Y89" s="228">
        <v>15.44</v>
      </c>
      <c r="Z89" s="228">
        <v>0.0</v>
      </c>
      <c r="AA89" s="228">
        <v>0.0</v>
      </c>
      <c r="AB89" s="228">
        <v>0.0</v>
      </c>
      <c r="AC89" s="228">
        <v>0.0</v>
      </c>
      <c r="AD89" s="228">
        <v>16.68</v>
      </c>
      <c r="AE89" s="233">
        <v>109.3</v>
      </c>
      <c r="AF89" s="228">
        <v>0.0</v>
      </c>
      <c r="AG89" s="228">
        <v>0.0</v>
      </c>
      <c r="AH89" s="233">
        <v>0.0</v>
      </c>
      <c r="AI89" s="235">
        <v>36.75</v>
      </c>
      <c r="AJ89" s="228">
        <v>0.0</v>
      </c>
      <c r="AK89" s="228">
        <v>0.73</v>
      </c>
      <c r="AL89" s="236">
        <v>37.48</v>
      </c>
      <c r="AM89" s="233">
        <v>624.98</v>
      </c>
      <c r="AN89" s="228" t="s">
        <v>1565</v>
      </c>
      <c r="AO89" s="228">
        <v>6.328</v>
      </c>
      <c r="AP89" s="228" t="s">
        <v>1565</v>
      </c>
      <c r="AQ89" s="228" t="s">
        <v>1565</v>
      </c>
      <c r="AR89" s="229"/>
      <c r="AS89" s="237"/>
      <c r="AT89" s="228" t="s">
        <v>1565</v>
      </c>
      <c r="AU89" s="229"/>
      <c r="AV89" s="229"/>
      <c r="AW89" s="229"/>
      <c r="AX89" s="228" t="s">
        <v>1565</v>
      </c>
      <c r="AY89" s="228" t="s">
        <v>1565</v>
      </c>
    </row>
    <row r="90" ht="22.5" hidden="1" customHeight="1">
      <c r="A90" s="227">
        <v>45782.0</v>
      </c>
      <c r="B90" s="228">
        <v>2.04984443691974E14</v>
      </c>
      <c r="C90" s="229"/>
      <c r="D90" s="230">
        <v>45777.734293981484</v>
      </c>
      <c r="E90" s="228" t="s">
        <v>1563</v>
      </c>
      <c r="F90" s="228" t="s">
        <v>1564</v>
      </c>
      <c r="G90" s="231"/>
      <c r="H90" s="229"/>
      <c r="I90" s="229"/>
      <c r="J90" s="228">
        <v>750.0</v>
      </c>
      <c r="K90" s="228">
        <v>10.0</v>
      </c>
      <c r="L90" s="228">
        <v>0.0</v>
      </c>
      <c r="M90" s="228">
        <v>0.0</v>
      </c>
      <c r="N90" s="228">
        <v>0.0</v>
      </c>
      <c r="O90" s="232">
        <v>760.0</v>
      </c>
      <c r="P90" s="228">
        <v>38.0</v>
      </c>
      <c r="Q90" s="233">
        <v>798.0</v>
      </c>
      <c r="R90" s="228">
        <v>798.0</v>
      </c>
      <c r="S90" s="234">
        <v>0.1</v>
      </c>
      <c r="T90" s="228">
        <v>79.8</v>
      </c>
      <c r="U90" s="228">
        <v>0.0</v>
      </c>
      <c r="V90" s="228">
        <v>0.0</v>
      </c>
      <c r="W90" s="228">
        <v>0.0</v>
      </c>
      <c r="X90" s="228">
        <v>0.0</v>
      </c>
      <c r="Y90" s="228">
        <v>15.96</v>
      </c>
      <c r="Z90" s="228">
        <v>0.0</v>
      </c>
      <c r="AA90" s="228">
        <v>0.0</v>
      </c>
      <c r="AB90" s="228">
        <v>0.0</v>
      </c>
      <c r="AC90" s="228">
        <v>0.0</v>
      </c>
      <c r="AD90" s="228">
        <v>17.24</v>
      </c>
      <c r="AE90" s="233">
        <v>113.0</v>
      </c>
      <c r="AF90" s="228">
        <v>0.0</v>
      </c>
      <c r="AG90" s="228">
        <v>0.0</v>
      </c>
      <c r="AH90" s="233">
        <v>0.0</v>
      </c>
      <c r="AI90" s="235">
        <v>38.0</v>
      </c>
      <c r="AJ90" s="228">
        <v>0.0</v>
      </c>
      <c r="AK90" s="228">
        <v>0.76</v>
      </c>
      <c r="AL90" s="236">
        <v>38.76</v>
      </c>
      <c r="AM90" s="233">
        <v>646.24</v>
      </c>
      <c r="AN90" s="228" t="s">
        <v>1565</v>
      </c>
      <c r="AO90" s="228">
        <v>3.421</v>
      </c>
      <c r="AP90" s="228" t="s">
        <v>1565</v>
      </c>
      <c r="AQ90" s="228" t="s">
        <v>1565</v>
      </c>
      <c r="AR90" s="229"/>
      <c r="AS90" s="228" t="s">
        <v>1615</v>
      </c>
      <c r="AT90" s="228" t="s">
        <v>1565</v>
      </c>
      <c r="AU90" s="229"/>
      <c r="AV90" s="229"/>
      <c r="AW90" s="229"/>
      <c r="AX90" s="228" t="s">
        <v>1052</v>
      </c>
      <c r="AY90" s="228" t="s">
        <v>1565</v>
      </c>
    </row>
    <row r="91" ht="22.5" hidden="1" customHeight="1">
      <c r="A91" s="227">
        <v>45782.0</v>
      </c>
      <c r="B91" s="228">
        <v>2.04986998231753E14</v>
      </c>
      <c r="C91" s="229"/>
      <c r="D91" s="230">
        <v>45777.763865740744</v>
      </c>
      <c r="E91" s="228" t="s">
        <v>1563</v>
      </c>
      <c r="F91" s="228" t="s">
        <v>1564</v>
      </c>
      <c r="G91" s="231"/>
      <c r="H91" s="229"/>
      <c r="I91" s="229"/>
      <c r="J91" s="228">
        <v>1185.0</v>
      </c>
      <c r="K91" s="228">
        <v>10.0</v>
      </c>
      <c r="L91" s="228">
        <v>0.0</v>
      </c>
      <c r="M91" s="228">
        <v>0.0</v>
      </c>
      <c r="N91" s="228">
        <v>0.0</v>
      </c>
      <c r="O91" s="232">
        <v>1195.0</v>
      </c>
      <c r="P91" s="228">
        <v>59.76</v>
      </c>
      <c r="Q91" s="233">
        <v>1254.76</v>
      </c>
      <c r="R91" s="228">
        <v>1254.76</v>
      </c>
      <c r="S91" s="234">
        <v>0.1</v>
      </c>
      <c r="T91" s="228">
        <v>125.48</v>
      </c>
      <c r="U91" s="228">
        <v>0.0</v>
      </c>
      <c r="V91" s="228">
        <v>0.0</v>
      </c>
      <c r="W91" s="228">
        <v>0.0</v>
      </c>
      <c r="X91" s="228">
        <v>0.0</v>
      </c>
      <c r="Y91" s="228">
        <v>25.1</v>
      </c>
      <c r="Z91" s="228">
        <v>0.0</v>
      </c>
      <c r="AA91" s="228">
        <v>0.0</v>
      </c>
      <c r="AB91" s="228">
        <v>0.0</v>
      </c>
      <c r="AC91" s="228">
        <v>0.0</v>
      </c>
      <c r="AD91" s="228">
        <v>27.1</v>
      </c>
      <c r="AE91" s="233">
        <v>177.68</v>
      </c>
      <c r="AF91" s="228">
        <v>0.0</v>
      </c>
      <c r="AG91" s="228">
        <v>0.0</v>
      </c>
      <c r="AH91" s="233">
        <v>0.0</v>
      </c>
      <c r="AI91" s="235">
        <v>59.75</v>
      </c>
      <c r="AJ91" s="228">
        <v>0.0</v>
      </c>
      <c r="AK91" s="228">
        <v>1.2</v>
      </c>
      <c r="AL91" s="236">
        <v>60.95</v>
      </c>
      <c r="AM91" s="233">
        <v>1016.12</v>
      </c>
      <c r="AN91" s="228" t="s">
        <v>1565</v>
      </c>
      <c r="AO91" s="228">
        <v>1.311</v>
      </c>
      <c r="AP91" s="228" t="s">
        <v>1565</v>
      </c>
      <c r="AQ91" s="228" t="s">
        <v>1565</v>
      </c>
      <c r="AR91" s="229"/>
      <c r="AS91" s="228" t="s">
        <v>1643</v>
      </c>
      <c r="AT91" s="228" t="s">
        <v>1565</v>
      </c>
      <c r="AU91" s="229"/>
      <c r="AV91" s="229"/>
      <c r="AW91" s="229"/>
      <c r="AX91" s="228" t="s">
        <v>1052</v>
      </c>
      <c r="AY91" s="228" t="s">
        <v>1565</v>
      </c>
    </row>
    <row r="92" ht="22.5" hidden="1" customHeight="1">
      <c r="A92" s="227">
        <v>45782.0</v>
      </c>
      <c r="B92" s="228">
        <v>2.04988498603609E14</v>
      </c>
      <c r="C92" s="229"/>
      <c r="D92" s="230">
        <v>45777.781226851854</v>
      </c>
      <c r="E92" s="228" t="s">
        <v>1563</v>
      </c>
      <c r="F92" s="228" t="s">
        <v>1564</v>
      </c>
      <c r="G92" s="231"/>
      <c r="H92" s="229"/>
      <c r="I92" s="229"/>
      <c r="J92" s="228">
        <v>525.0</v>
      </c>
      <c r="K92" s="228">
        <v>0.0</v>
      </c>
      <c r="L92" s="228">
        <v>0.0</v>
      </c>
      <c r="M92" s="228">
        <v>0.0</v>
      </c>
      <c r="N92" s="228">
        <v>0.0</v>
      </c>
      <c r="O92" s="232">
        <v>525.0</v>
      </c>
      <c r="P92" s="228">
        <v>26.26</v>
      </c>
      <c r="Q92" s="233">
        <v>551.26</v>
      </c>
      <c r="R92" s="228">
        <v>551.24</v>
      </c>
      <c r="S92" s="234">
        <v>0.1</v>
      </c>
      <c r="T92" s="228">
        <v>55.12</v>
      </c>
      <c r="U92" s="228">
        <v>0.0</v>
      </c>
      <c r="V92" s="228">
        <v>0.0</v>
      </c>
      <c r="W92" s="228">
        <v>0.0</v>
      </c>
      <c r="X92" s="228">
        <v>0.0</v>
      </c>
      <c r="Y92" s="228">
        <v>11.02</v>
      </c>
      <c r="Z92" s="228">
        <v>0.0</v>
      </c>
      <c r="AA92" s="228">
        <v>0.0</v>
      </c>
      <c r="AB92" s="228">
        <v>0.0</v>
      </c>
      <c r="AC92" s="228">
        <v>0.0</v>
      </c>
      <c r="AD92" s="228">
        <v>11.9</v>
      </c>
      <c r="AE92" s="233">
        <v>78.04</v>
      </c>
      <c r="AF92" s="228">
        <v>0.0</v>
      </c>
      <c r="AG92" s="228">
        <v>0.0</v>
      </c>
      <c r="AH92" s="233">
        <v>0.0</v>
      </c>
      <c r="AI92" s="235">
        <v>26.25</v>
      </c>
      <c r="AJ92" s="228">
        <v>0.0</v>
      </c>
      <c r="AK92" s="228">
        <v>0.53</v>
      </c>
      <c r="AL92" s="236">
        <v>26.78</v>
      </c>
      <c r="AM92" s="233">
        <v>446.42</v>
      </c>
      <c r="AN92" s="228" t="s">
        <v>1565</v>
      </c>
      <c r="AO92" s="228">
        <v>6.283</v>
      </c>
      <c r="AP92" s="228" t="s">
        <v>1565</v>
      </c>
      <c r="AQ92" s="228" t="s">
        <v>1565</v>
      </c>
      <c r="AR92" s="229"/>
      <c r="AS92" s="228" t="s">
        <v>1644</v>
      </c>
      <c r="AT92" s="228" t="s">
        <v>1565</v>
      </c>
      <c r="AU92" s="229"/>
      <c r="AV92" s="229"/>
      <c r="AW92" s="229"/>
      <c r="AX92" s="228" t="s">
        <v>1052</v>
      </c>
      <c r="AY92" s="228" t="s">
        <v>1565</v>
      </c>
    </row>
    <row r="93" ht="22.5" hidden="1" customHeight="1">
      <c r="A93" s="227">
        <v>45782.0</v>
      </c>
      <c r="B93" s="228">
        <v>2.04988734305065E14</v>
      </c>
      <c r="C93" s="229"/>
      <c r="D93" s="230">
        <v>45777.78395833333</v>
      </c>
      <c r="E93" s="228" t="s">
        <v>1563</v>
      </c>
      <c r="F93" s="228" t="s">
        <v>1564</v>
      </c>
      <c r="G93" s="231"/>
      <c r="H93" s="229"/>
      <c r="I93" s="229"/>
      <c r="J93" s="228">
        <v>475.0</v>
      </c>
      <c r="K93" s="228">
        <v>10.0</v>
      </c>
      <c r="L93" s="228">
        <v>0.0</v>
      </c>
      <c r="M93" s="228">
        <v>0.0</v>
      </c>
      <c r="N93" s="228">
        <v>0.0</v>
      </c>
      <c r="O93" s="232">
        <v>485.0</v>
      </c>
      <c r="P93" s="228">
        <v>24.26</v>
      </c>
      <c r="Q93" s="233">
        <v>509.26</v>
      </c>
      <c r="R93" s="228">
        <v>509.24</v>
      </c>
      <c r="S93" s="234">
        <v>0.1</v>
      </c>
      <c r="T93" s="228">
        <v>50.92</v>
      </c>
      <c r="U93" s="228">
        <v>0.0</v>
      </c>
      <c r="V93" s="228">
        <v>0.0</v>
      </c>
      <c r="W93" s="228">
        <v>0.0</v>
      </c>
      <c r="X93" s="228">
        <v>0.0</v>
      </c>
      <c r="Y93" s="228">
        <v>10.18</v>
      </c>
      <c r="Z93" s="228">
        <v>0.0</v>
      </c>
      <c r="AA93" s="228">
        <v>0.0</v>
      </c>
      <c r="AB93" s="228">
        <v>0.0</v>
      </c>
      <c r="AC93" s="228">
        <v>0.0</v>
      </c>
      <c r="AD93" s="228">
        <v>11.0</v>
      </c>
      <c r="AE93" s="233">
        <v>72.1</v>
      </c>
      <c r="AF93" s="228">
        <v>0.0</v>
      </c>
      <c r="AG93" s="228">
        <v>0.0</v>
      </c>
      <c r="AH93" s="233">
        <v>0.0</v>
      </c>
      <c r="AI93" s="235">
        <v>24.25</v>
      </c>
      <c r="AJ93" s="228">
        <v>0.0</v>
      </c>
      <c r="AK93" s="228">
        <v>0.48</v>
      </c>
      <c r="AL93" s="236">
        <v>24.73</v>
      </c>
      <c r="AM93" s="233">
        <v>412.42</v>
      </c>
      <c r="AN93" s="228" t="s">
        <v>1565</v>
      </c>
      <c r="AO93" s="228">
        <v>1.903</v>
      </c>
      <c r="AP93" s="228" t="s">
        <v>1565</v>
      </c>
      <c r="AQ93" s="228" t="s">
        <v>1565</v>
      </c>
      <c r="AR93" s="229"/>
      <c r="AS93" s="228" t="s">
        <v>1614</v>
      </c>
      <c r="AT93" s="228" t="s">
        <v>1565</v>
      </c>
      <c r="AU93" s="229"/>
      <c r="AV93" s="229"/>
      <c r="AW93" s="229"/>
      <c r="AX93" s="228" t="s">
        <v>1052</v>
      </c>
      <c r="AY93" s="228" t="s">
        <v>1565</v>
      </c>
    </row>
    <row r="94" ht="22.5" hidden="1" customHeight="1">
      <c r="A94" s="227">
        <v>45782.0</v>
      </c>
      <c r="B94" s="228">
        <v>2.04994912053171E14</v>
      </c>
      <c r="C94" s="229"/>
      <c r="D94" s="230">
        <v>45777.855462962965</v>
      </c>
      <c r="E94" s="228" t="s">
        <v>1563</v>
      </c>
      <c r="F94" s="228" t="s">
        <v>1564</v>
      </c>
      <c r="G94" s="231"/>
      <c r="H94" s="229"/>
      <c r="I94" s="228" t="s">
        <v>1588</v>
      </c>
      <c r="J94" s="228">
        <v>1350.0</v>
      </c>
      <c r="K94" s="228">
        <v>20.0</v>
      </c>
      <c r="L94" s="228">
        <v>0.0</v>
      </c>
      <c r="M94" s="228">
        <v>0.0</v>
      </c>
      <c r="N94" s="228">
        <v>0.0</v>
      </c>
      <c r="O94" s="232">
        <v>1370.0</v>
      </c>
      <c r="P94" s="228">
        <v>68.5</v>
      </c>
      <c r="Q94" s="233">
        <v>1438.5</v>
      </c>
      <c r="R94" s="228">
        <v>1438.5</v>
      </c>
      <c r="S94" s="234">
        <v>0.1</v>
      </c>
      <c r="T94" s="228">
        <v>143.85</v>
      </c>
      <c r="U94" s="228">
        <v>0.0</v>
      </c>
      <c r="V94" s="228">
        <v>0.0</v>
      </c>
      <c r="W94" s="228">
        <v>0.0</v>
      </c>
      <c r="X94" s="228">
        <v>0.0</v>
      </c>
      <c r="Y94" s="228">
        <v>28.77</v>
      </c>
      <c r="Z94" s="228">
        <v>0.0</v>
      </c>
      <c r="AA94" s="228">
        <v>0.0</v>
      </c>
      <c r="AB94" s="228">
        <v>0.0</v>
      </c>
      <c r="AC94" s="228">
        <v>0.0</v>
      </c>
      <c r="AD94" s="228">
        <v>31.08</v>
      </c>
      <c r="AE94" s="233">
        <v>203.7</v>
      </c>
      <c r="AF94" s="228">
        <v>0.0</v>
      </c>
      <c r="AG94" s="228">
        <v>0.0</v>
      </c>
      <c r="AH94" s="233">
        <v>0.0</v>
      </c>
      <c r="AI94" s="235">
        <v>68.5</v>
      </c>
      <c r="AJ94" s="228">
        <v>0.0</v>
      </c>
      <c r="AK94" s="228">
        <v>1.37</v>
      </c>
      <c r="AL94" s="236">
        <v>69.87</v>
      </c>
      <c r="AM94" s="233">
        <v>1164.95</v>
      </c>
      <c r="AN94" s="228" t="s">
        <v>1565</v>
      </c>
      <c r="AO94" s="228">
        <v>4.255</v>
      </c>
      <c r="AP94" s="228" t="s">
        <v>1565</v>
      </c>
      <c r="AQ94" s="228" t="s">
        <v>1565</v>
      </c>
      <c r="AR94" s="229"/>
      <c r="AS94" s="228" t="s">
        <v>1581</v>
      </c>
      <c r="AT94" s="228" t="s">
        <v>1565</v>
      </c>
      <c r="AU94" s="229"/>
      <c r="AV94" s="229"/>
      <c r="AW94" s="229"/>
      <c r="AX94" s="228" t="s">
        <v>1052</v>
      </c>
      <c r="AY94" s="228" t="s">
        <v>1565</v>
      </c>
    </row>
    <row r="95" ht="22.5" hidden="1" customHeight="1">
      <c r="A95" s="227">
        <v>45782.0</v>
      </c>
      <c r="B95" s="228">
        <v>2.05002325907918E14</v>
      </c>
      <c r="C95" s="229"/>
      <c r="D95" s="230">
        <v>45777.94126157407</v>
      </c>
      <c r="E95" s="228" t="s">
        <v>1563</v>
      </c>
      <c r="F95" s="228" t="s">
        <v>1564</v>
      </c>
      <c r="G95" s="231"/>
      <c r="H95" s="229"/>
      <c r="I95" s="229"/>
      <c r="J95" s="228">
        <v>1200.0</v>
      </c>
      <c r="K95" s="228">
        <v>0.0</v>
      </c>
      <c r="L95" s="228">
        <v>0.0</v>
      </c>
      <c r="M95" s="228">
        <v>0.0</v>
      </c>
      <c r="N95" s="228">
        <v>0.0</v>
      </c>
      <c r="O95" s="232">
        <v>1200.0</v>
      </c>
      <c r="P95" s="228">
        <v>60.0</v>
      </c>
      <c r="Q95" s="233">
        <v>1260.0</v>
      </c>
      <c r="R95" s="228">
        <v>1260.0</v>
      </c>
      <c r="S95" s="234">
        <v>0.1</v>
      </c>
      <c r="T95" s="228">
        <v>126.0</v>
      </c>
      <c r="U95" s="228">
        <v>0.0</v>
      </c>
      <c r="V95" s="228">
        <v>0.0</v>
      </c>
      <c r="W95" s="228">
        <v>0.0</v>
      </c>
      <c r="X95" s="228">
        <v>0.0</v>
      </c>
      <c r="Y95" s="228">
        <v>25.2</v>
      </c>
      <c r="Z95" s="228">
        <v>0.0</v>
      </c>
      <c r="AA95" s="228">
        <v>0.0</v>
      </c>
      <c r="AB95" s="228">
        <v>0.0</v>
      </c>
      <c r="AC95" s="228">
        <v>0.0</v>
      </c>
      <c r="AD95" s="228">
        <v>27.22</v>
      </c>
      <c r="AE95" s="233">
        <v>178.42</v>
      </c>
      <c r="AF95" s="228">
        <v>0.0</v>
      </c>
      <c r="AG95" s="228">
        <v>0.0</v>
      </c>
      <c r="AH95" s="233">
        <v>0.0</v>
      </c>
      <c r="AI95" s="235">
        <v>60.0</v>
      </c>
      <c r="AJ95" s="228">
        <v>0.0</v>
      </c>
      <c r="AK95" s="228">
        <v>1.2</v>
      </c>
      <c r="AL95" s="236">
        <v>61.2</v>
      </c>
      <c r="AM95" s="233">
        <v>1020.38</v>
      </c>
      <c r="AN95" s="228" t="s">
        <v>1565</v>
      </c>
      <c r="AO95" s="228">
        <v>1.802</v>
      </c>
      <c r="AP95" s="228" t="s">
        <v>1565</v>
      </c>
      <c r="AQ95" s="228" t="s">
        <v>1565</v>
      </c>
      <c r="AR95" s="229"/>
      <c r="AS95" s="228" t="s">
        <v>1645</v>
      </c>
      <c r="AT95" s="228" t="s">
        <v>1565</v>
      </c>
      <c r="AU95" s="229"/>
      <c r="AV95" s="229"/>
      <c r="AW95" s="229"/>
      <c r="AX95" s="228" t="s">
        <v>1052</v>
      </c>
      <c r="AY95" s="228" t="s">
        <v>1565</v>
      </c>
    </row>
    <row r="96" ht="22.5" hidden="1" customHeight="1">
      <c r="A96" s="227">
        <v>45782.0</v>
      </c>
      <c r="B96" s="228">
        <v>2.0500569396286E14</v>
      </c>
      <c r="C96" s="229"/>
      <c r="D96" s="230">
        <v>45777.98024305556</v>
      </c>
      <c r="E96" s="228" t="s">
        <v>1563</v>
      </c>
      <c r="F96" s="228" t="s">
        <v>1564</v>
      </c>
      <c r="G96" s="231"/>
      <c r="H96" s="229"/>
      <c r="I96" s="229"/>
      <c r="J96" s="228">
        <v>575.0</v>
      </c>
      <c r="K96" s="228">
        <v>10.0</v>
      </c>
      <c r="L96" s="228">
        <v>0.0</v>
      </c>
      <c r="M96" s="228">
        <v>0.0</v>
      </c>
      <c r="N96" s="228">
        <v>0.0</v>
      </c>
      <c r="O96" s="232">
        <v>585.0</v>
      </c>
      <c r="P96" s="228">
        <v>29.26</v>
      </c>
      <c r="Q96" s="233">
        <v>614.26</v>
      </c>
      <c r="R96" s="228">
        <v>614.24</v>
      </c>
      <c r="S96" s="234">
        <v>0.1</v>
      </c>
      <c r="T96" s="228">
        <v>61.42</v>
      </c>
      <c r="U96" s="228">
        <v>0.0</v>
      </c>
      <c r="V96" s="228">
        <v>0.0</v>
      </c>
      <c r="W96" s="228">
        <v>0.0</v>
      </c>
      <c r="X96" s="228">
        <v>0.0</v>
      </c>
      <c r="Y96" s="228">
        <v>12.28</v>
      </c>
      <c r="Z96" s="228">
        <v>0.0</v>
      </c>
      <c r="AA96" s="228">
        <v>0.0</v>
      </c>
      <c r="AB96" s="228">
        <v>0.0</v>
      </c>
      <c r="AC96" s="228">
        <v>0.0</v>
      </c>
      <c r="AD96" s="228">
        <v>13.26</v>
      </c>
      <c r="AE96" s="233">
        <v>86.96</v>
      </c>
      <c r="AF96" s="228">
        <v>0.0</v>
      </c>
      <c r="AG96" s="228">
        <v>0.0</v>
      </c>
      <c r="AH96" s="233">
        <v>0.0</v>
      </c>
      <c r="AI96" s="235">
        <v>29.25</v>
      </c>
      <c r="AJ96" s="228">
        <v>0.0</v>
      </c>
      <c r="AK96" s="228">
        <v>0.58</v>
      </c>
      <c r="AL96" s="236">
        <v>29.83</v>
      </c>
      <c r="AM96" s="233">
        <v>497.44</v>
      </c>
      <c r="AN96" s="228" t="s">
        <v>1565</v>
      </c>
      <c r="AO96" s="228">
        <v>5.212</v>
      </c>
      <c r="AP96" s="228" t="s">
        <v>1565</v>
      </c>
      <c r="AQ96" s="228" t="s">
        <v>1565</v>
      </c>
      <c r="AR96" s="229"/>
      <c r="AS96" s="228" t="s">
        <v>1627</v>
      </c>
      <c r="AT96" s="228" t="s">
        <v>1565</v>
      </c>
      <c r="AU96" s="229"/>
      <c r="AV96" s="229"/>
      <c r="AW96" s="229"/>
      <c r="AX96" s="228" t="s">
        <v>1052</v>
      </c>
      <c r="AY96" s="228" t="s">
        <v>1565</v>
      </c>
    </row>
    <row r="97" ht="22.5" hidden="1" customHeight="1">
      <c r="A97" s="227">
        <v>45784.0</v>
      </c>
      <c r="B97" s="228">
        <v>2.0506496158701E14</v>
      </c>
      <c r="C97" s="229"/>
      <c r="D97" s="230">
        <v>45778.66621527778</v>
      </c>
      <c r="E97" s="228" t="s">
        <v>1563</v>
      </c>
      <c r="F97" s="228" t="s">
        <v>1564</v>
      </c>
      <c r="G97" s="231"/>
      <c r="H97" s="229"/>
      <c r="I97" s="229"/>
      <c r="J97" s="228">
        <v>1170.0</v>
      </c>
      <c r="K97" s="228">
        <v>10.0</v>
      </c>
      <c r="L97" s="228">
        <v>0.0</v>
      </c>
      <c r="M97" s="228">
        <v>0.0</v>
      </c>
      <c r="N97" s="228">
        <v>0.0</v>
      </c>
      <c r="O97" s="232">
        <v>1180.0</v>
      </c>
      <c r="P97" s="228">
        <v>59.0</v>
      </c>
      <c r="Q97" s="233">
        <v>1239.0</v>
      </c>
      <c r="R97" s="228">
        <v>1239.0</v>
      </c>
      <c r="S97" s="234">
        <v>0.1</v>
      </c>
      <c r="T97" s="228">
        <v>123.9</v>
      </c>
      <c r="U97" s="228">
        <v>0.0</v>
      </c>
      <c r="V97" s="228">
        <v>0.0</v>
      </c>
      <c r="W97" s="228">
        <v>0.0</v>
      </c>
      <c r="X97" s="228">
        <v>0.0</v>
      </c>
      <c r="Y97" s="228">
        <v>24.78</v>
      </c>
      <c r="Z97" s="228">
        <v>0.0</v>
      </c>
      <c r="AA97" s="228">
        <v>0.0</v>
      </c>
      <c r="AB97" s="228">
        <v>0.0</v>
      </c>
      <c r="AC97" s="228">
        <v>0.0</v>
      </c>
      <c r="AD97" s="228">
        <v>26.76</v>
      </c>
      <c r="AE97" s="233">
        <v>175.44</v>
      </c>
      <c r="AF97" s="228">
        <v>0.0</v>
      </c>
      <c r="AG97" s="228">
        <v>0.0</v>
      </c>
      <c r="AH97" s="233">
        <v>0.0</v>
      </c>
      <c r="AI97" s="235">
        <v>59.0</v>
      </c>
      <c r="AJ97" s="228">
        <v>0.0</v>
      </c>
      <c r="AK97" s="228">
        <v>1.18</v>
      </c>
      <c r="AL97" s="236">
        <v>60.18</v>
      </c>
      <c r="AM97" s="233">
        <v>1003.38</v>
      </c>
      <c r="AN97" s="228" t="s">
        <v>1565</v>
      </c>
      <c r="AO97" s="228">
        <v>1.451</v>
      </c>
      <c r="AP97" s="228" t="s">
        <v>1565</v>
      </c>
      <c r="AQ97" s="228" t="s">
        <v>1565</v>
      </c>
      <c r="AR97" s="229"/>
      <c r="AS97" s="228" t="s">
        <v>1642</v>
      </c>
      <c r="AT97" s="228" t="s">
        <v>1565</v>
      </c>
      <c r="AU97" s="229"/>
      <c r="AV97" s="229"/>
      <c r="AW97" s="229"/>
      <c r="AX97" s="228" t="s">
        <v>1052</v>
      </c>
      <c r="AY97" s="228" t="s">
        <v>1565</v>
      </c>
    </row>
    <row r="98" ht="22.5" hidden="1" customHeight="1">
      <c r="A98" s="227">
        <v>45784.0</v>
      </c>
      <c r="B98" s="228">
        <v>2.05077102596204E14</v>
      </c>
      <c r="C98" s="229"/>
      <c r="D98" s="230">
        <v>45778.80673611111</v>
      </c>
      <c r="E98" s="228" t="s">
        <v>1563</v>
      </c>
      <c r="F98" s="228" t="s">
        <v>1564</v>
      </c>
      <c r="G98" s="231"/>
      <c r="H98" s="229"/>
      <c r="I98" s="229"/>
      <c r="J98" s="228">
        <v>1350.0</v>
      </c>
      <c r="K98" s="228">
        <v>10.0</v>
      </c>
      <c r="L98" s="228">
        <v>0.0</v>
      </c>
      <c r="M98" s="228">
        <v>0.0</v>
      </c>
      <c r="N98" s="228">
        <v>0.0</v>
      </c>
      <c r="O98" s="232">
        <v>1360.0</v>
      </c>
      <c r="P98" s="228">
        <v>68.0</v>
      </c>
      <c r="Q98" s="233">
        <v>1428.0</v>
      </c>
      <c r="R98" s="228">
        <v>1428.0</v>
      </c>
      <c r="S98" s="234">
        <v>0.1</v>
      </c>
      <c r="T98" s="228">
        <v>142.8</v>
      </c>
      <c r="U98" s="228">
        <v>0.0</v>
      </c>
      <c r="V98" s="228">
        <v>0.0</v>
      </c>
      <c r="W98" s="228">
        <v>0.0</v>
      </c>
      <c r="X98" s="228">
        <v>0.0</v>
      </c>
      <c r="Y98" s="228">
        <v>28.56</v>
      </c>
      <c r="Z98" s="228">
        <v>0.0</v>
      </c>
      <c r="AA98" s="228">
        <v>0.0</v>
      </c>
      <c r="AB98" s="228">
        <v>0.0</v>
      </c>
      <c r="AC98" s="228">
        <v>0.0</v>
      </c>
      <c r="AD98" s="228">
        <v>30.84</v>
      </c>
      <c r="AE98" s="233">
        <v>202.2</v>
      </c>
      <c r="AF98" s="228">
        <v>0.0</v>
      </c>
      <c r="AG98" s="228">
        <v>0.0</v>
      </c>
      <c r="AH98" s="233">
        <v>0.0</v>
      </c>
      <c r="AI98" s="235">
        <v>68.0</v>
      </c>
      <c r="AJ98" s="228">
        <v>0.0</v>
      </c>
      <c r="AK98" s="228">
        <v>1.36</v>
      </c>
      <c r="AL98" s="236">
        <v>69.36</v>
      </c>
      <c r="AM98" s="233">
        <v>1156.44</v>
      </c>
      <c r="AN98" s="228" t="s">
        <v>1565</v>
      </c>
      <c r="AO98" s="228">
        <v>11.08</v>
      </c>
      <c r="AP98" s="228" t="s">
        <v>1565</v>
      </c>
      <c r="AQ98" s="228" t="s">
        <v>1565</v>
      </c>
      <c r="AR98" s="229"/>
      <c r="AS98" s="237"/>
      <c r="AT98" s="228" t="s">
        <v>1565</v>
      </c>
      <c r="AU98" s="229"/>
      <c r="AV98" s="229"/>
      <c r="AW98" s="229"/>
      <c r="AX98" s="228" t="s">
        <v>1052</v>
      </c>
      <c r="AY98" s="228" t="s">
        <v>1565</v>
      </c>
    </row>
    <row r="99" ht="22.5" hidden="1" customHeight="1">
      <c r="A99" s="227">
        <v>45784.0</v>
      </c>
      <c r="B99" s="228">
        <v>2.05080470481036E14</v>
      </c>
      <c r="C99" s="229"/>
      <c r="D99" s="230">
        <v>45778.845717592594</v>
      </c>
      <c r="E99" s="228" t="s">
        <v>1563</v>
      </c>
      <c r="F99" s="228" t="s">
        <v>1564</v>
      </c>
      <c r="G99" s="231"/>
      <c r="H99" s="229"/>
      <c r="I99" s="229"/>
      <c r="J99" s="228">
        <v>575.0</v>
      </c>
      <c r="K99" s="228">
        <v>10.0</v>
      </c>
      <c r="L99" s="228">
        <v>0.0</v>
      </c>
      <c r="M99" s="228">
        <v>0.0</v>
      </c>
      <c r="N99" s="228">
        <v>0.0</v>
      </c>
      <c r="O99" s="232">
        <v>585.0</v>
      </c>
      <c r="P99" s="228">
        <v>29.26</v>
      </c>
      <c r="Q99" s="233">
        <v>614.26</v>
      </c>
      <c r="R99" s="228">
        <v>614.24</v>
      </c>
      <c r="S99" s="234">
        <v>0.1</v>
      </c>
      <c r="T99" s="228">
        <v>61.42</v>
      </c>
      <c r="U99" s="228">
        <v>0.0</v>
      </c>
      <c r="V99" s="228">
        <v>0.0</v>
      </c>
      <c r="W99" s="228">
        <v>0.0</v>
      </c>
      <c r="X99" s="228">
        <v>0.0</v>
      </c>
      <c r="Y99" s="228">
        <v>12.28</v>
      </c>
      <c r="Z99" s="228">
        <v>0.0</v>
      </c>
      <c r="AA99" s="228">
        <v>0.0</v>
      </c>
      <c r="AB99" s="228">
        <v>0.0</v>
      </c>
      <c r="AC99" s="228">
        <v>0.0</v>
      </c>
      <c r="AD99" s="228">
        <v>13.26</v>
      </c>
      <c r="AE99" s="233">
        <v>86.96</v>
      </c>
      <c r="AF99" s="228">
        <v>0.0</v>
      </c>
      <c r="AG99" s="228">
        <v>698.0</v>
      </c>
      <c r="AH99" s="233">
        <v>698.0</v>
      </c>
      <c r="AI99" s="235">
        <v>29.25</v>
      </c>
      <c r="AJ99" s="228">
        <v>0.0</v>
      </c>
      <c r="AK99" s="228">
        <v>0.58</v>
      </c>
      <c r="AL99" s="236">
        <v>29.83</v>
      </c>
      <c r="AM99" s="233">
        <v>-200.56</v>
      </c>
      <c r="AN99" s="228" t="s">
        <v>1565</v>
      </c>
      <c r="AO99" s="228">
        <v>10.538</v>
      </c>
      <c r="AP99" s="228" t="s">
        <v>1565</v>
      </c>
      <c r="AQ99" s="228" t="s">
        <v>1565</v>
      </c>
      <c r="AR99" s="229"/>
      <c r="AS99" s="237"/>
      <c r="AT99" s="228" t="s">
        <v>1565</v>
      </c>
      <c r="AU99" s="229"/>
      <c r="AV99" s="229"/>
      <c r="AW99" s="229"/>
      <c r="AX99" s="228" t="s">
        <v>1565</v>
      </c>
      <c r="AY99" s="228" t="s">
        <v>1565</v>
      </c>
    </row>
    <row r="100" ht="22.5" customHeight="1">
      <c r="A100" s="227">
        <v>45784.0</v>
      </c>
      <c r="B100" s="228">
        <v>2.05083244866572E14</v>
      </c>
      <c r="C100" s="229"/>
      <c r="D100" s="230">
        <v>45778.87782407407</v>
      </c>
      <c r="E100" s="228" t="s">
        <v>1563</v>
      </c>
      <c r="F100" s="228" t="s">
        <v>1564</v>
      </c>
      <c r="G100" s="231"/>
      <c r="H100" s="229"/>
      <c r="I100" s="229"/>
      <c r="J100" s="228">
        <v>1240.0</v>
      </c>
      <c r="K100" s="228">
        <v>10.0</v>
      </c>
      <c r="L100" s="228">
        <v>0.0</v>
      </c>
      <c r="M100" s="228">
        <v>123.49</v>
      </c>
      <c r="N100" s="228">
        <v>123.49</v>
      </c>
      <c r="O100" s="232">
        <v>1126.51</v>
      </c>
      <c r="P100" s="228">
        <v>56.32</v>
      </c>
      <c r="Q100" s="233">
        <v>1182.83</v>
      </c>
      <c r="R100" s="228">
        <v>1182.83</v>
      </c>
      <c r="S100" s="234">
        <v>0.1</v>
      </c>
      <c r="T100" s="228">
        <v>118.28</v>
      </c>
      <c r="U100" s="228">
        <v>0.0</v>
      </c>
      <c r="V100" s="228">
        <v>0.0</v>
      </c>
      <c r="W100" s="228">
        <v>0.0</v>
      </c>
      <c r="X100" s="228">
        <v>0.0</v>
      </c>
      <c r="Y100" s="228">
        <v>23.66</v>
      </c>
      <c r="Z100" s="228">
        <v>0.0</v>
      </c>
      <c r="AA100" s="228">
        <v>0.0</v>
      </c>
      <c r="AB100" s="228">
        <v>0.0</v>
      </c>
      <c r="AC100" s="228">
        <v>0.0</v>
      </c>
      <c r="AD100" s="228">
        <v>25.54</v>
      </c>
      <c r="AE100" s="233">
        <v>167.48</v>
      </c>
      <c r="AF100" s="228">
        <v>0.0</v>
      </c>
      <c r="AG100" s="228">
        <v>0.0</v>
      </c>
      <c r="AH100" s="233">
        <v>0.0</v>
      </c>
      <c r="AI100" s="235">
        <v>56.33</v>
      </c>
      <c r="AJ100" s="228">
        <v>0.0</v>
      </c>
      <c r="AK100" s="228">
        <v>1.13</v>
      </c>
      <c r="AL100" s="236">
        <v>57.46</v>
      </c>
      <c r="AM100" s="233">
        <v>957.89</v>
      </c>
      <c r="AN100" s="228" t="s">
        <v>1565</v>
      </c>
      <c r="AO100" s="228">
        <v>1.802</v>
      </c>
      <c r="AP100" s="228" t="s">
        <v>1565</v>
      </c>
      <c r="AQ100" s="228" t="s">
        <v>1565</v>
      </c>
      <c r="AR100" s="229"/>
      <c r="AS100" s="228" t="s">
        <v>1646</v>
      </c>
      <c r="AT100" s="228" t="s">
        <v>1565</v>
      </c>
      <c r="AU100" s="229"/>
      <c r="AV100" s="229"/>
      <c r="AW100" s="229"/>
      <c r="AX100" s="228" t="s">
        <v>1052</v>
      </c>
      <c r="AY100" s="228" t="s">
        <v>1565</v>
      </c>
    </row>
    <row r="101" ht="22.5" customHeight="1">
      <c r="A101" s="227">
        <v>45784.0</v>
      </c>
      <c r="B101" s="228">
        <v>2.05084898777062E14</v>
      </c>
      <c r="C101" s="229"/>
      <c r="D101" s="230">
        <v>45778.89696759259</v>
      </c>
      <c r="E101" s="228" t="s">
        <v>1563</v>
      </c>
      <c r="F101" s="228" t="s">
        <v>1564</v>
      </c>
      <c r="G101" s="231"/>
      <c r="H101" s="229"/>
      <c r="I101" s="229"/>
      <c r="J101" s="228">
        <v>1650.0</v>
      </c>
      <c r="K101" s="228">
        <v>20.0</v>
      </c>
      <c r="L101" s="228">
        <v>0.0</v>
      </c>
      <c r="M101" s="228">
        <v>165.0</v>
      </c>
      <c r="N101" s="228">
        <v>165.0</v>
      </c>
      <c r="O101" s="232">
        <v>1505.0</v>
      </c>
      <c r="P101" s="228">
        <v>75.26</v>
      </c>
      <c r="Q101" s="233">
        <v>1580.26</v>
      </c>
      <c r="R101" s="228">
        <v>1580.24</v>
      </c>
      <c r="S101" s="234">
        <v>0.1</v>
      </c>
      <c r="T101" s="228">
        <v>158.02</v>
      </c>
      <c r="U101" s="228">
        <v>0.0</v>
      </c>
      <c r="V101" s="228">
        <v>0.0</v>
      </c>
      <c r="W101" s="228">
        <v>0.0</v>
      </c>
      <c r="X101" s="228">
        <v>0.0</v>
      </c>
      <c r="Y101" s="228">
        <v>31.6</v>
      </c>
      <c r="Z101" s="228">
        <v>0.0</v>
      </c>
      <c r="AA101" s="228">
        <v>0.0</v>
      </c>
      <c r="AB101" s="228">
        <v>0.0</v>
      </c>
      <c r="AC101" s="228">
        <v>0.0</v>
      </c>
      <c r="AD101" s="228">
        <v>34.14</v>
      </c>
      <c r="AE101" s="233">
        <v>223.76</v>
      </c>
      <c r="AF101" s="228">
        <v>0.0</v>
      </c>
      <c r="AG101" s="228">
        <v>0.0</v>
      </c>
      <c r="AH101" s="233">
        <v>0.0</v>
      </c>
      <c r="AI101" s="235">
        <v>75.25</v>
      </c>
      <c r="AJ101" s="228">
        <v>0.0</v>
      </c>
      <c r="AK101" s="228">
        <v>1.51</v>
      </c>
      <c r="AL101" s="236">
        <v>76.76</v>
      </c>
      <c r="AM101" s="233">
        <v>1279.75</v>
      </c>
      <c r="AN101" s="228" t="s">
        <v>1565</v>
      </c>
      <c r="AO101" s="228">
        <v>1.555</v>
      </c>
      <c r="AP101" s="228" t="s">
        <v>1565</v>
      </c>
      <c r="AQ101" s="228" t="s">
        <v>1565</v>
      </c>
      <c r="AR101" s="229"/>
      <c r="AS101" s="228" t="s">
        <v>1647</v>
      </c>
      <c r="AT101" s="228" t="s">
        <v>1565</v>
      </c>
      <c r="AU101" s="229"/>
      <c r="AV101" s="229"/>
      <c r="AW101" s="229"/>
      <c r="AX101" s="228" t="s">
        <v>1052</v>
      </c>
      <c r="AY101" s="228" t="s">
        <v>1565</v>
      </c>
    </row>
    <row r="102" ht="22.5" hidden="1" customHeight="1">
      <c r="A102" s="227">
        <v>45784.0</v>
      </c>
      <c r="B102" s="228">
        <v>2.05153896289315E14</v>
      </c>
      <c r="C102" s="229"/>
      <c r="D102" s="230">
        <v>45779.695555555554</v>
      </c>
      <c r="E102" s="228" t="s">
        <v>1563</v>
      </c>
      <c r="F102" s="228" t="s">
        <v>1564</v>
      </c>
      <c r="G102" s="231"/>
      <c r="H102" s="229"/>
      <c r="I102" s="228" t="s">
        <v>1648</v>
      </c>
      <c r="J102" s="228">
        <v>595.0</v>
      </c>
      <c r="K102" s="228">
        <v>10.0</v>
      </c>
      <c r="L102" s="228">
        <v>0.0</v>
      </c>
      <c r="M102" s="228">
        <v>0.0</v>
      </c>
      <c r="N102" s="228">
        <v>0.0</v>
      </c>
      <c r="O102" s="232">
        <v>605.0</v>
      </c>
      <c r="P102" s="228">
        <v>30.26</v>
      </c>
      <c r="Q102" s="233">
        <v>635.26</v>
      </c>
      <c r="R102" s="228">
        <v>635.24</v>
      </c>
      <c r="S102" s="234">
        <v>0.1</v>
      </c>
      <c r="T102" s="228">
        <v>63.52</v>
      </c>
      <c r="U102" s="228">
        <v>0.0</v>
      </c>
      <c r="V102" s="228">
        <v>0.0</v>
      </c>
      <c r="W102" s="228">
        <v>0.0</v>
      </c>
      <c r="X102" s="228">
        <v>0.0</v>
      </c>
      <c r="Y102" s="228">
        <v>12.7</v>
      </c>
      <c r="Z102" s="228">
        <v>0.0</v>
      </c>
      <c r="AA102" s="228">
        <v>0.0</v>
      </c>
      <c r="AB102" s="228">
        <v>0.0</v>
      </c>
      <c r="AC102" s="228">
        <v>0.0</v>
      </c>
      <c r="AD102" s="228">
        <v>13.72</v>
      </c>
      <c r="AE102" s="233">
        <v>89.94</v>
      </c>
      <c r="AF102" s="228">
        <v>0.0</v>
      </c>
      <c r="AG102" s="228">
        <v>0.0</v>
      </c>
      <c r="AH102" s="233">
        <v>0.0</v>
      </c>
      <c r="AI102" s="235">
        <v>30.25</v>
      </c>
      <c r="AJ102" s="228">
        <v>0.0</v>
      </c>
      <c r="AK102" s="228">
        <v>0.6</v>
      </c>
      <c r="AL102" s="236">
        <v>30.85</v>
      </c>
      <c r="AM102" s="233">
        <v>514.46</v>
      </c>
      <c r="AN102" s="228" t="s">
        <v>1565</v>
      </c>
      <c r="AO102" s="228">
        <v>0.745</v>
      </c>
      <c r="AP102" s="228" t="s">
        <v>1565</v>
      </c>
      <c r="AQ102" s="228" t="s">
        <v>1565</v>
      </c>
      <c r="AR102" s="229"/>
      <c r="AS102" s="237"/>
      <c r="AT102" s="228" t="s">
        <v>1565</v>
      </c>
      <c r="AU102" s="229"/>
      <c r="AV102" s="229"/>
      <c r="AW102" s="229"/>
      <c r="AX102" s="228" t="s">
        <v>1565</v>
      </c>
      <c r="AY102" s="228" t="s">
        <v>1565</v>
      </c>
    </row>
    <row r="103" ht="22.5" customHeight="1">
      <c r="A103" s="227">
        <v>45784.0</v>
      </c>
      <c r="B103" s="228">
        <v>2.05160897032262E14</v>
      </c>
      <c r="C103" s="229"/>
      <c r="D103" s="230">
        <v>45779.77658564815</v>
      </c>
      <c r="E103" s="228" t="s">
        <v>1563</v>
      </c>
      <c r="F103" s="228" t="s">
        <v>1564</v>
      </c>
      <c r="G103" s="231"/>
      <c r="H103" s="229"/>
      <c r="I103" s="229"/>
      <c r="J103" s="228">
        <v>1500.0</v>
      </c>
      <c r="K103" s="228">
        <v>20.0</v>
      </c>
      <c r="L103" s="228">
        <v>0.0</v>
      </c>
      <c r="M103" s="228">
        <v>150.0</v>
      </c>
      <c r="N103" s="228">
        <v>150.0</v>
      </c>
      <c r="O103" s="232">
        <v>1370.0</v>
      </c>
      <c r="P103" s="228">
        <v>68.5</v>
      </c>
      <c r="Q103" s="233">
        <v>1438.5</v>
      </c>
      <c r="R103" s="228">
        <v>1438.5</v>
      </c>
      <c r="S103" s="234">
        <v>0.1</v>
      </c>
      <c r="T103" s="228">
        <v>143.85</v>
      </c>
      <c r="U103" s="228">
        <v>0.0</v>
      </c>
      <c r="V103" s="228">
        <v>0.0</v>
      </c>
      <c r="W103" s="228">
        <v>0.0</v>
      </c>
      <c r="X103" s="228">
        <v>0.0</v>
      </c>
      <c r="Y103" s="228">
        <v>28.77</v>
      </c>
      <c r="Z103" s="228">
        <v>0.0</v>
      </c>
      <c r="AA103" s="228">
        <v>0.0</v>
      </c>
      <c r="AB103" s="228">
        <v>0.0</v>
      </c>
      <c r="AC103" s="228">
        <v>0.0</v>
      </c>
      <c r="AD103" s="228">
        <v>31.08</v>
      </c>
      <c r="AE103" s="233">
        <v>203.7</v>
      </c>
      <c r="AF103" s="228">
        <v>0.0</v>
      </c>
      <c r="AG103" s="228">
        <v>0.0</v>
      </c>
      <c r="AH103" s="233">
        <v>0.0</v>
      </c>
      <c r="AI103" s="235">
        <v>68.5</v>
      </c>
      <c r="AJ103" s="228">
        <v>0.0</v>
      </c>
      <c r="AK103" s="228">
        <v>1.37</v>
      </c>
      <c r="AL103" s="236">
        <v>69.87</v>
      </c>
      <c r="AM103" s="233">
        <v>1164.95</v>
      </c>
      <c r="AN103" s="228" t="s">
        <v>1565</v>
      </c>
      <c r="AO103" s="228">
        <v>3.81</v>
      </c>
      <c r="AP103" s="228" t="s">
        <v>1565</v>
      </c>
      <c r="AQ103" s="228" t="s">
        <v>1565</v>
      </c>
      <c r="AR103" s="229"/>
      <c r="AS103" s="228" t="s">
        <v>1649</v>
      </c>
      <c r="AT103" s="228" t="s">
        <v>1565</v>
      </c>
      <c r="AU103" s="229"/>
      <c r="AV103" s="229"/>
      <c r="AW103" s="229"/>
      <c r="AX103" s="228" t="s">
        <v>1052</v>
      </c>
      <c r="AY103" s="228" t="s">
        <v>1565</v>
      </c>
    </row>
    <row r="104" ht="22.5" customHeight="1">
      <c r="A104" s="227">
        <v>45784.0</v>
      </c>
      <c r="B104" s="228">
        <v>2.05166082847511E14</v>
      </c>
      <c r="C104" s="229"/>
      <c r="D104" s="230">
        <v>45779.836597222224</v>
      </c>
      <c r="E104" s="228" t="s">
        <v>1563</v>
      </c>
      <c r="F104" s="228" t="s">
        <v>1564</v>
      </c>
      <c r="G104" s="231"/>
      <c r="H104" s="229"/>
      <c r="I104" s="229"/>
      <c r="J104" s="228">
        <v>950.0</v>
      </c>
      <c r="K104" s="228">
        <v>20.0</v>
      </c>
      <c r="L104" s="228">
        <v>0.0</v>
      </c>
      <c r="M104" s="228">
        <v>95.0</v>
      </c>
      <c r="N104" s="228">
        <v>95.0</v>
      </c>
      <c r="O104" s="232">
        <v>875.0</v>
      </c>
      <c r="P104" s="228">
        <v>43.76</v>
      </c>
      <c r="Q104" s="233">
        <v>918.76</v>
      </c>
      <c r="R104" s="228">
        <v>918.76</v>
      </c>
      <c r="S104" s="234">
        <v>0.1</v>
      </c>
      <c r="T104" s="228">
        <v>91.88</v>
      </c>
      <c r="U104" s="228">
        <v>0.0</v>
      </c>
      <c r="V104" s="228">
        <v>0.0</v>
      </c>
      <c r="W104" s="228">
        <v>0.0</v>
      </c>
      <c r="X104" s="228">
        <v>0.0</v>
      </c>
      <c r="Y104" s="228">
        <v>18.38</v>
      </c>
      <c r="Z104" s="228">
        <v>0.0</v>
      </c>
      <c r="AA104" s="228">
        <v>0.0</v>
      </c>
      <c r="AB104" s="228">
        <v>0.0</v>
      </c>
      <c r="AC104" s="228">
        <v>0.0</v>
      </c>
      <c r="AD104" s="228">
        <v>19.84</v>
      </c>
      <c r="AE104" s="233">
        <v>130.1</v>
      </c>
      <c r="AF104" s="228">
        <v>0.0</v>
      </c>
      <c r="AG104" s="228">
        <v>0.0</v>
      </c>
      <c r="AH104" s="233">
        <v>0.0</v>
      </c>
      <c r="AI104" s="235">
        <v>43.75</v>
      </c>
      <c r="AJ104" s="228">
        <v>0.0</v>
      </c>
      <c r="AK104" s="228">
        <v>0.88</v>
      </c>
      <c r="AL104" s="236">
        <v>44.63</v>
      </c>
      <c r="AM104" s="233">
        <v>744.01</v>
      </c>
      <c r="AN104" s="228" t="s">
        <v>1565</v>
      </c>
      <c r="AO104" s="228">
        <v>5.674</v>
      </c>
      <c r="AP104" s="228" t="s">
        <v>1565</v>
      </c>
      <c r="AQ104" s="228" t="s">
        <v>1565</v>
      </c>
      <c r="AR104" s="229"/>
      <c r="AS104" s="228" t="s">
        <v>1650</v>
      </c>
      <c r="AT104" s="228" t="s">
        <v>1565</v>
      </c>
      <c r="AU104" s="229"/>
      <c r="AV104" s="229"/>
      <c r="AW104" s="229"/>
      <c r="AX104" s="228" t="s">
        <v>1052</v>
      </c>
      <c r="AY104" s="228" t="s">
        <v>1565</v>
      </c>
    </row>
    <row r="105" ht="22.5" hidden="1" customHeight="1">
      <c r="A105" s="227">
        <v>45784.0</v>
      </c>
      <c r="B105" s="228">
        <v>2.05232518916862E14</v>
      </c>
      <c r="C105" s="229"/>
      <c r="D105" s="230">
        <v>45780.605532407404</v>
      </c>
      <c r="E105" s="228" t="s">
        <v>1563</v>
      </c>
      <c r="F105" s="228" t="s">
        <v>1564</v>
      </c>
      <c r="G105" s="231"/>
      <c r="H105" s="229"/>
      <c r="I105" s="229"/>
      <c r="J105" s="228">
        <v>475.0</v>
      </c>
      <c r="K105" s="228">
        <v>10.0</v>
      </c>
      <c r="L105" s="228">
        <v>0.0</v>
      </c>
      <c r="M105" s="228">
        <v>0.0</v>
      </c>
      <c r="N105" s="228">
        <v>0.0</v>
      </c>
      <c r="O105" s="232">
        <v>485.0</v>
      </c>
      <c r="P105" s="228">
        <v>24.26</v>
      </c>
      <c r="Q105" s="233">
        <v>509.26</v>
      </c>
      <c r="R105" s="228">
        <v>509.24</v>
      </c>
      <c r="S105" s="234">
        <v>0.1</v>
      </c>
      <c r="T105" s="228">
        <v>50.92</v>
      </c>
      <c r="U105" s="228">
        <v>0.0</v>
      </c>
      <c r="V105" s="228">
        <v>0.0</v>
      </c>
      <c r="W105" s="228">
        <v>0.0</v>
      </c>
      <c r="X105" s="228">
        <v>0.0</v>
      </c>
      <c r="Y105" s="228">
        <v>10.18</v>
      </c>
      <c r="Z105" s="228">
        <v>0.0</v>
      </c>
      <c r="AA105" s="228">
        <v>0.0</v>
      </c>
      <c r="AB105" s="228">
        <v>0.0</v>
      </c>
      <c r="AC105" s="228">
        <v>0.0</v>
      </c>
      <c r="AD105" s="228">
        <v>11.0</v>
      </c>
      <c r="AE105" s="233">
        <v>72.1</v>
      </c>
      <c r="AF105" s="228">
        <v>0.0</v>
      </c>
      <c r="AG105" s="228">
        <v>0.0</v>
      </c>
      <c r="AH105" s="233">
        <v>0.0</v>
      </c>
      <c r="AI105" s="235">
        <v>24.25</v>
      </c>
      <c r="AJ105" s="228">
        <v>0.0</v>
      </c>
      <c r="AK105" s="228">
        <v>0.48</v>
      </c>
      <c r="AL105" s="236">
        <v>24.73</v>
      </c>
      <c r="AM105" s="233">
        <v>412.42</v>
      </c>
      <c r="AN105" s="228" t="s">
        <v>1565</v>
      </c>
      <c r="AO105" s="228">
        <v>0.815</v>
      </c>
      <c r="AP105" s="228" t="s">
        <v>1565</v>
      </c>
      <c r="AQ105" s="228" t="s">
        <v>1565</v>
      </c>
      <c r="AR105" s="229"/>
      <c r="AS105" s="228" t="s">
        <v>1651</v>
      </c>
      <c r="AT105" s="228" t="s">
        <v>1565</v>
      </c>
      <c r="AU105" s="229"/>
      <c r="AV105" s="229"/>
      <c r="AW105" s="229"/>
      <c r="AX105" s="228" t="s">
        <v>1052</v>
      </c>
      <c r="AY105" s="228" t="s">
        <v>1565</v>
      </c>
    </row>
    <row r="106" ht="22.5" customHeight="1">
      <c r="A106" s="227">
        <v>45784.0</v>
      </c>
      <c r="B106" s="228">
        <v>2.05245488708476E14</v>
      </c>
      <c r="C106" s="229"/>
      <c r="D106" s="230">
        <v>45780.75564814815</v>
      </c>
      <c r="E106" s="228" t="s">
        <v>1563</v>
      </c>
      <c r="F106" s="228" t="s">
        <v>1564</v>
      </c>
      <c r="G106" s="231"/>
      <c r="H106" s="229"/>
      <c r="I106" s="229"/>
      <c r="J106" s="228">
        <v>575.0</v>
      </c>
      <c r="K106" s="228">
        <v>10.0</v>
      </c>
      <c r="L106" s="228">
        <v>0.0</v>
      </c>
      <c r="M106" s="228">
        <v>57.5</v>
      </c>
      <c r="N106" s="228">
        <v>57.5</v>
      </c>
      <c r="O106" s="232">
        <v>527.5</v>
      </c>
      <c r="P106" s="228">
        <v>26.38</v>
      </c>
      <c r="Q106" s="233">
        <v>553.88</v>
      </c>
      <c r="R106" s="228">
        <v>553.88</v>
      </c>
      <c r="S106" s="234">
        <v>0.1</v>
      </c>
      <c r="T106" s="228">
        <v>55.39</v>
      </c>
      <c r="U106" s="228">
        <v>0.0</v>
      </c>
      <c r="V106" s="228">
        <v>0.0</v>
      </c>
      <c r="W106" s="228">
        <v>0.0</v>
      </c>
      <c r="X106" s="228">
        <v>0.0</v>
      </c>
      <c r="Y106" s="228">
        <v>11.08</v>
      </c>
      <c r="Z106" s="228">
        <v>0.0</v>
      </c>
      <c r="AA106" s="228">
        <v>0.0</v>
      </c>
      <c r="AB106" s="228">
        <v>0.0</v>
      </c>
      <c r="AC106" s="228">
        <v>0.0</v>
      </c>
      <c r="AD106" s="228">
        <v>11.96</v>
      </c>
      <c r="AE106" s="233">
        <v>78.43</v>
      </c>
      <c r="AF106" s="228">
        <v>0.0</v>
      </c>
      <c r="AG106" s="228">
        <v>0.0</v>
      </c>
      <c r="AH106" s="233">
        <v>0.0</v>
      </c>
      <c r="AI106" s="235">
        <v>26.38</v>
      </c>
      <c r="AJ106" s="228">
        <v>0.0</v>
      </c>
      <c r="AK106" s="228">
        <v>0.53</v>
      </c>
      <c r="AL106" s="236">
        <v>26.91</v>
      </c>
      <c r="AM106" s="233">
        <v>448.53</v>
      </c>
      <c r="AN106" s="228" t="s">
        <v>1565</v>
      </c>
      <c r="AO106" s="228">
        <v>5.692</v>
      </c>
      <c r="AP106" s="228" t="s">
        <v>1565</v>
      </c>
      <c r="AQ106" s="228" t="s">
        <v>1565</v>
      </c>
      <c r="AR106" s="229"/>
      <c r="AS106" s="228" t="s">
        <v>1652</v>
      </c>
      <c r="AT106" s="228" t="s">
        <v>1565</v>
      </c>
      <c r="AU106" s="229"/>
      <c r="AV106" s="229"/>
      <c r="AW106" s="229"/>
      <c r="AX106" s="228" t="s">
        <v>1052</v>
      </c>
      <c r="AY106" s="228" t="s">
        <v>1565</v>
      </c>
    </row>
    <row r="107" ht="22.5" customHeight="1">
      <c r="A107" s="227">
        <v>45784.0</v>
      </c>
      <c r="B107" s="228">
        <v>2.05247813800514E14</v>
      </c>
      <c r="C107" s="229"/>
      <c r="D107" s="230">
        <v>45780.78255787037</v>
      </c>
      <c r="E107" s="228" t="s">
        <v>1563</v>
      </c>
      <c r="F107" s="228" t="s">
        <v>1564</v>
      </c>
      <c r="G107" s="231"/>
      <c r="H107" s="229"/>
      <c r="I107" s="229"/>
      <c r="J107" s="228">
        <v>850.0</v>
      </c>
      <c r="K107" s="228">
        <v>10.0</v>
      </c>
      <c r="L107" s="228">
        <v>0.0</v>
      </c>
      <c r="M107" s="228">
        <v>81.0</v>
      </c>
      <c r="N107" s="228">
        <v>81.0</v>
      </c>
      <c r="O107" s="232">
        <v>779.0</v>
      </c>
      <c r="P107" s="228">
        <v>38.96</v>
      </c>
      <c r="Q107" s="233">
        <v>817.96</v>
      </c>
      <c r="R107" s="228">
        <v>817.96</v>
      </c>
      <c r="S107" s="234">
        <v>0.1</v>
      </c>
      <c r="T107" s="228">
        <v>81.8</v>
      </c>
      <c r="U107" s="228">
        <v>0.0</v>
      </c>
      <c r="V107" s="228">
        <v>0.0</v>
      </c>
      <c r="W107" s="228">
        <v>0.0</v>
      </c>
      <c r="X107" s="228">
        <v>0.0</v>
      </c>
      <c r="Y107" s="228">
        <v>16.36</v>
      </c>
      <c r="Z107" s="228">
        <v>0.0</v>
      </c>
      <c r="AA107" s="228">
        <v>0.0</v>
      </c>
      <c r="AB107" s="228">
        <v>0.0</v>
      </c>
      <c r="AC107" s="228">
        <v>0.0</v>
      </c>
      <c r="AD107" s="228">
        <v>17.66</v>
      </c>
      <c r="AE107" s="233">
        <v>115.82</v>
      </c>
      <c r="AF107" s="228">
        <v>0.0</v>
      </c>
      <c r="AG107" s="228">
        <v>0.0</v>
      </c>
      <c r="AH107" s="233">
        <v>0.0</v>
      </c>
      <c r="AI107" s="235">
        <v>38.95</v>
      </c>
      <c r="AJ107" s="228">
        <v>0.0</v>
      </c>
      <c r="AK107" s="228">
        <v>0.78</v>
      </c>
      <c r="AL107" s="236">
        <v>39.73</v>
      </c>
      <c r="AM107" s="233">
        <v>662.38</v>
      </c>
      <c r="AN107" s="228" t="s">
        <v>1565</v>
      </c>
      <c r="AO107" s="228">
        <v>1.769</v>
      </c>
      <c r="AP107" s="228" t="s">
        <v>1565</v>
      </c>
      <c r="AQ107" s="228" t="s">
        <v>1565</v>
      </c>
      <c r="AR107" s="229"/>
      <c r="AS107" s="228" t="s">
        <v>1653</v>
      </c>
      <c r="AT107" s="228" t="s">
        <v>1565</v>
      </c>
      <c r="AU107" s="229"/>
      <c r="AV107" s="229"/>
      <c r="AW107" s="229"/>
      <c r="AX107" s="228" t="s">
        <v>1052</v>
      </c>
      <c r="AY107" s="228" t="s">
        <v>1565</v>
      </c>
    </row>
    <row r="108" ht="22.5" customHeight="1">
      <c r="A108" s="227">
        <v>45784.0</v>
      </c>
      <c r="B108" s="228">
        <v>2.05249361262465E14</v>
      </c>
      <c r="C108" s="229"/>
      <c r="D108" s="230">
        <v>45780.800474537034</v>
      </c>
      <c r="E108" s="228" t="s">
        <v>1563</v>
      </c>
      <c r="F108" s="228" t="s">
        <v>1564</v>
      </c>
      <c r="G108" s="231"/>
      <c r="H108" s="229"/>
      <c r="I108" s="228" t="s">
        <v>1606</v>
      </c>
      <c r="J108" s="228">
        <v>850.0</v>
      </c>
      <c r="K108" s="228">
        <v>10.0</v>
      </c>
      <c r="L108" s="228">
        <v>0.0</v>
      </c>
      <c r="M108" s="228">
        <v>73.0</v>
      </c>
      <c r="N108" s="228">
        <v>73.0</v>
      </c>
      <c r="O108" s="232">
        <v>787.0</v>
      </c>
      <c r="P108" s="228">
        <v>39.36</v>
      </c>
      <c r="Q108" s="233">
        <v>826.36</v>
      </c>
      <c r="R108" s="228">
        <v>826.36</v>
      </c>
      <c r="S108" s="234">
        <v>0.1</v>
      </c>
      <c r="T108" s="228">
        <v>82.64</v>
      </c>
      <c r="U108" s="228">
        <v>0.0</v>
      </c>
      <c r="V108" s="228">
        <v>0.0</v>
      </c>
      <c r="W108" s="228">
        <v>0.0</v>
      </c>
      <c r="X108" s="228">
        <v>0.0</v>
      </c>
      <c r="Y108" s="228">
        <v>16.53</v>
      </c>
      <c r="Z108" s="228">
        <v>0.0</v>
      </c>
      <c r="AA108" s="228">
        <v>0.0</v>
      </c>
      <c r="AB108" s="228">
        <v>0.0</v>
      </c>
      <c r="AC108" s="228">
        <v>0.0</v>
      </c>
      <c r="AD108" s="228">
        <v>17.86</v>
      </c>
      <c r="AE108" s="233">
        <v>117.03</v>
      </c>
      <c r="AF108" s="228">
        <v>0.0</v>
      </c>
      <c r="AG108" s="228">
        <v>0.0</v>
      </c>
      <c r="AH108" s="233">
        <v>0.0</v>
      </c>
      <c r="AI108" s="235">
        <v>39.35</v>
      </c>
      <c r="AJ108" s="228">
        <v>0.0</v>
      </c>
      <c r="AK108" s="228">
        <v>0.79</v>
      </c>
      <c r="AL108" s="236">
        <v>40.14</v>
      </c>
      <c r="AM108" s="233">
        <v>669.2</v>
      </c>
      <c r="AN108" s="228" t="s">
        <v>1565</v>
      </c>
      <c r="AO108" s="228">
        <v>2.449</v>
      </c>
      <c r="AP108" s="228" t="s">
        <v>1565</v>
      </c>
      <c r="AQ108" s="228" t="s">
        <v>1565</v>
      </c>
      <c r="AR108" s="229"/>
      <c r="AS108" s="228" t="s">
        <v>1654</v>
      </c>
      <c r="AT108" s="228" t="s">
        <v>1565</v>
      </c>
      <c r="AU108" s="229"/>
      <c r="AV108" s="229"/>
      <c r="AW108" s="229"/>
      <c r="AX108" s="228" t="s">
        <v>1052</v>
      </c>
      <c r="AY108" s="228" t="s">
        <v>1565</v>
      </c>
    </row>
    <row r="109" ht="22.5" customHeight="1">
      <c r="A109" s="227">
        <v>45784.0</v>
      </c>
      <c r="B109" s="228">
        <v>2.05250348440873E14</v>
      </c>
      <c r="C109" s="229"/>
      <c r="D109" s="230">
        <v>45780.811898148146</v>
      </c>
      <c r="E109" s="228" t="s">
        <v>1563</v>
      </c>
      <c r="F109" s="228" t="s">
        <v>1564</v>
      </c>
      <c r="G109" s="231"/>
      <c r="H109" s="229"/>
      <c r="I109" s="228" t="s">
        <v>1606</v>
      </c>
      <c r="J109" s="228">
        <v>750.0</v>
      </c>
      <c r="K109" s="228">
        <v>10.0</v>
      </c>
      <c r="L109" s="228">
        <v>0.0</v>
      </c>
      <c r="M109" s="228">
        <v>63.0</v>
      </c>
      <c r="N109" s="228">
        <v>63.0</v>
      </c>
      <c r="O109" s="232">
        <v>697.0</v>
      </c>
      <c r="P109" s="228">
        <v>34.86</v>
      </c>
      <c r="Q109" s="233">
        <v>731.86</v>
      </c>
      <c r="R109" s="228">
        <v>731.86</v>
      </c>
      <c r="S109" s="234">
        <v>0.1</v>
      </c>
      <c r="T109" s="228">
        <v>73.19</v>
      </c>
      <c r="U109" s="228">
        <v>0.0</v>
      </c>
      <c r="V109" s="228">
        <v>0.0</v>
      </c>
      <c r="W109" s="228">
        <v>0.0</v>
      </c>
      <c r="X109" s="228">
        <v>0.0</v>
      </c>
      <c r="Y109" s="228">
        <v>14.64</v>
      </c>
      <c r="Z109" s="228">
        <v>0.0</v>
      </c>
      <c r="AA109" s="228">
        <v>0.0</v>
      </c>
      <c r="AB109" s="228">
        <v>0.0</v>
      </c>
      <c r="AC109" s="228">
        <v>0.0</v>
      </c>
      <c r="AD109" s="228">
        <v>15.8</v>
      </c>
      <c r="AE109" s="233">
        <v>103.63</v>
      </c>
      <c r="AF109" s="228">
        <v>0.0</v>
      </c>
      <c r="AG109" s="228">
        <v>0.0</v>
      </c>
      <c r="AH109" s="233">
        <v>0.0</v>
      </c>
      <c r="AI109" s="235">
        <v>34.85</v>
      </c>
      <c r="AJ109" s="228">
        <v>0.0</v>
      </c>
      <c r="AK109" s="228">
        <v>0.7</v>
      </c>
      <c r="AL109" s="236">
        <v>35.55</v>
      </c>
      <c r="AM109" s="233">
        <v>592.65</v>
      </c>
      <c r="AN109" s="228" t="s">
        <v>1565</v>
      </c>
      <c r="AO109" s="228">
        <v>0.777</v>
      </c>
      <c r="AP109" s="228" t="s">
        <v>1565</v>
      </c>
      <c r="AQ109" s="228" t="s">
        <v>1565</v>
      </c>
      <c r="AR109" s="229"/>
      <c r="AS109" s="228" t="s">
        <v>1655</v>
      </c>
      <c r="AT109" s="228" t="s">
        <v>1565</v>
      </c>
      <c r="AU109" s="229"/>
      <c r="AV109" s="229"/>
      <c r="AW109" s="229"/>
      <c r="AX109" s="228" t="s">
        <v>1052</v>
      </c>
      <c r="AY109" s="228" t="s">
        <v>1565</v>
      </c>
    </row>
    <row r="110" ht="22.5" customHeight="1">
      <c r="A110" s="227">
        <v>45784.0</v>
      </c>
      <c r="B110" s="228">
        <v>2.05251957426577E14</v>
      </c>
      <c r="C110" s="229"/>
      <c r="D110" s="230">
        <v>45780.83052083333</v>
      </c>
      <c r="E110" s="228" t="s">
        <v>1563</v>
      </c>
      <c r="F110" s="228" t="s">
        <v>1564</v>
      </c>
      <c r="G110" s="231"/>
      <c r="H110" s="229"/>
      <c r="I110" s="229"/>
      <c r="J110" s="228">
        <v>765.0</v>
      </c>
      <c r="K110" s="228">
        <v>10.0</v>
      </c>
      <c r="L110" s="228">
        <v>0.0</v>
      </c>
      <c r="M110" s="228">
        <v>76.5</v>
      </c>
      <c r="N110" s="228">
        <v>76.5</v>
      </c>
      <c r="O110" s="232">
        <v>698.5</v>
      </c>
      <c r="P110" s="228">
        <v>34.92</v>
      </c>
      <c r="Q110" s="233">
        <v>733.42</v>
      </c>
      <c r="R110" s="228">
        <v>733.42</v>
      </c>
      <c r="S110" s="234">
        <v>0.1</v>
      </c>
      <c r="T110" s="228">
        <v>73.34</v>
      </c>
      <c r="U110" s="228">
        <v>0.0</v>
      </c>
      <c r="V110" s="228">
        <v>0.0</v>
      </c>
      <c r="W110" s="228">
        <v>0.0</v>
      </c>
      <c r="X110" s="228">
        <v>0.0</v>
      </c>
      <c r="Y110" s="228">
        <v>14.67</v>
      </c>
      <c r="Z110" s="228">
        <v>0.0</v>
      </c>
      <c r="AA110" s="228">
        <v>0.0</v>
      </c>
      <c r="AB110" s="228">
        <v>0.0</v>
      </c>
      <c r="AC110" s="228">
        <v>0.0</v>
      </c>
      <c r="AD110" s="228">
        <v>15.84</v>
      </c>
      <c r="AE110" s="233">
        <v>103.85</v>
      </c>
      <c r="AF110" s="228">
        <v>0.0</v>
      </c>
      <c r="AG110" s="228">
        <v>0.0</v>
      </c>
      <c r="AH110" s="233">
        <v>0.0</v>
      </c>
      <c r="AI110" s="235">
        <v>34.92</v>
      </c>
      <c r="AJ110" s="228">
        <v>0.0</v>
      </c>
      <c r="AK110" s="228">
        <v>0.7</v>
      </c>
      <c r="AL110" s="236">
        <v>35.62</v>
      </c>
      <c r="AM110" s="233">
        <v>593.94</v>
      </c>
      <c r="AN110" s="228" t="s">
        <v>1565</v>
      </c>
      <c r="AO110" s="228">
        <v>5.387</v>
      </c>
      <c r="AP110" s="228" t="s">
        <v>1565</v>
      </c>
      <c r="AQ110" s="228" t="s">
        <v>1565</v>
      </c>
      <c r="AR110" s="229"/>
      <c r="AS110" s="228" t="s">
        <v>1656</v>
      </c>
      <c r="AT110" s="228" t="s">
        <v>1565</v>
      </c>
      <c r="AU110" s="229"/>
      <c r="AV110" s="229"/>
      <c r="AW110" s="229"/>
      <c r="AX110" s="228" t="s">
        <v>1052</v>
      </c>
      <c r="AY110" s="228" t="s">
        <v>1565</v>
      </c>
    </row>
    <row r="111" ht="22.5" customHeight="1">
      <c r="A111" s="227">
        <v>45784.0</v>
      </c>
      <c r="B111" s="228">
        <v>2.05255237027375E14</v>
      </c>
      <c r="C111" s="229"/>
      <c r="D111" s="230">
        <v>45780.868483796294</v>
      </c>
      <c r="E111" s="228" t="s">
        <v>1563</v>
      </c>
      <c r="F111" s="228" t="s">
        <v>1564</v>
      </c>
      <c r="G111" s="231"/>
      <c r="H111" s="229"/>
      <c r="I111" s="229"/>
      <c r="J111" s="228">
        <v>625.0</v>
      </c>
      <c r="K111" s="228">
        <v>10.0</v>
      </c>
      <c r="L111" s="228">
        <v>0.0</v>
      </c>
      <c r="M111" s="228">
        <v>62.5</v>
      </c>
      <c r="N111" s="228">
        <v>62.5</v>
      </c>
      <c r="O111" s="232">
        <v>572.5</v>
      </c>
      <c r="P111" s="228">
        <v>28.62</v>
      </c>
      <c r="Q111" s="233">
        <v>601.12</v>
      </c>
      <c r="R111" s="228">
        <v>601.12</v>
      </c>
      <c r="S111" s="234">
        <v>0.1</v>
      </c>
      <c r="T111" s="228">
        <v>60.11</v>
      </c>
      <c r="U111" s="228">
        <v>0.0</v>
      </c>
      <c r="V111" s="228">
        <v>0.0</v>
      </c>
      <c r="W111" s="228">
        <v>0.0</v>
      </c>
      <c r="X111" s="228">
        <v>0.0</v>
      </c>
      <c r="Y111" s="228">
        <v>12.02</v>
      </c>
      <c r="Z111" s="228">
        <v>0.0</v>
      </c>
      <c r="AA111" s="228">
        <v>0.0</v>
      </c>
      <c r="AB111" s="228">
        <v>0.0</v>
      </c>
      <c r="AC111" s="228">
        <v>0.0</v>
      </c>
      <c r="AD111" s="228">
        <v>12.98</v>
      </c>
      <c r="AE111" s="233">
        <v>85.11</v>
      </c>
      <c r="AF111" s="228">
        <v>0.0</v>
      </c>
      <c r="AG111" s="228">
        <v>0.0</v>
      </c>
      <c r="AH111" s="233">
        <v>0.0</v>
      </c>
      <c r="AI111" s="235">
        <v>28.62</v>
      </c>
      <c r="AJ111" s="228">
        <v>0.0</v>
      </c>
      <c r="AK111" s="228">
        <v>0.57</v>
      </c>
      <c r="AL111" s="236">
        <v>29.19</v>
      </c>
      <c r="AM111" s="233">
        <v>486.81</v>
      </c>
      <c r="AN111" s="228" t="s">
        <v>1565</v>
      </c>
      <c r="AO111" s="228">
        <v>6.733</v>
      </c>
      <c r="AP111" s="228" t="s">
        <v>1565</v>
      </c>
      <c r="AQ111" s="228" t="s">
        <v>1565</v>
      </c>
      <c r="AR111" s="229"/>
      <c r="AS111" s="228" t="s">
        <v>1657</v>
      </c>
      <c r="AT111" s="228" t="s">
        <v>1565</v>
      </c>
      <c r="AU111" s="229"/>
      <c r="AV111" s="229"/>
      <c r="AW111" s="229"/>
      <c r="AX111" s="228" t="s">
        <v>1052</v>
      </c>
      <c r="AY111" s="228" t="s">
        <v>1565</v>
      </c>
    </row>
    <row r="112" ht="22.5" hidden="1" customHeight="1">
      <c r="A112" s="227">
        <v>45791.0</v>
      </c>
      <c r="B112" s="228">
        <v>2.05310082950865E14</v>
      </c>
      <c r="C112" s="229"/>
      <c r="D112" s="230">
        <v>45781.50326388889</v>
      </c>
      <c r="E112" s="228" t="s">
        <v>1589</v>
      </c>
      <c r="F112" s="228" t="s">
        <v>1564</v>
      </c>
      <c r="G112" s="235" t="s">
        <v>1658</v>
      </c>
      <c r="H112" s="228" t="s">
        <v>1659</v>
      </c>
      <c r="I112" s="229"/>
      <c r="J112" s="228">
        <v>0.0</v>
      </c>
      <c r="K112" s="228">
        <v>0.0</v>
      </c>
      <c r="L112" s="228">
        <v>0.0</v>
      </c>
      <c r="M112" s="228">
        <v>0.0</v>
      </c>
      <c r="N112" s="228">
        <v>0.0</v>
      </c>
      <c r="O112" s="232">
        <v>0.0</v>
      </c>
      <c r="P112" s="228">
        <v>0.0</v>
      </c>
      <c r="Q112" s="233">
        <v>0.0</v>
      </c>
      <c r="R112" s="228">
        <v>0.0</v>
      </c>
      <c r="S112" s="234">
        <v>0.1</v>
      </c>
      <c r="T112" s="228">
        <v>0.0</v>
      </c>
      <c r="U112" s="228">
        <v>0.0</v>
      </c>
      <c r="V112" s="228">
        <v>0.0</v>
      </c>
      <c r="W112" s="228">
        <v>0.0</v>
      </c>
      <c r="X112" s="228">
        <v>0.0</v>
      </c>
      <c r="Y112" s="228">
        <v>0.0</v>
      </c>
      <c r="Z112" s="228">
        <v>6.09</v>
      </c>
      <c r="AA112" s="228">
        <v>0.0</v>
      </c>
      <c r="AB112" s="228">
        <v>0.0</v>
      </c>
      <c r="AC112" s="228">
        <v>0.0</v>
      </c>
      <c r="AD112" s="228">
        <v>1.1</v>
      </c>
      <c r="AE112" s="233">
        <v>7.19</v>
      </c>
      <c r="AF112" s="228">
        <v>0.0</v>
      </c>
      <c r="AG112" s="228">
        <v>0.0</v>
      </c>
      <c r="AH112" s="233">
        <v>0.0</v>
      </c>
      <c r="AI112" s="235">
        <v>0.0</v>
      </c>
      <c r="AJ112" s="228">
        <v>0.0</v>
      </c>
      <c r="AK112" s="228">
        <v>0.0</v>
      </c>
      <c r="AL112" s="236">
        <v>0.0</v>
      </c>
      <c r="AM112" s="233">
        <v>-7.18</v>
      </c>
      <c r="AN112" s="228" t="s">
        <v>1565</v>
      </c>
      <c r="AO112" s="228">
        <v>5.28</v>
      </c>
      <c r="AP112" s="228" t="s">
        <v>1565</v>
      </c>
      <c r="AQ112" s="228" t="s">
        <v>1565</v>
      </c>
      <c r="AR112" s="229"/>
      <c r="AS112" s="228" t="s">
        <v>1660</v>
      </c>
      <c r="AT112" s="228" t="s">
        <v>1565</v>
      </c>
      <c r="AU112" s="229"/>
      <c r="AV112" s="228">
        <v>2.85</v>
      </c>
      <c r="AW112" s="228" t="s">
        <v>1661</v>
      </c>
      <c r="AX112" s="228" t="s">
        <v>1052</v>
      </c>
      <c r="AY112" s="228" t="s">
        <v>1565</v>
      </c>
    </row>
    <row r="113" ht="22.5" customHeight="1">
      <c r="A113" s="227">
        <v>45791.0</v>
      </c>
      <c r="B113" s="228">
        <v>2.05420695821152E14</v>
      </c>
      <c r="C113" s="229"/>
      <c r="D113" s="230">
        <v>45782.78350694444</v>
      </c>
      <c r="E113" s="228" t="s">
        <v>1563</v>
      </c>
      <c r="F113" s="228" t="s">
        <v>1564</v>
      </c>
      <c r="G113" s="231"/>
      <c r="H113" s="229"/>
      <c r="I113" s="229"/>
      <c r="J113" s="228">
        <v>725.0</v>
      </c>
      <c r="K113" s="228">
        <v>10.0</v>
      </c>
      <c r="L113" s="228">
        <v>0.0</v>
      </c>
      <c r="M113" s="228">
        <v>72.5</v>
      </c>
      <c r="N113" s="228">
        <v>72.5</v>
      </c>
      <c r="O113" s="232">
        <v>662.5</v>
      </c>
      <c r="P113" s="228">
        <v>33.12</v>
      </c>
      <c r="Q113" s="233">
        <v>695.62</v>
      </c>
      <c r="R113" s="228">
        <v>695.62</v>
      </c>
      <c r="S113" s="234">
        <v>0.1</v>
      </c>
      <c r="T113" s="228">
        <v>69.56</v>
      </c>
      <c r="U113" s="228">
        <v>0.0</v>
      </c>
      <c r="V113" s="228">
        <v>0.0</v>
      </c>
      <c r="W113" s="228">
        <v>0.0</v>
      </c>
      <c r="X113" s="228">
        <v>0.0</v>
      </c>
      <c r="Y113" s="228">
        <v>13.91</v>
      </c>
      <c r="Z113" s="228">
        <v>0.0</v>
      </c>
      <c r="AA113" s="228">
        <v>0.0</v>
      </c>
      <c r="AB113" s="228">
        <v>0.0</v>
      </c>
      <c r="AC113" s="228">
        <v>0.0</v>
      </c>
      <c r="AD113" s="228">
        <v>15.02</v>
      </c>
      <c r="AE113" s="233">
        <v>98.49</v>
      </c>
      <c r="AF113" s="228">
        <v>0.0</v>
      </c>
      <c r="AG113" s="228">
        <v>0.0</v>
      </c>
      <c r="AH113" s="233">
        <v>0.0</v>
      </c>
      <c r="AI113" s="235">
        <v>33.12</v>
      </c>
      <c r="AJ113" s="228">
        <v>0.0</v>
      </c>
      <c r="AK113" s="228">
        <v>0.66</v>
      </c>
      <c r="AL113" s="236">
        <v>33.78</v>
      </c>
      <c r="AM113" s="233">
        <v>563.34</v>
      </c>
      <c r="AN113" s="228" t="s">
        <v>1565</v>
      </c>
      <c r="AO113" s="228">
        <v>2.368</v>
      </c>
      <c r="AP113" s="228" t="s">
        <v>1565</v>
      </c>
      <c r="AQ113" s="228" t="s">
        <v>1565</v>
      </c>
      <c r="AR113" s="229"/>
      <c r="AS113" s="228" t="s">
        <v>1662</v>
      </c>
      <c r="AT113" s="228" t="s">
        <v>1565</v>
      </c>
      <c r="AU113" s="229"/>
      <c r="AV113" s="229"/>
      <c r="AW113" s="229"/>
      <c r="AX113" s="228" t="s">
        <v>1052</v>
      </c>
      <c r="AY113" s="228" t="s">
        <v>1565</v>
      </c>
    </row>
    <row r="114" ht="22.5" customHeight="1">
      <c r="A114" s="227">
        <v>45791.0</v>
      </c>
      <c r="B114" s="228">
        <v>2.05420721717157E14</v>
      </c>
      <c r="C114" s="229"/>
      <c r="D114" s="230">
        <v>45782.78380787037</v>
      </c>
      <c r="E114" s="228" t="s">
        <v>1563</v>
      </c>
      <c r="F114" s="228" t="s">
        <v>1564</v>
      </c>
      <c r="G114" s="231"/>
      <c r="H114" s="229"/>
      <c r="I114" s="229"/>
      <c r="J114" s="228">
        <v>885.0</v>
      </c>
      <c r="K114" s="228">
        <v>10.0</v>
      </c>
      <c r="L114" s="228">
        <v>0.0</v>
      </c>
      <c r="M114" s="228">
        <v>88.5</v>
      </c>
      <c r="N114" s="228">
        <v>88.5</v>
      </c>
      <c r="O114" s="232">
        <v>806.5</v>
      </c>
      <c r="P114" s="228">
        <v>40.32</v>
      </c>
      <c r="Q114" s="233">
        <v>846.82</v>
      </c>
      <c r="R114" s="228">
        <v>846.82</v>
      </c>
      <c r="S114" s="234">
        <v>0.1</v>
      </c>
      <c r="T114" s="228">
        <v>84.68</v>
      </c>
      <c r="U114" s="228">
        <v>0.0</v>
      </c>
      <c r="V114" s="228">
        <v>0.0</v>
      </c>
      <c r="W114" s="228">
        <v>0.0</v>
      </c>
      <c r="X114" s="228">
        <v>0.0</v>
      </c>
      <c r="Y114" s="228">
        <v>16.94</v>
      </c>
      <c r="Z114" s="228">
        <v>0.0</v>
      </c>
      <c r="AA114" s="228">
        <v>0.0</v>
      </c>
      <c r="AB114" s="228">
        <v>0.0</v>
      </c>
      <c r="AC114" s="228">
        <v>0.0</v>
      </c>
      <c r="AD114" s="228">
        <v>18.3</v>
      </c>
      <c r="AE114" s="233">
        <v>119.92</v>
      </c>
      <c r="AF114" s="228">
        <v>0.0</v>
      </c>
      <c r="AG114" s="228">
        <v>0.0</v>
      </c>
      <c r="AH114" s="233">
        <v>0.0</v>
      </c>
      <c r="AI114" s="235">
        <v>40.33</v>
      </c>
      <c r="AJ114" s="228">
        <v>0.0</v>
      </c>
      <c r="AK114" s="228">
        <v>0.81</v>
      </c>
      <c r="AL114" s="236">
        <v>41.14</v>
      </c>
      <c r="AM114" s="233">
        <v>685.79</v>
      </c>
      <c r="AN114" s="228" t="s">
        <v>1565</v>
      </c>
      <c r="AO114" s="228">
        <v>6.624</v>
      </c>
      <c r="AP114" s="228" t="s">
        <v>1565</v>
      </c>
      <c r="AQ114" s="228" t="s">
        <v>1565</v>
      </c>
      <c r="AR114" s="229"/>
      <c r="AS114" s="228" t="s">
        <v>1663</v>
      </c>
      <c r="AT114" s="228" t="s">
        <v>1565</v>
      </c>
      <c r="AU114" s="229"/>
      <c r="AV114" s="229"/>
      <c r="AW114" s="229"/>
      <c r="AX114" s="228" t="s">
        <v>1052</v>
      </c>
      <c r="AY114" s="228" t="s">
        <v>1565</v>
      </c>
    </row>
    <row r="115" ht="22.5" customHeight="1">
      <c r="A115" s="227">
        <v>45791.0</v>
      </c>
      <c r="B115" s="228">
        <v>2.0542225530038E14</v>
      </c>
      <c r="C115" s="229"/>
      <c r="D115" s="230">
        <v>45782.8015625</v>
      </c>
      <c r="E115" s="228" t="s">
        <v>1563</v>
      </c>
      <c r="F115" s="228" t="s">
        <v>1564</v>
      </c>
      <c r="G115" s="231"/>
      <c r="H115" s="229"/>
      <c r="I115" s="229"/>
      <c r="J115" s="228">
        <v>740.0</v>
      </c>
      <c r="K115" s="228">
        <v>0.0</v>
      </c>
      <c r="L115" s="228">
        <v>0.0</v>
      </c>
      <c r="M115" s="228">
        <v>74.0</v>
      </c>
      <c r="N115" s="228">
        <v>74.0</v>
      </c>
      <c r="O115" s="232">
        <v>666.0</v>
      </c>
      <c r="P115" s="228">
        <v>33.3</v>
      </c>
      <c r="Q115" s="233">
        <v>699.3</v>
      </c>
      <c r="R115" s="228">
        <v>699.3</v>
      </c>
      <c r="S115" s="234">
        <v>0.1</v>
      </c>
      <c r="T115" s="228">
        <v>69.93</v>
      </c>
      <c r="U115" s="228">
        <v>0.0</v>
      </c>
      <c r="V115" s="228">
        <v>0.0</v>
      </c>
      <c r="W115" s="228">
        <v>0.0</v>
      </c>
      <c r="X115" s="228">
        <v>0.0</v>
      </c>
      <c r="Y115" s="228">
        <v>13.99</v>
      </c>
      <c r="Z115" s="228">
        <v>0.0</v>
      </c>
      <c r="AA115" s="228">
        <v>0.0</v>
      </c>
      <c r="AB115" s="228">
        <v>0.0</v>
      </c>
      <c r="AC115" s="228">
        <v>0.0</v>
      </c>
      <c r="AD115" s="228">
        <v>15.1</v>
      </c>
      <c r="AE115" s="233">
        <v>99.02</v>
      </c>
      <c r="AF115" s="228">
        <v>0.0</v>
      </c>
      <c r="AG115" s="228">
        <v>0.0</v>
      </c>
      <c r="AH115" s="233">
        <v>0.0</v>
      </c>
      <c r="AI115" s="235">
        <v>33.3</v>
      </c>
      <c r="AJ115" s="228">
        <v>0.0</v>
      </c>
      <c r="AK115" s="228">
        <v>0.67</v>
      </c>
      <c r="AL115" s="236">
        <v>33.97</v>
      </c>
      <c r="AM115" s="233">
        <v>566.3</v>
      </c>
      <c r="AN115" s="228" t="s">
        <v>1565</v>
      </c>
      <c r="AO115" s="228">
        <v>5.561</v>
      </c>
      <c r="AP115" s="228" t="s">
        <v>1565</v>
      </c>
      <c r="AQ115" s="228" t="s">
        <v>1565</v>
      </c>
      <c r="AR115" s="229"/>
      <c r="AS115" s="228" t="s">
        <v>1664</v>
      </c>
      <c r="AT115" s="228" t="s">
        <v>1565</v>
      </c>
      <c r="AU115" s="229"/>
      <c r="AV115" s="229"/>
      <c r="AW115" s="229"/>
      <c r="AX115" s="228" t="s">
        <v>1052</v>
      </c>
      <c r="AY115" s="228" t="s">
        <v>1565</v>
      </c>
    </row>
    <row r="116" ht="22.5" hidden="1" customHeight="1">
      <c r="A116" s="227">
        <v>45791.0</v>
      </c>
      <c r="B116" s="228">
        <v>2.05428734512866E14</v>
      </c>
      <c r="C116" s="229"/>
      <c r="D116" s="230">
        <v>45782.876550925925</v>
      </c>
      <c r="E116" s="228" t="s">
        <v>1563</v>
      </c>
      <c r="F116" s="228" t="s">
        <v>1564</v>
      </c>
      <c r="G116" s="231"/>
      <c r="H116" s="229"/>
      <c r="I116" s="229"/>
      <c r="J116" s="228">
        <v>290.0</v>
      </c>
      <c r="K116" s="228">
        <v>0.0</v>
      </c>
      <c r="L116" s="228">
        <v>0.0</v>
      </c>
      <c r="M116" s="228">
        <v>0.0</v>
      </c>
      <c r="N116" s="228">
        <v>0.0</v>
      </c>
      <c r="O116" s="232">
        <v>290.0</v>
      </c>
      <c r="P116" s="228">
        <v>14.5</v>
      </c>
      <c r="Q116" s="233">
        <v>304.5</v>
      </c>
      <c r="R116" s="228">
        <v>304.5</v>
      </c>
      <c r="S116" s="234">
        <v>0.1</v>
      </c>
      <c r="T116" s="228">
        <v>30.45</v>
      </c>
      <c r="U116" s="228">
        <v>0.0</v>
      </c>
      <c r="V116" s="228">
        <v>0.0</v>
      </c>
      <c r="W116" s="228">
        <v>0.0</v>
      </c>
      <c r="X116" s="228">
        <v>0.0</v>
      </c>
      <c r="Y116" s="228">
        <v>6.09</v>
      </c>
      <c r="Z116" s="228">
        <v>0.0</v>
      </c>
      <c r="AA116" s="228">
        <v>0.0</v>
      </c>
      <c r="AB116" s="228">
        <v>0.0</v>
      </c>
      <c r="AC116" s="228">
        <v>0.0</v>
      </c>
      <c r="AD116" s="228">
        <v>6.58</v>
      </c>
      <c r="AE116" s="233">
        <v>43.12</v>
      </c>
      <c r="AF116" s="228">
        <v>0.0</v>
      </c>
      <c r="AG116" s="228">
        <v>0.0</v>
      </c>
      <c r="AH116" s="233">
        <v>0.0</v>
      </c>
      <c r="AI116" s="235">
        <v>14.5</v>
      </c>
      <c r="AJ116" s="228">
        <v>0.0</v>
      </c>
      <c r="AK116" s="228">
        <v>0.29</v>
      </c>
      <c r="AL116" s="236">
        <v>14.79</v>
      </c>
      <c r="AM116" s="233">
        <v>246.59</v>
      </c>
      <c r="AN116" s="228" t="s">
        <v>1565</v>
      </c>
      <c r="AO116" s="228">
        <v>0.718</v>
      </c>
      <c r="AP116" s="228" t="s">
        <v>1565</v>
      </c>
      <c r="AQ116" s="228" t="s">
        <v>1565</v>
      </c>
      <c r="AR116" s="229"/>
      <c r="AS116" s="228" t="s">
        <v>1665</v>
      </c>
      <c r="AT116" s="228" t="s">
        <v>1565</v>
      </c>
      <c r="AU116" s="229"/>
      <c r="AV116" s="229"/>
      <c r="AW116" s="229"/>
      <c r="AX116" s="228" t="s">
        <v>1052</v>
      </c>
      <c r="AY116" s="228" t="s">
        <v>1565</v>
      </c>
    </row>
    <row r="117" ht="22.5" customHeight="1">
      <c r="A117" s="227">
        <v>45791.0</v>
      </c>
      <c r="B117" s="228">
        <v>2.05439091588981E14</v>
      </c>
      <c r="C117" s="229"/>
      <c r="D117" s="230">
        <v>45782.99642361111</v>
      </c>
      <c r="E117" s="228" t="s">
        <v>1563</v>
      </c>
      <c r="F117" s="228" t="s">
        <v>1564</v>
      </c>
      <c r="G117" s="231"/>
      <c r="H117" s="229"/>
      <c r="I117" s="229"/>
      <c r="J117" s="228">
        <v>1040.0</v>
      </c>
      <c r="K117" s="228">
        <v>0.0</v>
      </c>
      <c r="L117" s="228">
        <v>0.0</v>
      </c>
      <c r="M117" s="228">
        <v>103.49</v>
      </c>
      <c r="N117" s="228">
        <v>103.49</v>
      </c>
      <c r="O117" s="232">
        <v>936.51</v>
      </c>
      <c r="P117" s="228">
        <v>46.82</v>
      </c>
      <c r="Q117" s="233">
        <v>983.33</v>
      </c>
      <c r="R117" s="228">
        <v>983.33</v>
      </c>
      <c r="S117" s="234">
        <v>0.1</v>
      </c>
      <c r="T117" s="228">
        <v>98.33</v>
      </c>
      <c r="U117" s="228">
        <v>0.0</v>
      </c>
      <c r="V117" s="228">
        <v>0.0</v>
      </c>
      <c r="W117" s="228">
        <v>0.0</v>
      </c>
      <c r="X117" s="228">
        <v>0.0</v>
      </c>
      <c r="Y117" s="228">
        <v>19.67</v>
      </c>
      <c r="Z117" s="228">
        <v>0.0</v>
      </c>
      <c r="AA117" s="228">
        <v>0.0</v>
      </c>
      <c r="AB117" s="228">
        <v>0.0</v>
      </c>
      <c r="AC117" s="228">
        <v>0.0</v>
      </c>
      <c r="AD117" s="228">
        <v>21.24</v>
      </c>
      <c r="AE117" s="233">
        <v>139.24</v>
      </c>
      <c r="AF117" s="228">
        <v>0.0</v>
      </c>
      <c r="AG117" s="228">
        <v>0.0</v>
      </c>
      <c r="AH117" s="233">
        <v>0.0</v>
      </c>
      <c r="AI117" s="235">
        <v>46.83</v>
      </c>
      <c r="AJ117" s="228">
        <v>0.0</v>
      </c>
      <c r="AK117" s="228">
        <v>0.94</v>
      </c>
      <c r="AL117" s="236">
        <v>47.77</v>
      </c>
      <c r="AM117" s="233">
        <v>796.34</v>
      </c>
      <c r="AN117" s="228" t="s">
        <v>1565</v>
      </c>
      <c r="AO117" s="228">
        <v>1.802</v>
      </c>
      <c r="AP117" s="228" t="s">
        <v>1565</v>
      </c>
      <c r="AQ117" s="228" t="s">
        <v>1565</v>
      </c>
      <c r="AR117" s="229"/>
      <c r="AS117" s="228" t="s">
        <v>1666</v>
      </c>
      <c r="AT117" s="228" t="s">
        <v>1565</v>
      </c>
      <c r="AU117" s="229"/>
      <c r="AV117" s="229"/>
      <c r="AW117" s="229"/>
      <c r="AX117" s="228" t="s">
        <v>1052</v>
      </c>
      <c r="AY117" s="228" t="s">
        <v>1565</v>
      </c>
    </row>
    <row r="118" ht="22.5" hidden="1" customHeight="1">
      <c r="A118" s="227">
        <v>45791.0</v>
      </c>
      <c r="B118" s="228">
        <v>2.05482961721141E14</v>
      </c>
      <c r="C118" s="229"/>
      <c r="D118" s="230">
        <v>45783.50417824074</v>
      </c>
      <c r="E118" s="228" t="s">
        <v>1563</v>
      </c>
      <c r="F118" s="228" t="s">
        <v>1564</v>
      </c>
      <c r="G118" s="231"/>
      <c r="H118" s="229"/>
      <c r="I118" s="229"/>
      <c r="J118" s="228">
        <v>575.0</v>
      </c>
      <c r="K118" s="228">
        <v>10.0</v>
      </c>
      <c r="L118" s="228">
        <v>0.0</v>
      </c>
      <c r="M118" s="228">
        <v>0.0</v>
      </c>
      <c r="N118" s="228">
        <v>0.0</v>
      </c>
      <c r="O118" s="232">
        <v>585.0</v>
      </c>
      <c r="P118" s="228">
        <v>29.26</v>
      </c>
      <c r="Q118" s="233">
        <v>614.26</v>
      </c>
      <c r="R118" s="228">
        <v>614.24</v>
      </c>
      <c r="S118" s="234">
        <v>0.1</v>
      </c>
      <c r="T118" s="228">
        <v>61.42</v>
      </c>
      <c r="U118" s="228">
        <v>0.0</v>
      </c>
      <c r="V118" s="228">
        <v>0.0</v>
      </c>
      <c r="W118" s="228">
        <v>0.0</v>
      </c>
      <c r="X118" s="228">
        <v>0.0</v>
      </c>
      <c r="Y118" s="228">
        <v>12.28</v>
      </c>
      <c r="Z118" s="228">
        <v>0.0</v>
      </c>
      <c r="AA118" s="228">
        <v>0.0</v>
      </c>
      <c r="AB118" s="228">
        <v>0.0</v>
      </c>
      <c r="AC118" s="228">
        <v>0.0</v>
      </c>
      <c r="AD118" s="228">
        <v>13.26</v>
      </c>
      <c r="AE118" s="233">
        <v>86.96</v>
      </c>
      <c r="AF118" s="228">
        <v>0.0</v>
      </c>
      <c r="AG118" s="228">
        <v>0.0</v>
      </c>
      <c r="AH118" s="233">
        <v>0.0</v>
      </c>
      <c r="AI118" s="235">
        <v>29.25</v>
      </c>
      <c r="AJ118" s="228">
        <v>0.0</v>
      </c>
      <c r="AK118" s="228">
        <v>0.58</v>
      </c>
      <c r="AL118" s="236">
        <v>29.83</v>
      </c>
      <c r="AM118" s="233">
        <v>497.44</v>
      </c>
      <c r="AN118" s="228" t="s">
        <v>1565</v>
      </c>
      <c r="AO118" s="228">
        <v>5.419</v>
      </c>
      <c r="AP118" s="228" t="s">
        <v>1565</v>
      </c>
      <c r="AQ118" s="228" t="s">
        <v>1565</v>
      </c>
      <c r="AR118" s="229"/>
      <c r="AS118" s="237"/>
      <c r="AT118" s="228" t="s">
        <v>1565</v>
      </c>
      <c r="AU118" s="229"/>
      <c r="AV118" s="229"/>
      <c r="AW118" s="229"/>
      <c r="AX118" s="228" t="s">
        <v>1565</v>
      </c>
      <c r="AY118" s="228" t="s">
        <v>1565</v>
      </c>
    </row>
    <row r="119" ht="22.5" customHeight="1">
      <c r="A119" s="227">
        <v>45791.0</v>
      </c>
      <c r="B119" s="228">
        <v>2.05507087284067E14</v>
      </c>
      <c r="C119" s="229"/>
      <c r="D119" s="230">
        <v>45783.78341435185</v>
      </c>
      <c r="E119" s="228" t="s">
        <v>1563</v>
      </c>
      <c r="F119" s="228" t="s">
        <v>1564</v>
      </c>
      <c r="G119" s="231"/>
      <c r="H119" s="229"/>
      <c r="I119" s="229"/>
      <c r="J119" s="228">
        <v>1600.0</v>
      </c>
      <c r="K119" s="228">
        <v>10.0</v>
      </c>
      <c r="L119" s="228">
        <v>0.0</v>
      </c>
      <c r="M119" s="228">
        <v>160.0</v>
      </c>
      <c r="N119" s="228">
        <v>160.0</v>
      </c>
      <c r="O119" s="232">
        <v>1450.0</v>
      </c>
      <c r="P119" s="228">
        <v>72.5</v>
      </c>
      <c r="Q119" s="233">
        <v>1522.5</v>
      </c>
      <c r="R119" s="228">
        <v>1522.5</v>
      </c>
      <c r="S119" s="234">
        <v>0.1</v>
      </c>
      <c r="T119" s="228">
        <v>152.25</v>
      </c>
      <c r="U119" s="228">
        <v>0.0</v>
      </c>
      <c r="V119" s="228">
        <v>0.0</v>
      </c>
      <c r="W119" s="228">
        <v>0.0</v>
      </c>
      <c r="X119" s="228">
        <v>0.0</v>
      </c>
      <c r="Y119" s="228">
        <v>30.45</v>
      </c>
      <c r="Z119" s="228">
        <v>0.0</v>
      </c>
      <c r="AA119" s="228">
        <v>0.0</v>
      </c>
      <c r="AB119" s="228">
        <v>0.0</v>
      </c>
      <c r="AC119" s="228">
        <v>0.0</v>
      </c>
      <c r="AD119" s="228">
        <v>32.88</v>
      </c>
      <c r="AE119" s="233">
        <v>215.58</v>
      </c>
      <c r="AF119" s="228">
        <v>0.0</v>
      </c>
      <c r="AG119" s="228">
        <v>0.0</v>
      </c>
      <c r="AH119" s="233">
        <v>0.0</v>
      </c>
      <c r="AI119" s="235">
        <v>72.5</v>
      </c>
      <c r="AJ119" s="228">
        <v>0.0</v>
      </c>
      <c r="AK119" s="228">
        <v>1.45</v>
      </c>
      <c r="AL119" s="236">
        <v>73.95</v>
      </c>
      <c r="AM119" s="233">
        <v>1232.95</v>
      </c>
      <c r="AN119" s="228" t="s">
        <v>1565</v>
      </c>
      <c r="AO119" s="228">
        <v>2.368</v>
      </c>
      <c r="AP119" s="228" t="s">
        <v>1565</v>
      </c>
      <c r="AQ119" s="228" t="s">
        <v>1565</v>
      </c>
      <c r="AR119" s="229"/>
      <c r="AS119" s="228" t="s">
        <v>1667</v>
      </c>
      <c r="AT119" s="228" t="s">
        <v>1565</v>
      </c>
      <c r="AU119" s="229"/>
      <c r="AV119" s="229"/>
      <c r="AW119" s="229"/>
      <c r="AX119" s="228" t="s">
        <v>1052</v>
      </c>
      <c r="AY119" s="228" t="s">
        <v>1565</v>
      </c>
    </row>
    <row r="120" ht="22.5" customHeight="1">
      <c r="A120" s="227">
        <v>45791.0</v>
      </c>
      <c r="B120" s="228">
        <v>2.05509193394046E14</v>
      </c>
      <c r="C120" s="229"/>
      <c r="D120" s="230">
        <v>45783.80778935185</v>
      </c>
      <c r="E120" s="228" t="s">
        <v>1563</v>
      </c>
      <c r="F120" s="228" t="s">
        <v>1564</v>
      </c>
      <c r="G120" s="231"/>
      <c r="H120" s="229"/>
      <c r="I120" s="229"/>
      <c r="J120" s="228">
        <v>1015.0</v>
      </c>
      <c r="K120" s="228">
        <v>10.0</v>
      </c>
      <c r="L120" s="228">
        <v>0.0</v>
      </c>
      <c r="M120" s="228">
        <v>101.49</v>
      </c>
      <c r="N120" s="228">
        <v>101.49</v>
      </c>
      <c r="O120" s="232">
        <v>923.51</v>
      </c>
      <c r="P120" s="228">
        <v>46.18</v>
      </c>
      <c r="Q120" s="233">
        <v>969.69</v>
      </c>
      <c r="R120" s="228">
        <v>969.69</v>
      </c>
      <c r="S120" s="234">
        <v>0.1</v>
      </c>
      <c r="T120" s="228">
        <v>96.97</v>
      </c>
      <c r="U120" s="228">
        <v>0.0</v>
      </c>
      <c r="V120" s="228">
        <v>0.0</v>
      </c>
      <c r="W120" s="228">
        <v>0.0</v>
      </c>
      <c r="X120" s="228">
        <v>0.0</v>
      </c>
      <c r="Y120" s="228">
        <v>19.39</v>
      </c>
      <c r="Z120" s="228">
        <v>0.0</v>
      </c>
      <c r="AA120" s="228">
        <v>0.0</v>
      </c>
      <c r="AB120" s="228">
        <v>0.0</v>
      </c>
      <c r="AC120" s="228">
        <v>0.0</v>
      </c>
      <c r="AD120" s="228">
        <v>20.94</v>
      </c>
      <c r="AE120" s="233">
        <v>137.3</v>
      </c>
      <c r="AF120" s="228">
        <v>0.0</v>
      </c>
      <c r="AG120" s="228">
        <v>0.0</v>
      </c>
      <c r="AH120" s="233">
        <v>0.0</v>
      </c>
      <c r="AI120" s="235">
        <v>46.18</v>
      </c>
      <c r="AJ120" s="228">
        <v>0.0</v>
      </c>
      <c r="AK120" s="228">
        <v>0.92</v>
      </c>
      <c r="AL120" s="236">
        <v>47.1</v>
      </c>
      <c r="AM120" s="233">
        <v>785.28</v>
      </c>
      <c r="AN120" s="228" t="s">
        <v>1565</v>
      </c>
      <c r="AO120" s="228">
        <v>3.769</v>
      </c>
      <c r="AP120" s="228" t="s">
        <v>1565</v>
      </c>
      <c r="AQ120" s="228" t="s">
        <v>1565</v>
      </c>
      <c r="AR120" s="229"/>
      <c r="AS120" s="228" t="s">
        <v>1668</v>
      </c>
      <c r="AT120" s="228" t="s">
        <v>1565</v>
      </c>
      <c r="AU120" s="229"/>
      <c r="AV120" s="229"/>
      <c r="AW120" s="229"/>
      <c r="AX120" s="228" t="s">
        <v>1052</v>
      </c>
      <c r="AY120" s="228" t="s">
        <v>1565</v>
      </c>
    </row>
    <row r="121" ht="22.5" hidden="1" customHeight="1">
      <c r="A121" s="227">
        <v>45791.0</v>
      </c>
      <c r="B121" s="228">
        <v>2.05509389079917E14</v>
      </c>
      <c r="C121" s="229"/>
      <c r="D121" s="230">
        <v>45783.81005787037</v>
      </c>
      <c r="E121" s="228" t="s">
        <v>1563</v>
      </c>
      <c r="F121" s="228" t="s">
        <v>1564</v>
      </c>
      <c r="G121" s="231"/>
      <c r="H121" s="229"/>
      <c r="I121" s="229"/>
      <c r="J121" s="228">
        <v>1010.0</v>
      </c>
      <c r="K121" s="228">
        <v>10.0</v>
      </c>
      <c r="L121" s="228">
        <v>0.0</v>
      </c>
      <c r="M121" s="228">
        <v>0.0</v>
      </c>
      <c r="N121" s="228">
        <v>0.0</v>
      </c>
      <c r="O121" s="232">
        <v>1020.0</v>
      </c>
      <c r="P121" s="228">
        <v>51.0</v>
      </c>
      <c r="Q121" s="233">
        <v>1071.0</v>
      </c>
      <c r="R121" s="228">
        <v>1071.0</v>
      </c>
      <c r="S121" s="234">
        <v>0.1</v>
      </c>
      <c r="T121" s="228">
        <v>107.1</v>
      </c>
      <c r="U121" s="228">
        <v>0.0</v>
      </c>
      <c r="V121" s="228">
        <v>0.0</v>
      </c>
      <c r="W121" s="228">
        <v>0.0</v>
      </c>
      <c r="X121" s="228">
        <v>0.0</v>
      </c>
      <c r="Y121" s="228">
        <v>21.42</v>
      </c>
      <c r="Z121" s="228">
        <v>0.0</v>
      </c>
      <c r="AA121" s="228">
        <v>0.0</v>
      </c>
      <c r="AB121" s="228">
        <v>0.0</v>
      </c>
      <c r="AC121" s="228">
        <v>0.0</v>
      </c>
      <c r="AD121" s="228">
        <v>23.14</v>
      </c>
      <c r="AE121" s="233">
        <v>151.66</v>
      </c>
      <c r="AF121" s="228">
        <v>0.0</v>
      </c>
      <c r="AG121" s="228">
        <v>0.0</v>
      </c>
      <c r="AH121" s="233">
        <v>0.0</v>
      </c>
      <c r="AI121" s="235">
        <v>51.0</v>
      </c>
      <c r="AJ121" s="228">
        <v>0.0</v>
      </c>
      <c r="AK121" s="228">
        <v>1.02</v>
      </c>
      <c r="AL121" s="236">
        <v>52.02</v>
      </c>
      <c r="AM121" s="233">
        <v>867.34</v>
      </c>
      <c r="AN121" s="228" t="s">
        <v>1565</v>
      </c>
      <c r="AO121" s="228">
        <v>4.375</v>
      </c>
      <c r="AP121" s="228" t="s">
        <v>1565</v>
      </c>
      <c r="AQ121" s="228" t="s">
        <v>1565</v>
      </c>
      <c r="AR121" s="229"/>
      <c r="AS121" s="237"/>
      <c r="AT121" s="228" t="s">
        <v>1565</v>
      </c>
      <c r="AU121" s="229"/>
      <c r="AV121" s="229"/>
      <c r="AW121" s="229"/>
      <c r="AX121" s="228" t="s">
        <v>1565</v>
      </c>
      <c r="AY121" s="228" t="s">
        <v>1565</v>
      </c>
    </row>
    <row r="122" ht="22.5" hidden="1" customHeight="1">
      <c r="A122" s="227">
        <v>45791.0</v>
      </c>
      <c r="B122" s="228">
        <v>2.05513264448418E14</v>
      </c>
      <c r="C122" s="229"/>
      <c r="D122" s="230">
        <v>45783.85490740741</v>
      </c>
      <c r="E122" s="228" t="s">
        <v>1563</v>
      </c>
      <c r="F122" s="228" t="s">
        <v>1564</v>
      </c>
      <c r="G122" s="231"/>
      <c r="H122" s="229"/>
      <c r="I122" s="229"/>
      <c r="J122" s="228">
        <v>310.0</v>
      </c>
      <c r="K122" s="228">
        <v>0.0</v>
      </c>
      <c r="L122" s="228">
        <v>0.0</v>
      </c>
      <c r="M122" s="228">
        <v>0.0</v>
      </c>
      <c r="N122" s="228">
        <v>0.0</v>
      </c>
      <c r="O122" s="232">
        <v>310.0</v>
      </c>
      <c r="P122" s="228">
        <v>15.5</v>
      </c>
      <c r="Q122" s="233">
        <v>325.5</v>
      </c>
      <c r="R122" s="228">
        <v>325.5</v>
      </c>
      <c r="S122" s="234">
        <v>0.1</v>
      </c>
      <c r="T122" s="228">
        <v>32.55</v>
      </c>
      <c r="U122" s="228">
        <v>0.0</v>
      </c>
      <c r="V122" s="228">
        <v>0.0</v>
      </c>
      <c r="W122" s="228">
        <v>0.0</v>
      </c>
      <c r="X122" s="228">
        <v>0.0</v>
      </c>
      <c r="Y122" s="228">
        <v>6.51</v>
      </c>
      <c r="Z122" s="228">
        <v>0.0</v>
      </c>
      <c r="AA122" s="228">
        <v>0.0</v>
      </c>
      <c r="AB122" s="228">
        <v>0.0</v>
      </c>
      <c r="AC122" s="228">
        <v>0.0</v>
      </c>
      <c r="AD122" s="228">
        <v>7.04</v>
      </c>
      <c r="AE122" s="233">
        <v>46.1</v>
      </c>
      <c r="AF122" s="228">
        <v>0.0</v>
      </c>
      <c r="AG122" s="228">
        <v>0.0</v>
      </c>
      <c r="AH122" s="233">
        <v>0.0</v>
      </c>
      <c r="AI122" s="235">
        <v>15.5</v>
      </c>
      <c r="AJ122" s="228">
        <v>0.0</v>
      </c>
      <c r="AK122" s="228">
        <v>0.31</v>
      </c>
      <c r="AL122" s="236">
        <v>15.81</v>
      </c>
      <c r="AM122" s="233">
        <v>263.61</v>
      </c>
      <c r="AN122" s="228" t="s">
        <v>1565</v>
      </c>
      <c r="AO122" s="228">
        <v>0.745</v>
      </c>
      <c r="AP122" s="228" t="s">
        <v>1565</v>
      </c>
      <c r="AQ122" s="228" t="s">
        <v>1565</v>
      </c>
      <c r="AR122" s="229"/>
      <c r="AS122" s="237"/>
      <c r="AT122" s="228" t="s">
        <v>1565</v>
      </c>
      <c r="AU122" s="229"/>
      <c r="AV122" s="229"/>
      <c r="AW122" s="229"/>
      <c r="AX122" s="228" t="s">
        <v>1565</v>
      </c>
      <c r="AY122" s="228" t="s">
        <v>1565</v>
      </c>
    </row>
    <row r="123" ht="22.5" hidden="1" customHeight="1">
      <c r="A123" s="227">
        <v>45791.0</v>
      </c>
      <c r="B123" s="228">
        <v>2.05588847179597E14</v>
      </c>
      <c r="C123" s="229"/>
      <c r="D123" s="230">
        <v>45784.72971064815</v>
      </c>
      <c r="E123" s="228" t="s">
        <v>1563</v>
      </c>
      <c r="F123" s="228" t="s">
        <v>1564</v>
      </c>
      <c r="G123" s="231"/>
      <c r="H123" s="229"/>
      <c r="I123" s="228" t="s">
        <v>1585</v>
      </c>
      <c r="J123" s="228">
        <v>1945.0</v>
      </c>
      <c r="K123" s="228">
        <v>20.0</v>
      </c>
      <c r="L123" s="228">
        <v>99.99</v>
      </c>
      <c r="M123" s="228">
        <v>0.0</v>
      </c>
      <c r="N123" s="228">
        <v>99.99</v>
      </c>
      <c r="O123" s="232">
        <v>1865.01</v>
      </c>
      <c r="P123" s="228">
        <v>93.26</v>
      </c>
      <c r="Q123" s="233">
        <v>1958.27</v>
      </c>
      <c r="R123" s="228">
        <v>1958.27</v>
      </c>
      <c r="S123" s="234">
        <v>0.1</v>
      </c>
      <c r="T123" s="228">
        <v>195.83</v>
      </c>
      <c r="U123" s="228">
        <v>0.0</v>
      </c>
      <c r="V123" s="228">
        <v>0.0</v>
      </c>
      <c r="W123" s="228">
        <v>0.0</v>
      </c>
      <c r="X123" s="228">
        <v>0.0</v>
      </c>
      <c r="Y123" s="228">
        <v>39.17</v>
      </c>
      <c r="Z123" s="228">
        <v>0.0</v>
      </c>
      <c r="AA123" s="228">
        <v>0.0</v>
      </c>
      <c r="AB123" s="228">
        <v>0.0</v>
      </c>
      <c r="AC123" s="228">
        <v>0.0</v>
      </c>
      <c r="AD123" s="228">
        <v>42.3</v>
      </c>
      <c r="AE123" s="233">
        <v>277.3</v>
      </c>
      <c r="AF123" s="228">
        <v>0.0</v>
      </c>
      <c r="AG123" s="228">
        <v>0.0</v>
      </c>
      <c r="AH123" s="233">
        <v>0.0</v>
      </c>
      <c r="AI123" s="235">
        <v>93.25</v>
      </c>
      <c r="AJ123" s="228">
        <v>0.0</v>
      </c>
      <c r="AK123" s="228">
        <v>1.87</v>
      </c>
      <c r="AL123" s="236">
        <v>95.12</v>
      </c>
      <c r="AM123" s="233">
        <v>1585.84</v>
      </c>
      <c r="AN123" s="228" t="s">
        <v>1565</v>
      </c>
      <c r="AO123" s="228">
        <v>13.328</v>
      </c>
      <c r="AP123" s="228" t="s">
        <v>1565</v>
      </c>
      <c r="AQ123" s="228" t="s">
        <v>1565</v>
      </c>
      <c r="AR123" s="229"/>
      <c r="AS123" s="228">
        <v>9.2449761E7</v>
      </c>
      <c r="AT123" s="228" t="s">
        <v>1565</v>
      </c>
      <c r="AU123" s="229"/>
      <c r="AV123" s="229"/>
      <c r="AW123" s="229"/>
      <c r="AX123" s="228" t="s">
        <v>1052</v>
      </c>
      <c r="AY123" s="228" t="s">
        <v>1565</v>
      </c>
    </row>
    <row r="124" ht="22.5" customHeight="1">
      <c r="A124" s="227">
        <v>45791.0</v>
      </c>
      <c r="B124" s="228">
        <v>2.05594096311649E14</v>
      </c>
      <c r="C124" s="229"/>
      <c r="D124" s="230">
        <v>45784.79046296296</v>
      </c>
      <c r="E124" s="228" t="s">
        <v>1563</v>
      </c>
      <c r="F124" s="228" t="s">
        <v>1564</v>
      </c>
      <c r="G124" s="231"/>
      <c r="H124" s="229"/>
      <c r="I124" s="228" t="s">
        <v>1577</v>
      </c>
      <c r="J124" s="228">
        <v>940.0</v>
      </c>
      <c r="K124" s="228">
        <v>0.0</v>
      </c>
      <c r="L124" s="228">
        <v>99.99</v>
      </c>
      <c r="M124" s="228">
        <v>83.99</v>
      </c>
      <c r="N124" s="228">
        <v>183.98</v>
      </c>
      <c r="O124" s="232">
        <v>756.02</v>
      </c>
      <c r="P124" s="228">
        <v>37.8</v>
      </c>
      <c r="Q124" s="233">
        <v>793.82</v>
      </c>
      <c r="R124" s="228">
        <v>793.82</v>
      </c>
      <c r="S124" s="234">
        <v>0.1</v>
      </c>
      <c r="T124" s="228">
        <v>79.38</v>
      </c>
      <c r="U124" s="228">
        <v>0.0</v>
      </c>
      <c r="V124" s="228">
        <v>0.0</v>
      </c>
      <c r="W124" s="228">
        <v>0.0</v>
      </c>
      <c r="X124" s="228">
        <v>0.0</v>
      </c>
      <c r="Y124" s="228">
        <v>15.88</v>
      </c>
      <c r="Z124" s="228">
        <v>0.0</v>
      </c>
      <c r="AA124" s="228">
        <v>0.0</v>
      </c>
      <c r="AB124" s="228">
        <v>0.0</v>
      </c>
      <c r="AC124" s="228">
        <v>0.0</v>
      </c>
      <c r="AD124" s="228">
        <v>17.14</v>
      </c>
      <c r="AE124" s="233">
        <v>112.4</v>
      </c>
      <c r="AF124" s="228">
        <v>0.0</v>
      </c>
      <c r="AG124" s="228">
        <v>0.0</v>
      </c>
      <c r="AH124" s="233">
        <v>0.0</v>
      </c>
      <c r="AI124" s="235">
        <v>37.8</v>
      </c>
      <c r="AJ124" s="228">
        <v>0.0</v>
      </c>
      <c r="AK124" s="228">
        <v>0.76</v>
      </c>
      <c r="AL124" s="236">
        <v>38.56</v>
      </c>
      <c r="AM124" s="233">
        <v>642.85</v>
      </c>
      <c r="AN124" s="228" t="s">
        <v>1565</v>
      </c>
      <c r="AO124" s="228">
        <v>0.858</v>
      </c>
      <c r="AP124" s="228" t="s">
        <v>1565</v>
      </c>
      <c r="AQ124" s="228" t="s">
        <v>1565</v>
      </c>
      <c r="AR124" s="229"/>
      <c r="AS124" s="228" t="s">
        <v>1669</v>
      </c>
      <c r="AT124" s="228" t="s">
        <v>1565</v>
      </c>
      <c r="AU124" s="229"/>
      <c r="AV124" s="229"/>
      <c r="AW124" s="229"/>
      <c r="AX124" s="228" t="s">
        <v>1052</v>
      </c>
      <c r="AY124" s="228" t="s">
        <v>1565</v>
      </c>
    </row>
    <row r="125" ht="22.5" customHeight="1">
      <c r="A125" s="227">
        <v>45791.0</v>
      </c>
      <c r="B125" s="228">
        <v>2.05675896070093E14</v>
      </c>
      <c r="C125" s="229"/>
      <c r="D125" s="230">
        <v>45785.737222222226</v>
      </c>
      <c r="E125" s="228" t="s">
        <v>1563</v>
      </c>
      <c r="F125" s="228" t="s">
        <v>1564</v>
      </c>
      <c r="G125" s="231"/>
      <c r="H125" s="229"/>
      <c r="I125" s="228" t="s">
        <v>1577</v>
      </c>
      <c r="J125" s="228">
        <v>725.0</v>
      </c>
      <c r="K125" s="228">
        <v>10.0</v>
      </c>
      <c r="L125" s="228">
        <v>100.0</v>
      </c>
      <c r="M125" s="228">
        <v>62.5</v>
      </c>
      <c r="N125" s="228">
        <v>162.5</v>
      </c>
      <c r="O125" s="232">
        <v>572.5</v>
      </c>
      <c r="P125" s="228">
        <v>28.62</v>
      </c>
      <c r="Q125" s="233">
        <v>601.12</v>
      </c>
      <c r="R125" s="228">
        <v>601.12</v>
      </c>
      <c r="S125" s="234">
        <v>0.1</v>
      </c>
      <c r="T125" s="228">
        <v>60.11</v>
      </c>
      <c r="U125" s="228">
        <v>0.0</v>
      </c>
      <c r="V125" s="228">
        <v>0.0</v>
      </c>
      <c r="W125" s="228">
        <v>0.0</v>
      </c>
      <c r="X125" s="228">
        <v>0.0</v>
      </c>
      <c r="Y125" s="228">
        <v>12.02</v>
      </c>
      <c r="Z125" s="228">
        <v>0.0</v>
      </c>
      <c r="AA125" s="228">
        <v>0.0</v>
      </c>
      <c r="AB125" s="228">
        <v>0.0</v>
      </c>
      <c r="AC125" s="228">
        <v>0.0</v>
      </c>
      <c r="AD125" s="228">
        <v>12.98</v>
      </c>
      <c r="AE125" s="233">
        <v>85.11</v>
      </c>
      <c r="AF125" s="228">
        <v>0.0</v>
      </c>
      <c r="AG125" s="228">
        <v>0.0</v>
      </c>
      <c r="AH125" s="233">
        <v>0.0</v>
      </c>
      <c r="AI125" s="235">
        <v>28.62</v>
      </c>
      <c r="AJ125" s="228">
        <v>0.0</v>
      </c>
      <c r="AK125" s="228">
        <v>0.57</v>
      </c>
      <c r="AL125" s="236">
        <v>29.19</v>
      </c>
      <c r="AM125" s="233">
        <v>486.81</v>
      </c>
      <c r="AN125" s="228" t="s">
        <v>1565</v>
      </c>
      <c r="AO125" s="228">
        <v>5.455</v>
      </c>
      <c r="AP125" s="228" t="s">
        <v>1565</v>
      </c>
      <c r="AQ125" s="228" t="s">
        <v>1565</v>
      </c>
      <c r="AR125" s="229"/>
      <c r="AS125" s="228" t="s">
        <v>1670</v>
      </c>
      <c r="AT125" s="228" t="s">
        <v>1565</v>
      </c>
      <c r="AU125" s="229"/>
      <c r="AV125" s="229"/>
      <c r="AW125" s="229"/>
      <c r="AX125" s="228" t="s">
        <v>1052</v>
      </c>
      <c r="AY125" s="228" t="s">
        <v>1565</v>
      </c>
    </row>
    <row r="126" ht="22.5" customHeight="1">
      <c r="A126" s="227">
        <v>45791.0</v>
      </c>
      <c r="B126" s="228">
        <v>2.05677400814368E14</v>
      </c>
      <c r="C126" s="229"/>
      <c r="D126" s="230">
        <v>45785.75462962963</v>
      </c>
      <c r="E126" s="228" t="s">
        <v>1563</v>
      </c>
      <c r="F126" s="228" t="s">
        <v>1564</v>
      </c>
      <c r="G126" s="231"/>
      <c r="H126" s="229"/>
      <c r="I126" s="228" t="s">
        <v>1577</v>
      </c>
      <c r="J126" s="228">
        <v>795.0</v>
      </c>
      <c r="K126" s="228">
        <v>10.0</v>
      </c>
      <c r="L126" s="228">
        <v>99.99</v>
      </c>
      <c r="M126" s="228">
        <v>69.5</v>
      </c>
      <c r="N126" s="228">
        <v>169.49</v>
      </c>
      <c r="O126" s="232">
        <v>635.51</v>
      </c>
      <c r="P126" s="228">
        <v>31.78</v>
      </c>
      <c r="Q126" s="233">
        <v>667.29</v>
      </c>
      <c r="R126" s="228">
        <v>667.29</v>
      </c>
      <c r="S126" s="234">
        <v>0.1</v>
      </c>
      <c r="T126" s="228">
        <v>66.73</v>
      </c>
      <c r="U126" s="228">
        <v>0.0</v>
      </c>
      <c r="V126" s="228">
        <v>0.0</v>
      </c>
      <c r="W126" s="228">
        <v>0.0</v>
      </c>
      <c r="X126" s="228">
        <v>0.0</v>
      </c>
      <c r="Y126" s="228">
        <v>13.35</v>
      </c>
      <c r="Z126" s="228">
        <v>0.0</v>
      </c>
      <c r="AA126" s="228">
        <v>0.0</v>
      </c>
      <c r="AB126" s="228">
        <v>0.0</v>
      </c>
      <c r="AC126" s="228">
        <v>0.0</v>
      </c>
      <c r="AD126" s="228">
        <v>14.42</v>
      </c>
      <c r="AE126" s="233">
        <v>94.5</v>
      </c>
      <c r="AF126" s="228">
        <v>0.0</v>
      </c>
      <c r="AG126" s="228">
        <v>0.0</v>
      </c>
      <c r="AH126" s="233">
        <v>0.0</v>
      </c>
      <c r="AI126" s="235">
        <v>31.78</v>
      </c>
      <c r="AJ126" s="228">
        <v>0.0</v>
      </c>
      <c r="AK126" s="228">
        <v>0.64</v>
      </c>
      <c r="AL126" s="236">
        <v>32.42</v>
      </c>
      <c r="AM126" s="233">
        <v>540.38</v>
      </c>
      <c r="AN126" s="228" t="s">
        <v>1565</v>
      </c>
      <c r="AO126" s="228">
        <v>5.639</v>
      </c>
      <c r="AP126" s="228" t="s">
        <v>1565</v>
      </c>
      <c r="AQ126" s="228" t="s">
        <v>1565</v>
      </c>
      <c r="AR126" s="229"/>
      <c r="AS126" s="228" t="s">
        <v>1671</v>
      </c>
      <c r="AT126" s="228" t="s">
        <v>1565</v>
      </c>
      <c r="AU126" s="229"/>
      <c r="AV126" s="229"/>
      <c r="AW126" s="229"/>
      <c r="AX126" s="228" t="s">
        <v>1052</v>
      </c>
      <c r="AY126" s="228" t="s">
        <v>1565</v>
      </c>
    </row>
    <row r="127" ht="22.5" customHeight="1">
      <c r="A127" s="227">
        <v>45791.0</v>
      </c>
      <c r="B127" s="228">
        <v>2.05687461527326E14</v>
      </c>
      <c r="C127" s="229"/>
      <c r="D127" s="230">
        <v>45785.87107638889</v>
      </c>
      <c r="E127" s="228" t="s">
        <v>1563</v>
      </c>
      <c r="F127" s="228" t="s">
        <v>1564</v>
      </c>
      <c r="G127" s="231"/>
      <c r="H127" s="229"/>
      <c r="I127" s="228" t="s">
        <v>1577</v>
      </c>
      <c r="J127" s="228">
        <v>725.0</v>
      </c>
      <c r="K127" s="228">
        <v>0.0</v>
      </c>
      <c r="L127" s="228">
        <v>100.0</v>
      </c>
      <c r="M127" s="228">
        <v>62.5</v>
      </c>
      <c r="N127" s="228">
        <v>162.5</v>
      </c>
      <c r="O127" s="232">
        <v>562.5</v>
      </c>
      <c r="P127" s="228">
        <v>28.12</v>
      </c>
      <c r="Q127" s="233">
        <v>590.62</v>
      </c>
      <c r="R127" s="228">
        <v>590.62</v>
      </c>
      <c r="S127" s="234">
        <v>0.1</v>
      </c>
      <c r="T127" s="228">
        <v>59.06</v>
      </c>
      <c r="U127" s="228">
        <v>0.0</v>
      </c>
      <c r="V127" s="228">
        <v>0.0</v>
      </c>
      <c r="W127" s="228">
        <v>0.0</v>
      </c>
      <c r="X127" s="228">
        <v>0.0</v>
      </c>
      <c r="Y127" s="228">
        <v>11.81</v>
      </c>
      <c r="Z127" s="228">
        <v>0.0</v>
      </c>
      <c r="AA127" s="228">
        <v>0.0</v>
      </c>
      <c r="AB127" s="228">
        <v>0.0</v>
      </c>
      <c r="AC127" s="228">
        <v>0.0</v>
      </c>
      <c r="AD127" s="228">
        <v>12.76</v>
      </c>
      <c r="AE127" s="233">
        <v>83.63</v>
      </c>
      <c r="AF127" s="228">
        <v>0.0</v>
      </c>
      <c r="AG127" s="228">
        <v>0.0</v>
      </c>
      <c r="AH127" s="233">
        <v>0.0</v>
      </c>
      <c r="AI127" s="235">
        <v>28.12</v>
      </c>
      <c r="AJ127" s="228">
        <v>0.0</v>
      </c>
      <c r="AK127" s="228">
        <v>0.56</v>
      </c>
      <c r="AL127" s="236">
        <v>28.68</v>
      </c>
      <c r="AM127" s="233">
        <v>478.32</v>
      </c>
      <c r="AN127" s="228" t="s">
        <v>1565</v>
      </c>
      <c r="AO127" s="228">
        <v>0.745</v>
      </c>
      <c r="AP127" s="228" t="s">
        <v>1565</v>
      </c>
      <c r="AQ127" s="228" t="s">
        <v>1565</v>
      </c>
      <c r="AR127" s="229"/>
      <c r="AS127" s="228" t="s">
        <v>1672</v>
      </c>
      <c r="AT127" s="228" t="s">
        <v>1565</v>
      </c>
      <c r="AU127" s="229"/>
      <c r="AV127" s="229"/>
      <c r="AW127" s="229"/>
      <c r="AX127" s="228" t="s">
        <v>1052</v>
      </c>
      <c r="AY127" s="228" t="s">
        <v>1565</v>
      </c>
    </row>
    <row r="128" ht="22.5" customHeight="1">
      <c r="A128" s="227">
        <v>45791.0</v>
      </c>
      <c r="B128" s="228">
        <v>2.05689738282552E14</v>
      </c>
      <c r="C128" s="229"/>
      <c r="D128" s="230">
        <v>45785.89743055555</v>
      </c>
      <c r="E128" s="228" t="s">
        <v>1563</v>
      </c>
      <c r="F128" s="228" t="s">
        <v>1564</v>
      </c>
      <c r="G128" s="231"/>
      <c r="H128" s="229"/>
      <c r="I128" s="228" t="s">
        <v>1585</v>
      </c>
      <c r="J128" s="228">
        <v>500.0</v>
      </c>
      <c r="K128" s="228">
        <v>0.0</v>
      </c>
      <c r="L128" s="228">
        <v>100.0</v>
      </c>
      <c r="M128" s="228">
        <v>40.0</v>
      </c>
      <c r="N128" s="228">
        <v>140.0</v>
      </c>
      <c r="O128" s="232">
        <v>360.0</v>
      </c>
      <c r="P128" s="228">
        <v>18.0</v>
      </c>
      <c r="Q128" s="233">
        <v>378.0</v>
      </c>
      <c r="R128" s="228">
        <v>378.0</v>
      </c>
      <c r="S128" s="234">
        <v>0.1</v>
      </c>
      <c r="T128" s="228">
        <v>37.8</v>
      </c>
      <c r="U128" s="228">
        <v>0.0</v>
      </c>
      <c r="V128" s="228">
        <v>0.0</v>
      </c>
      <c r="W128" s="228">
        <v>0.0</v>
      </c>
      <c r="X128" s="228">
        <v>0.0</v>
      </c>
      <c r="Y128" s="228">
        <v>7.56</v>
      </c>
      <c r="Z128" s="228">
        <v>0.0</v>
      </c>
      <c r="AA128" s="228">
        <v>0.0</v>
      </c>
      <c r="AB128" s="228">
        <v>0.0</v>
      </c>
      <c r="AC128" s="228">
        <v>0.0</v>
      </c>
      <c r="AD128" s="228">
        <v>8.16</v>
      </c>
      <c r="AE128" s="233">
        <v>53.52</v>
      </c>
      <c r="AF128" s="228">
        <v>0.0</v>
      </c>
      <c r="AG128" s="228">
        <v>0.0</v>
      </c>
      <c r="AH128" s="233">
        <v>0.0</v>
      </c>
      <c r="AI128" s="235">
        <v>18.0</v>
      </c>
      <c r="AJ128" s="228">
        <v>0.0</v>
      </c>
      <c r="AK128" s="228">
        <v>0.36</v>
      </c>
      <c r="AL128" s="236">
        <v>18.36</v>
      </c>
      <c r="AM128" s="233">
        <v>306.12</v>
      </c>
      <c r="AN128" s="228" t="s">
        <v>1565</v>
      </c>
      <c r="AO128" s="228">
        <v>3.541</v>
      </c>
      <c r="AP128" s="228" t="s">
        <v>1565</v>
      </c>
      <c r="AQ128" s="228" t="s">
        <v>1565</v>
      </c>
      <c r="AR128" s="229"/>
      <c r="AS128" s="228" t="s">
        <v>1673</v>
      </c>
      <c r="AT128" s="228" t="s">
        <v>1565</v>
      </c>
      <c r="AU128" s="229"/>
      <c r="AV128" s="229"/>
      <c r="AW128" s="229"/>
      <c r="AX128" s="228" t="s">
        <v>1052</v>
      </c>
      <c r="AY128" s="228" t="s">
        <v>1565</v>
      </c>
    </row>
    <row r="129" ht="22.5" hidden="1" customHeight="1">
      <c r="A129" s="227">
        <v>45791.0</v>
      </c>
      <c r="B129" s="228">
        <v>2.05765918551876E14</v>
      </c>
      <c r="C129" s="229"/>
      <c r="D129" s="230">
        <v>45786.77914351852</v>
      </c>
      <c r="E129" s="228" t="s">
        <v>1563</v>
      </c>
      <c r="F129" s="228" t="s">
        <v>1564</v>
      </c>
      <c r="G129" s="231"/>
      <c r="H129" s="229"/>
      <c r="I129" s="228" t="s">
        <v>1577</v>
      </c>
      <c r="J129" s="228">
        <v>475.0</v>
      </c>
      <c r="K129" s="228">
        <v>10.0</v>
      </c>
      <c r="L129" s="228">
        <v>100.0</v>
      </c>
      <c r="M129" s="228">
        <v>0.0</v>
      </c>
      <c r="N129" s="228">
        <v>100.0</v>
      </c>
      <c r="O129" s="232">
        <v>385.0</v>
      </c>
      <c r="P129" s="228">
        <v>19.26</v>
      </c>
      <c r="Q129" s="233">
        <v>404.26</v>
      </c>
      <c r="R129" s="228">
        <v>404.24</v>
      </c>
      <c r="S129" s="234">
        <v>0.1</v>
      </c>
      <c r="T129" s="228">
        <v>40.42</v>
      </c>
      <c r="U129" s="228">
        <v>0.0</v>
      </c>
      <c r="V129" s="228">
        <v>0.0</v>
      </c>
      <c r="W129" s="228">
        <v>0.0</v>
      </c>
      <c r="X129" s="228">
        <v>0.0</v>
      </c>
      <c r="Y129" s="228">
        <v>8.08</v>
      </c>
      <c r="Z129" s="228">
        <v>0.0</v>
      </c>
      <c r="AA129" s="228">
        <v>0.0</v>
      </c>
      <c r="AB129" s="228">
        <v>0.0</v>
      </c>
      <c r="AC129" s="228">
        <v>0.0</v>
      </c>
      <c r="AD129" s="228">
        <v>8.74</v>
      </c>
      <c r="AE129" s="233">
        <v>57.24</v>
      </c>
      <c r="AF129" s="228">
        <v>0.0</v>
      </c>
      <c r="AG129" s="228">
        <v>0.0</v>
      </c>
      <c r="AH129" s="233">
        <v>0.0</v>
      </c>
      <c r="AI129" s="235">
        <v>19.25</v>
      </c>
      <c r="AJ129" s="228">
        <v>0.0</v>
      </c>
      <c r="AK129" s="228">
        <v>0.39</v>
      </c>
      <c r="AL129" s="236">
        <v>19.64</v>
      </c>
      <c r="AM129" s="233">
        <v>327.4</v>
      </c>
      <c r="AN129" s="228" t="s">
        <v>1565</v>
      </c>
      <c r="AO129" s="228">
        <v>12.863</v>
      </c>
      <c r="AP129" s="228" t="s">
        <v>1565</v>
      </c>
      <c r="AQ129" s="228" t="s">
        <v>1565</v>
      </c>
      <c r="AR129" s="229"/>
      <c r="AS129" s="228">
        <v>9.245116E7</v>
      </c>
      <c r="AT129" s="228" t="s">
        <v>1565</v>
      </c>
      <c r="AU129" s="229"/>
      <c r="AV129" s="229"/>
      <c r="AW129" s="229"/>
      <c r="AX129" s="228" t="s">
        <v>1052</v>
      </c>
      <c r="AY129" s="228" t="s">
        <v>1565</v>
      </c>
    </row>
    <row r="130" ht="22.5" customHeight="1">
      <c r="A130" s="227">
        <v>45791.0</v>
      </c>
      <c r="B130" s="228">
        <v>2.0576858498442E14</v>
      </c>
      <c r="C130" s="229"/>
      <c r="D130" s="230">
        <v>45786.81</v>
      </c>
      <c r="E130" s="228" t="s">
        <v>1563</v>
      </c>
      <c r="F130" s="228" t="s">
        <v>1564</v>
      </c>
      <c r="G130" s="231"/>
      <c r="H130" s="229"/>
      <c r="I130" s="228" t="s">
        <v>1577</v>
      </c>
      <c r="J130" s="228">
        <v>645.0</v>
      </c>
      <c r="K130" s="228">
        <v>10.0</v>
      </c>
      <c r="L130" s="228">
        <v>100.0</v>
      </c>
      <c r="M130" s="228">
        <v>54.5</v>
      </c>
      <c r="N130" s="228">
        <v>154.5</v>
      </c>
      <c r="O130" s="232">
        <v>500.5</v>
      </c>
      <c r="P130" s="228">
        <v>25.02</v>
      </c>
      <c r="Q130" s="233">
        <v>525.52</v>
      </c>
      <c r="R130" s="228">
        <v>525.52</v>
      </c>
      <c r="S130" s="234">
        <v>0.1</v>
      </c>
      <c r="T130" s="228">
        <v>52.55</v>
      </c>
      <c r="U130" s="228">
        <v>0.0</v>
      </c>
      <c r="V130" s="228">
        <v>0.0</v>
      </c>
      <c r="W130" s="228">
        <v>0.0</v>
      </c>
      <c r="X130" s="228">
        <v>0.0</v>
      </c>
      <c r="Y130" s="228">
        <v>10.51</v>
      </c>
      <c r="Z130" s="228">
        <v>0.0</v>
      </c>
      <c r="AA130" s="228">
        <v>0.0</v>
      </c>
      <c r="AB130" s="228">
        <v>0.0</v>
      </c>
      <c r="AC130" s="228">
        <v>0.0</v>
      </c>
      <c r="AD130" s="228">
        <v>11.36</v>
      </c>
      <c r="AE130" s="233">
        <v>74.42</v>
      </c>
      <c r="AF130" s="228">
        <v>0.0</v>
      </c>
      <c r="AG130" s="228">
        <v>0.0</v>
      </c>
      <c r="AH130" s="233">
        <v>0.0</v>
      </c>
      <c r="AI130" s="235">
        <v>25.02</v>
      </c>
      <c r="AJ130" s="228">
        <v>0.0</v>
      </c>
      <c r="AK130" s="228">
        <v>0.5</v>
      </c>
      <c r="AL130" s="236">
        <v>25.52</v>
      </c>
      <c r="AM130" s="233">
        <v>425.59</v>
      </c>
      <c r="AN130" s="228" t="s">
        <v>1565</v>
      </c>
      <c r="AO130" s="228">
        <v>1.547</v>
      </c>
      <c r="AP130" s="228" t="s">
        <v>1565</v>
      </c>
      <c r="AQ130" s="228" t="s">
        <v>1565</v>
      </c>
      <c r="AR130" s="229"/>
      <c r="AS130" s="228" t="s">
        <v>1674</v>
      </c>
      <c r="AT130" s="228" t="s">
        <v>1565</v>
      </c>
      <c r="AU130" s="229"/>
      <c r="AV130" s="229"/>
      <c r="AW130" s="229"/>
      <c r="AX130" s="228" t="s">
        <v>1052</v>
      </c>
      <c r="AY130" s="228" t="s">
        <v>1565</v>
      </c>
    </row>
    <row r="131" ht="22.5" hidden="1" customHeight="1">
      <c r="A131" s="227">
        <v>45791.0</v>
      </c>
      <c r="B131" s="228">
        <v>2.05769861903235E14</v>
      </c>
      <c r="C131" s="229"/>
      <c r="D131" s="230">
        <v>45786.82478009259</v>
      </c>
      <c r="E131" s="228" t="s">
        <v>1563</v>
      </c>
      <c r="F131" s="228" t="s">
        <v>1564</v>
      </c>
      <c r="G131" s="231"/>
      <c r="H131" s="229"/>
      <c r="I131" s="228" t="s">
        <v>1585</v>
      </c>
      <c r="J131" s="228">
        <v>475.0</v>
      </c>
      <c r="K131" s="228">
        <v>10.0</v>
      </c>
      <c r="L131" s="228">
        <v>100.0</v>
      </c>
      <c r="M131" s="228">
        <v>0.0</v>
      </c>
      <c r="N131" s="228">
        <v>100.0</v>
      </c>
      <c r="O131" s="232">
        <v>385.0</v>
      </c>
      <c r="P131" s="228">
        <v>19.26</v>
      </c>
      <c r="Q131" s="233">
        <v>404.26</v>
      </c>
      <c r="R131" s="228">
        <v>404.24</v>
      </c>
      <c r="S131" s="234">
        <v>0.1</v>
      </c>
      <c r="T131" s="228">
        <v>40.42</v>
      </c>
      <c r="U131" s="228">
        <v>0.0</v>
      </c>
      <c r="V131" s="228">
        <v>0.0</v>
      </c>
      <c r="W131" s="228">
        <v>0.0</v>
      </c>
      <c r="X131" s="228">
        <v>0.0</v>
      </c>
      <c r="Y131" s="228">
        <v>8.08</v>
      </c>
      <c r="Z131" s="228">
        <v>0.0</v>
      </c>
      <c r="AA131" s="228">
        <v>0.0</v>
      </c>
      <c r="AB131" s="228">
        <v>0.0</v>
      </c>
      <c r="AC131" s="228">
        <v>0.0</v>
      </c>
      <c r="AD131" s="228">
        <v>8.74</v>
      </c>
      <c r="AE131" s="233">
        <v>57.24</v>
      </c>
      <c r="AF131" s="228">
        <v>0.0</v>
      </c>
      <c r="AG131" s="228">
        <v>0.0</v>
      </c>
      <c r="AH131" s="233">
        <v>0.0</v>
      </c>
      <c r="AI131" s="235">
        <v>19.25</v>
      </c>
      <c r="AJ131" s="228">
        <v>0.0</v>
      </c>
      <c r="AK131" s="228">
        <v>0.39</v>
      </c>
      <c r="AL131" s="236">
        <v>19.64</v>
      </c>
      <c r="AM131" s="233">
        <v>327.4</v>
      </c>
      <c r="AN131" s="228" t="s">
        <v>1565</v>
      </c>
      <c r="AO131" s="228">
        <v>0.777</v>
      </c>
      <c r="AP131" s="228" t="s">
        <v>1565</v>
      </c>
      <c r="AQ131" s="228" t="s">
        <v>1565</v>
      </c>
      <c r="AR131" s="229"/>
      <c r="AS131" s="228" t="s">
        <v>1586</v>
      </c>
      <c r="AT131" s="228" t="s">
        <v>1565</v>
      </c>
      <c r="AU131" s="229"/>
      <c r="AV131" s="229"/>
      <c r="AW131" s="229"/>
      <c r="AX131" s="228" t="s">
        <v>1052</v>
      </c>
      <c r="AY131" s="228" t="s">
        <v>1565</v>
      </c>
    </row>
    <row r="132" ht="22.5" customHeight="1">
      <c r="A132" s="227">
        <v>45791.0</v>
      </c>
      <c r="B132" s="228">
        <v>2.0577709235056E14</v>
      </c>
      <c r="C132" s="229"/>
      <c r="D132" s="230">
        <v>45786.908472222225</v>
      </c>
      <c r="E132" s="228" t="s">
        <v>1563</v>
      </c>
      <c r="F132" s="228" t="s">
        <v>1564</v>
      </c>
      <c r="G132" s="231"/>
      <c r="H132" s="229"/>
      <c r="I132" s="229"/>
      <c r="J132" s="228">
        <v>1325.0</v>
      </c>
      <c r="K132" s="228">
        <v>10.0</v>
      </c>
      <c r="L132" s="228">
        <v>0.0</v>
      </c>
      <c r="M132" s="228">
        <v>131.99</v>
      </c>
      <c r="N132" s="228">
        <v>131.99</v>
      </c>
      <c r="O132" s="232">
        <v>1203.01</v>
      </c>
      <c r="P132" s="228">
        <v>60.16</v>
      </c>
      <c r="Q132" s="233">
        <v>1263.17</v>
      </c>
      <c r="R132" s="228">
        <v>1263.17</v>
      </c>
      <c r="S132" s="234">
        <v>0.1</v>
      </c>
      <c r="T132" s="228">
        <v>126.32</v>
      </c>
      <c r="U132" s="228">
        <v>0.0</v>
      </c>
      <c r="V132" s="228">
        <v>0.0</v>
      </c>
      <c r="W132" s="228">
        <v>0.0</v>
      </c>
      <c r="X132" s="228">
        <v>0.0</v>
      </c>
      <c r="Y132" s="228">
        <v>25.26</v>
      </c>
      <c r="Z132" s="228">
        <v>0.0</v>
      </c>
      <c r="AA132" s="228">
        <v>0.0</v>
      </c>
      <c r="AB132" s="228">
        <v>0.0</v>
      </c>
      <c r="AC132" s="228">
        <v>0.0</v>
      </c>
      <c r="AD132" s="228">
        <v>27.28</v>
      </c>
      <c r="AE132" s="233">
        <v>178.86</v>
      </c>
      <c r="AF132" s="228">
        <v>0.0</v>
      </c>
      <c r="AG132" s="228">
        <v>0.0</v>
      </c>
      <c r="AH132" s="233">
        <v>0.0</v>
      </c>
      <c r="AI132" s="235">
        <v>60.15</v>
      </c>
      <c r="AJ132" s="228">
        <v>0.0</v>
      </c>
      <c r="AK132" s="228">
        <v>1.2</v>
      </c>
      <c r="AL132" s="236">
        <v>61.35</v>
      </c>
      <c r="AM132" s="233">
        <v>1022.94</v>
      </c>
      <c r="AN132" s="228" t="s">
        <v>1565</v>
      </c>
      <c r="AO132" s="228">
        <v>1.802</v>
      </c>
      <c r="AP132" s="228" t="s">
        <v>1565</v>
      </c>
      <c r="AQ132" s="228" t="s">
        <v>1565</v>
      </c>
      <c r="AR132" s="229"/>
      <c r="AS132" s="228" t="s">
        <v>1675</v>
      </c>
      <c r="AT132" s="228" t="s">
        <v>1565</v>
      </c>
      <c r="AU132" s="229"/>
      <c r="AV132" s="229"/>
      <c r="AW132" s="229"/>
      <c r="AX132" s="228" t="s">
        <v>1052</v>
      </c>
      <c r="AY132" s="228" t="s">
        <v>1565</v>
      </c>
    </row>
    <row r="133" ht="22.5" customHeight="1">
      <c r="A133" s="227">
        <v>45791.0</v>
      </c>
      <c r="B133" s="228">
        <v>2.05777473554981E14</v>
      </c>
      <c r="C133" s="229"/>
      <c r="D133" s="230">
        <v>45786.912881944445</v>
      </c>
      <c r="E133" s="228" t="s">
        <v>1563</v>
      </c>
      <c r="F133" s="228" t="s">
        <v>1564</v>
      </c>
      <c r="G133" s="231"/>
      <c r="H133" s="229"/>
      <c r="I133" s="228" t="s">
        <v>1577</v>
      </c>
      <c r="J133" s="228">
        <v>1325.0</v>
      </c>
      <c r="K133" s="228">
        <v>20.0</v>
      </c>
      <c r="L133" s="228">
        <v>99.99</v>
      </c>
      <c r="M133" s="228">
        <v>122.5</v>
      </c>
      <c r="N133" s="228">
        <v>222.49</v>
      </c>
      <c r="O133" s="232">
        <v>1122.51</v>
      </c>
      <c r="P133" s="228">
        <v>56.12</v>
      </c>
      <c r="Q133" s="233">
        <v>1178.63</v>
      </c>
      <c r="R133" s="228">
        <v>1178.63</v>
      </c>
      <c r="S133" s="234">
        <v>0.1</v>
      </c>
      <c r="T133" s="228">
        <v>117.86</v>
      </c>
      <c r="U133" s="228">
        <v>0.0</v>
      </c>
      <c r="V133" s="228">
        <v>0.0</v>
      </c>
      <c r="W133" s="228">
        <v>0.0</v>
      </c>
      <c r="X133" s="228">
        <v>0.0</v>
      </c>
      <c r="Y133" s="228">
        <v>23.57</v>
      </c>
      <c r="Z133" s="228">
        <v>0.0</v>
      </c>
      <c r="AA133" s="228">
        <v>0.0</v>
      </c>
      <c r="AB133" s="228">
        <v>0.0</v>
      </c>
      <c r="AC133" s="228">
        <v>0.0</v>
      </c>
      <c r="AD133" s="228">
        <v>25.46</v>
      </c>
      <c r="AE133" s="233">
        <v>166.89</v>
      </c>
      <c r="AF133" s="228">
        <v>0.0</v>
      </c>
      <c r="AG133" s="228">
        <v>0.0</v>
      </c>
      <c r="AH133" s="233">
        <v>0.0</v>
      </c>
      <c r="AI133" s="235">
        <v>56.13</v>
      </c>
      <c r="AJ133" s="228">
        <v>0.0</v>
      </c>
      <c r="AK133" s="228">
        <v>1.12</v>
      </c>
      <c r="AL133" s="236">
        <v>57.25</v>
      </c>
      <c r="AM133" s="233">
        <v>954.5</v>
      </c>
      <c r="AN133" s="228" t="s">
        <v>1565</v>
      </c>
      <c r="AO133" s="228">
        <v>2.368</v>
      </c>
      <c r="AP133" s="228" t="s">
        <v>1565</v>
      </c>
      <c r="AQ133" s="228" t="s">
        <v>1565</v>
      </c>
      <c r="AR133" s="229"/>
      <c r="AS133" s="228" t="s">
        <v>1676</v>
      </c>
      <c r="AT133" s="228" t="s">
        <v>1565</v>
      </c>
      <c r="AU133" s="229"/>
      <c r="AV133" s="229"/>
      <c r="AW133" s="229"/>
      <c r="AX133" s="228" t="s">
        <v>1052</v>
      </c>
      <c r="AY133" s="228" t="s">
        <v>1565</v>
      </c>
    </row>
    <row r="134" ht="22.5" customHeight="1">
      <c r="A134" s="227">
        <v>45791.0</v>
      </c>
      <c r="B134" s="228">
        <v>2.05847368905692E14</v>
      </c>
      <c r="C134" s="229"/>
      <c r="D134" s="230">
        <v>45787.72185185185</v>
      </c>
      <c r="E134" s="228" t="s">
        <v>1563</v>
      </c>
      <c r="F134" s="228" t="s">
        <v>1564</v>
      </c>
      <c r="G134" s="231"/>
      <c r="H134" s="229"/>
      <c r="I134" s="228" t="s">
        <v>1577</v>
      </c>
      <c r="J134" s="228">
        <v>575.0</v>
      </c>
      <c r="K134" s="228">
        <v>10.0</v>
      </c>
      <c r="L134" s="228">
        <v>100.0</v>
      </c>
      <c r="M134" s="228">
        <v>47.5</v>
      </c>
      <c r="N134" s="228">
        <v>147.5</v>
      </c>
      <c r="O134" s="232">
        <v>437.5</v>
      </c>
      <c r="P134" s="228">
        <v>21.88</v>
      </c>
      <c r="Q134" s="233">
        <v>459.38</v>
      </c>
      <c r="R134" s="228">
        <v>459.38</v>
      </c>
      <c r="S134" s="234">
        <v>0.1</v>
      </c>
      <c r="T134" s="228">
        <v>45.94</v>
      </c>
      <c r="U134" s="228">
        <v>0.0</v>
      </c>
      <c r="V134" s="228">
        <v>0.0</v>
      </c>
      <c r="W134" s="228">
        <v>0.0</v>
      </c>
      <c r="X134" s="228">
        <v>0.0</v>
      </c>
      <c r="Y134" s="228">
        <v>9.19</v>
      </c>
      <c r="Z134" s="228">
        <v>0.0</v>
      </c>
      <c r="AA134" s="228">
        <v>0.0</v>
      </c>
      <c r="AB134" s="228">
        <v>0.0</v>
      </c>
      <c r="AC134" s="228">
        <v>0.0</v>
      </c>
      <c r="AD134" s="228">
        <v>9.92</v>
      </c>
      <c r="AE134" s="233">
        <v>65.05</v>
      </c>
      <c r="AF134" s="228">
        <v>0.0</v>
      </c>
      <c r="AG134" s="228">
        <v>0.0</v>
      </c>
      <c r="AH134" s="233">
        <v>0.0</v>
      </c>
      <c r="AI134" s="235">
        <v>21.88</v>
      </c>
      <c r="AJ134" s="228">
        <v>0.0</v>
      </c>
      <c r="AK134" s="228">
        <v>0.44</v>
      </c>
      <c r="AL134" s="236">
        <v>22.32</v>
      </c>
      <c r="AM134" s="233">
        <v>372.0</v>
      </c>
      <c r="AN134" s="228" t="s">
        <v>1565</v>
      </c>
      <c r="AO134" s="228">
        <v>2.616</v>
      </c>
      <c r="AP134" s="228" t="s">
        <v>1565</v>
      </c>
      <c r="AQ134" s="228" t="s">
        <v>1565</v>
      </c>
      <c r="AR134" s="229"/>
      <c r="AS134" s="228" t="s">
        <v>1677</v>
      </c>
      <c r="AT134" s="228" t="s">
        <v>1565</v>
      </c>
      <c r="AU134" s="229"/>
      <c r="AV134" s="229"/>
      <c r="AW134" s="229"/>
      <c r="AX134" s="228" t="s">
        <v>1052</v>
      </c>
      <c r="AY134" s="228" t="s">
        <v>1565</v>
      </c>
    </row>
    <row r="135" ht="22.5" customHeight="1">
      <c r="A135" s="227">
        <v>45791.0</v>
      </c>
      <c r="B135" s="228">
        <v>2.05870476418451E14</v>
      </c>
      <c r="C135" s="229"/>
      <c r="D135" s="230">
        <v>45787.98930555556</v>
      </c>
      <c r="E135" s="228" t="s">
        <v>1563</v>
      </c>
      <c r="F135" s="228" t="s">
        <v>1564</v>
      </c>
      <c r="G135" s="231"/>
      <c r="H135" s="229"/>
      <c r="I135" s="229"/>
      <c r="J135" s="228">
        <v>525.0</v>
      </c>
      <c r="K135" s="228">
        <v>10.0</v>
      </c>
      <c r="L135" s="228">
        <v>0.0</v>
      </c>
      <c r="M135" s="228">
        <v>52.5</v>
      </c>
      <c r="N135" s="228">
        <v>52.5</v>
      </c>
      <c r="O135" s="232">
        <v>482.5</v>
      </c>
      <c r="P135" s="228">
        <v>24.12</v>
      </c>
      <c r="Q135" s="233">
        <v>506.62</v>
      </c>
      <c r="R135" s="228">
        <v>506.62</v>
      </c>
      <c r="S135" s="234">
        <v>0.1</v>
      </c>
      <c r="T135" s="228">
        <v>50.66</v>
      </c>
      <c r="U135" s="228">
        <v>0.0</v>
      </c>
      <c r="V135" s="228">
        <v>0.0</v>
      </c>
      <c r="W135" s="228">
        <v>0.0</v>
      </c>
      <c r="X135" s="228">
        <v>0.0</v>
      </c>
      <c r="Y135" s="228">
        <v>10.13</v>
      </c>
      <c r="Z135" s="228">
        <v>0.0</v>
      </c>
      <c r="AA135" s="228">
        <v>0.0</v>
      </c>
      <c r="AB135" s="228">
        <v>0.0</v>
      </c>
      <c r="AC135" s="228">
        <v>0.0</v>
      </c>
      <c r="AD135" s="228">
        <v>10.94</v>
      </c>
      <c r="AE135" s="233">
        <v>71.73</v>
      </c>
      <c r="AF135" s="228">
        <v>0.0</v>
      </c>
      <c r="AG135" s="228">
        <v>0.0</v>
      </c>
      <c r="AH135" s="233">
        <v>0.0</v>
      </c>
      <c r="AI135" s="235">
        <v>24.12</v>
      </c>
      <c r="AJ135" s="228">
        <v>0.0</v>
      </c>
      <c r="AK135" s="228">
        <v>0.48</v>
      </c>
      <c r="AL135" s="236">
        <v>24.6</v>
      </c>
      <c r="AM135" s="233">
        <v>410.28</v>
      </c>
      <c r="AN135" s="228" t="s">
        <v>1565</v>
      </c>
      <c r="AO135" s="228">
        <v>5.28</v>
      </c>
      <c r="AP135" s="228" t="s">
        <v>1565</v>
      </c>
      <c r="AQ135" s="228" t="s">
        <v>1565</v>
      </c>
      <c r="AR135" s="229"/>
      <c r="AS135" s="228" t="s">
        <v>1660</v>
      </c>
      <c r="AT135" s="228" t="s">
        <v>1565</v>
      </c>
      <c r="AU135" s="229"/>
      <c r="AV135" s="229"/>
      <c r="AW135" s="229"/>
      <c r="AX135" s="228" t="s">
        <v>1052</v>
      </c>
      <c r="AY135" s="228" t="s">
        <v>1565</v>
      </c>
    </row>
    <row r="136" ht="22.5" hidden="1" customHeight="1">
      <c r="A136" s="227">
        <v>45798.0</v>
      </c>
      <c r="B136" s="228">
        <v>2.06018806013854E14</v>
      </c>
      <c r="C136" s="229"/>
      <c r="D136" s="230">
        <v>45789.706087962964</v>
      </c>
      <c r="E136" s="228" t="s">
        <v>1589</v>
      </c>
      <c r="F136" s="228" t="s">
        <v>1564</v>
      </c>
      <c r="G136" s="235" t="s">
        <v>1658</v>
      </c>
      <c r="H136" s="228" t="s">
        <v>173</v>
      </c>
      <c r="I136" s="229"/>
      <c r="J136" s="228">
        <v>1150.0</v>
      </c>
      <c r="K136" s="228">
        <v>20.0</v>
      </c>
      <c r="L136" s="228">
        <v>0.0</v>
      </c>
      <c r="M136" s="228">
        <v>0.0</v>
      </c>
      <c r="N136" s="228">
        <v>0.0</v>
      </c>
      <c r="O136" s="232">
        <v>1170.0</v>
      </c>
      <c r="P136" s="228">
        <v>58.5</v>
      </c>
      <c r="Q136" s="233">
        <v>1228.5</v>
      </c>
      <c r="R136" s="228">
        <v>491.4</v>
      </c>
      <c r="S136" s="234">
        <v>0.1</v>
      </c>
      <c r="T136" s="228">
        <v>0.0</v>
      </c>
      <c r="U136" s="228">
        <v>0.0</v>
      </c>
      <c r="V136" s="228">
        <v>0.0</v>
      </c>
      <c r="W136" s="228">
        <v>0.0</v>
      </c>
      <c r="X136" s="228">
        <v>0.0</v>
      </c>
      <c r="Y136" s="228">
        <v>0.0</v>
      </c>
      <c r="Z136" s="228">
        <v>0.0</v>
      </c>
      <c r="AA136" s="228">
        <v>0.0</v>
      </c>
      <c r="AB136" s="228">
        <v>0.0</v>
      </c>
      <c r="AC136" s="228">
        <v>0.0</v>
      </c>
      <c r="AD136" s="228">
        <v>0.0</v>
      </c>
      <c r="AE136" s="233">
        <v>0.0</v>
      </c>
      <c r="AF136" s="228">
        <v>737.1</v>
      </c>
      <c r="AG136" s="228">
        <v>0.0</v>
      </c>
      <c r="AH136" s="233">
        <v>737.1</v>
      </c>
      <c r="AI136" s="235">
        <v>23.4</v>
      </c>
      <c r="AJ136" s="228">
        <v>0.0</v>
      </c>
      <c r="AK136" s="228">
        <v>0.0</v>
      </c>
      <c r="AL136" s="236">
        <v>23.4</v>
      </c>
      <c r="AM136" s="233">
        <v>468.0</v>
      </c>
      <c r="AN136" s="228" t="s">
        <v>1565</v>
      </c>
      <c r="AO136" s="228">
        <v>6.328</v>
      </c>
      <c r="AP136" s="228" t="s">
        <v>1052</v>
      </c>
      <c r="AQ136" s="228" t="s">
        <v>1565</v>
      </c>
      <c r="AR136" s="229"/>
      <c r="AS136" s="237"/>
      <c r="AT136" s="228" t="s">
        <v>1565</v>
      </c>
      <c r="AU136" s="229"/>
      <c r="AV136" s="228">
        <v>52.65</v>
      </c>
      <c r="AW136" s="228" t="s">
        <v>1661</v>
      </c>
      <c r="AX136" s="228" t="s">
        <v>1565</v>
      </c>
      <c r="AY136" s="228" t="s">
        <v>1565</v>
      </c>
    </row>
    <row r="137" ht="22.5" customHeight="1">
      <c r="A137" s="227">
        <v>45798.0</v>
      </c>
      <c r="B137" s="228">
        <v>2.06026322987302E14</v>
      </c>
      <c r="C137" s="229"/>
      <c r="D137" s="230">
        <v>45789.793078703704</v>
      </c>
      <c r="E137" s="228" t="s">
        <v>1563</v>
      </c>
      <c r="F137" s="228" t="s">
        <v>1564</v>
      </c>
      <c r="G137" s="231"/>
      <c r="H137" s="229"/>
      <c r="I137" s="229"/>
      <c r="J137" s="228">
        <v>655.0</v>
      </c>
      <c r="K137" s="228">
        <v>10.0</v>
      </c>
      <c r="L137" s="228">
        <v>0.0</v>
      </c>
      <c r="M137" s="228">
        <v>65.5</v>
      </c>
      <c r="N137" s="228">
        <v>65.5</v>
      </c>
      <c r="O137" s="232">
        <v>599.5</v>
      </c>
      <c r="P137" s="228">
        <v>29.98</v>
      </c>
      <c r="Q137" s="233">
        <v>629.48</v>
      </c>
      <c r="R137" s="228">
        <v>629.48</v>
      </c>
      <c r="S137" s="234">
        <v>0.1</v>
      </c>
      <c r="T137" s="228">
        <v>62.95</v>
      </c>
      <c r="U137" s="228">
        <v>0.0</v>
      </c>
      <c r="V137" s="228">
        <v>0.0</v>
      </c>
      <c r="W137" s="228">
        <v>0.0</v>
      </c>
      <c r="X137" s="228">
        <v>0.0</v>
      </c>
      <c r="Y137" s="228">
        <v>12.59</v>
      </c>
      <c r="Z137" s="228">
        <v>0.0</v>
      </c>
      <c r="AA137" s="228">
        <v>0.0</v>
      </c>
      <c r="AB137" s="228">
        <v>0.0</v>
      </c>
      <c r="AC137" s="228">
        <v>0.0</v>
      </c>
      <c r="AD137" s="228">
        <v>13.6</v>
      </c>
      <c r="AE137" s="233">
        <v>89.14</v>
      </c>
      <c r="AF137" s="228">
        <v>0.0</v>
      </c>
      <c r="AG137" s="228">
        <v>0.0</v>
      </c>
      <c r="AH137" s="233">
        <v>0.0</v>
      </c>
      <c r="AI137" s="235">
        <v>29.98</v>
      </c>
      <c r="AJ137" s="228">
        <v>0.0</v>
      </c>
      <c r="AK137" s="228">
        <v>0.6</v>
      </c>
      <c r="AL137" s="236">
        <v>30.58</v>
      </c>
      <c r="AM137" s="233">
        <v>509.77</v>
      </c>
      <c r="AN137" s="228" t="s">
        <v>1565</v>
      </c>
      <c r="AO137" s="228">
        <v>1.451</v>
      </c>
      <c r="AP137" s="228" t="s">
        <v>1052</v>
      </c>
      <c r="AQ137" s="228" t="s">
        <v>1565</v>
      </c>
      <c r="AR137" s="229"/>
      <c r="AS137" s="228" t="s">
        <v>1678</v>
      </c>
      <c r="AT137" s="228" t="s">
        <v>1565</v>
      </c>
      <c r="AU137" s="229"/>
      <c r="AV137" s="229"/>
      <c r="AW137" s="229"/>
      <c r="AX137" s="228" t="s">
        <v>1052</v>
      </c>
      <c r="AY137" s="228" t="s">
        <v>1565</v>
      </c>
    </row>
    <row r="138" ht="22.5" hidden="1" customHeight="1">
      <c r="A138" s="227">
        <v>45798.0</v>
      </c>
      <c r="B138" s="228">
        <v>2.06104446706432E14</v>
      </c>
      <c r="C138" s="229"/>
      <c r="D138" s="230">
        <v>45790.697291666664</v>
      </c>
      <c r="E138" s="228" t="s">
        <v>1563</v>
      </c>
      <c r="F138" s="228" t="s">
        <v>1564</v>
      </c>
      <c r="G138" s="231"/>
      <c r="H138" s="229"/>
      <c r="I138" s="229"/>
      <c r="J138" s="228">
        <v>1150.0</v>
      </c>
      <c r="K138" s="228">
        <v>20.0</v>
      </c>
      <c r="L138" s="228">
        <v>0.0</v>
      </c>
      <c r="M138" s="228">
        <v>0.0</v>
      </c>
      <c r="N138" s="228">
        <v>0.0</v>
      </c>
      <c r="O138" s="232">
        <v>1170.0</v>
      </c>
      <c r="P138" s="228">
        <v>58.5</v>
      </c>
      <c r="Q138" s="233">
        <v>1228.5</v>
      </c>
      <c r="R138" s="228">
        <v>1228.5</v>
      </c>
      <c r="S138" s="234">
        <v>0.1</v>
      </c>
      <c r="T138" s="228">
        <v>122.85</v>
      </c>
      <c r="U138" s="228">
        <v>0.0</v>
      </c>
      <c r="V138" s="228">
        <v>0.0</v>
      </c>
      <c r="W138" s="228">
        <v>0.0</v>
      </c>
      <c r="X138" s="228">
        <v>0.0</v>
      </c>
      <c r="Y138" s="228">
        <v>24.57</v>
      </c>
      <c r="Z138" s="228">
        <v>0.0</v>
      </c>
      <c r="AA138" s="228">
        <v>0.0</v>
      </c>
      <c r="AB138" s="228">
        <v>0.0</v>
      </c>
      <c r="AC138" s="228">
        <v>0.0</v>
      </c>
      <c r="AD138" s="228">
        <v>26.54</v>
      </c>
      <c r="AE138" s="233">
        <v>173.96</v>
      </c>
      <c r="AF138" s="228">
        <v>0.0</v>
      </c>
      <c r="AG138" s="228">
        <v>0.0</v>
      </c>
      <c r="AH138" s="233">
        <v>0.0</v>
      </c>
      <c r="AI138" s="235">
        <v>58.5</v>
      </c>
      <c r="AJ138" s="228">
        <v>0.0</v>
      </c>
      <c r="AK138" s="228">
        <v>1.17</v>
      </c>
      <c r="AL138" s="236">
        <v>59.67</v>
      </c>
      <c r="AM138" s="233">
        <v>994.87</v>
      </c>
      <c r="AN138" s="228" t="s">
        <v>1565</v>
      </c>
      <c r="AO138" s="228">
        <v>7.058</v>
      </c>
      <c r="AP138" s="228" t="s">
        <v>1052</v>
      </c>
      <c r="AQ138" s="228" t="s">
        <v>1565</v>
      </c>
      <c r="AR138" s="229"/>
      <c r="AS138" s="237"/>
      <c r="AT138" s="228" t="s">
        <v>1565</v>
      </c>
      <c r="AU138" s="229"/>
      <c r="AV138" s="229"/>
      <c r="AW138" s="229"/>
      <c r="AX138" s="228" t="s">
        <v>1565</v>
      </c>
      <c r="AY138" s="228" t="s">
        <v>1565</v>
      </c>
    </row>
    <row r="139" ht="22.5" customHeight="1">
      <c r="A139" s="227">
        <v>45798.0</v>
      </c>
      <c r="B139" s="228">
        <v>2.06197216226282E14</v>
      </c>
      <c r="C139" s="229"/>
      <c r="D139" s="230">
        <v>45791.77101851852</v>
      </c>
      <c r="E139" s="228" t="s">
        <v>1563</v>
      </c>
      <c r="F139" s="228" t="s">
        <v>1564</v>
      </c>
      <c r="G139" s="231"/>
      <c r="H139" s="229"/>
      <c r="I139" s="229"/>
      <c r="J139" s="228">
        <v>865.0</v>
      </c>
      <c r="K139" s="228">
        <v>10.0</v>
      </c>
      <c r="L139" s="228">
        <v>0.0</v>
      </c>
      <c r="M139" s="228">
        <v>86.5</v>
      </c>
      <c r="N139" s="228">
        <v>86.5</v>
      </c>
      <c r="O139" s="232">
        <v>788.5</v>
      </c>
      <c r="P139" s="228">
        <v>39.42</v>
      </c>
      <c r="Q139" s="233">
        <v>827.92</v>
      </c>
      <c r="R139" s="228">
        <v>827.92</v>
      </c>
      <c r="S139" s="234">
        <v>0.1</v>
      </c>
      <c r="T139" s="228">
        <v>82.79</v>
      </c>
      <c r="U139" s="228">
        <v>0.0</v>
      </c>
      <c r="V139" s="228">
        <v>0.0</v>
      </c>
      <c r="W139" s="228">
        <v>0.0</v>
      </c>
      <c r="X139" s="228">
        <v>0.0</v>
      </c>
      <c r="Y139" s="228">
        <v>16.56</v>
      </c>
      <c r="Z139" s="228">
        <v>0.0</v>
      </c>
      <c r="AA139" s="228">
        <v>0.0</v>
      </c>
      <c r="AB139" s="228">
        <v>0.0</v>
      </c>
      <c r="AC139" s="228">
        <v>0.0</v>
      </c>
      <c r="AD139" s="228">
        <v>17.88</v>
      </c>
      <c r="AE139" s="233">
        <v>117.23</v>
      </c>
      <c r="AF139" s="228">
        <v>0.0</v>
      </c>
      <c r="AG139" s="228">
        <v>0.0</v>
      </c>
      <c r="AH139" s="233">
        <v>0.0</v>
      </c>
      <c r="AI139" s="235">
        <v>39.42</v>
      </c>
      <c r="AJ139" s="228">
        <v>0.0</v>
      </c>
      <c r="AK139" s="228">
        <v>0.79</v>
      </c>
      <c r="AL139" s="236">
        <v>40.21</v>
      </c>
      <c r="AM139" s="233">
        <v>670.47</v>
      </c>
      <c r="AN139" s="228" t="s">
        <v>1565</v>
      </c>
      <c r="AO139" s="228">
        <v>3.022</v>
      </c>
      <c r="AP139" s="228" t="s">
        <v>1052</v>
      </c>
      <c r="AQ139" s="228" t="s">
        <v>1565</v>
      </c>
      <c r="AR139" s="229"/>
      <c r="AS139" s="228" t="s">
        <v>1679</v>
      </c>
      <c r="AT139" s="228" t="s">
        <v>1565</v>
      </c>
      <c r="AU139" s="229"/>
      <c r="AV139" s="229"/>
      <c r="AW139" s="229"/>
      <c r="AX139" s="228" t="s">
        <v>1052</v>
      </c>
      <c r="AY139" s="228" t="s">
        <v>1565</v>
      </c>
    </row>
    <row r="140" ht="22.5" customHeight="1">
      <c r="A140" s="227">
        <v>45798.0</v>
      </c>
      <c r="B140" s="228">
        <v>2.06206613985897E14</v>
      </c>
      <c r="C140" s="229"/>
      <c r="D140" s="230">
        <v>45791.87978009259</v>
      </c>
      <c r="E140" s="228" t="s">
        <v>1563</v>
      </c>
      <c r="F140" s="228" t="s">
        <v>1564</v>
      </c>
      <c r="G140" s="231"/>
      <c r="H140" s="229"/>
      <c r="I140" s="229"/>
      <c r="J140" s="228">
        <v>725.0</v>
      </c>
      <c r="K140" s="228">
        <v>10.0</v>
      </c>
      <c r="L140" s="228">
        <v>0.0</v>
      </c>
      <c r="M140" s="228">
        <v>72.5</v>
      </c>
      <c r="N140" s="228">
        <v>72.5</v>
      </c>
      <c r="O140" s="232">
        <v>662.5</v>
      </c>
      <c r="P140" s="228">
        <v>33.12</v>
      </c>
      <c r="Q140" s="233">
        <v>695.62</v>
      </c>
      <c r="R140" s="228">
        <v>695.62</v>
      </c>
      <c r="S140" s="234">
        <v>0.1</v>
      </c>
      <c r="T140" s="228">
        <v>69.56</v>
      </c>
      <c r="U140" s="228">
        <v>0.0</v>
      </c>
      <c r="V140" s="228">
        <v>0.0</v>
      </c>
      <c r="W140" s="228">
        <v>0.0</v>
      </c>
      <c r="X140" s="228">
        <v>0.0</v>
      </c>
      <c r="Y140" s="228">
        <v>13.91</v>
      </c>
      <c r="Z140" s="228">
        <v>0.0</v>
      </c>
      <c r="AA140" s="228">
        <v>0.0</v>
      </c>
      <c r="AB140" s="228">
        <v>0.0</v>
      </c>
      <c r="AC140" s="228">
        <v>0.0</v>
      </c>
      <c r="AD140" s="228">
        <v>15.02</v>
      </c>
      <c r="AE140" s="233">
        <v>98.49</v>
      </c>
      <c r="AF140" s="228">
        <v>0.0</v>
      </c>
      <c r="AG140" s="228">
        <v>0.0</v>
      </c>
      <c r="AH140" s="233">
        <v>0.0</v>
      </c>
      <c r="AI140" s="235">
        <v>33.12</v>
      </c>
      <c r="AJ140" s="228">
        <v>0.0</v>
      </c>
      <c r="AK140" s="228">
        <v>0.66</v>
      </c>
      <c r="AL140" s="236">
        <v>33.78</v>
      </c>
      <c r="AM140" s="233">
        <v>563.34</v>
      </c>
      <c r="AN140" s="228" t="s">
        <v>1565</v>
      </c>
      <c r="AO140" s="228">
        <v>0.785</v>
      </c>
      <c r="AP140" s="228" t="s">
        <v>1052</v>
      </c>
      <c r="AQ140" s="228" t="s">
        <v>1565</v>
      </c>
      <c r="AR140" s="229"/>
      <c r="AS140" s="228" t="s">
        <v>1680</v>
      </c>
      <c r="AT140" s="228" t="s">
        <v>1565</v>
      </c>
      <c r="AU140" s="229"/>
      <c r="AV140" s="229"/>
      <c r="AW140" s="229"/>
      <c r="AX140" s="228" t="s">
        <v>1052</v>
      </c>
      <c r="AY140" s="228" t="s">
        <v>1565</v>
      </c>
    </row>
    <row r="141" ht="22.5" customHeight="1">
      <c r="A141" s="227">
        <v>45798.0</v>
      </c>
      <c r="B141" s="228">
        <v>2.06212345631504E14</v>
      </c>
      <c r="C141" s="229"/>
      <c r="D141" s="230">
        <v>45791.946122685185</v>
      </c>
      <c r="E141" s="228" t="s">
        <v>1563</v>
      </c>
      <c r="F141" s="228" t="s">
        <v>1564</v>
      </c>
      <c r="G141" s="231"/>
      <c r="H141" s="229"/>
      <c r="I141" s="228" t="s">
        <v>1606</v>
      </c>
      <c r="J141" s="228">
        <v>750.0</v>
      </c>
      <c r="K141" s="228">
        <v>0.0</v>
      </c>
      <c r="L141" s="228">
        <v>0.0</v>
      </c>
      <c r="M141" s="228">
        <v>63.0</v>
      </c>
      <c r="N141" s="228">
        <v>63.0</v>
      </c>
      <c r="O141" s="232">
        <v>687.0</v>
      </c>
      <c r="P141" s="228">
        <v>34.36</v>
      </c>
      <c r="Q141" s="233">
        <v>721.36</v>
      </c>
      <c r="R141" s="228">
        <v>721.36</v>
      </c>
      <c r="S141" s="234">
        <v>0.1</v>
      </c>
      <c r="T141" s="228">
        <v>72.14</v>
      </c>
      <c r="U141" s="228">
        <v>0.0</v>
      </c>
      <c r="V141" s="228">
        <v>0.0</v>
      </c>
      <c r="W141" s="228">
        <v>0.0</v>
      </c>
      <c r="X141" s="228">
        <v>0.0</v>
      </c>
      <c r="Y141" s="228">
        <v>14.43</v>
      </c>
      <c r="Z141" s="228">
        <v>0.0</v>
      </c>
      <c r="AA141" s="228">
        <v>0.0</v>
      </c>
      <c r="AB141" s="228">
        <v>0.0</v>
      </c>
      <c r="AC141" s="228">
        <v>0.0</v>
      </c>
      <c r="AD141" s="228">
        <v>15.58</v>
      </c>
      <c r="AE141" s="233">
        <v>102.15</v>
      </c>
      <c r="AF141" s="228">
        <v>0.0</v>
      </c>
      <c r="AG141" s="228">
        <v>0.0</v>
      </c>
      <c r="AH141" s="233">
        <v>0.0</v>
      </c>
      <c r="AI141" s="235">
        <v>34.35</v>
      </c>
      <c r="AJ141" s="228">
        <v>0.0</v>
      </c>
      <c r="AK141" s="228">
        <v>0.69</v>
      </c>
      <c r="AL141" s="236">
        <v>35.04</v>
      </c>
      <c r="AM141" s="233">
        <v>584.16</v>
      </c>
      <c r="AN141" s="228" t="s">
        <v>1565</v>
      </c>
      <c r="AO141" s="228">
        <v>6.727</v>
      </c>
      <c r="AP141" s="228" t="s">
        <v>1052</v>
      </c>
      <c r="AQ141" s="228" t="s">
        <v>1565</v>
      </c>
      <c r="AR141" s="229"/>
      <c r="AS141" s="228" t="s">
        <v>1681</v>
      </c>
      <c r="AT141" s="228" t="s">
        <v>1565</v>
      </c>
      <c r="AU141" s="229"/>
      <c r="AV141" s="229"/>
      <c r="AW141" s="229"/>
      <c r="AX141" s="228" t="s">
        <v>1052</v>
      </c>
      <c r="AY141" s="228" t="s">
        <v>1565</v>
      </c>
    </row>
    <row r="142" ht="22.5" customHeight="1">
      <c r="A142" s="227">
        <v>45798.0</v>
      </c>
      <c r="B142" s="228">
        <v>2.06285116371471E14</v>
      </c>
      <c r="C142" s="229"/>
      <c r="D142" s="230">
        <v>45792.78837962963</v>
      </c>
      <c r="E142" s="228" t="s">
        <v>1563</v>
      </c>
      <c r="F142" s="228" t="s">
        <v>1564</v>
      </c>
      <c r="G142" s="231"/>
      <c r="H142" s="229"/>
      <c r="I142" s="229"/>
      <c r="J142" s="228">
        <v>745.0</v>
      </c>
      <c r="K142" s="228">
        <v>10.0</v>
      </c>
      <c r="L142" s="228">
        <v>0.0</v>
      </c>
      <c r="M142" s="228">
        <v>74.5</v>
      </c>
      <c r="N142" s="228">
        <v>74.5</v>
      </c>
      <c r="O142" s="232">
        <v>680.5</v>
      </c>
      <c r="P142" s="228">
        <v>34.02</v>
      </c>
      <c r="Q142" s="233">
        <v>714.52</v>
      </c>
      <c r="R142" s="228">
        <v>714.52</v>
      </c>
      <c r="S142" s="234">
        <v>0.1</v>
      </c>
      <c r="T142" s="228">
        <v>71.45</v>
      </c>
      <c r="U142" s="228">
        <v>0.0</v>
      </c>
      <c r="V142" s="228">
        <v>0.0</v>
      </c>
      <c r="W142" s="228">
        <v>0.0</v>
      </c>
      <c r="X142" s="228">
        <v>0.0</v>
      </c>
      <c r="Y142" s="228">
        <v>14.29</v>
      </c>
      <c r="Z142" s="228">
        <v>0.0</v>
      </c>
      <c r="AA142" s="228">
        <v>0.0</v>
      </c>
      <c r="AB142" s="228">
        <v>0.0</v>
      </c>
      <c r="AC142" s="228">
        <v>0.0</v>
      </c>
      <c r="AD142" s="228">
        <v>15.44</v>
      </c>
      <c r="AE142" s="233">
        <v>101.18</v>
      </c>
      <c r="AF142" s="228">
        <v>0.0</v>
      </c>
      <c r="AG142" s="228">
        <v>0.0</v>
      </c>
      <c r="AH142" s="233">
        <v>0.0</v>
      </c>
      <c r="AI142" s="235">
        <v>34.03</v>
      </c>
      <c r="AJ142" s="228">
        <v>0.0</v>
      </c>
      <c r="AK142" s="228">
        <v>0.68</v>
      </c>
      <c r="AL142" s="236">
        <v>34.71</v>
      </c>
      <c r="AM142" s="233">
        <v>578.65</v>
      </c>
      <c r="AN142" s="228" t="s">
        <v>1565</v>
      </c>
      <c r="AO142" s="228">
        <v>6.895</v>
      </c>
      <c r="AP142" s="228" t="s">
        <v>1052</v>
      </c>
      <c r="AQ142" s="228" t="s">
        <v>1565</v>
      </c>
      <c r="AR142" s="229"/>
      <c r="AS142" s="228" t="s">
        <v>1682</v>
      </c>
      <c r="AT142" s="228" t="s">
        <v>1565</v>
      </c>
      <c r="AU142" s="229"/>
      <c r="AV142" s="229"/>
      <c r="AW142" s="229"/>
      <c r="AX142" s="228" t="s">
        <v>1052</v>
      </c>
      <c r="AY142" s="228" t="s">
        <v>1565</v>
      </c>
    </row>
    <row r="143" ht="22.5" customHeight="1">
      <c r="A143" s="227">
        <v>45798.0</v>
      </c>
      <c r="B143" s="228">
        <v>2.0628656238315E14</v>
      </c>
      <c r="C143" s="229"/>
      <c r="D143" s="230">
        <v>45792.80511574074</v>
      </c>
      <c r="E143" s="228" t="s">
        <v>1563</v>
      </c>
      <c r="F143" s="228" t="s">
        <v>1564</v>
      </c>
      <c r="G143" s="231"/>
      <c r="H143" s="229"/>
      <c r="I143" s="229"/>
      <c r="J143" s="228">
        <v>750.0</v>
      </c>
      <c r="K143" s="228">
        <v>10.0</v>
      </c>
      <c r="L143" s="228">
        <v>0.0</v>
      </c>
      <c r="M143" s="228">
        <v>75.0</v>
      </c>
      <c r="N143" s="228">
        <v>75.0</v>
      </c>
      <c r="O143" s="232">
        <v>685.0</v>
      </c>
      <c r="P143" s="228">
        <v>34.26</v>
      </c>
      <c r="Q143" s="233">
        <v>719.26</v>
      </c>
      <c r="R143" s="228">
        <v>719.24</v>
      </c>
      <c r="S143" s="234">
        <v>0.1</v>
      </c>
      <c r="T143" s="228">
        <v>71.92</v>
      </c>
      <c r="U143" s="228">
        <v>0.0</v>
      </c>
      <c r="V143" s="228">
        <v>0.0</v>
      </c>
      <c r="W143" s="228">
        <v>0.0</v>
      </c>
      <c r="X143" s="228">
        <v>0.0</v>
      </c>
      <c r="Y143" s="228">
        <v>14.38</v>
      </c>
      <c r="Z143" s="228">
        <v>0.0</v>
      </c>
      <c r="AA143" s="228">
        <v>0.0</v>
      </c>
      <c r="AB143" s="228">
        <v>0.0</v>
      </c>
      <c r="AC143" s="228">
        <v>0.0</v>
      </c>
      <c r="AD143" s="228">
        <v>15.54</v>
      </c>
      <c r="AE143" s="233">
        <v>101.84</v>
      </c>
      <c r="AF143" s="228">
        <v>0.0</v>
      </c>
      <c r="AG143" s="228">
        <v>0.0</v>
      </c>
      <c r="AH143" s="233">
        <v>0.0</v>
      </c>
      <c r="AI143" s="235">
        <v>34.25</v>
      </c>
      <c r="AJ143" s="228">
        <v>0.0</v>
      </c>
      <c r="AK143" s="228">
        <v>0.69</v>
      </c>
      <c r="AL143" s="236">
        <v>34.94</v>
      </c>
      <c r="AM143" s="233">
        <v>582.49</v>
      </c>
      <c r="AN143" s="228" t="s">
        <v>1565</v>
      </c>
      <c r="AO143" s="228">
        <v>0.777</v>
      </c>
      <c r="AP143" s="228" t="s">
        <v>1052</v>
      </c>
      <c r="AQ143" s="228" t="s">
        <v>1565</v>
      </c>
      <c r="AR143" s="229"/>
      <c r="AS143" s="228" t="s">
        <v>1655</v>
      </c>
      <c r="AT143" s="228" t="s">
        <v>1565</v>
      </c>
      <c r="AU143" s="229"/>
      <c r="AV143" s="229"/>
      <c r="AW143" s="229"/>
      <c r="AX143" s="228" t="s">
        <v>1052</v>
      </c>
      <c r="AY143" s="228" t="s">
        <v>1565</v>
      </c>
    </row>
    <row r="144" ht="22.5" customHeight="1">
      <c r="A144" s="227">
        <v>45798.0</v>
      </c>
      <c r="B144" s="228">
        <v>2.0628766195854E14</v>
      </c>
      <c r="C144" s="229"/>
      <c r="D144" s="230">
        <v>45792.81783564815</v>
      </c>
      <c r="E144" s="228" t="s">
        <v>1563</v>
      </c>
      <c r="F144" s="228" t="s">
        <v>1564</v>
      </c>
      <c r="G144" s="231"/>
      <c r="H144" s="229"/>
      <c r="I144" s="229"/>
      <c r="J144" s="228">
        <v>750.0</v>
      </c>
      <c r="K144" s="228">
        <v>10.0</v>
      </c>
      <c r="L144" s="228">
        <v>0.0</v>
      </c>
      <c r="M144" s="228">
        <v>75.0</v>
      </c>
      <c r="N144" s="228">
        <v>75.0</v>
      </c>
      <c r="O144" s="232">
        <v>685.0</v>
      </c>
      <c r="P144" s="228">
        <v>34.26</v>
      </c>
      <c r="Q144" s="233">
        <v>719.26</v>
      </c>
      <c r="R144" s="228">
        <v>719.24</v>
      </c>
      <c r="S144" s="234">
        <v>0.1</v>
      </c>
      <c r="T144" s="228">
        <v>71.92</v>
      </c>
      <c r="U144" s="228">
        <v>0.0</v>
      </c>
      <c r="V144" s="228">
        <v>0.0</v>
      </c>
      <c r="W144" s="228">
        <v>0.0</v>
      </c>
      <c r="X144" s="228">
        <v>0.0</v>
      </c>
      <c r="Y144" s="228">
        <v>14.38</v>
      </c>
      <c r="Z144" s="228">
        <v>0.0</v>
      </c>
      <c r="AA144" s="228">
        <v>0.0</v>
      </c>
      <c r="AB144" s="228">
        <v>0.0</v>
      </c>
      <c r="AC144" s="228">
        <v>0.0</v>
      </c>
      <c r="AD144" s="228">
        <v>15.54</v>
      </c>
      <c r="AE144" s="233">
        <v>101.84</v>
      </c>
      <c r="AF144" s="228">
        <v>0.0</v>
      </c>
      <c r="AG144" s="228">
        <v>0.0</v>
      </c>
      <c r="AH144" s="233">
        <v>0.0</v>
      </c>
      <c r="AI144" s="235">
        <v>34.25</v>
      </c>
      <c r="AJ144" s="228">
        <v>0.0</v>
      </c>
      <c r="AK144" s="228">
        <v>0.69</v>
      </c>
      <c r="AL144" s="236">
        <v>34.94</v>
      </c>
      <c r="AM144" s="233">
        <v>582.49</v>
      </c>
      <c r="AN144" s="228" t="s">
        <v>1565</v>
      </c>
      <c r="AO144" s="228">
        <v>0.815</v>
      </c>
      <c r="AP144" s="228" t="s">
        <v>1052</v>
      </c>
      <c r="AQ144" s="228" t="s">
        <v>1565</v>
      </c>
      <c r="AR144" s="229"/>
      <c r="AS144" s="228" t="s">
        <v>1683</v>
      </c>
      <c r="AT144" s="228" t="s">
        <v>1565</v>
      </c>
      <c r="AU144" s="229"/>
      <c r="AV144" s="229"/>
      <c r="AW144" s="229"/>
      <c r="AX144" s="228" t="s">
        <v>1052</v>
      </c>
      <c r="AY144" s="228" t="s">
        <v>1565</v>
      </c>
    </row>
    <row r="145" ht="22.5" customHeight="1">
      <c r="A145" s="227">
        <v>45798.0</v>
      </c>
      <c r="B145" s="228">
        <v>2.06295011344127E14</v>
      </c>
      <c r="C145" s="229"/>
      <c r="D145" s="230">
        <v>45792.90290509259</v>
      </c>
      <c r="E145" s="228" t="s">
        <v>1563</v>
      </c>
      <c r="F145" s="228" t="s">
        <v>1564</v>
      </c>
      <c r="G145" s="231"/>
      <c r="H145" s="229"/>
      <c r="I145" s="228" t="s">
        <v>1684</v>
      </c>
      <c r="J145" s="228">
        <v>745.0</v>
      </c>
      <c r="K145" s="228">
        <v>10.0</v>
      </c>
      <c r="L145" s="228">
        <v>0.0</v>
      </c>
      <c r="M145" s="228">
        <v>67.0</v>
      </c>
      <c r="N145" s="228">
        <v>67.0</v>
      </c>
      <c r="O145" s="232">
        <v>688.0</v>
      </c>
      <c r="P145" s="228">
        <v>34.4</v>
      </c>
      <c r="Q145" s="233">
        <v>722.4</v>
      </c>
      <c r="R145" s="228">
        <v>722.4</v>
      </c>
      <c r="S145" s="234">
        <v>0.1</v>
      </c>
      <c r="T145" s="228">
        <v>72.24</v>
      </c>
      <c r="U145" s="228">
        <v>0.0</v>
      </c>
      <c r="V145" s="228">
        <v>0.0</v>
      </c>
      <c r="W145" s="228">
        <v>0.0</v>
      </c>
      <c r="X145" s="228">
        <v>0.0</v>
      </c>
      <c r="Y145" s="228">
        <v>14.45</v>
      </c>
      <c r="Z145" s="228">
        <v>0.0</v>
      </c>
      <c r="AA145" s="228">
        <v>0.0</v>
      </c>
      <c r="AB145" s="228">
        <v>0.0</v>
      </c>
      <c r="AC145" s="228">
        <v>0.0</v>
      </c>
      <c r="AD145" s="228">
        <v>15.6</v>
      </c>
      <c r="AE145" s="233">
        <v>102.29</v>
      </c>
      <c r="AF145" s="228">
        <v>0.0</v>
      </c>
      <c r="AG145" s="228">
        <v>0.0</v>
      </c>
      <c r="AH145" s="233">
        <v>0.0</v>
      </c>
      <c r="AI145" s="235">
        <v>34.4</v>
      </c>
      <c r="AJ145" s="228">
        <v>0.0</v>
      </c>
      <c r="AK145" s="228">
        <v>0.69</v>
      </c>
      <c r="AL145" s="236">
        <v>35.09</v>
      </c>
      <c r="AM145" s="233">
        <v>585.02</v>
      </c>
      <c r="AN145" s="228" t="s">
        <v>1565</v>
      </c>
      <c r="AO145" s="228">
        <v>1.34</v>
      </c>
      <c r="AP145" s="228" t="s">
        <v>1052</v>
      </c>
      <c r="AQ145" s="228" t="s">
        <v>1565</v>
      </c>
      <c r="AR145" s="229"/>
      <c r="AS145" s="228" t="s">
        <v>1685</v>
      </c>
      <c r="AT145" s="228" t="s">
        <v>1565</v>
      </c>
      <c r="AU145" s="229"/>
      <c r="AV145" s="229"/>
      <c r="AW145" s="229"/>
      <c r="AX145" s="228" t="s">
        <v>1052</v>
      </c>
      <c r="AY145" s="228" t="s">
        <v>1565</v>
      </c>
    </row>
    <row r="146" ht="22.5" hidden="1" customHeight="1">
      <c r="A146" s="227">
        <v>45798.0</v>
      </c>
      <c r="B146" s="228">
        <v>2.06364662460145E14</v>
      </c>
      <c r="C146" s="229"/>
      <c r="D146" s="230">
        <v>45793.70905092593</v>
      </c>
      <c r="E146" s="228" t="s">
        <v>1563</v>
      </c>
      <c r="F146" s="228" t="s">
        <v>1564</v>
      </c>
      <c r="G146" s="231"/>
      <c r="H146" s="229"/>
      <c r="I146" s="228" t="s">
        <v>1686</v>
      </c>
      <c r="J146" s="228">
        <v>400.0</v>
      </c>
      <c r="K146" s="228">
        <v>0.0</v>
      </c>
      <c r="L146" s="228">
        <v>0.0</v>
      </c>
      <c r="M146" s="228">
        <v>0.0</v>
      </c>
      <c r="N146" s="228">
        <v>0.0</v>
      </c>
      <c r="O146" s="232">
        <v>400.0</v>
      </c>
      <c r="P146" s="228">
        <v>20.0</v>
      </c>
      <c r="Q146" s="233">
        <v>420.0</v>
      </c>
      <c r="R146" s="228">
        <v>420.0</v>
      </c>
      <c r="S146" s="234">
        <v>0.1</v>
      </c>
      <c r="T146" s="228">
        <v>42.0</v>
      </c>
      <c r="U146" s="228">
        <v>0.0</v>
      </c>
      <c r="V146" s="228">
        <v>0.0</v>
      </c>
      <c r="W146" s="228">
        <v>0.0</v>
      </c>
      <c r="X146" s="228">
        <v>0.0</v>
      </c>
      <c r="Y146" s="228">
        <v>8.4</v>
      </c>
      <c r="Z146" s="228">
        <v>0.0</v>
      </c>
      <c r="AA146" s="228">
        <v>0.0</v>
      </c>
      <c r="AB146" s="228">
        <v>0.0</v>
      </c>
      <c r="AC146" s="228">
        <v>0.0</v>
      </c>
      <c r="AD146" s="228">
        <v>9.08</v>
      </c>
      <c r="AE146" s="233">
        <v>59.48</v>
      </c>
      <c r="AF146" s="228">
        <v>0.0</v>
      </c>
      <c r="AG146" s="228">
        <v>0.0</v>
      </c>
      <c r="AH146" s="233">
        <v>0.0</v>
      </c>
      <c r="AI146" s="235">
        <v>20.0</v>
      </c>
      <c r="AJ146" s="228">
        <v>0.0</v>
      </c>
      <c r="AK146" s="228">
        <v>0.4</v>
      </c>
      <c r="AL146" s="236">
        <v>20.4</v>
      </c>
      <c r="AM146" s="233">
        <v>340.14</v>
      </c>
      <c r="AN146" s="228" t="s">
        <v>1565</v>
      </c>
      <c r="AO146" s="228">
        <v>0.745</v>
      </c>
      <c r="AP146" s="228" t="s">
        <v>1052</v>
      </c>
      <c r="AQ146" s="228" t="s">
        <v>1565</v>
      </c>
      <c r="AR146" s="229"/>
      <c r="AS146" s="228" t="s">
        <v>1687</v>
      </c>
      <c r="AT146" s="228" t="s">
        <v>1565</v>
      </c>
      <c r="AU146" s="229"/>
      <c r="AV146" s="229"/>
      <c r="AW146" s="229"/>
      <c r="AX146" s="228" t="s">
        <v>1052</v>
      </c>
      <c r="AY146" s="228" t="s">
        <v>1565</v>
      </c>
    </row>
    <row r="147" ht="22.5" hidden="1" customHeight="1">
      <c r="A147" s="227">
        <v>45798.0</v>
      </c>
      <c r="B147" s="228">
        <v>2.06370964251754E14</v>
      </c>
      <c r="C147" s="229"/>
      <c r="D147" s="230">
        <v>45793.78199074074</v>
      </c>
      <c r="E147" s="228" t="s">
        <v>1563</v>
      </c>
      <c r="F147" s="228" t="s">
        <v>1564</v>
      </c>
      <c r="G147" s="231"/>
      <c r="H147" s="229"/>
      <c r="I147" s="228" t="s">
        <v>1599</v>
      </c>
      <c r="J147" s="228">
        <v>920.0</v>
      </c>
      <c r="K147" s="228">
        <v>10.0</v>
      </c>
      <c r="L147" s="228">
        <v>0.0</v>
      </c>
      <c r="M147" s="228">
        <v>0.0</v>
      </c>
      <c r="N147" s="228">
        <v>0.0</v>
      </c>
      <c r="O147" s="232">
        <v>930.0</v>
      </c>
      <c r="P147" s="228">
        <v>46.5</v>
      </c>
      <c r="Q147" s="233">
        <v>976.5</v>
      </c>
      <c r="R147" s="228">
        <v>976.5</v>
      </c>
      <c r="S147" s="234">
        <v>0.1</v>
      </c>
      <c r="T147" s="228">
        <v>97.65</v>
      </c>
      <c r="U147" s="228">
        <v>0.0</v>
      </c>
      <c r="V147" s="228">
        <v>0.0</v>
      </c>
      <c r="W147" s="228">
        <v>0.0</v>
      </c>
      <c r="X147" s="228">
        <v>0.0</v>
      </c>
      <c r="Y147" s="228">
        <v>19.53</v>
      </c>
      <c r="Z147" s="228">
        <v>0.0</v>
      </c>
      <c r="AA147" s="228">
        <v>0.0</v>
      </c>
      <c r="AB147" s="228">
        <v>0.0</v>
      </c>
      <c r="AC147" s="228">
        <v>0.0</v>
      </c>
      <c r="AD147" s="228">
        <v>21.1</v>
      </c>
      <c r="AE147" s="233">
        <v>138.28</v>
      </c>
      <c r="AF147" s="228">
        <v>0.0</v>
      </c>
      <c r="AG147" s="228">
        <v>0.0</v>
      </c>
      <c r="AH147" s="233">
        <v>0.0</v>
      </c>
      <c r="AI147" s="235">
        <v>46.5</v>
      </c>
      <c r="AJ147" s="228">
        <v>0.0</v>
      </c>
      <c r="AK147" s="228">
        <v>0.93</v>
      </c>
      <c r="AL147" s="236">
        <v>47.43</v>
      </c>
      <c r="AM147" s="233">
        <v>790.81</v>
      </c>
      <c r="AN147" s="228" t="s">
        <v>1565</v>
      </c>
      <c r="AO147" s="228">
        <v>11.926</v>
      </c>
      <c r="AP147" s="228" t="s">
        <v>1052</v>
      </c>
      <c r="AQ147" s="228" t="s">
        <v>1565</v>
      </c>
      <c r="AR147" s="229"/>
      <c r="AS147" s="237"/>
      <c r="AT147" s="228" t="s">
        <v>1565</v>
      </c>
      <c r="AU147" s="229"/>
      <c r="AV147" s="229"/>
      <c r="AW147" s="229"/>
      <c r="AX147" s="228" t="s">
        <v>1052</v>
      </c>
      <c r="AY147" s="228" t="s">
        <v>1565</v>
      </c>
    </row>
    <row r="148" ht="22.5" customHeight="1">
      <c r="A148" s="227">
        <v>45798.0</v>
      </c>
      <c r="B148" s="228">
        <v>2.06371814055467E14</v>
      </c>
      <c r="C148" s="229"/>
      <c r="D148" s="230">
        <v>45793.7918287037</v>
      </c>
      <c r="E148" s="228" t="s">
        <v>1563</v>
      </c>
      <c r="F148" s="228" t="s">
        <v>1564</v>
      </c>
      <c r="G148" s="231"/>
      <c r="H148" s="229"/>
      <c r="I148" s="229"/>
      <c r="J148" s="228">
        <v>625.0</v>
      </c>
      <c r="K148" s="228">
        <v>10.0</v>
      </c>
      <c r="L148" s="228">
        <v>0.0</v>
      </c>
      <c r="M148" s="228">
        <v>62.5</v>
      </c>
      <c r="N148" s="228">
        <v>62.5</v>
      </c>
      <c r="O148" s="232">
        <v>572.5</v>
      </c>
      <c r="P148" s="228">
        <v>28.62</v>
      </c>
      <c r="Q148" s="233">
        <v>601.12</v>
      </c>
      <c r="R148" s="228">
        <v>601.12</v>
      </c>
      <c r="S148" s="234">
        <v>0.1</v>
      </c>
      <c r="T148" s="228">
        <v>60.11</v>
      </c>
      <c r="U148" s="228">
        <v>0.0</v>
      </c>
      <c r="V148" s="228">
        <v>0.0</v>
      </c>
      <c r="W148" s="228">
        <v>0.0</v>
      </c>
      <c r="X148" s="228">
        <v>0.0</v>
      </c>
      <c r="Y148" s="228">
        <v>12.02</v>
      </c>
      <c r="Z148" s="228">
        <v>0.0</v>
      </c>
      <c r="AA148" s="228">
        <v>0.0</v>
      </c>
      <c r="AB148" s="228">
        <v>0.0</v>
      </c>
      <c r="AC148" s="228">
        <v>0.0</v>
      </c>
      <c r="AD148" s="228">
        <v>12.98</v>
      </c>
      <c r="AE148" s="233">
        <v>85.11</v>
      </c>
      <c r="AF148" s="228">
        <v>0.0</v>
      </c>
      <c r="AG148" s="228">
        <v>0.0</v>
      </c>
      <c r="AH148" s="233">
        <v>0.0</v>
      </c>
      <c r="AI148" s="235">
        <v>28.62</v>
      </c>
      <c r="AJ148" s="228">
        <v>0.0</v>
      </c>
      <c r="AK148" s="228">
        <v>0.57</v>
      </c>
      <c r="AL148" s="236">
        <v>29.19</v>
      </c>
      <c r="AM148" s="233">
        <v>486.81</v>
      </c>
      <c r="AN148" s="228" t="s">
        <v>1565</v>
      </c>
      <c r="AO148" s="228">
        <v>1.643</v>
      </c>
      <c r="AP148" s="228" t="s">
        <v>1052</v>
      </c>
      <c r="AQ148" s="228" t="s">
        <v>1565</v>
      </c>
      <c r="AR148" s="229"/>
      <c r="AS148" s="228" t="s">
        <v>1663</v>
      </c>
      <c r="AT148" s="228" t="s">
        <v>1565</v>
      </c>
      <c r="AU148" s="229"/>
      <c r="AV148" s="229"/>
      <c r="AW148" s="229"/>
      <c r="AX148" s="228" t="s">
        <v>1052</v>
      </c>
      <c r="AY148" s="228" t="s">
        <v>1565</v>
      </c>
    </row>
    <row r="149" ht="22.5" customHeight="1">
      <c r="A149" s="227">
        <v>45798.0</v>
      </c>
      <c r="B149" s="228">
        <v>2.06372124906312E14</v>
      </c>
      <c r="C149" s="229"/>
      <c r="D149" s="230">
        <v>45793.79541666667</v>
      </c>
      <c r="E149" s="228" t="s">
        <v>1563</v>
      </c>
      <c r="F149" s="228" t="s">
        <v>1564</v>
      </c>
      <c r="G149" s="231"/>
      <c r="H149" s="229"/>
      <c r="I149" s="228" t="s">
        <v>1688</v>
      </c>
      <c r="J149" s="228">
        <v>2525.0</v>
      </c>
      <c r="K149" s="228">
        <v>30.0</v>
      </c>
      <c r="L149" s="228">
        <v>0.0</v>
      </c>
      <c r="M149" s="228">
        <v>237.47</v>
      </c>
      <c r="N149" s="228">
        <v>237.47</v>
      </c>
      <c r="O149" s="232">
        <v>2317.53</v>
      </c>
      <c r="P149" s="228">
        <v>115.88</v>
      </c>
      <c r="Q149" s="233">
        <v>2433.41</v>
      </c>
      <c r="R149" s="228">
        <v>2433.41</v>
      </c>
      <c r="S149" s="234">
        <v>0.1</v>
      </c>
      <c r="T149" s="228">
        <v>243.34</v>
      </c>
      <c r="U149" s="228">
        <v>0.0</v>
      </c>
      <c r="V149" s="228">
        <v>0.0</v>
      </c>
      <c r="W149" s="228">
        <v>0.0</v>
      </c>
      <c r="X149" s="228">
        <v>0.0</v>
      </c>
      <c r="Y149" s="228">
        <v>48.67</v>
      </c>
      <c r="Z149" s="228">
        <v>0.0</v>
      </c>
      <c r="AA149" s="228">
        <v>0.0</v>
      </c>
      <c r="AB149" s="228">
        <v>0.0</v>
      </c>
      <c r="AC149" s="228">
        <v>0.0</v>
      </c>
      <c r="AD149" s="228">
        <v>52.56</v>
      </c>
      <c r="AE149" s="233">
        <v>344.57</v>
      </c>
      <c r="AF149" s="228">
        <v>0.0</v>
      </c>
      <c r="AG149" s="228">
        <v>0.0</v>
      </c>
      <c r="AH149" s="233">
        <v>0.0</v>
      </c>
      <c r="AI149" s="235">
        <v>115.88</v>
      </c>
      <c r="AJ149" s="228">
        <v>0.0</v>
      </c>
      <c r="AK149" s="228">
        <v>2.32</v>
      </c>
      <c r="AL149" s="236">
        <v>118.2</v>
      </c>
      <c r="AM149" s="233">
        <v>1970.63</v>
      </c>
      <c r="AN149" s="228" t="s">
        <v>1565</v>
      </c>
      <c r="AO149" s="228">
        <v>3.955</v>
      </c>
      <c r="AP149" s="228" t="s">
        <v>1052</v>
      </c>
      <c r="AQ149" s="228" t="s">
        <v>1565</v>
      </c>
      <c r="AR149" s="229"/>
      <c r="AS149" s="228" t="s">
        <v>1689</v>
      </c>
      <c r="AT149" s="228" t="s">
        <v>1565</v>
      </c>
      <c r="AU149" s="229"/>
      <c r="AV149" s="229"/>
      <c r="AW149" s="229"/>
      <c r="AX149" s="228" t="s">
        <v>1052</v>
      </c>
      <c r="AY149" s="228" t="s">
        <v>1565</v>
      </c>
    </row>
    <row r="150" ht="22.5" customHeight="1">
      <c r="A150" s="227">
        <v>45798.0</v>
      </c>
      <c r="B150" s="228">
        <v>2.06372753328837E14</v>
      </c>
      <c r="C150" s="229"/>
      <c r="D150" s="230">
        <v>45793.80269675926</v>
      </c>
      <c r="E150" s="228" t="s">
        <v>1563</v>
      </c>
      <c r="F150" s="228" t="s">
        <v>1564</v>
      </c>
      <c r="G150" s="231"/>
      <c r="H150" s="229"/>
      <c r="I150" s="229"/>
      <c r="J150" s="228">
        <v>1050.0</v>
      </c>
      <c r="K150" s="228">
        <v>20.0</v>
      </c>
      <c r="L150" s="228">
        <v>0.0</v>
      </c>
      <c r="M150" s="228">
        <v>105.0</v>
      </c>
      <c r="N150" s="228">
        <v>105.0</v>
      </c>
      <c r="O150" s="232">
        <v>965.0</v>
      </c>
      <c r="P150" s="228">
        <v>48.26</v>
      </c>
      <c r="Q150" s="233">
        <v>1013.26</v>
      </c>
      <c r="R150" s="228">
        <v>1013.24</v>
      </c>
      <c r="S150" s="234">
        <v>0.1</v>
      </c>
      <c r="T150" s="228">
        <v>101.32</v>
      </c>
      <c r="U150" s="228">
        <v>0.0</v>
      </c>
      <c r="V150" s="228">
        <v>0.0</v>
      </c>
      <c r="W150" s="228">
        <v>0.0</v>
      </c>
      <c r="X150" s="228">
        <v>0.0</v>
      </c>
      <c r="Y150" s="228">
        <v>20.26</v>
      </c>
      <c r="Z150" s="228">
        <v>0.0</v>
      </c>
      <c r="AA150" s="228">
        <v>0.0</v>
      </c>
      <c r="AB150" s="228">
        <v>0.0</v>
      </c>
      <c r="AC150" s="228">
        <v>0.0</v>
      </c>
      <c r="AD150" s="228">
        <v>21.88</v>
      </c>
      <c r="AE150" s="233">
        <v>143.46</v>
      </c>
      <c r="AF150" s="228">
        <v>0.0</v>
      </c>
      <c r="AG150" s="228">
        <v>0.0</v>
      </c>
      <c r="AH150" s="233">
        <v>0.0</v>
      </c>
      <c r="AI150" s="235">
        <v>48.25</v>
      </c>
      <c r="AJ150" s="228">
        <v>0.0</v>
      </c>
      <c r="AK150" s="228">
        <v>0.96</v>
      </c>
      <c r="AL150" s="236">
        <v>49.21</v>
      </c>
      <c r="AM150" s="233">
        <v>820.57</v>
      </c>
      <c r="AN150" s="228" t="s">
        <v>1565</v>
      </c>
      <c r="AO150" s="228">
        <v>3.171</v>
      </c>
      <c r="AP150" s="228" t="s">
        <v>1052</v>
      </c>
      <c r="AQ150" s="228" t="s">
        <v>1565</v>
      </c>
      <c r="AR150" s="229"/>
      <c r="AS150" s="228" t="s">
        <v>1690</v>
      </c>
      <c r="AT150" s="228" t="s">
        <v>1565</v>
      </c>
      <c r="AU150" s="229"/>
      <c r="AV150" s="229"/>
      <c r="AW150" s="229"/>
      <c r="AX150" s="228" t="s">
        <v>1052</v>
      </c>
      <c r="AY150" s="228" t="s">
        <v>1565</v>
      </c>
    </row>
    <row r="151" ht="22.5" customHeight="1">
      <c r="A151" s="227">
        <v>45798.0</v>
      </c>
      <c r="B151" s="228">
        <v>2.06377454202938E14</v>
      </c>
      <c r="C151" s="229"/>
      <c r="D151" s="230">
        <v>45793.85710648148</v>
      </c>
      <c r="E151" s="228" t="s">
        <v>1563</v>
      </c>
      <c r="F151" s="228" t="s">
        <v>1564</v>
      </c>
      <c r="G151" s="231"/>
      <c r="H151" s="229"/>
      <c r="I151" s="229"/>
      <c r="J151" s="228">
        <v>530.0</v>
      </c>
      <c r="K151" s="228">
        <v>0.0</v>
      </c>
      <c r="L151" s="228">
        <v>0.0</v>
      </c>
      <c r="M151" s="228">
        <v>53.0</v>
      </c>
      <c r="N151" s="228">
        <v>53.0</v>
      </c>
      <c r="O151" s="232">
        <v>477.0</v>
      </c>
      <c r="P151" s="228">
        <v>23.86</v>
      </c>
      <c r="Q151" s="233">
        <v>500.86</v>
      </c>
      <c r="R151" s="228">
        <v>500.86</v>
      </c>
      <c r="S151" s="234">
        <v>0.1</v>
      </c>
      <c r="T151" s="228">
        <v>50.09</v>
      </c>
      <c r="U151" s="228">
        <v>0.0</v>
      </c>
      <c r="V151" s="228">
        <v>0.0</v>
      </c>
      <c r="W151" s="228">
        <v>0.0</v>
      </c>
      <c r="X151" s="228">
        <v>0.0</v>
      </c>
      <c r="Y151" s="228">
        <v>10.02</v>
      </c>
      <c r="Z151" s="228">
        <v>0.0</v>
      </c>
      <c r="AA151" s="228">
        <v>0.0</v>
      </c>
      <c r="AB151" s="228">
        <v>0.0</v>
      </c>
      <c r="AC151" s="228">
        <v>0.0</v>
      </c>
      <c r="AD151" s="228">
        <v>10.82</v>
      </c>
      <c r="AE151" s="233">
        <v>70.93</v>
      </c>
      <c r="AF151" s="228">
        <v>0.0</v>
      </c>
      <c r="AG151" s="228">
        <v>0.0</v>
      </c>
      <c r="AH151" s="233">
        <v>0.0</v>
      </c>
      <c r="AI151" s="235">
        <v>23.85</v>
      </c>
      <c r="AJ151" s="228">
        <v>0.0</v>
      </c>
      <c r="AK151" s="228">
        <v>0.48</v>
      </c>
      <c r="AL151" s="236">
        <v>24.33</v>
      </c>
      <c r="AM151" s="233">
        <v>405.59</v>
      </c>
      <c r="AN151" s="228" t="s">
        <v>1565</v>
      </c>
      <c r="AO151" s="228">
        <v>1.311</v>
      </c>
      <c r="AP151" s="228" t="s">
        <v>1052</v>
      </c>
      <c r="AQ151" s="228" t="s">
        <v>1565</v>
      </c>
      <c r="AR151" s="229"/>
      <c r="AS151" s="228" t="s">
        <v>1691</v>
      </c>
      <c r="AT151" s="228" t="s">
        <v>1565</v>
      </c>
      <c r="AU151" s="229"/>
      <c r="AV151" s="229"/>
      <c r="AW151" s="229"/>
      <c r="AX151" s="228" t="s">
        <v>1052</v>
      </c>
      <c r="AY151" s="228" t="s">
        <v>1565</v>
      </c>
    </row>
    <row r="152" ht="22.5" customHeight="1">
      <c r="A152" s="227">
        <v>45798.0</v>
      </c>
      <c r="B152" s="228">
        <v>2.06377644708945E14</v>
      </c>
      <c r="C152" s="229"/>
      <c r="D152" s="230">
        <v>45793.859305555554</v>
      </c>
      <c r="E152" s="228" t="s">
        <v>1563</v>
      </c>
      <c r="F152" s="228" t="s">
        <v>1564</v>
      </c>
      <c r="G152" s="231"/>
      <c r="H152" s="229"/>
      <c r="I152" s="229"/>
      <c r="J152" s="228">
        <v>765.0</v>
      </c>
      <c r="K152" s="228">
        <v>10.0</v>
      </c>
      <c r="L152" s="228">
        <v>0.0</v>
      </c>
      <c r="M152" s="228">
        <v>76.5</v>
      </c>
      <c r="N152" s="228">
        <v>76.5</v>
      </c>
      <c r="O152" s="232">
        <v>698.5</v>
      </c>
      <c r="P152" s="228">
        <v>34.92</v>
      </c>
      <c r="Q152" s="233">
        <v>733.42</v>
      </c>
      <c r="R152" s="228">
        <v>733.42</v>
      </c>
      <c r="S152" s="234">
        <v>0.1</v>
      </c>
      <c r="T152" s="228">
        <v>73.34</v>
      </c>
      <c r="U152" s="228">
        <v>0.0</v>
      </c>
      <c r="V152" s="228">
        <v>0.0</v>
      </c>
      <c r="W152" s="228">
        <v>0.0</v>
      </c>
      <c r="X152" s="228">
        <v>0.0</v>
      </c>
      <c r="Y152" s="228">
        <v>14.67</v>
      </c>
      <c r="Z152" s="228">
        <v>0.0</v>
      </c>
      <c r="AA152" s="228">
        <v>0.0</v>
      </c>
      <c r="AB152" s="228">
        <v>0.0</v>
      </c>
      <c r="AC152" s="228">
        <v>0.0</v>
      </c>
      <c r="AD152" s="228">
        <v>15.84</v>
      </c>
      <c r="AE152" s="233">
        <v>103.85</v>
      </c>
      <c r="AF152" s="228">
        <v>0.0</v>
      </c>
      <c r="AG152" s="228">
        <v>0.0</v>
      </c>
      <c r="AH152" s="233">
        <v>0.0</v>
      </c>
      <c r="AI152" s="235">
        <v>34.92</v>
      </c>
      <c r="AJ152" s="228">
        <v>0.0</v>
      </c>
      <c r="AK152" s="228">
        <v>0.7</v>
      </c>
      <c r="AL152" s="236">
        <v>35.62</v>
      </c>
      <c r="AM152" s="233">
        <v>593.94</v>
      </c>
      <c r="AN152" s="228" t="s">
        <v>1565</v>
      </c>
      <c r="AO152" s="228">
        <v>4.435</v>
      </c>
      <c r="AP152" s="228" t="s">
        <v>1052</v>
      </c>
      <c r="AQ152" s="228" t="s">
        <v>1565</v>
      </c>
      <c r="AR152" s="229"/>
      <c r="AS152" s="228" t="s">
        <v>1692</v>
      </c>
      <c r="AT152" s="228" t="s">
        <v>1565</v>
      </c>
      <c r="AU152" s="229"/>
      <c r="AV152" s="229"/>
      <c r="AW152" s="229"/>
      <c r="AX152" s="228" t="s">
        <v>1052</v>
      </c>
      <c r="AY152" s="228" t="s">
        <v>1565</v>
      </c>
    </row>
    <row r="153" ht="22.5" hidden="1" customHeight="1">
      <c r="A153" s="227">
        <v>45798.0</v>
      </c>
      <c r="B153" s="228">
        <v>2.06378187620741E14</v>
      </c>
      <c r="C153" s="229"/>
      <c r="D153" s="230">
        <v>45793.865590277775</v>
      </c>
      <c r="E153" s="228" t="s">
        <v>1563</v>
      </c>
      <c r="F153" s="228" t="s">
        <v>1564</v>
      </c>
      <c r="G153" s="231"/>
      <c r="H153" s="229"/>
      <c r="I153" s="228" t="s">
        <v>1610</v>
      </c>
      <c r="J153" s="228">
        <v>350.0</v>
      </c>
      <c r="K153" s="228">
        <v>0.0</v>
      </c>
      <c r="L153" s="228">
        <v>0.0</v>
      </c>
      <c r="M153" s="228">
        <v>0.0</v>
      </c>
      <c r="N153" s="228">
        <v>0.0</v>
      </c>
      <c r="O153" s="232">
        <v>350.0</v>
      </c>
      <c r="P153" s="228">
        <v>17.5</v>
      </c>
      <c r="Q153" s="233">
        <v>367.5</v>
      </c>
      <c r="R153" s="228">
        <v>367.5</v>
      </c>
      <c r="S153" s="234">
        <v>0.1</v>
      </c>
      <c r="T153" s="228">
        <v>36.75</v>
      </c>
      <c r="U153" s="228">
        <v>0.0</v>
      </c>
      <c r="V153" s="228">
        <v>0.0</v>
      </c>
      <c r="W153" s="228">
        <v>0.0</v>
      </c>
      <c r="X153" s="228">
        <v>0.0</v>
      </c>
      <c r="Y153" s="228">
        <v>7.35</v>
      </c>
      <c r="Z153" s="228">
        <v>0.0</v>
      </c>
      <c r="AA153" s="228">
        <v>0.0</v>
      </c>
      <c r="AB153" s="228">
        <v>0.0</v>
      </c>
      <c r="AC153" s="228">
        <v>0.0</v>
      </c>
      <c r="AD153" s="228">
        <v>7.94</v>
      </c>
      <c r="AE153" s="233">
        <v>52.04</v>
      </c>
      <c r="AF153" s="228">
        <v>0.0</v>
      </c>
      <c r="AG153" s="228">
        <v>0.0</v>
      </c>
      <c r="AH153" s="233">
        <v>0.0</v>
      </c>
      <c r="AI153" s="235">
        <v>17.5</v>
      </c>
      <c r="AJ153" s="228">
        <v>0.0</v>
      </c>
      <c r="AK153" s="228">
        <v>0.35</v>
      </c>
      <c r="AL153" s="236">
        <v>17.85</v>
      </c>
      <c r="AM153" s="233">
        <v>297.61</v>
      </c>
      <c r="AN153" s="228" t="s">
        <v>1565</v>
      </c>
      <c r="AO153" s="228">
        <v>6.119</v>
      </c>
      <c r="AP153" s="228" t="s">
        <v>1052</v>
      </c>
      <c r="AQ153" s="228" t="s">
        <v>1565</v>
      </c>
      <c r="AR153" s="229"/>
      <c r="AS153" s="228" t="s">
        <v>1693</v>
      </c>
      <c r="AT153" s="228" t="s">
        <v>1565</v>
      </c>
      <c r="AU153" s="229"/>
      <c r="AV153" s="229"/>
      <c r="AW153" s="229"/>
      <c r="AX153" s="228" t="s">
        <v>1052</v>
      </c>
      <c r="AY153" s="228" t="s">
        <v>1565</v>
      </c>
    </row>
    <row r="154" ht="22.5" customHeight="1">
      <c r="A154" s="227">
        <v>45798.0</v>
      </c>
      <c r="B154" s="228">
        <v>2.06380890363372E14</v>
      </c>
      <c r="C154" s="229"/>
      <c r="D154" s="230">
        <v>45793.896875</v>
      </c>
      <c r="E154" s="228" t="s">
        <v>1563</v>
      </c>
      <c r="F154" s="228" t="s">
        <v>1564</v>
      </c>
      <c r="G154" s="231"/>
      <c r="H154" s="229"/>
      <c r="I154" s="229"/>
      <c r="J154" s="228">
        <v>850.0</v>
      </c>
      <c r="K154" s="228">
        <v>10.0</v>
      </c>
      <c r="L154" s="228">
        <v>0.0</v>
      </c>
      <c r="M154" s="228">
        <v>85.0</v>
      </c>
      <c r="N154" s="228">
        <v>85.0</v>
      </c>
      <c r="O154" s="232">
        <v>775.0</v>
      </c>
      <c r="P154" s="228">
        <v>38.76</v>
      </c>
      <c r="Q154" s="233">
        <v>813.76</v>
      </c>
      <c r="R154" s="228">
        <v>813.76</v>
      </c>
      <c r="S154" s="234">
        <v>0.1</v>
      </c>
      <c r="T154" s="228">
        <v>81.38</v>
      </c>
      <c r="U154" s="228">
        <v>0.0</v>
      </c>
      <c r="V154" s="228">
        <v>0.0</v>
      </c>
      <c r="W154" s="228">
        <v>0.0</v>
      </c>
      <c r="X154" s="228">
        <v>0.0</v>
      </c>
      <c r="Y154" s="228">
        <v>16.28</v>
      </c>
      <c r="Z154" s="228">
        <v>0.0</v>
      </c>
      <c r="AA154" s="228">
        <v>0.0</v>
      </c>
      <c r="AB154" s="228">
        <v>0.0</v>
      </c>
      <c r="AC154" s="228">
        <v>0.0</v>
      </c>
      <c r="AD154" s="228">
        <v>17.58</v>
      </c>
      <c r="AE154" s="233">
        <v>115.24</v>
      </c>
      <c r="AF154" s="228">
        <v>0.0</v>
      </c>
      <c r="AG154" s="228">
        <v>0.0</v>
      </c>
      <c r="AH154" s="233">
        <v>0.0</v>
      </c>
      <c r="AI154" s="235">
        <v>38.75</v>
      </c>
      <c r="AJ154" s="228">
        <v>0.0</v>
      </c>
      <c r="AK154" s="228">
        <v>0.78</v>
      </c>
      <c r="AL154" s="236">
        <v>39.53</v>
      </c>
      <c r="AM154" s="233">
        <v>658.99</v>
      </c>
      <c r="AN154" s="228" t="s">
        <v>1565</v>
      </c>
      <c r="AO154" s="228">
        <v>0.494</v>
      </c>
      <c r="AP154" s="228" t="s">
        <v>1052</v>
      </c>
      <c r="AQ154" s="228" t="s">
        <v>1565</v>
      </c>
      <c r="AR154" s="229"/>
      <c r="AS154" s="228" t="s">
        <v>1694</v>
      </c>
      <c r="AT154" s="228" t="s">
        <v>1565</v>
      </c>
      <c r="AU154" s="229"/>
      <c r="AV154" s="229"/>
      <c r="AW154" s="229"/>
      <c r="AX154" s="228" t="s">
        <v>1052</v>
      </c>
      <c r="AY154" s="228" t="s">
        <v>1565</v>
      </c>
    </row>
    <row r="155" ht="22.5" hidden="1" customHeight="1">
      <c r="A155" s="227">
        <v>45798.0</v>
      </c>
      <c r="B155" s="228">
        <v>2.06382560296047E14</v>
      </c>
      <c r="C155" s="229"/>
      <c r="D155" s="230">
        <v>45793.9162037037</v>
      </c>
      <c r="E155" s="228" t="s">
        <v>1563</v>
      </c>
      <c r="F155" s="228" t="s">
        <v>1564</v>
      </c>
      <c r="G155" s="231"/>
      <c r="H155" s="229"/>
      <c r="I155" s="229"/>
      <c r="J155" s="228">
        <v>725.0</v>
      </c>
      <c r="K155" s="228">
        <v>0.0</v>
      </c>
      <c r="L155" s="228">
        <v>0.0</v>
      </c>
      <c r="M155" s="228">
        <v>0.0</v>
      </c>
      <c r="N155" s="228">
        <v>0.0</v>
      </c>
      <c r="O155" s="232">
        <v>725.0</v>
      </c>
      <c r="P155" s="228">
        <v>36.26</v>
      </c>
      <c r="Q155" s="233">
        <v>761.26</v>
      </c>
      <c r="R155" s="228">
        <v>761.24</v>
      </c>
      <c r="S155" s="234">
        <v>0.1</v>
      </c>
      <c r="T155" s="228">
        <v>76.12</v>
      </c>
      <c r="U155" s="228">
        <v>0.0</v>
      </c>
      <c r="V155" s="228">
        <v>0.0</v>
      </c>
      <c r="W155" s="228">
        <v>0.0</v>
      </c>
      <c r="X155" s="228">
        <v>0.0</v>
      </c>
      <c r="Y155" s="228">
        <v>15.22</v>
      </c>
      <c r="Z155" s="228">
        <v>0.0</v>
      </c>
      <c r="AA155" s="228">
        <v>0.0</v>
      </c>
      <c r="AB155" s="228">
        <v>0.0</v>
      </c>
      <c r="AC155" s="228">
        <v>0.0</v>
      </c>
      <c r="AD155" s="228">
        <v>16.44</v>
      </c>
      <c r="AE155" s="233">
        <v>107.78</v>
      </c>
      <c r="AF155" s="228">
        <v>0.0</v>
      </c>
      <c r="AG155" s="228">
        <v>0.0</v>
      </c>
      <c r="AH155" s="233">
        <v>0.0</v>
      </c>
      <c r="AI155" s="235">
        <v>36.25</v>
      </c>
      <c r="AJ155" s="228">
        <v>0.0</v>
      </c>
      <c r="AK155" s="228">
        <v>0.72</v>
      </c>
      <c r="AL155" s="236">
        <v>36.97</v>
      </c>
      <c r="AM155" s="233">
        <v>616.49</v>
      </c>
      <c r="AN155" s="228" t="s">
        <v>1565</v>
      </c>
      <c r="AO155" s="228">
        <v>1.591</v>
      </c>
      <c r="AP155" s="228" t="s">
        <v>1052</v>
      </c>
      <c r="AQ155" s="228" t="s">
        <v>1565</v>
      </c>
      <c r="AR155" s="229"/>
      <c r="AS155" s="237"/>
      <c r="AT155" s="228" t="s">
        <v>1565</v>
      </c>
      <c r="AU155" s="229"/>
      <c r="AV155" s="229"/>
      <c r="AW155" s="229"/>
      <c r="AX155" s="228" t="s">
        <v>1565</v>
      </c>
      <c r="AY155" s="228" t="s">
        <v>1565</v>
      </c>
    </row>
    <row r="156" ht="22.5" hidden="1" customHeight="1">
      <c r="A156" s="227">
        <v>45798.0</v>
      </c>
      <c r="B156" s="228">
        <v>2.06385011769363E14</v>
      </c>
      <c r="C156" s="229"/>
      <c r="D156" s="230">
        <v>45793.94457175926</v>
      </c>
      <c r="E156" s="228" t="s">
        <v>1563</v>
      </c>
      <c r="F156" s="228" t="s">
        <v>1564</v>
      </c>
      <c r="G156" s="231"/>
      <c r="H156" s="229"/>
      <c r="I156" s="229"/>
      <c r="J156" s="228">
        <v>575.0</v>
      </c>
      <c r="K156" s="228">
        <v>10.0</v>
      </c>
      <c r="L156" s="228">
        <v>0.0</v>
      </c>
      <c r="M156" s="228">
        <v>0.0</v>
      </c>
      <c r="N156" s="228">
        <v>0.0</v>
      </c>
      <c r="O156" s="232">
        <v>585.0</v>
      </c>
      <c r="P156" s="228">
        <v>29.26</v>
      </c>
      <c r="Q156" s="233">
        <v>614.26</v>
      </c>
      <c r="R156" s="228">
        <v>614.24</v>
      </c>
      <c r="S156" s="234">
        <v>0.1</v>
      </c>
      <c r="T156" s="228">
        <v>61.42</v>
      </c>
      <c r="U156" s="228">
        <v>0.0</v>
      </c>
      <c r="V156" s="228">
        <v>0.0</v>
      </c>
      <c r="W156" s="228">
        <v>0.0</v>
      </c>
      <c r="X156" s="228">
        <v>0.0</v>
      </c>
      <c r="Y156" s="228">
        <v>12.28</v>
      </c>
      <c r="Z156" s="228">
        <v>0.0</v>
      </c>
      <c r="AA156" s="228">
        <v>0.0</v>
      </c>
      <c r="AB156" s="228">
        <v>0.0</v>
      </c>
      <c r="AC156" s="228">
        <v>0.0</v>
      </c>
      <c r="AD156" s="228">
        <v>13.26</v>
      </c>
      <c r="AE156" s="233">
        <v>86.96</v>
      </c>
      <c r="AF156" s="228">
        <v>0.0</v>
      </c>
      <c r="AG156" s="228">
        <v>0.0</v>
      </c>
      <c r="AH156" s="233">
        <v>0.0</v>
      </c>
      <c r="AI156" s="235">
        <v>29.25</v>
      </c>
      <c r="AJ156" s="228">
        <v>0.0</v>
      </c>
      <c r="AK156" s="228">
        <v>0.58</v>
      </c>
      <c r="AL156" s="236">
        <v>29.83</v>
      </c>
      <c r="AM156" s="233">
        <v>497.44</v>
      </c>
      <c r="AN156" s="228" t="s">
        <v>1565</v>
      </c>
      <c r="AO156" s="228">
        <v>2.894</v>
      </c>
      <c r="AP156" s="228" t="s">
        <v>1052</v>
      </c>
      <c r="AQ156" s="228" t="s">
        <v>1565</v>
      </c>
      <c r="AR156" s="229"/>
      <c r="AS156" s="237"/>
      <c r="AT156" s="228" t="s">
        <v>1565</v>
      </c>
      <c r="AU156" s="229"/>
      <c r="AV156" s="229"/>
      <c r="AW156" s="229"/>
      <c r="AX156" s="228" t="s">
        <v>1565</v>
      </c>
      <c r="AY156" s="228" t="s">
        <v>1565</v>
      </c>
    </row>
    <row r="157" ht="22.5" hidden="1" customHeight="1">
      <c r="A157" s="227">
        <v>45798.0</v>
      </c>
      <c r="B157" s="228">
        <v>2.06463538265162E14</v>
      </c>
      <c r="C157" s="229"/>
      <c r="D157" s="230">
        <v>45794.85344907407</v>
      </c>
      <c r="E157" s="228" t="s">
        <v>1563</v>
      </c>
      <c r="F157" s="228" t="s">
        <v>1564</v>
      </c>
      <c r="G157" s="231"/>
      <c r="H157" s="229"/>
      <c r="I157" s="229"/>
      <c r="J157" s="228">
        <v>495.0</v>
      </c>
      <c r="K157" s="228">
        <v>10.0</v>
      </c>
      <c r="L157" s="228">
        <v>0.0</v>
      </c>
      <c r="M157" s="228">
        <v>0.0</v>
      </c>
      <c r="N157" s="228">
        <v>0.0</v>
      </c>
      <c r="O157" s="232">
        <v>505.0</v>
      </c>
      <c r="P157" s="228">
        <v>25.26</v>
      </c>
      <c r="Q157" s="233">
        <v>530.26</v>
      </c>
      <c r="R157" s="228">
        <v>530.24</v>
      </c>
      <c r="S157" s="234">
        <v>0.1</v>
      </c>
      <c r="T157" s="228">
        <v>53.02</v>
      </c>
      <c r="U157" s="228">
        <v>0.0</v>
      </c>
      <c r="V157" s="228">
        <v>0.0</v>
      </c>
      <c r="W157" s="228">
        <v>0.0</v>
      </c>
      <c r="X157" s="228">
        <v>0.0</v>
      </c>
      <c r="Y157" s="228">
        <v>10.6</v>
      </c>
      <c r="Z157" s="228">
        <v>0.0</v>
      </c>
      <c r="AA157" s="228">
        <v>0.0</v>
      </c>
      <c r="AB157" s="228">
        <v>0.0</v>
      </c>
      <c r="AC157" s="228">
        <v>0.0</v>
      </c>
      <c r="AD157" s="228">
        <v>11.46</v>
      </c>
      <c r="AE157" s="233">
        <v>75.08</v>
      </c>
      <c r="AF157" s="228">
        <v>0.0</v>
      </c>
      <c r="AG157" s="228">
        <v>0.0</v>
      </c>
      <c r="AH157" s="233">
        <v>0.0</v>
      </c>
      <c r="AI157" s="235">
        <v>25.25</v>
      </c>
      <c r="AJ157" s="228">
        <v>0.0</v>
      </c>
      <c r="AK157" s="228">
        <v>0.51</v>
      </c>
      <c r="AL157" s="236">
        <v>25.76</v>
      </c>
      <c r="AM157" s="233">
        <v>429.43</v>
      </c>
      <c r="AN157" s="228" t="s">
        <v>1565</v>
      </c>
      <c r="AO157" s="228">
        <v>4.535</v>
      </c>
      <c r="AP157" s="228" t="s">
        <v>1052</v>
      </c>
      <c r="AQ157" s="228" t="s">
        <v>1565</v>
      </c>
      <c r="AR157" s="229"/>
      <c r="AS157" s="228" t="s">
        <v>1695</v>
      </c>
      <c r="AT157" s="228" t="s">
        <v>1565</v>
      </c>
      <c r="AU157" s="229"/>
      <c r="AV157" s="229"/>
      <c r="AW157" s="229"/>
      <c r="AX157" s="228" t="s">
        <v>1052</v>
      </c>
      <c r="AY157" s="228" t="s">
        <v>1565</v>
      </c>
    </row>
    <row r="158" ht="22.5" customHeight="1">
      <c r="A158" s="227">
        <v>45798.0</v>
      </c>
      <c r="B158" s="228">
        <v>2.06471584484411E14</v>
      </c>
      <c r="C158" s="229"/>
      <c r="D158" s="230">
        <v>45794.94657407407</v>
      </c>
      <c r="E158" s="228" t="s">
        <v>1563</v>
      </c>
      <c r="F158" s="228" t="s">
        <v>1564</v>
      </c>
      <c r="G158" s="231"/>
      <c r="H158" s="229"/>
      <c r="I158" s="229"/>
      <c r="J158" s="228">
        <v>1225.0</v>
      </c>
      <c r="K158" s="228">
        <v>10.0</v>
      </c>
      <c r="L158" s="228">
        <v>0.0</v>
      </c>
      <c r="M158" s="228">
        <v>121.99</v>
      </c>
      <c r="N158" s="228">
        <v>121.99</v>
      </c>
      <c r="O158" s="232">
        <v>1113.01</v>
      </c>
      <c r="P158" s="228">
        <v>55.66</v>
      </c>
      <c r="Q158" s="233">
        <v>1168.67</v>
      </c>
      <c r="R158" s="228">
        <v>1168.67</v>
      </c>
      <c r="S158" s="234">
        <v>0.1</v>
      </c>
      <c r="T158" s="228">
        <v>116.87</v>
      </c>
      <c r="U158" s="228">
        <v>0.0</v>
      </c>
      <c r="V158" s="228">
        <v>0.0</v>
      </c>
      <c r="W158" s="228">
        <v>0.0</v>
      </c>
      <c r="X158" s="228">
        <v>0.0</v>
      </c>
      <c r="Y158" s="228">
        <v>23.37</v>
      </c>
      <c r="Z158" s="228">
        <v>0.0</v>
      </c>
      <c r="AA158" s="228">
        <v>0.0</v>
      </c>
      <c r="AB158" s="228">
        <v>0.0</v>
      </c>
      <c r="AC158" s="228">
        <v>0.0</v>
      </c>
      <c r="AD158" s="228">
        <v>25.24</v>
      </c>
      <c r="AE158" s="233">
        <v>165.48</v>
      </c>
      <c r="AF158" s="228">
        <v>0.0</v>
      </c>
      <c r="AG158" s="228">
        <v>0.0</v>
      </c>
      <c r="AH158" s="233">
        <v>0.0</v>
      </c>
      <c r="AI158" s="235">
        <v>55.65</v>
      </c>
      <c r="AJ158" s="228">
        <v>0.0</v>
      </c>
      <c r="AK158" s="228">
        <v>1.11</v>
      </c>
      <c r="AL158" s="236">
        <v>56.76</v>
      </c>
      <c r="AM158" s="233">
        <v>946.41</v>
      </c>
      <c r="AN158" s="228" t="s">
        <v>1565</v>
      </c>
      <c r="AO158" s="228">
        <v>1.802</v>
      </c>
      <c r="AP158" s="228" t="s">
        <v>1052</v>
      </c>
      <c r="AQ158" s="228" t="s">
        <v>1565</v>
      </c>
      <c r="AR158" s="229"/>
      <c r="AS158" s="228" t="s">
        <v>1696</v>
      </c>
      <c r="AT158" s="228" t="s">
        <v>1565</v>
      </c>
      <c r="AU158" s="229"/>
      <c r="AV158" s="229"/>
      <c r="AW158" s="229"/>
      <c r="AX158" s="228" t="s">
        <v>1052</v>
      </c>
      <c r="AY158" s="228" t="s">
        <v>1565</v>
      </c>
    </row>
    <row r="159" ht="22.5" customHeight="1">
      <c r="A159" s="227">
        <v>45798.0</v>
      </c>
      <c r="B159" s="228">
        <v>2.06473145567684E14</v>
      </c>
      <c r="C159" s="229"/>
      <c r="D159" s="230">
        <v>45794.964641203704</v>
      </c>
      <c r="E159" s="228" t="s">
        <v>1563</v>
      </c>
      <c r="F159" s="228" t="s">
        <v>1564</v>
      </c>
      <c r="G159" s="231"/>
      <c r="H159" s="229"/>
      <c r="I159" s="229"/>
      <c r="J159" s="228">
        <v>725.0</v>
      </c>
      <c r="K159" s="228">
        <v>0.0</v>
      </c>
      <c r="L159" s="228">
        <v>0.0</v>
      </c>
      <c r="M159" s="228">
        <v>72.5</v>
      </c>
      <c r="N159" s="228">
        <v>72.5</v>
      </c>
      <c r="O159" s="232">
        <v>652.5</v>
      </c>
      <c r="P159" s="228">
        <v>32.62</v>
      </c>
      <c r="Q159" s="233">
        <v>685.12</v>
      </c>
      <c r="R159" s="228">
        <v>685.12</v>
      </c>
      <c r="S159" s="234">
        <v>0.1</v>
      </c>
      <c r="T159" s="228">
        <v>68.51</v>
      </c>
      <c r="U159" s="228">
        <v>0.0</v>
      </c>
      <c r="V159" s="228">
        <v>0.0</v>
      </c>
      <c r="W159" s="228">
        <v>0.0</v>
      </c>
      <c r="X159" s="228">
        <v>0.0</v>
      </c>
      <c r="Y159" s="228">
        <v>13.7</v>
      </c>
      <c r="Z159" s="228">
        <v>0.0</v>
      </c>
      <c r="AA159" s="228">
        <v>0.0</v>
      </c>
      <c r="AB159" s="228">
        <v>0.0</v>
      </c>
      <c r="AC159" s="228">
        <v>0.0</v>
      </c>
      <c r="AD159" s="228">
        <v>14.8</v>
      </c>
      <c r="AE159" s="233">
        <v>97.01</v>
      </c>
      <c r="AF159" s="228">
        <v>0.0</v>
      </c>
      <c r="AG159" s="228">
        <v>0.0</v>
      </c>
      <c r="AH159" s="233">
        <v>0.0</v>
      </c>
      <c r="AI159" s="235">
        <v>32.62</v>
      </c>
      <c r="AJ159" s="228">
        <v>0.0</v>
      </c>
      <c r="AK159" s="228">
        <v>0.65</v>
      </c>
      <c r="AL159" s="236">
        <v>33.27</v>
      </c>
      <c r="AM159" s="233">
        <v>554.84</v>
      </c>
      <c r="AN159" s="228" t="s">
        <v>1565</v>
      </c>
      <c r="AO159" s="228">
        <v>4.822</v>
      </c>
      <c r="AP159" s="228" t="s">
        <v>1052</v>
      </c>
      <c r="AQ159" s="228" t="s">
        <v>1565</v>
      </c>
      <c r="AR159" s="229"/>
      <c r="AS159" s="228" t="s">
        <v>1697</v>
      </c>
      <c r="AT159" s="228" t="s">
        <v>1565</v>
      </c>
      <c r="AU159" s="229"/>
      <c r="AV159" s="229"/>
      <c r="AW159" s="229"/>
      <c r="AX159" s="228" t="s">
        <v>1052</v>
      </c>
      <c r="AY159" s="228" t="s">
        <v>1565</v>
      </c>
    </row>
    <row r="160" ht="22.5" hidden="1" customHeight="1">
      <c r="A160" s="227">
        <v>45805.0</v>
      </c>
      <c r="B160" s="228">
        <v>2.06606977081808E14</v>
      </c>
      <c r="C160" s="229"/>
      <c r="D160" s="230">
        <v>45796.51362268518</v>
      </c>
      <c r="E160" s="228" t="s">
        <v>1563</v>
      </c>
      <c r="F160" s="228" t="s">
        <v>1564</v>
      </c>
      <c r="G160" s="231"/>
      <c r="H160" s="229"/>
      <c r="I160" s="229"/>
      <c r="J160" s="228">
        <v>625.0</v>
      </c>
      <c r="K160" s="228">
        <v>10.0</v>
      </c>
      <c r="L160" s="228">
        <v>0.0</v>
      </c>
      <c r="M160" s="228">
        <v>0.0</v>
      </c>
      <c r="N160" s="228">
        <v>0.0</v>
      </c>
      <c r="O160" s="232">
        <v>635.0</v>
      </c>
      <c r="P160" s="228">
        <v>31.76</v>
      </c>
      <c r="Q160" s="233">
        <v>666.76</v>
      </c>
      <c r="R160" s="228">
        <v>666.76</v>
      </c>
      <c r="S160" s="234">
        <v>0.1</v>
      </c>
      <c r="T160" s="228">
        <v>66.68</v>
      </c>
      <c r="U160" s="228">
        <v>0.0</v>
      </c>
      <c r="V160" s="228">
        <v>0.0</v>
      </c>
      <c r="W160" s="228">
        <v>0.0</v>
      </c>
      <c r="X160" s="228">
        <v>0.0</v>
      </c>
      <c r="Y160" s="228">
        <v>13.34</v>
      </c>
      <c r="Z160" s="228">
        <v>0.0</v>
      </c>
      <c r="AA160" s="228">
        <v>0.0</v>
      </c>
      <c r="AB160" s="228">
        <v>0.0</v>
      </c>
      <c r="AC160" s="228">
        <v>0.0</v>
      </c>
      <c r="AD160" s="228">
        <v>14.4</v>
      </c>
      <c r="AE160" s="233">
        <v>94.42</v>
      </c>
      <c r="AF160" s="228">
        <v>0.0</v>
      </c>
      <c r="AG160" s="228">
        <v>0.0</v>
      </c>
      <c r="AH160" s="233">
        <v>0.0</v>
      </c>
      <c r="AI160" s="235">
        <v>31.75</v>
      </c>
      <c r="AJ160" s="228">
        <v>0.0</v>
      </c>
      <c r="AK160" s="228">
        <v>0.64</v>
      </c>
      <c r="AL160" s="236">
        <v>32.39</v>
      </c>
      <c r="AM160" s="233">
        <v>539.94</v>
      </c>
      <c r="AN160" s="228" t="s">
        <v>1565</v>
      </c>
      <c r="AO160" s="228">
        <v>3.75</v>
      </c>
      <c r="AP160" s="228" t="s">
        <v>1052</v>
      </c>
      <c r="AQ160" s="228" t="s">
        <v>1565</v>
      </c>
      <c r="AR160" s="229"/>
      <c r="AS160" s="237"/>
      <c r="AT160" s="228" t="s">
        <v>1565</v>
      </c>
      <c r="AU160" s="229"/>
      <c r="AV160" s="229"/>
      <c r="AW160" s="229"/>
      <c r="AX160" s="228" t="s">
        <v>1565</v>
      </c>
      <c r="AY160" s="228" t="s">
        <v>1565</v>
      </c>
    </row>
    <row r="161" ht="22.5" hidden="1" customHeight="1">
      <c r="A161" s="227">
        <v>45805.0</v>
      </c>
      <c r="B161" s="228">
        <v>2.06630187926536E14</v>
      </c>
      <c r="C161" s="229"/>
      <c r="D161" s="230">
        <v>45796.78225694445</v>
      </c>
      <c r="E161" s="228" t="s">
        <v>1563</v>
      </c>
      <c r="F161" s="228" t="s">
        <v>1564</v>
      </c>
      <c r="G161" s="231"/>
      <c r="H161" s="229"/>
      <c r="I161" s="229"/>
      <c r="J161" s="228">
        <v>475.0</v>
      </c>
      <c r="K161" s="228">
        <v>10.0</v>
      </c>
      <c r="L161" s="228">
        <v>0.0</v>
      </c>
      <c r="M161" s="228">
        <v>0.0</v>
      </c>
      <c r="N161" s="228">
        <v>0.0</v>
      </c>
      <c r="O161" s="232">
        <v>485.0</v>
      </c>
      <c r="P161" s="228">
        <v>24.26</v>
      </c>
      <c r="Q161" s="233">
        <v>509.26</v>
      </c>
      <c r="R161" s="228">
        <v>509.24</v>
      </c>
      <c r="S161" s="234">
        <v>0.1</v>
      </c>
      <c r="T161" s="228">
        <v>50.92</v>
      </c>
      <c r="U161" s="228">
        <v>0.0</v>
      </c>
      <c r="V161" s="228">
        <v>0.0</v>
      </c>
      <c r="W161" s="228">
        <v>0.0</v>
      </c>
      <c r="X161" s="228">
        <v>0.0</v>
      </c>
      <c r="Y161" s="228">
        <v>10.18</v>
      </c>
      <c r="Z161" s="228">
        <v>0.0</v>
      </c>
      <c r="AA161" s="228">
        <v>0.0</v>
      </c>
      <c r="AB161" s="228">
        <v>0.0</v>
      </c>
      <c r="AC161" s="228">
        <v>0.0</v>
      </c>
      <c r="AD161" s="228">
        <v>11.0</v>
      </c>
      <c r="AE161" s="233">
        <v>72.1</v>
      </c>
      <c r="AF161" s="228">
        <v>0.0</v>
      </c>
      <c r="AG161" s="228">
        <v>0.0</v>
      </c>
      <c r="AH161" s="233">
        <v>0.0</v>
      </c>
      <c r="AI161" s="235">
        <v>24.25</v>
      </c>
      <c r="AJ161" s="228">
        <v>0.0</v>
      </c>
      <c r="AK161" s="228">
        <v>0.48</v>
      </c>
      <c r="AL161" s="236">
        <v>24.73</v>
      </c>
      <c r="AM161" s="233">
        <v>412.42</v>
      </c>
      <c r="AN161" s="228" t="s">
        <v>1565</v>
      </c>
      <c r="AO161" s="228">
        <v>6.95</v>
      </c>
      <c r="AP161" s="228" t="s">
        <v>1052</v>
      </c>
      <c r="AQ161" s="228" t="s">
        <v>1565</v>
      </c>
      <c r="AR161" s="229"/>
      <c r="AS161" s="228" t="s">
        <v>1698</v>
      </c>
      <c r="AT161" s="228" t="s">
        <v>1565</v>
      </c>
      <c r="AU161" s="229"/>
      <c r="AV161" s="229"/>
      <c r="AW161" s="229"/>
      <c r="AX161" s="228" t="s">
        <v>1052</v>
      </c>
      <c r="AY161" s="228" t="s">
        <v>1565</v>
      </c>
    </row>
    <row r="162" ht="22.5" hidden="1" customHeight="1">
      <c r="A162" s="227">
        <v>45805.0</v>
      </c>
      <c r="B162" s="228">
        <v>2.06637923188609E14</v>
      </c>
      <c r="C162" s="229"/>
      <c r="D162" s="230">
        <v>45796.87179398148</v>
      </c>
      <c r="E162" s="228" t="s">
        <v>1563</v>
      </c>
      <c r="F162" s="228" t="s">
        <v>1564</v>
      </c>
      <c r="G162" s="231"/>
      <c r="H162" s="229"/>
      <c r="I162" s="229"/>
      <c r="J162" s="228">
        <v>475.0</v>
      </c>
      <c r="K162" s="228">
        <v>10.0</v>
      </c>
      <c r="L162" s="228">
        <v>0.0</v>
      </c>
      <c r="M162" s="228">
        <v>0.0</v>
      </c>
      <c r="N162" s="228">
        <v>0.0</v>
      </c>
      <c r="O162" s="232">
        <v>485.0</v>
      </c>
      <c r="P162" s="228">
        <v>24.26</v>
      </c>
      <c r="Q162" s="233">
        <v>509.26</v>
      </c>
      <c r="R162" s="228">
        <v>509.24</v>
      </c>
      <c r="S162" s="234">
        <v>0.1</v>
      </c>
      <c r="T162" s="228">
        <v>50.92</v>
      </c>
      <c r="U162" s="228">
        <v>0.0</v>
      </c>
      <c r="V162" s="228">
        <v>0.0</v>
      </c>
      <c r="W162" s="228">
        <v>0.0</v>
      </c>
      <c r="X162" s="228">
        <v>0.0</v>
      </c>
      <c r="Y162" s="228">
        <v>10.18</v>
      </c>
      <c r="Z162" s="228">
        <v>0.0</v>
      </c>
      <c r="AA162" s="228">
        <v>0.0</v>
      </c>
      <c r="AB162" s="228">
        <v>0.0</v>
      </c>
      <c r="AC162" s="228">
        <v>0.0</v>
      </c>
      <c r="AD162" s="228">
        <v>11.0</v>
      </c>
      <c r="AE162" s="233">
        <v>72.1</v>
      </c>
      <c r="AF162" s="228">
        <v>0.0</v>
      </c>
      <c r="AG162" s="228">
        <v>0.0</v>
      </c>
      <c r="AH162" s="233">
        <v>0.0</v>
      </c>
      <c r="AI162" s="235">
        <v>24.25</v>
      </c>
      <c r="AJ162" s="228">
        <v>0.0</v>
      </c>
      <c r="AK162" s="228">
        <v>0.48</v>
      </c>
      <c r="AL162" s="236">
        <v>24.73</v>
      </c>
      <c r="AM162" s="233">
        <v>412.42</v>
      </c>
      <c r="AN162" s="228" t="s">
        <v>1565</v>
      </c>
      <c r="AO162" s="228">
        <v>6.661</v>
      </c>
      <c r="AP162" s="228" t="s">
        <v>1052</v>
      </c>
      <c r="AQ162" s="228" t="s">
        <v>1565</v>
      </c>
      <c r="AR162" s="229"/>
      <c r="AS162" s="237"/>
      <c r="AT162" s="228" t="s">
        <v>1565</v>
      </c>
      <c r="AU162" s="229"/>
      <c r="AV162" s="229"/>
      <c r="AW162" s="229"/>
      <c r="AX162" s="228" t="s">
        <v>1565</v>
      </c>
      <c r="AY162" s="228" t="s">
        <v>1565</v>
      </c>
    </row>
    <row r="163" ht="22.5" hidden="1" customHeight="1">
      <c r="A163" s="227">
        <v>45805.0</v>
      </c>
      <c r="B163" s="228">
        <v>2.06642169379375E14</v>
      </c>
      <c r="C163" s="229"/>
      <c r="D163" s="230">
        <v>45796.9209375</v>
      </c>
      <c r="E163" s="228" t="s">
        <v>1563</v>
      </c>
      <c r="F163" s="228" t="s">
        <v>1564</v>
      </c>
      <c r="G163" s="231"/>
      <c r="H163" s="229"/>
      <c r="I163" s="229"/>
      <c r="J163" s="228">
        <v>475.0</v>
      </c>
      <c r="K163" s="228">
        <v>10.0</v>
      </c>
      <c r="L163" s="228">
        <v>0.0</v>
      </c>
      <c r="M163" s="228">
        <v>0.0</v>
      </c>
      <c r="N163" s="228">
        <v>0.0</v>
      </c>
      <c r="O163" s="232">
        <v>485.0</v>
      </c>
      <c r="P163" s="228">
        <v>24.26</v>
      </c>
      <c r="Q163" s="233">
        <v>509.26</v>
      </c>
      <c r="R163" s="228">
        <v>509.24</v>
      </c>
      <c r="S163" s="234">
        <v>0.1</v>
      </c>
      <c r="T163" s="228">
        <v>50.92</v>
      </c>
      <c r="U163" s="228">
        <v>0.0</v>
      </c>
      <c r="V163" s="228">
        <v>0.0</v>
      </c>
      <c r="W163" s="228">
        <v>0.0</v>
      </c>
      <c r="X163" s="228">
        <v>0.0</v>
      </c>
      <c r="Y163" s="228">
        <v>10.18</v>
      </c>
      <c r="Z163" s="228">
        <v>0.0</v>
      </c>
      <c r="AA163" s="228">
        <v>0.0</v>
      </c>
      <c r="AB163" s="228">
        <v>0.0</v>
      </c>
      <c r="AC163" s="228">
        <v>0.0</v>
      </c>
      <c r="AD163" s="228">
        <v>11.0</v>
      </c>
      <c r="AE163" s="233">
        <v>72.1</v>
      </c>
      <c r="AF163" s="228">
        <v>0.0</v>
      </c>
      <c r="AG163" s="228">
        <v>0.0</v>
      </c>
      <c r="AH163" s="233">
        <v>0.0</v>
      </c>
      <c r="AI163" s="235">
        <v>24.25</v>
      </c>
      <c r="AJ163" s="228">
        <v>0.0</v>
      </c>
      <c r="AK163" s="228">
        <v>0.48</v>
      </c>
      <c r="AL163" s="236">
        <v>24.73</v>
      </c>
      <c r="AM163" s="233">
        <v>412.42</v>
      </c>
      <c r="AN163" s="228" t="s">
        <v>1565</v>
      </c>
      <c r="AO163" s="228">
        <v>0.819</v>
      </c>
      <c r="AP163" s="228" t="s">
        <v>1052</v>
      </c>
      <c r="AQ163" s="228" t="s">
        <v>1565</v>
      </c>
      <c r="AR163" s="229"/>
      <c r="AS163" s="237"/>
      <c r="AT163" s="228" t="s">
        <v>1565</v>
      </c>
      <c r="AU163" s="229"/>
      <c r="AV163" s="229"/>
      <c r="AW163" s="229"/>
      <c r="AX163" s="228" t="s">
        <v>1565</v>
      </c>
      <c r="AY163" s="228" t="s">
        <v>1565</v>
      </c>
    </row>
    <row r="164" ht="22.5" customHeight="1">
      <c r="A164" s="227">
        <v>45805.0</v>
      </c>
      <c r="B164" s="228">
        <v>2.06692812353137E14</v>
      </c>
      <c r="C164" s="229"/>
      <c r="D164" s="230">
        <v>45797.50708333333</v>
      </c>
      <c r="E164" s="228" t="s">
        <v>1563</v>
      </c>
      <c r="F164" s="228" t="s">
        <v>1564</v>
      </c>
      <c r="G164" s="231"/>
      <c r="H164" s="229"/>
      <c r="I164" s="229"/>
      <c r="J164" s="228">
        <v>715.0</v>
      </c>
      <c r="K164" s="228">
        <v>10.0</v>
      </c>
      <c r="L164" s="228">
        <v>0.0</v>
      </c>
      <c r="M164" s="228">
        <v>71.5</v>
      </c>
      <c r="N164" s="228">
        <v>71.5</v>
      </c>
      <c r="O164" s="232">
        <v>653.5</v>
      </c>
      <c r="P164" s="228">
        <v>32.68</v>
      </c>
      <c r="Q164" s="233">
        <v>686.18</v>
      </c>
      <c r="R164" s="228">
        <v>686.18</v>
      </c>
      <c r="S164" s="234">
        <v>0.1</v>
      </c>
      <c r="T164" s="228">
        <v>68.62</v>
      </c>
      <c r="U164" s="228">
        <v>0.0</v>
      </c>
      <c r="V164" s="228">
        <v>0.0</v>
      </c>
      <c r="W164" s="228">
        <v>0.0</v>
      </c>
      <c r="X164" s="228">
        <v>0.0</v>
      </c>
      <c r="Y164" s="228">
        <v>13.72</v>
      </c>
      <c r="Z164" s="228">
        <v>0.0</v>
      </c>
      <c r="AA164" s="228">
        <v>0.0</v>
      </c>
      <c r="AB164" s="228">
        <v>0.0</v>
      </c>
      <c r="AC164" s="228">
        <v>0.0</v>
      </c>
      <c r="AD164" s="228">
        <v>14.82</v>
      </c>
      <c r="AE164" s="233">
        <v>97.16</v>
      </c>
      <c r="AF164" s="228">
        <v>0.0</v>
      </c>
      <c r="AG164" s="228">
        <v>0.0</v>
      </c>
      <c r="AH164" s="233">
        <v>0.0</v>
      </c>
      <c r="AI164" s="235">
        <v>32.67</v>
      </c>
      <c r="AJ164" s="228">
        <v>0.0</v>
      </c>
      <c r="AK164" s="228">
        <v>0.65</v>
      </c>
      <c r="AL164" s="236">
        <v>33.32</v>
      </c>
      <c r="AM164" s="233">
        <v>555.68</v>
      </c>
      <c r="AN164" s="228" t="s">
        <v>1565</v>
      </c>
      <c r="AO164" s="228">
        <v>1.451</v>
      </c>
      <c r="AP164" s="228" t="s">
        <v>1052</v>
      </c>
      <c r="AQ164" s="228" t="s">
        <v>1565</v>
      </c>
      <c r="AR164" s="229"/>
      <c r="AS164" s="228" t="s">
        <v>1663</v>
      </c>
      <c r="AT164" s="228" t="s">
        <v>1565</v>
      </c>
      <c r="AU164" s="229"/>
      <c r="AV164" s="229"/>
      <c r="AW164" s="229"/>
      <c r="AX164" s="228" t="s">
        <v>1052</v>
      </c>
      <c r="AY164" s="228" t="s">
        <v>1565</v>
      </c>
    </row>
    <row r="165" ht="22.5" customHeight="1">
      <c r="A165" s="227">
        <v>45805.0</v>
      </c>
      <c r="B165" s="228">
        <v>2.06721255284503E14</v>
      </c>
      <c r="C165" s="229"/>
      <c r="D165" s="230">
        <v>45797.83628472222</v>
      </c>
      <c r="E165" s="228" t="s">
        <v>1563</v>
      </c>
      <c r="F165" s="228" t="s">
        <v>1564</v>
      </c>
      <c r="G165" s="231"/>
      <c r="H165" s="229"/>
      <c r="I165" s="229"/>
      <c r="J165" s="228">
        <v>1230.0</v>
      </c>
      <c r="K165" s="228">
        <v>20.0</v>
      </c>
      <c r="L165" s="228">
        <v>0.0</v>
      </c>
      <c r="M165" s="228">
        <v>123.0</v>
      </c>
      <c r="N165" s="228">
        <v>123.0</v>
      </c>
      <c r="O165" s="232">
        <v>1127.0</v>
      </c>
      <c r="P165" s="228">
        <v>56.36</v>
      </c>
      <c r="Q165" s="233">
        <v>1183.36</v>
      </c>
      <c r="R165" s="228">
        <v>1183.36</v>
      </c>
      <c r="S165" s="234">
        <v>0.1</v>
      </c>
      <c r="T165" s="228">
        <v>118.34</v>
      </c>
      <c r="U165" s="228">
        <v>0.0</v>
      </c>
      <c r="V165" s="228">
        <v>0.0</v>
      </c>
      <c r="W165" s="228">
        <v>0.0</v>
      </c>
      <c r="X165" s="228">
        <v>0.0</v>
      </c>
      <c r="Y165" s="228">
        <v>23.67</v>
      </c>
      <c r="Z165" s="228">
        <v>0.0</v>
      </c>
      <c r="AA165" s="228">
        <v>0.0</v>
      </c>
      <c r="AB165" s="228">
        <v>0.0</v>
      </c>
      <c r="AC165" s="228">
        <v>0.0</v>
      </c>
      <c r="AD165" s="228">
        <v>25.56</v>
      </c>
      <c r="AE165" s="233">
        <v>167.57</v>
      </c>
      <c r="AF165" s="228">
        <v>0.0</v>
      </c>
      <c r="AG165" s="228">
        <v>0.0</v>
      </c>
      <c r="AH165" s="233">
        <v>0.0</v>
      </c>
      <c r="AI165" s="235">
        <v>56.35</v>
      </c>
      <c r="AJ165" s="228">
        <v>0.0</v>
      </c>
      <c r="AK165" s="228">
        <v>1.13</v>
      </c>
      <c r="AL165" s="236">
        <v>57.48</v>
      </c>
      <c r="AM165" s="233">
        <v>958.3</v>
      </c>
      <c r="AN165" s="228" t="s">
        <v>1565</v>
      </c>
      <c r="AO165" s="228">
        <v>9.72</v>
      </c>
      <c r="AP165" s="228" t="s">
        <v>1052</v>
      </c>
      <c r="AQ165" s="228" t="s">
        <v>1565</v>
      </c>
      <c r="AR165" s="229"/>
      <c r="AS165" s="228" t="s">
        <v>1699</v>
      </c>
      <c r="AT165" s="228" t="s">
        <v>1565</v>
      </c>
      <c r="AU165" s="229"/>
      <c r="AV165" s="229"/>
      <c r="AW165" s="229"/>
      <c r="AX165" s="228" t="s">
        <v>1052</v>
      </c>
      <c r="AY165" s="228" t="s">
        <v>1565</v>
      </c>
    </row>
    <row r="166" ht="22.5" hidden="1" customHeight="1">
      <c r="A166" s="227">
        <v>45805.0</v>
      </c>
      <c r="B166" s="228">
        <v>2.06726089984474E14</v>
      </c>
      <c r="C166" s="229"/>
      <c r="D166" s="230">
        <v>45797.892233796294</v>
      </c>
      <c r="E166" s="228" t="s">
        <v>1563</v>
      </c>
      <c r="F166" s="228" t="s">
        <v>1564</v>
      </c>
      <c r="G166" s="231"/>
      <c r="H166" s="229"/>
      <c r="I166" s="229"/>
      <c r="J166" s="228">
        <v>475.0</v>
      </c>
      <c r="K166" s="228">
        <v>10.0</v>
      </c>
      <c r="L166" s="228">
        <v>0.0</v>
      </c>
      <c r="M166" s="228">
        <v>0.0</v>
      </c>
      <c r="N166" s="228">
        <v>0.0</v>
      </c>
      <c r="O166" s="232">
        <v>485.0</v>
      </c>
      <c r="P166" s="228">
        <v>24.26</v>
      </c>
      <c r="Q166" s="233">
        <v>509.26</v>
      </c>
      <c r="R166" s="228">
        <v>509.24</v>
      </c>
      <c r="S166" s="234">
        <v>0.1</v>
      </c>
      <c r="T166" s="228">
        <v>50.92</v>
      </c>
      <c r="U166" s="228">
        <v>0.0</v>
      </c>
      <c r="V166" s="228">
        <v>0.0</v>
      </c>
      <c r="W166" s="228">
        <v>0.0</v>
      </c>
      <c r="X166" s="228">
        <v>0.0</v>
      </c>
      <c r="Y166" s="228">
        <v>10.18</v>
      </c>
      <c r="Z166" s="228">
        <v>0.0</v>
      </c>
      <c r="AA166" s="228">
        <v>0.0</v>
      </c>
      <c r="AB166" s="228">
        <v>0.0</v>
      </c>
      <c r="AC166" s="228">
        <v>0.0</v>
      </c>
      <c r="AD166" s="228">
        <v>11.0</v>
      </c>
      <c r="AE166" s="233">
        <v>72.1</v>
      </c>
      <c r="AF166" s="228">
        <v>0.0</v>
      </c>
      <c r="AG166" s="228">
        <v>0.0</v>
      </c>
      <c r="AH166" s="233">
        <v>0.0</v>
      </c>
      <c r="AI166" s="235">
        <v>24.25</v>
      </c>
      <c r="AJ166" s="228">
        <v>0.0</v>
      </c>
      <c r="AK166" s="228">
        <v>0.48</v>
      </c>
      <c r="AL166" s="236">
        <v>24.73</v>
      </c>
      <c r="AM166" s="233">
        <v>412.42</v>
      </c>
      <c r="AN166" s="228" t="s">
        <v>1565</v>
      </c>
      <c r="AO166" s="228">
        <v>2.014</v>
      </c>
      <c r="AP166" s="228" t="s">
        <v>1052</v>
      </c>
      <c r="AQ166" s="228" t="s">
        <v>1565</v>
      </c>
      <c r="AR166" s="229"/>
      <c r="AS166" s="228" t="s">
        <v>1641</v>
      </c>
      <c r="AT166" s="228" t="s">
        <v>1565</v>
      </c>
      <c r="AU166" s="229"/>
      <c r="AV166" s="229"/>
      <c r="AW166" s="229"/>
      <c r="AX166" s="228" t="s">
        <v>1052</v>
      </c>
      <c r="AY166" s="228" t="s">
        <v>1565</v>
      </c>
    </row>
    <row r="167" ht="22.5" hidden="1" customHeight="1">
      <c r="A167" s="227">
        <v>45805.0</v>
      </c>
      <c r="B167" s="228">
        <v>2.06804383257586E14</v>
      </c>
      <c r="C167" s="229"/>
      <c r="D167" s="230">
        <v>45798.798414351855</v>
      </c>
      <c r="E167" s="228" t="s">
        <v>1563</v>
      </c>
      <c r="F167" s="228" t="s">
        <v>1564</v>
      </c>
      <c r="G167" s="231"/>
      <c r="H167" s="229"/>
      <c r="I167" s="229"/>
      <c r="J167" s="228">
        <v>825.0</v>
      </c>
      <c r="K167" s="228">
        <v>10.0</v>
      </c>
      <c r="L167" s="228">
        <v>0.0</v>
      </c>
      <c r="M167" s="228">
        <v>0.0</v>
      </c>
      <c r="N167" s="228">
        <v>0.0</v>
      </c>
      <c r="O167" s="232">
        <v>835.0</v>
      </c>
      <c r="P167" s="228">
        <v>41.76</v>
      </c>
      <c r="Q167" s="233">
        <v>876.76</v>
      </c>
      <c r="R167" s="228">
        <v>876.76</v>
      </c>
      <c r="S167" s="234">
        <v>0.1</v>
      </c>
      <c r="T167" s="228">
        <v>87.68</v>
      </c>
      <c r="U167" s="228">
        <v>0.0</v>
      </c>
      <c r="V167" s="228">
        <v>0.0</v>
      </c>
      <c r="W167" s="228">
        <v>0.0</v>
      </c>
      <c r="X167" s="228">
        <v>0.0</v>
      </c>
      <c r="Y167" s="228">
        <v>17.54</v>
      </c>
      <c r="Z167" s="228">
        <v>0.0</v>
      </c>
      <c r="AA167" s="228">
        <v>0.0</v>
      </c>
      <c r="AB167" s="228">
        <v>0.0</v>
      </c>
      <c r="AC167" s="228">
        <v>0.0</v>
      </c>
      <c r="AD167" s="228">
        <v>18.94</v>
      </c>
      <c r="AE167" s="233">
        <v>124.16</v>
      </c>
      <c r="AF167" s="228">
        <v>0.0</v>
      </c>
      <c r="AG167" s="228">
        <v>0.0</v>
      </c>
      <c r="AH167" s="233">
        <v>0.0</v>
      </c>
      <c r="AI167" s="235">
        <v>41.75</v>
      </c>
      <c r="AJ167" s="228">
        <v>0.0</v>
      </c>
      <c r="AK167" s="228">
        <v>0.83</v>
      </c>
      <c r="AL167" s="236">
        <v>42.58</v>
      </c>
      <c r="AM167" s="233">
        <v>710.01</v>
      </c>
      <c r="AN167" s="228" t="s">
        <v>1565</v>
      </c>
      <c r="AO167" s="228">
        <v>14.554</v>
      </c>
      <c r="AP167" s="228" t="s">
        <v>1052</v>
      </c>
      <c r="AQ167" s="228" t="s">
        <v>1565</v>
      </c>
      <c r="AR167" s="229"/>
      <c r="AS167" s="237"/>
      <c r="AT167" s="228" t="s">
        <v>1565</v>
      </c>
      <c r="AU167" s="229"/>
      <c r="AV167" s="229"/>
      <c r="AW167" s="229"/>
      <c r="AX167" s="228" t="s">
        <v>1052</v>
      </c>
      <c r="AY167" s="228" t="s">
        <v>1565</v>
      </c>
    </row>
    <row r="168" ht="22.5" customHeight="1">
      <c r="A168" s="227">
        <v>45805.0</v>
      </c>
      <c r="B168" s="228">
        <v>2.0680671102531E14</v>
      </c>
      <c r="C168" s="229"/>
      <c r="D168" s="230">
        <v>45798.8253587963</v>
      </c>
      <c r="E168" s="228" t="s">
        <v>1563</v>
      </c>
      <c r="F168" s="228" t="s">
        <v>1564</v>
      </c>
      <c r="G168" s="231"/>
      <c r="H168" s="229"/>
      <c r="I168" s="229"/>
      <c r="J168" s="228">
        <v>575.0</v>
      </c>
      <c r="K168" s="228">
        <v>10.0</v>
      </c>
      <c r="L168" s="228">
        <v>0.0</v>
      </c>
      <c r="M168" s="228">
        <v>57.5</v>
      </c>
      <c r="N168" s="228">
        <v>57.5</v>
      </c>
      <c r="O168" s="232">
        <v>527.5</v>
      </c>
      <c r="P168" s="228">
        <v>26.38</v>
      </c>
      <c r="Q168" s="233">
        <v>553.88</v>
      </c>
      <c r="R168" s="228">
        <v>553.88</v>
      </c>
      <c r="S168" s="234">
        <v>0.1</v>
      </c>
      <c r="T168" s="228">
        <v>55.39</v>
      </c>
      <c r="U168" s="228">
        <v>0.0</v>
      </c>
      <c r="V168" s="228">
        <v>0.0</v>
      </c>
      <c r="W168" s="228">
        <v>0.0</v>
      </c>
      <c r="X168" s="228">
        <v>0.0</v>
      </c>
      <c r="Y168" s="228">
        <v>11.08</v>
      </c>
      <c r="Z168" s="228">
        <v>0.0</v>
      </c>
      <c r="AA168" s="228">
        <v>0.0</v>
      </c>
      <c r="AB168" s="228">
        <v>0.0</v>
      </c>
      <c r="AC168" s="228">
        <v>0.0</v>
      </c>
      <c r="AD168" s="228">
        <v>11.96</v>
      </c>
      <c r="AE168" s="233">
        <v>78.43</v>
      </c>
      <c r="AF168" s="228">
        <v>0.0</v>
      </c>
      <c r="AG168" s="228">
        <v>0.0</v>
      </c>
      <c r="AH168" s="233">
        <v>0.0</v>
      </c>
      <c r="AI168" s="235">
        <v>26.38</v>
      </c>
      <c r="AJ168" s="228">
        <v>0.0</v>
      </c>
      <c r="AK168" s="228">
        <v>0.53</v>
      </c>
      <c r="AL168" s="236">
        <v>26.91</v>
      </c>
      <c r="AM168" s="233">
        <v>448.53</v>
      </c>
      <c r="AN168" s="228" t="s">
        <v>1565</v>
      </c>
      <c r="AO168" s="228">
        <v>1.98</v>
      </c>
      <c r="AP168" s="228" t="s">
        <v>1052</v>
      </c>
      <c r="AQ168" s="228" t="s">
        <v>1565</v>
      </c>
      <c r="AR168" s="229"/>
      <c r="AS168" s="228" t="s">
        <v>1663</v>
      </c>
      <c r="AT168" s="228" t="s">
        <v>1565</v>
      </c>
      <c r="AU168" s="229"/>
      <c r="AV168" s="229"/>
      <c r="AW168" s="229"/>
      <c r="AX168" s="228" t="s">
        <v>1052</v>
      </c>
      <c r="AY168" s="228" t="s">
        <v>1565</v>
      </c>
    </row>
    <row r="169" ht="22.5" customHeight="1">
      <c r="A169" s="227">
        <v>45805.0</v>
      </c>
      <c r="B169" s="228">
        <v>2.06812830454965E14</v>
      </c>
      <c r="C169" s="229"/>
      <c r="D169" s="230">
        <v>45798.89618055556</v>
      </c>
      <c r="E169" s="228" t="s">
        <v>1563</v>
      </c>
      <c r="F169" s="228" t="s">
        <v>1564</v>
      </c>
      <c r="G169" s="231"/>
      <c r="H169" s="229"/>
      <c r="I169" s="229"/>
      <c r="J169" s="228">
        <v>725.0</v>
      </c>
      <c r="K169" s="228">
        <v>10.0</v>
      </c>
      <c r="L169" s="228">
        <v>0.0</v>
      </c>
      <c r="M169" s="228">
        <v>72.5</v>
      </c>
      <c r="N169" s="228">
        <v>72.5</v>
      </c>
      <c r="O169" s="232">
        <v>662.5</v>
      </c>
      <c r="P169" s="228">
        <v>33.12</v>
      </c>
      <c r="Q169" s="233">
        <v>695.62</v>
      </c>
      <c r="R169" s="228">
        <v>695.62</v>
      </c>
      <c r="S169" s="234">
        <v>0.1</v>
      </c>
      <c r="T169" s="228">
        <v>69.56</v>
      </c>
      <c r="U169" s="228">
        <v>0.0</v>
      </c>
      <c r="V169" s="228">
        <v>0.0</v>
      </c>
      <c r="W169" s="228">
        <v>0.0</v>
      </c>
      <c r="X169" s="228">
        <v>0.0</v>
      </c>
      <c r="Y169" s="228">
        <v>13.91</v>
      </c>
      <c r="Z169" s="228">
        <v>0.0</v>
      </c>
      <c r="AA169" s="228">
        <v>0.0</v>
      </c>
      <c r="AB169" s="228">
        <v>0.0</v>
      </c>
      <c r="AC169" s="228">
        <v>0.0</v>
      </c>
      <c r="AD169" s="228">
        <v>15.02</v>
      </c>
      <c r="AE169" s="233">
        <v>98.49</v>
      </c>
      <c r="AF169" s="228">
        <v>0.0</v>
      </c>
      <c r="AG169" s="228">
        <v>0.0</v>
      </c>
      <c r="AH169" s="233">
        <v>0.0</v>
      </c>
      <c r="AI169" s="235">
        <v>33.12</v>
      </c>
      <c r="AJ169" s="228">
        <v>0.0</v>
      </c>
      <c r="AK169" s="228">
        <v>0.66</v>
      </c>
      <c r="AL169" s="236">
        <v>33.78</v>
      </c>
      <c r="AM169" s="233">
        <v>563.34</v>
      </c>
      <c r="AN169" s="228" t="s">
        <v>1565</v>
      </c>
      <c r="AO169" s="228">
        <v>4.523</v>
      </c>
      <c r="AP169" s="228" t="s">
        <v>1052</v>
      </c>
      <c r="AQ169" s="228" t="s">
        <v>1565</v>
      </c>
      <c r="AR169" s="229"/>
      <c r="AS169" s="228" t="s">
        <v>1700</v>
      </c>
      <c r="AT169" s="228" t="s">
        <v>1565</v>
      </c>
      <c r="AU169" s="229"/>
      <c r="AV169" s="229"/>
      <c r="AW169" s="229"/>
      <c r="AX169" s="228" t="s">
        <v>1052</v>
      </c>
      <c r="AY169" s="228" t="s">
        <v>1565</v>
      </c>
    </row>
    <row r="170" ht="22.5" hidden="1" customHeight="1">
      <c r="A170" s="227">
        <v>45805.0</v>
      </c>
      <c r="B170" s="228">
        <v>2.06814781695756E14</v>
      </c>
      <c r="C170" s="229"/>
      <c r="D170" s="230">
        <v>45798.918761574074</v>
      </c>
      <c r="E170" s="228" t="s">
        <v>1563</v>
      </c>
      <c r="F170" s="228" t="s">
        <v>1564</v>
      </c>
      <c r="G170" s="231"/>
      <c r="H170" s="229"/>
      <c r="I170" s="228" t="s">
        <v>1701</v>
      </c>
      <c r="J170" s="228">
        <v>495.0</v>
      </c>
      <c r="K170" s="228">
        <v>10.0</v>
      </c>
      <c r="L170" s="228">
        <v>0.0</v>
      </c>
      <c r="M170" s="228">
        <v>0.0</v>
      </c>
      <c r="N170" s="228">
        <v>0.0</v>
      </c>
      <c r="O170" s="232">
        <v>505.0</v>
      </c>
      <c r="P170" s="228">
        <v>25.26</v>
      </c>
      <c r="Q170" s="233">
        <v>530.26</v>
      </c>
      <c r="R170" s="228">
        <v>530.24</v>
      </c>
      <c r="S170" s="234">
        <v>0.1</v>
      </c>
      <c r="T170" s="228">
        <v>53.02</v>
      </c>
      <c r="U170" s="228">
        <v>0.0</v>
      </c>
      <c r="V170" s="228">
        <v>0.0</v>
      </c>
      <c r="W170" s="228">
        <v>0.0</v>
      </c>
      <c r="X170" s="228">
        <v>0.0</v>
      </c>
      <c r="Y170" s="228">
        <v>10.6</v>
      </c>
      <c r="Z170" s="228">
        <v>0.0</v>
      </c>
      <c r="AA170" s="228">
        <v>0.0</v>
      </c>
      <c r="AB170" s="228">
        <v>0.0</v>
      </c>
      <c r="AC170" s="228">
        <v>0.0</v>
      </c>
      <c r="AD170" s="228">
        <v>11.46</v>
      </c>
      <c r="AE170" s="233">
        <v>75.08</v>
      </c>
      <c r="AF170" s="228">
        <v>0.0</v>
      </c>
      <c r="AG170" s="228">
        <v>0.0</v>
      </c>
      <c r="AH170" s="233">
        <v>0.0</v>
      </c>
      <c r="AI170" s="235">
        <v>25.25</v>
      </c>
      <c r="AJ170" s="228">
        <v>0.0</v>
      </c>
      <c r="AK170" s="228">
        <v>0.51</v>
      </c>
      <c r="AL170" s="236">
        <v>25.76</v>
      </c>
      <c r="AM170" s="233">
        <v>429.43</v>
      </c>
      <c r="AN170" s="228" t="s">
        <v>1565</v>
      </c>
      <c r="AO170" s="228">
        <v>2.9</v>
      </c>
      <c r="AP170" s="228" t="s">
        <v>1052</v>
      </c>
      <c r="AQ170" s="228" t="s">
        <v>1565</v>
      </c>
      <c r="AR170" s="229"/>
      <c r="AS170" s="237"/>
      <c r="AT170" s="228" t="s">
        <v>1565</v>
      </c>
      <c r="AU170" s="229"/>
      <c r="AV170" s="229"/>
      <c r="AW170" s="229"/>
      <c r="AX170" s="228" t="s">
        <v>1565</v>
      </c>
      <c r="AY170" s="228" t="s">
        <v>1565</v>
      </c>
    </row>
    <row r="171" ht="22.5" hidden="1" customHeight="1">
      <c r="A171" s="227">
        <v>45805.0</v>
      </c>
      <c r="B171" s="228">
        <v>2.06878532086095E14</v>
      </c>
      <c r="C171" s="229"/>
      <c r="D171" s="230">
        <v>45799.65662037037</v>
      </c>
      <c r="E171" s="228" t="s">
        <v>1563</v>
      </c>
      <c r="F171" s="228" t="s">
        <v>1564</v>
      </c>
      <c r="G171" s="231"/>
      <c r="H171" s="229"/>
      <c r="I171" s="229"/>
      <c r="J171" s="228">
        <v>475.0</v>
      </c>
      <c r="K171" s="228">
        <v>10.0</v>
      </c>
      <c r="L171" s="228">
        <v>0.0</v>
      </c>
      <c r="M171" s="228">
        <v>0.0</v>
      </c>
      <c r="N171" s="228">
        <v>0.0</v>
      </c>
      <c r="O171" s="232">
        <v>485.0</v>
      </c>
      <c r="P171" s="228">
        <v>24.26</v>
      </c>
      <c r="Q171" s="233">
        <v>509.26</v>
      </c>
      <c r="R171" s="228">
        <v>509.24</v>
      </c>
      <c r="S171" s="234">
        <v>0.1</v>
      </c>
      <c r="T171" s="228">
        <v>50.92</v>
      </c>
      <c r="U171" s="228">
        <v>0.0</v>
      </c>
      <c r="V171" s="228">
        <v>0.0</v>
      </c>
      <c r="W171" s="228">
        <v>0.0</v>
      </c>
      <c r="X171" s="228">
        <v>0.0</v>
      </c>
      <c r="Y171" s="228">
        <v>10.18</v>
      </c>
      <c r="Z171" s="228">
        <v>0.0</v>
      </c>
      <c r="AA171" s="228">
        <v>0.0</v>
      </c>
      <c r="AB171" s="228">
        <v>0.0</v>
      </c>
      <c r="AC171" s="228">
        <v>0.0</v>
      </c>
      <c r="AD171" s="228">
        <v>11.0</v>
      </c>
      <c r="AE171" s="233">
        <v>72.1</v>
      </c>
      <c r="AF171" s="228">
        <v>0.0</v>
      </c>
      <c r="AG171" s="228">
        <v>0.0</v>
      </c>
      <c r="AH171" s="233">
        <v>0.0</v>
      </c>
      <c r="AI171" s="235">
        <v>24.25</v>
      </c>
      <c r="AJ171" s="228">
        <v>0.0</v>
      </c>
      <c r="AK171" s="228">
        <v>0.48</v>
      </c>
      <c r="AL171" s="236">
        <v>24.73</v>
      </c>
      <c r="AM171" s="233">
        <v>412.42</v>
      </c>
      <c r="AN171" s="228" t="s">
        <v>1565</v>
      </c>
      <c r="AO171" s="228">
        <v>2.44</v>
      </c>
      <c r="AP171" s="228" t="s">
        <v>1052</v>
      </c>
      <c r="AQ171" s="228" t="s">
        <v>1565</v>
      </c>
      <c r="AR171" s="229"/>
      <c r="AS171" s="228" t="s">
        <v>1702</v>
      </c>
      <c r="AT171" s="228" t="s">
        <v>1565</v>
      </c>
      <c r="AU171" s="229"/>
      <c r="AV171" s="229"/>
      <c r="AW171" s="229"/>
      <c r="AX171" s="228" t="s">
        <v>1052</v>
      </c>
      <c r="AY171" s="228" t="s">
        <v>1565</v>
      </c>
    </row>
    <row r="172" ht="22.5" customHeight="1">
      <c r="A172" s="227">
        <v>45805.0</v>
      </c>
      <c r="B172" s="228">
        <v>2.06892141884888E14</v>
      </c>
      <c r="C172" s="229"/>
      <c r="D172" s="230">
        <v>45799.81413194445</v>
      </c>
      <c r="E172" s="228" t="s">
        <v>1563</v>
      </c>
      <c r="F172" s="228" t="s">
        <v>1564</v>
      </c>
      <c r="G172" s="231"/>
      <c r="H172" s="229"/>
      <c r="I172" s="229"/>
      <c r="J172" s="228">
        <v>625.0</v>
      </c>
      <c r="K172" s="228">
        <v>10.0</v>
      </c>
      <c r="L172" s="228">
        <v>0.0</v>
      </c>
      <c r="M172" s="228">
        <v>62.5</v>
      </c>
      <c r="N172" s="228">
        <v>62.5</v>
      </c>
      <c r="O172" s="232">
        <v>572.5</v>
      </c>
      <c r="P172" s="228">
        <v>28.62</v>
      </c>
      <c r="Q172" s="233">
        <v>601.12</v>
      </c>
      <c r="R172" s="228">
        <v>601.12</v>
      </c>
      <c r="S172" s="234">
        <v>0.1</v>
      </c>
      <c r="T172" s="228">
        <v>60.11</v>
      </c>
      <c r="U172" s="228">
        <v>0.0</v>
      </c>
      <c r="V172" s="228">
        <v>0.0</v>
      </c>
      <c r="W172" s="228">
        <v>0.0</v>
      </c>
      <c r="X172" s="228">
        <v>0.0</v>
      </c>
      <c r="Y172" s="228">
        <v>12.02</v>
      </c>
      <c r="Z172" s="228">
        <v>0.0</v>
      </c>
      <c r="AA172" s="228">
        <v>0.0</v>
      </c>
      <c r="AB172" s="228">
        <v>0.0</v>
      </c>
      <c r="AC172" s="228">
        <v>0.0</v>
      </c>
      <c r="AD172" s="228">
        <v>12.98</v>
      </c>
      <c r="AE172" s="233">
        <v>85.11</v>
      </c>
      <c r="AF172" s="228">
        <v>0.0</v>
      </c>
      <c r="AG172" s="228">
        <v>0.0</v>
      </c>
      <c r="AH172" s="233">
        <v>0.0</v>
      </c>
      <c r="AI172" s="235">
        <v>28.62</v>
      </c>
      <c r="AJ172" s="228">
        <v>0.0</v>
      </c>
      <c r="AK172" s="228">
        <v>0.57</v>
      </c>
      <c r="AL172" s="236">
        <v>29.19</v>
      </c>
      <c r="AM172" s="233">
        <v>486.81</v>
      </c>
      <c r="AN172" s="228" t="s">
        <v>1565</v>
      </c>
      <c r="AO172" s="228">
        <v>2.014</v>
      </c>
      <c r="AP172" s="228" t="s">
        <v>1052</v>
      </c>
      <c r="AQ172" s="228" t="s">
        <v>1565</v>
      </c>
      <c r="AR172" s="229"/>
      <c r="AS172" s="228" t="s">
        <v>1703</v>
      </c>
      <c r="AT172" s="228" t="s">
        <v>1565</v>
      </c>
      <c r="AU172" s="229"/>
      <c r="AV172" s="229"/>
      <c r="AW172" s="229"/>
      <c r="AX172" s="228" t="s">
        <v>1052</v>
      </c>
      <c r="AY172" s="228" t="s">
        <v>1565</v>
      </c>
    </row>
    <row r="173" ht="22.5" hidden="1" customHeight="1">
      <c r="A173" s="227">
        <v>45805.0</v>
      </c>
      <c r="B173" s="228">
        <v>2.06893697047692E14</v>
      </c>
      <c r="C173" s="229"/>
      <c r="D173" s="230">
        <v>45799.832141203704</v>
      </c>
      <c r="E173" s="228" t="s">
        <v>1563</v>
      </c>
      <c r="F173" s="228" t="s">
        <v>1564</v>
      </c>
      <c r="G173" s="231"/>
      <c r="H173" s="229"/>
      <c r="I173" s="229"/>
      <c r="J173" s="228">
        <v>350.0</v>
      </c>
      <c r="K173" s="228">
        <v>0.0</v>
      </c>
      <c r="L173" s="228">
        <v>0.0</v>
      </c>
      <c r="M173" s="228">
        <v>0.0</v>
      </c>
      <c r="N173" s="228">
        <v>0.0</v>
      </c>
      <c r="O173" s="232">
        <v>350.0</v>
      </c>
      <c r="P173" s="228">
        <v>17.5</v>
      </c>
      <c r="Q173" s="233">
        <v>367.5</v>
      </c>
      <c r="R173" s="228">
        <v>367.5</v>
      </c>
      <c r="S173" s="234">
        <v>0.1</v>
      </c>
      <c r="T173" s="228">
        <v>36.75</v>
      </c>
      <c r="U173" s="228">
        <v>0.0</v>
      </c>
      <c r="V173" s="228">
        <v>0.0</v>
      </c>
      <c r="W173" s="228">
        <v>0.0</v>
      </c>
      <c r="X173" s="228">
        <v>0.0</v>
      </c>
      <c r="Y173" s="228">
        <v>7.35</v>
      </c>
      <c r="Z173" s="228">
        <v>0.0</v>
      </c>
      <c r="AA173" s="228">
        <v>0.0</v>
      </c>
      <c r="AB173" s="228">
        <v>0.0</v>
      </c>
      <c r="AC173" s="228">
        <v>0.0</v>
      </c>
      <c r="AD173" s="228">
        <v>7.94</v>
      </c>
      <c r="AE173" s="233">
        <v>52.04</v>
      </c>
      <c r="AF173" s="228">
        <v>0.0</v>
      </c>
      <c r="AG173" s="228">
        <v>0.0</v>
      </c>
      <c r="AH173" s="233">
        <v>0.0</v>
      </c>
      <c r="AI173" s="235">
        <v>17.5</v>
      </c>
      <c r="AJ173" s="228">
        <v>0.0</v>
      </c>
      <c r="AK173" s="228">
        <v>0.35</v>
      </c>
      <c r="AL173" s="236">
        <v>17.85</v>
      </c>
      <c r="AM173" s="233">
        <v>297.61</v>
      </c>
      <c r="AN173" s="228" t="s">
        <v>1565</v>
      </c>
      <c r="AO173" s="228">
        <v>1.457</v>
      </c>
      <c r="AP173" s="228" t="s">
        <v>1052</v>
      </c>
      <c r="AQ173" s="228" t="s">
        <v>1565</v>
      </c>
      <c r="AR173" s="229"/>
      <c r="AS173" s="228" t="s">
        <v>1704</v>
      </c>
      <c r="AT173" s="228" t="s">
        <v>1565</v>
      </c>
      <c r="AU173" s="229"/>
      <c r="AV173" s="229"/>
      <c r="AW173" s="229"/>
      <c r="AX173" s="228" t="s">
        <v>1052</v>
      </c>
      <c r="AY173" s="228" t="s">
        <v>1565</v>
      </c>
    </row>
    <row r="174" ht="22.5" customHeight="1">
      <c r="A174" s="227">
        <v>45805.0</v>
      </c>
      <c r="B174" s="228">
        <v>2.06957813675974E14</v>
      </c>
      <c r="C174" s="229"/>
      <c r="D174" s="230">
        <v>45800.574224537035</v>
      </c>
      <c r="E174" s="228" t="s">
        <v>1563</v>
      </c>
      <c r="F174" s="228" t="s">
        <v>1564</v>
      </c>
      <c r="G174" s="231"/>
      <c r="H174" s="229"/>
      <c r="I174" s="229"/>
      <c r="J174" s="228">
        <v>610.0</v>
      </c>
      <c r="K174" s="228">
        <v>10.0</v>
      </c>
      <c r="L174" s="228">
        <v>0.0</v>
      </c>
      <c r="M174" s="228">
        <v>61.0</v>
      </c>
      <c r="N174" s="228">
        <v>61.0</v>
      </c>
      <c r="O174" s="232">
        <v>559.0</v>
      </c>
      <c r="P174" s="228">
        <v>27.96</v>
      </c>
      <c r="Q174" s="233">
        <v>586.96</v>
      </c>
      <c r="R174" s="228">
        <v>586.94</v>
      </c>
      <c r="S174" s="234">
        <v>0.1</v>
      </c>
      <c r="T174" s="228">
        <v>58.69</v>
      </c>
      <c r="U174" s="228">
        <v>0.0</v>
      </c>
      <c r="V174" s="228">
        <v>0.0</v>
      </c>
      <c r="W174" s="228">
        <v>0.0</v>
      </c>
      <c r="X174" s="228">
        <v>0.0</v>
      </c>
      <c r="Y174" s="228">
        <v>11.74</v>
      </c>
      <c r="Z174" s="228">
        <v>0.0</v>
      </c>
      <c r="AA174" s="228">
        <v>0.0</v>
      </c>
      <c r="AB174" s="228">
        <v>0.0</v>
      </c>
      <c r="AC174" s="228">
        <v>0.0</v>
      </c>
      <c r="AD174" s="228">
        <v>12.68</v>
      </c>
      <c r="AE174" s="233">
        <v>83.11</v>
      </c>
      <c r="AF174" s="228">
        <v>0.0</v>
      </c>
      <c r="AG174" s="228">
        <v>0.0</v>
      </c>
      <c r="AH174" s="233">
        <v>0.0</v>
      </c>
      <c r="AI174" s="235">
        <v>27.95</v>
      </c>
      <c r="AJ174" s="228">
        <v>0.0</v>
      </c>
      <c r="AK174" s="228">
        <v>0.56</v>
      </c>
      <c r="AL174" s="236">
        <v>28.51</v>
      </c>
      <c r="AM174" s="233">
        <v>475.33</v>
      </c>
      <c r="AN174" s="228" t="s">
        <v>1565</v>
      </c>
      <c r="AO174" s="228">
        <v>1.451</v>
      </c>
      <c r="AP174" s="228" t="s">
        <v>1052</v>
      </c>
      <c r="AQ174" s="228" t="s">
        <v>1565</v>
      </c>
      <c r="AR174" s="229"/>
      <c r="AS174" s="228" t="s">
        <v>1691</v>
      </c>
      <c r="AT174" s="228" t="s">
        <v>1565</v>
      </c>
      <c r="AU174" s="229"/>
      <c r="AV174" s="229"/>
      <c r="AW174" s="229"/>
      <c r="AX174" s="228" t="s">
        <v>1052</v>
      </c>
      <c r="AY174" s="228" t="s">
        <v>1565</v>
      </c>
    </row>
    <row r="175" ht="22.5" hidden="1" customHeight="1">
      <c r="A175" s="227">
        <v>45805.0</v>
      </c>
      <c r="B175" s="228">
        <v>2.06968626353153E14</v>
      </c>
      <c r="C175" s="229"/>
      <c r="D175" s="230">
        <v>45800.699375</v>
      </c>
      <c r="E175" s="228" t="s">
        <v>1563</v>
      </c>
      <c r="F175" s="228" t="s">
        <v>1564</v>
      </c>
      <c r="G175" s="231"/>
      <c r="H175" s="229"/>
      <c r="I175" s="229"/>
      <c r="J175" s="228">
        <v>1340.0</v>
      </c>
      <c r="K175" s="228">
        <v>20.0</v>
      </c>
      <c r="L175" s="228">
        <v>0.0</v>
      </c>
      <c r="M175" s="228">
        <v>0.0</v>
      </c>
      <c r="N175" s="228">
        <v>0.0</v>
      </c>
      <c r="O175" s="232">
        <v>1360.0</v>
      </c>
      <c r="P175" s="228">
        <v>68.0</v>
      </c>
      <c r="Q175" s="233">
        <v>1428.0</v>
      </c>
      <c r="R175" s="228">
        <v>1428.0</v>
      </c>
      <c r="S175" s="234">
        <v>0.1</v>
      </c>
      <c r="T175" s="228">
        <v>142.8</v>
      </c>
      <c r="U175" s="228">
        <v>0.0</v>
      </c>
      <c r="V175" s="228">
        <v>0.0</v>
      </c>
      <c r="W175" s="228">
        <v>0.0</v>
      </c>
      <c r="X175" s="228">
        <v>0.0</v>
      </c>
      <c r="Y175" s="228">
        <v>28.56</v>
      </c>
      <c r="Z175" s="228">
        <v>0.0</v>
      </c>
      <c r="AA175" s="228">
        <v>0.0</v>
      </c>
      <c r="AB175" s="228">
        <v>0.0</v>
      </c>
      <c r="AC175" s="228">
        <v>0.0</v>
      </c>
      <c r="AD175" s="228">
        <v>30.84</v>
      </c>
      <c r="AE175" s="233">
        <v>202.2</v>
      </c>
      <c r="AF175" s="228">
        <v>0.0</v>
      </c>
      <c r="AG175" s="228">
        <v>0.0</v>
      </c>
      <c r="AH175" s="233">
        <v>0.0</v>
      </c>
      <c r="AI175" s="235">
        <v>68.0</v>
      </c>
      <c r="AJ175" s="228">
        <v>0.0</v>
      </c>
      <c r="AK175" s="228">
        <v>1.36</v>
      </c>
      <c r="AL175" s="236">
        <v>69.36</v>
      </c>
      <c r="AM175" s="233">
        <v>1156.44</v>
      </c>
      <c r="AN175" s="228" t="s">
        <v>1565</v>
      </c>
      <c r="AO175" s="228">
        <v>1.451</v>
      </c>
      <c r="AP175" s="228" t="s">
        <v>1052</v>
      </c>
      <c r="AQ175" s="228" t="s">
        <v>1565</v>
      </c>
      <c r="AR175" s="229"/>
      <c r="AS175" s="237"/>
      <c r="AT175" s="228" t="s">
        <v>1565</v>
      </c>
      <c r="AU175" s="229"/>
      <c r="AV175" s="229"/>
      <c r="AW175" s="229"/>
      <c r="AX175" s="228" t="s">
        <v>1565</v>
      </c>
      <c r="AY175" s="228" t="s">
        <v>1565</v>
      </c>
    </row>
    <row r="176" ht="22.5" customHeight="1">
      <c r="A176" s="227">
        <v>45805.0</v>
      </c>
      <c r="B176" s="228">
        <v>2.06977340433888E14</v>
      </c>
      <c r="C176" s="229"/>
      <c r="D176" s="230">
        <v>45800.80023148148</v>
      </c>
      <c r="E176" s="228" t="s">
        <v>1563</v>
      </c>
      <c r="F176" s="228" t="s">
        <v>1564</v>
      </c>
      <c r="G176" s="231"/>
      <c r="H176" s="229"/>
      <c r="I176" s="228" t="s">
        <v>1610</v>
      </c>
      <c r="J176" s="228">
        <v>1105.0</v>
      </c>
      <c r="K176" s="228">
        <v>10.0</v>
      </c>
      <c r="L176" s="228">
        <v>0.0</v>
      </c>
      <c r="M176" s="228">
        <v>110.5</v>
      </c>
      <c r="N176" s="228">
        <v>110.5</v>
      </c>
      <c r="O176" s="232">
        <v>1004.5</v>
      </c>
      <c r="P176" s="228">
        <v>50.22</v>
      </c>
      <c r="Q176" s="233">
        <v>1054.72</v>
      </c>
      <c r="R176" s="228">
        <v>1054.72</v>
      </c>
      <c r="S176" s="234">
        <v>0.1</v>
      </c>
      <c r="T176" s="228">
        <v>105.47</v>
      </c>
      <c r="U176" s="228">
        <v>0.0</v>
      </c>
      <c r="V176" s="228">
        <v>0.0</v>
      </c>
      <c r="W176" s="228">
        <v>0.0</v>
      </c>
      <c r="X176" s="228">
        <v>0.0</v>
      </c>
      <c r="Y176" s="228">
        <v>21.09</v>
      </c>
      <c r="Z176" s="228">
        <v>0.0</v>
      </c>
      <c r="AA176" s="228">
        <v>0.0</v>
      </c>
      <c r="AB176" s="228">
        <v>0.0</v>
      </c>
      <c r="AC176" s="228">
        <v>0.0</v>
      </c>
      <c r="AD176" s="228">
        <v>22.78</v>
      </c>
      <c r="AE176" s="233">
        <v>149.34</v>
      </c>
      <c r="AF176" s="228">
        <v>0.0</v>
      </c>
      <c r="AG176" s="228">
        <v>0.0</v>
      </c>
      <c r="AH176" s="233">
        <v>0.0</v>
      </c>
      <c r="AI176" s="235">
        <v>50.23</v>
      </c>
      <c r="AJ176" s="228">
        <v>0.0</v>
      </c>
      <c r="AK176" s="228">
        <v>1.0</v>
      </c>
      <c r="AL176" s="236">
        <v>51.23</v>
      </c>
      <c r="AM176" s="233">
        <v>854.15</v>
      </c>
      <c r="AN176" s="228" t="s">
        <v>1565</v>
      </c>
      <c r="AO176" s="228">
        <v>5.28</v>
      </c>
      <c r="AP176" s="228" t="s">
        <v>1052</v>
      </c>
      <c r="AQ176" s="228" t="s">
        <v>1565</v>
      </c>
      <c r="AR176" s="229"/>
      <c r="AS176" s="228" t="s">
        <v>1705</v>
      </c>
      <c r="AT176" s="228" t="s">
        <v>1565</v>
      </c>
      <c r="AU176" s="229"/>
      <c r="AV176" s="229"/>
      <c r="AW176" s="229"/>
      <c r="AX176" s="228" t="s">
        <v>1052</v>
      </c>
      <c r="AY176" s="228" t="s">
        <v>1565</v>
      </c>
    </row>
    <row r="177" ht="22.5" customHeight="1">
      <c r="A177" s="227">
        <v>45805.0</v>
      </c>
      <c r="B177" s="228">
        <v>2.06981066752981E14</v>
      </c>
      <c r="C177" s="229"/>
      <c r="D177" s="230">
        <v>45800.843356481484</v>
      </c>
      <c r="E177" s="228" t="s">
        <v>1563</v>
      </c>
      <c r="F177" s="228" t="s">
        <v>1564</v>
      </c>
      <c r="G177" s="231"/>
      <c r="H177" s="229"/>
      <c r="I177" s="229"/>
      <c r="J177" s="228">
        <v>970.0</v>
      </c>
      <c r="K177" s="228">
        <v>10.0</v>
      </c>
      <c r="L177" s="228">
        <v>0.0</v>
      </c>
      <c r="M177" s="228">
        <v>97.0</v>
      </c>
      <c r="N177" s="228">
        <v>97.0</v>
      </c>
      <c r="O177" s="232">
        <v>883.0</v>
      </c>
      <c r="P177" s="228">
        <v>44.16</v>
      </c>
      <c r="Q177" s="233">
        <v>927.16</v>
      </c>
      <c r="R177" s="228">
        <v>927.14</v>
      </c>
      <c r="S177" s="234">
        <v>0.1</v>
      </c>
      <c r="T177" s="228">
        <v>92.71</v>
      </c>
      <c r="U177" s="228">
        <v>0.0</v>
      </c>
      <c r="V177" s="228">
        <v>0.0</v>
      </c>
      <c r="W177" s="228">
        <v>0.0</v>
      </c>
      <c r="X177" s="228">
        <v>0.0</v>
      </c>
      <c r="Y177" s="228">
        <v>18.54</v>
      </c>
      <c r="Z177" s="228">
        <v>0.0</v>
      </c>
      <c r="AA177" s="228">
        <v>0.0</v>
      </c>
      <c r="AB177" s="228">
        <v>0.0</v>
      </c>
      <c r="AC177" s="228">
        <v>0.0</v>
      </c>
      <c r="AD177" s="228">
        <v>20.02</v>
      </c>
      <c r="AE177" s="233">
        <v>131.27</v>
      </c>
      <c r="AF177" s="228">
        <v>0.0</v>
      </c>
      <c r="AG177" s="228">
        <v>120.0</v>
      </c>
      <c r="AH177" s="233">
        <v>120.0</v>
      </c>
      <c r="AI177" s="235">
        <v>44.15</v>
      </c>
      <c r="AJ177" s="228">
        <v>0.0</v>
      </c>
      <c r="AK177" s="228">
        <v>0.88</v>
      </c>
      <c r="AL177" s="236">
        <v>45.03</v>
      </c>
      <c r="AM177" s="233">
        <v>630.84</v>
      </c>
      <c r="AN177" s="228" t="s">
        <v>1565</v>
      </c>
      <c r="AO177" s="228">
        <v>4.263</v>
      </c>
      <c r="AP177" s="228" t="s">
        <v>1052</v>
      </c>
      <c r="AQ177" s="228" t="s">
        <v>1565</v>
      </c>
      <c r="AR177" s="229"/>
      <c r="AS177" s="228" t="s">
        <v>1697</v>
      </c>
      <c r="AT177" s="228" t="s">
        <v>1565</v>
      </c>
      <c r="AU177" s="229"/>
      <c r="AV177" s="229"/>
      <c r="AW177" s="229"/>
      <c r="AX177" s="228" t="s">
        <v>1052</v>
      </c>
      <c r="AY177" s="228" t="s">
        <v>1565</v>
      </c>
    </row>
    <row r="178" ht="22.5" hidden="1" customHeight="1">
      <c r="A178" s="227">
        <v>45805.0</v>
      </c>
      <c r="B178" s="228">
        <v>2.06984438566775E14</v>
      </c>
      <c r="C178" s="229"/>
      <c r="D178" s="230">
        <v>45800.88238425926</v>
      </c>
      <c r="E178" s="228" t="s">
        <v>1563</v>
      </c>
      <c r="F178" s="228" t="s">
        <v>1564</v>
      </c>
      <c r="G178" s="231"/>
      <c r="H178" s="229"/>
      <c r="I178" s="229"/>
      <c r="J178" s="228">
        <v>470.0</v>
      </c>
      <c r="K178" s="228">
        <v>0.0</v>
      </c>
      <c r="L178" s="228">
        <v>0.0</v>
      </c>
      <c r="M178" s="228">
        <v>0.0</v>
      </c>
      <c r="N178" s="228">
        <v>0.0</v>
      </c>
      <c r="O178" s="232">
        <v>470.0</v>
      </c>
      <c r="P178" s="228">
        <v>23.5</v>
      </c>
      <c r="Q178" s="233">
        <v>493.5</v>
      </c>
      <c r="R178" s="228">
        <v>493.5</v>
      </c>
      <c r="S178" s="234">
        <v>0.1</v>
      </c>
      <c r="T178" s="228">
        <v>49.35</v>
      </c>
      <c r="U178" s="228">
        <v>0.0</v>
      </c>
      <c r="V178" s="228">
        <v>0.0</v>
      </c>
      <c r="W178" s="228">
        <v>0.0</v>
      </c>
      <c r="X178" s="228">
        <v>0.0</v>
      </c>
      <c r="Y178" s="228">
        <v>9.87</v>
      </c>
      <c r="Z178" s="228">
        <v>0.0</v>
      </c>
      <c r="AA178" s="228">
        <v>0.0</v>
      </c>
      <c r="AB178" s="228">
        <v>0.0</v>
      </c>
      <c r="AC178" s="228">
        <v>0.0</v>
      </c>
      <c r="AD178" s="228">
        <v>10.66</v>
      </c>
      <c r="AE178" s="233">
        <v>69.88</v>
      </c>
      <c r="AF178" s="228">
        <v>0.0</v>
      </c>
      <c r="AG178" s="228">
        <v>0.0</v>
      </c>
      <c r="AH178" s="233">
        <v>0.0</v>
      </c>
      <c r="AI178" s="235">
        <v>23.5</v>
      </c>
      <c r="AJ178" s="228">
        <v>0.0</v>
      </c>
      <c r="AK178" s="228">
        <v>0.47</v>
      </c>
      <c r="AL178" s="236">
        <v>23.97</v>
      </c>
      <c r="AM178" s="233">
        <v>399.65</v>
      </c>
      <c r="AN178" s="228" t="s">
        <v>1565</v>
      </c>
      <c r="AO178" s="228">
        <v>3.661</v>
      </c>
      <c r="AP178" s="228" t="s">
        <v>1052</v>
      </c>
      <c r="AQ178" s="228" t="s">
        <v>1565</v>
      </c>
      <c r="AR178" s="229"/>
      <c r="AS178" s="237"/>
      <c r="AT178" s="228" t="s">
        <v>1565</v>
      </c>
      <c r="AU178" s="229"/>
      <c r="AV178" s="229"/>
      <c r="AW178" s="229"/>
      <c r="AX178" s="228" t="s">
        <v>1565</v>
      </c>
      <c r="AY178" s="228" t="s">
        <v>1565</v>
      </c>
    </row>
    <row r="179" ht="22.5" customHeight="1">
      <c r="A179" s="227">
        <v>45805.0</v>
      </c>
      <c r="B179" s="228">
        <v>2.06986078089069E14</v>
      </c>
      <c r="C179" s="229"/>
      <c r="D179" s="230">
        <v>45800.90136574074</v>
      </c>
      <c r="E179" s="228" t="s">
        <v>1563</v>
      </c>
      <c r="F179" s="228" t="s">
        <v>1564</v>
      </c>
      <c r="G179" s="231"/>
      <c r="H179" s="229"/>
      <c r="I179" s="229"/>
      <c r="J179" s="228">
        <v>575.0</v>
      </c>
      <c r="K179" s="228">
        <v>10.0</v>
      </c>
      <c r="L179" s="228">
        <v>0.0</v>
      </c>
      <c r="M179" s="228">
        <v>57.5</v>
      </c>
      <c r="N179" s="228">
        <v>57.5</v>
      </c>
      <c r="O179" s="232">
        <v>527.5</v>
      </c>
      <c r="P179" s="228">
        <v>26.38</v>
      </c>
      <c r="Q179" s="233">
        <v>553.88</v>
      </c>
      <c r="R179" s="228">
        <v>553.88</v>
      </c>
      <c r="S179" s="234">
        <v>0.1</v>
      </c>
      <c r="T179" s="228">
        <v>55.39</v>
      </c>
      <c r="U179" s="228">
        <v>0.0</v>
      </c>
      <c r="V179" s="228">
        <v>0.0</v>
      </c>
      <c r="W179" s="228">
        <v>0.0</v>
      </c>
      <c r="X179" s="228">
        <v>0.0</v>
      </c>
      <c r="Y179" s="228">
        <v>11.08</v>
      </c>
      <c r="Z179" s="228">
        <v>0.0</v>
      </c>
      <c r="AA179" s="228">
        <v>0.0</v>
      </c>
      <c r="AB179" s="228">
        <v>0.0</v>
      </c>
      <c r="AC179" s="228">
        <v>0.0</v>
      </c>
      <c r="AD179" s="228">
        <v>11.96</v>
      </c>
      <c r="AE179" s="233">
        <v>78.43</v>
      </c>
      <c r="AF179" s="228">
        <v>0.0</v>
      </c>
      <c r="AG179" s="228">
        <v>0.0</v>
      </c>
      <c r="AH179" s="233">
        <v>0.0</v>
      </c>
      <c r="AI179" s="235">
        <v>26.38</v>
      </c>
      <c r="AJ179" s="228">
        <v>0.0</v>
      </c>
      <c r="AK179" s="228">
        <v>0.53</v>
      </c>
      <c r="AL179" s="236">
        <v>26.91</v>
      </c>
      <c r="AM179" s="233">
        <v>448.53</v>
      </c>
      <c r="AN179" s="228" t="s">
        <v>1565</v>
      </c>
      <c r="AO179" s="228">
        <v>3.024</v>
      </c>
      <c r="AP179" s="228" t="s">
        <v>1052</v>
      </c>
      <c r="AQ179" s="228" t="s">
        <v>1565</v>
      </c>
      <c r="AR179" s="229"/>
      <c r="AS179" s="228" t="s">
        <v>1706</v>
      </c>
      <c r="AT179" s="228" t="s">
        <v>1565</v>
      </c>
      <c r="AU179" s="229"/>
      <c r="AV179" s="229"/>
      <c r="AW179" s="229"/>
      <c r="AX179" s="228" t="s">
        <v>1052</v>
      </c>
      <c r="AY179" s="228" t="s">
        <v>1565</v>
      </c>
    </row>
    <row r="180" ht="22.5" customHeight="1">
      <c r="A180" s="227">
        <v>45805.0</v>
      </c>
      <c r="B180" s="228">
        <v>2.06991226843513E14</v>
      </c>
      <c r="C180" s="229"/>
      <c r="D180" s="230">
        <v>45800.96094907408</v>
      </c>
      <c r="E180" s="228" t="s">
        <v>1563</v>
      </c>
      <c r="F180" s="228" t="s">
        <v>1564</v>
      </c>
      <c r="G180" s="231"/>
      <c r="H180" s="229"/>
      <c r="I180" s="229"/>
      <c r="J180" s="228">
        <v>725.0</v>
      </c>
      <c r="K180" s="228">
        <v>10.0</v>
      </c>
      <c r="L180" s="228">
        <v>0.0</v>
      </c>
      <c r="M180" s="228">
        <v>72.5</v>
      </c>
      <c r="N180" s="228">
        <v>72.5</v>
      </c>
      <c r="O180" s="232">
        <v>662.5</v>
      </c>
      <c r="P180" s="228">
        <v>33.12</v>
      </c>
      <c r="Q180" s="233">
        <v>695.62</v>
      </c>
      <c r="R180" s="228">
        <v>695.62</v>
      </c>
      <c r="S180" s="234">
        <v>0.1</v>
      </c>
      <c r="T180" s="228">
        <v>69.56</v>
      </c>
      <c r="U180" s="228">
        <v>0.0</v>
      </c>
      <c r="V180" s="228">
        <v>0.0</v>
      </c>
      <c r="W180" s="228">
        <v>0.0</v>
      </c>
      <c r="X180" s="228">
        <v>0.0</v>
      </c>
      <c r="Y180" s="228">
        <v>13.91</v>
      </c>
      <c r="Z180" s="228">
        <v>0.0</v>
      </c>
      <c r="AA180" s="228">
        <v>0.0</v>
      </c>
      <c r="AB180" s="228">
        <v>0.0</v>
      </c>
      <c r="AC180" s="228">
        <v>0.0</v>
      </c>
      <c r="AD180" s="228">
        <v>15.02</v>
      </c>
      <c r="AE180" s="233">
        <v>98.49</v>
      </c>
      <c r="AF180" s="228">
        <v>0.0</v>
      </c>
      <c r="AG180" s="228">
        <v>0.0</v>
      </c>
      <c r="AH180" s="233">
        <v>0.0</v>
      </c>
      <c r="AI180" s="235">
        <v>33.12</v>
      </c>
      <c r="AJ180" s="228">
        <v>0.0</v>
      </c>
      <c r="AK180" s="228">
        <v>0.66</v>
      </c>
      <c r="AL180" s="236">
        <v>33.78</v>
      </c>
      <c r="AM180" s="233">
        <v>563.34</v>
      </c>
      <c r="AN180" s="228" t="s">
        <v>1565</v>
      </c>
      <c r="AO180" s="228">
        <v>2.9</v>
      </c>
      <c r="AP180" s="228" t="s">
        <v>1052</v>
      </c>
      <c r="AQ180" s="228" t="s">
        <v>1565</v>
      </c>
      <c r="AR180" s="229"/>
      <c r="AS180" s="228" t="s">
        <v>1707</v>
      </c>
      <c r="AT180" s="228" t="s">
        <v>1565</v>
      </c>
      <c r="AU180" s="229"/>
      <c r="AV180" s="229"/>
      <c r="AW180" s="229"/>
      <c r="AX180" s="228" t="s">
        <v>1052</v>
      </c>
      <c r="AY180" s="228" t="s">
        <v>1565</v>
      </c>
    </row>
    <row r="181" ht="22.5" customHeight="1">
      <c r="A181" s="227">
        <v>45805.0</v>
      </c>
      <c r="B181" s="228">
        <v>2.07042708189062E14</v>
      </c>
      <c r="C181" s="229"/>
      <c r="D181" s="230">
        <v>45801.556805555556</v>
      </c>
      <c r="E181" s="228" t="s">
        <v>1563</v>
      </c>
      <c r="F181" s="228" t="s">
        <v>1564</v>
      </c>
      <c r="G181" s="231"/>
      <c r="H181" s="229"/>
      <c r="I181" s="228" t="s">
        <v>1708</v>
      </c>
      <c r="J181" s="228">
        <v>690.0</v>
      </c>
      <c r="K181" s="228">
        <v>10.0</v>
      </c>
      <c r="L181" s="228">
        <v>0.0</v>
      </c>
      <c r="M181" s="228">
        <v>66.0</v>
      </c>
      <c r="N181" s="228">
        <v>66.0</v>
      </c>
      <c r="O181" s="232">
        <v>634.0</v>
      </c>
      <c r="P181" s="228">
        <v>31.7</v>
      </c>
      <c r="Q181" s="233">
        <v>665.7</v>
      </c>
      <c r="R181" s="228">
        <v>665.7</v>
      </c>
      <c r="S181" s="234">
        <v>0.1</v>
      </c>
      <c r="T181" s="228">
        <v>66.57</v>
      </c>
      <c r="U181" s="228">
        <v>0.0</v>
      </c>
      <c r="V181" s="228">
        <v>0.0</v>
      </c>
      <c r="W181" s="228">
        <v>0.0</v>
      </c>
      <c r="X181" s="228">
        <v>0.0</v>
      </c>
      <c r="Y181" s="228">
        <v>13.31</v>
      </c>
      <c r="Z181" s="228">
        <v>0.0</v>
      </c>
      <c r="AA181" s="228">
        <v>0.0</v>
      </c>
      <c r="AB181" s="228">
        <v>0.0</v>
      </c>
      <c r="AC181" s="228">
        <v>0.0</v>
      </c>
      <c r="AD181" s="228">
        <v>14.38</v>
      </c>
      <c r="AE181" s="233">
        <v>94.26</v>
      </c>
      <c r="AF181" s="228">
        <v>0.0</v>
      </c>
      <c r="AG181" s="228">
        <v>0.0</v>
      </c>
      <c r="AH181" s="233">
        <v>0.0</v>
      </c>
      <c r="AI181" s="235">
        <v>31.7</v>
      </c>
      <c r="AJ181" s="228">
        <v>0.0</v>
      </c>
      <c r="AK181" s="228">
        <v>0.63</v>
      </c>
      <c r="AL181" s="236">
        <v>32.33</v>
      </c>
      <c r="AM181" s="233">
        <v>539.11</v>
      </c>
      <c r="AN181" s="228" t="s">
        <v>1565</v>
      </c>
      <c r="AO181" s="228">
        <v>4.514</v>
      </c>
      <c r="AP181" s="228" t="s">
        <v>1052</v>
      </c>
      <c r="AQ181" s="228" t="s">
        <v>1565</v>
      </c>
      <c r="AR181" s="229"/>
      <c r="AS181" s="228" t="s">
        <v>1709</v>
      </c>
      <c r="AT181" s="228" t="s">
        <v>1565</v>
      </c>
      <c r="AU181" s="229"/>
      <c r="AV181" s="229"/>
      <c r="AW181" s="229"/>
      <c r="AX181" s="228" t="s">
        <v>1052</v>
      </c>
      <c r="AY181" s="228" t="s">
        <v>1565</v>
      </c>
    </row>
    <row r="182" ht="22.5" hidden="1" customHeight="1">
      <c r="A182" s="227">
        <v>45805.0</v>
      </c>
      <c r="B182" s="228">
        <v>2.07051887111039E14</v>
      </c>
      <c r="C182" s="229"/>
      <c r="D182" s="230">
        <v>45801.66304398148</v>
      </c>
      <c r="E182" s="228" t="s">
        <v>1563</v>
      </c>
      <c r="F182" s="228" t="s">
        <v>1564</v>
      </c>
      <c r="G182" s="231"/>
      <c r="H182" s="229"/>
      <c r="I182" s="229"/>
      <c r="J182" s="228">
        <v>350.0</v>
      </c>
      <c r="K182" s="228">
        <v>0.0</v>
      </c>
      <c r="L182" s="228">
        <v>0.0</v>
      </c>
      <c r="M182" s="228">
        <v>0.0</v>
      </c>
      <c r="N182" s="228">
        <v>0.0</v>
      </c>
      <c r="O182" s="232">
        <v>350.0</v>
      </c>
      <c r="P182" s="228">
        <v>17.5</v>
      </c>
      <c r="Q182" s="233">
        <v>367.5</v>
      </c>
      <c r="R182" s="228">
        <v>367.5</v>
      </c>
      <c r="S182" s="234">
        <v>0.1</v>
      </c>
      <c r="T182" s="228">
        <v>36.75</v>
      </c>
      <c r="U182" s="228">
        <v>0.0</v>
      </c>
      <c r="V182" s="228">
        <v>0.0</v>
      </c>
      <c r="W182" s="228">
        <v>0.0</v>
      </c>
      <c r="X182" s="228">
        <v>0.0</v>
      </c>
      <c r="Y182" s="228">
        <v>7.35</v>
      </c>
      <c r="Z182" s="228">
        <v>0.0</v>
      </c>
      <c r="AA182" s="228">
        <v>0.0</v>
      </c>
      <c r="AB182" s="228">
        <v>0.0</v>
      </c>
      <c r="AC182" s="228">
        <v>0.0</v>
      </c>
      <c r="AD182" s="228">
        <v>7.94</v>
      </c>
      <c r="AE182" s="233">
        <v>52.04</v>
      </c>
      <c r="AF182" s="228">
        <v>0.0</v>
      </c>
      <c r="AG182" s="228">
        <v>0.0</v>
      </c>
      <c r="AH182" s="233">
        <v>0.0</v>
      </c>
      <c r="AI182" s="235">
        <v>17.5</v>
      </c>
      <c r="AJ182" s="228">
        <v>0.0</v>
      </c>
      <c r="AK182" s="228">
        <v>0.35</v>
      </c>
      <c r="AL182" s="236">
        <v>17.85</v>
      </c>
      <c r="AM182" s="233">
        <v>297.61</v>
      </c>
      <c r="AN182" s="228" t="s">
        <v>1565</v>
      </c>
      <c r="AO182" s="228">
        <v>4.674</v>
      </c>
      <c r="AP182" s="228" t="s">
        <v>1052</v>
      </c>
      <c r="AQ182" s="228" t="s">
        <v>1565</v>
      </c>
      <c r="AR182" s="229"/>
      <c r="AS182" s="228" t="s">
        <v>1710</v>
      </c>
      <c r="AT182" s="228" t="s">
        <v>1565</v>
      </c>
      <c r="AU182" s="229"/>
      <c r="AV182" s="229"/>
      <c r="AW182" s="229"/>
      <c r="AX182" s="228" t="s">
        <v>1052</v>
      </c>
      <c r="AY182" s="228" t="s">
        <v>1565</v>
      </c>
    </row>
    <row r="183" ht="22.5" customHeight="1">
      <c r="A183" s="227">
        <v>45805.0</v>
      </c>
      <c r="B183" s="228">
        <v>2.07056939709199E14</v>
      </c>
      <c r="C183" s="229"/>
      <c r="D183" s="230">
        <v>45801.7215162037</v>
      </c>
      <c r="E183" s="228" t="s">
        <v>1563</v>
      </c>
      <c r="F183" s="228" t="s">
        <v>1564</v>
      </c>
      <c r="G183" s="231"/>
      <c r="H183" s="229"/>
      <c r="I183" s="229"/>
      <c r="J183" s="228">
        <v>540.0</v>
      </c>
      <c r="K183" s="228">
        <v>10.0</v>
      </c>
      <c r="L183" s="228">
        <v>0.0</v>
      </c>
      <c r="M183" s="228">
        <v>54.0</v>
      </c>
      <c r="N183" s="228">
        <v>54.0</v>
      </c>
      <c r="O183" s="232">
        <v>496.0</v>
      </c>
      <c r="P183" s="228">
        <v>24.8</v>
      </c>
      <c r="Q183" s="233">
        <v>520.8</v>
      </c>
      <c r="R183" s="228">
        <v>520.8</v>
      </c>
      <c r="S183" s="234">
        <v>0.1</v>
      </c>
      <c r="T183" s="228">
        <v>52.08</v>
      </c>
      <c r="U183" s="228">
        <v>0.0</v>
      </c>
      <c r="V183" s="228">
        <v>0.0</v>
      </c>
      <c r="W183" s="228">
        <v>0.0</v>
      </c>
      <c r="X183" s="228">
        <v>0.0</v>
      </c>
      <c r="Y183" s="228">
        <v>10.42</v>
      </c>
      <c r="Z183" s="228">
        <v>0.0</v>
      </c>
      <c r="AA183" s="228">
        <v>0.0</v>
      </c>
      <c r="AB183" s="228">
        <v>0.0</v>
      </c>
      <c r="AC183" s="228">
        <v>0.0</v>
      </c>
      <c r="AD183" s="228">
        <v>11.26</v>
      </c>
      <c r="AE183" s="233">
        <v>73.76</v>
      </c>
      <c r="AF183" s="228">
        <v>0.0</v>
      </c>
      <c r="AG183" s="228">
        <v>0.0</v>
      </c>
      <c r="AH183" s="233">
        <v>0.0</v>
      </c>
      <c r="AI183" s="235">
        <v>24.8</v>
      </c>
      <c r="AJ183" s="228">
        <v>0.0</v>
      </c>
      <c r="AK183" s="228">
        <v>0.5</v>
      </c>
      <c r="AL183" s="236">
        <v>25.3</v>
      </c>
      <c r="AM183" s="233">
        <v>421.76</v>
      </c>
      <c r="AN183" s="228" t="s">
        <v>1565</v>
      </c>
      <c r="AO183" s="228">
        <v>2.014</v>
      </c>
      <c r="AP183" s="228" t="s">
        <v>1052</v>
      </c>
      <c r="AQ183" s="228" t="s">
        <v>1565</v>
      </c>
      <c r="AR183" s="229"/>
      <c r="AS183" s="228" t="s">
        <v>1711</v>
      </c>
      <c r="AT183" s="228" t="s">
        <v>1565</v>
      </c>
      <c r="AU183" s="229"/>
      <c r="AV183" s="229"/>
      <c r="AW183" s="229"/>
      <c r="AX183" s="228" t="s">
        <v>1052</v>
      </c>
      <c r="AY183" s="228" t="s">
        <v>1565</v>
      </c>
    </row>
    <row r="184" ht="22.5" customHeight="1">
      <c r="A184" s="227">
        <v>45805.0</v>
      </c>
      <c r="B184" s="228">
        <v>2.07062050161607E14</v>
      </c>
      <c r="C184" s="229"/>
      <c r="D184" s="230">
        <v>45801.7806712963</v>
      </c>
      <c r="E184" s="228" t="s">
        <v>1563</v>
      </c>
      <c r="F184" s="228" t="s">
        <v>1564</v>
      </c>
      <c r="G184" s="231"/>
      <c r="H184" s="229"/>
      <c r="I184" s="229"/>
      <c r="J184" s="228">
        <v>1225.0</v>
      </c>
      <c r="K184" s="228">
        <v>0.0</v>
      </c>
      <c r="L184" s="228">
        <v>0.0</v>
      </c>
      <c r="M184" s="228">
        <v>122.5</v>
      </c>
      <c r="N184" s="228">
        <v>122.5</v>
      </c>
      <c r="O184" s="232">
        <v>1102.5</v>
      </c>
      <c r="P184" s="228">
        <v>55.12</v>
      </c>
      <c r="Q184" s="233">
        <v>1157.62</v>
      </c>
      <c r="R184" s="228">
        <v>1157.62</v>
      </c>
      <c r="S184" s="234">
        <v>0.1</v>
      </c>
      <c r="T184" s="228">
        <v>115.76</v>
      </c>
      <c r="U184" s="228">
        <v>0.0</v>
      </c>
      <c r="V184" s="228">
        <v>0.0</v>
      </c>
      <c r="W184" s="228">
        <v>0.0</v>
      </c>
      <c r="X184" s="228">
        <v>0.0</v>
      </c>
      <c r="Y184" s="228">
        <v>23.15</v>
      </c>
      <c r="Z184" s="228">
        <v>0.0</v>
      </c>
      <c r="AA184" s="228">
        <v>0.0</v>
      </c>
      <c r="AB184" s="228">
        <v>0.0</v>
      </c>
      <c r="AC184" s="228">
        <v>0.0</v>
      </c>
      <c r="AD184" s="228">
        <v>25.0</v>
      </c>
      <c r="AE184" s="233">
        <v>163.91</v>
      </c>
      <c r="AF184" s="228">
        <v>0.0</v>
      </c>
      <c r="AG184" s="228">
        <v>0.0</v>
      </c>
      <c r="AH184" s="233">
        <v>0.0</v>
      </c>
      <c r="AI184" s="235">
        <v>55.12</v>
      </c>
      <c r="AJ184" s="228">
        <v>0.0</v>
      </c>
      <c r="AK184" s="228">
        <v>1.1</v>
      </c>
      <c r="AL184" s="236">
        <v>56.22</v>
      </c>
      <c r="AM184" s="233">
        <v>937.48</v>
      </c>
      <c r="AN184" s="228" t="s">
        <v>1565</v>
      </c>
      <c r="AO184" s="228">
        <v>3.75</v>
      </c>
      <c r="AP184" s="228" t="s">
        <v>1052</v>
      </c>
      <c r="AQ184" s="228" t="s">
        <v>1565</v>
      </c>
      <c r="AR184" s="229"/>
      <c r="AS184" s="228" t="s">
        <v>1712</v>
      </c>
      <c r="AT184" s="228" t="s">
        <v>1565</v>
      </c>
      <c r="AU184" s="229"/>
      <c r="AV184" s="229"/>
      <c r="AW184" s="229"/>
      <c r="AX184" s="228" t="s">
        <v>1052</v>
      </c>
      <c r="AY184" s="228" t="s">
        <v>1565</v>
      </c>
    </row>
    <row r="185" ht="22.5" customHeight="1">
      <c r="A185" s="227">
        <v>45805.0</v>
      </c>
      <c r="B185" s="228">
        <v>2.07065083599143E14</v>
      </c>
      <c r="C185" s="229"/>
      <c r="D185" s="230">
        <v>45801.815775462965</v>
      </c>
      <c r="E185" s="228" t="s">
        <v>1563</v>
      </c>
      <c r="F185" s="228" t="s">
        <v>1564</v>
      </c>
      <c r="G185" s="231"/>
      <c r="H185" s="229"/>
      <c r="I185" s="229"/>
      <c r="J185" s="228">
        <v>645.0</v>
      </c>
      <c r="K185" s="228">
        <v>10.0</v>
      </c>
      <c r="L185" s="228">
        <v>0.0</v>
      </c>
      <c r="M185" s="228">
        <v>64.5</v>
      </c>
      <c r="N185" s="228">
        <v>64.5</v>
      </c>
      <c r="O185" s="232">
        <v>590.5</v>
      </c>
      <c r="P185" s="228">
        <v>29.52</v>
      </c>
      <c r="Q185" s="233">
        <v>620.02</v>
      </c>
      <c r="R185" s="228">
        <v>620.02</v>
      </c>
      <c r="S185" s="234">
        <v>0.1</v>
      </c>
      <c r="T185" s="228">
        <v>62.0</v>
      </c>
      <c r="U185" s="228">
        <v>0.0</v>
      </c>
      <c r="V185" s="228">
        <v>0.0</v>
      </c>
      <c r="W185" s="228">
        <v>0.0</v>
      </c>
      <c r="X185" s="228">
        <v>0.0</v>
      </c>
      <c r="Y185" s="228">
        <v>12.4</v>
      </c>
      <c r="Z185" s="228">
        <v>0.0</v>
      </c>
      <c r="AA185" s="228">
        <v>0.0</v>
      </c>
      <c r="AB185" s="228">
        <v>0.0</v>
      </c>
      <c r="AC185" s="228">
        <v>0.0</v>
      </c>
      <c r="AD185" s="228">
        <v>13.4</v>
      </c>
      <c r="AE185" s="233">
        <v>87.8</v>
      </c>
      <c r="AF185" s="228">
        <v>0.0</v>
      </c>
      <c r="AG185" s="228">
        <v>0.0</v>
      </c>
      <c r="AH185" s="233">
        <v>0.0</v>
      </c>
      <c r="AI185" s="235">
        <v>29.52</v>
      </c>
      <c r="AJ185" s="228">
        <v>0.0</v>
      </c>
      <c r="AK185" s="228">
        <v>0.59</v>
      </c>
      <c r="AL185" s="236">
        <v>30.11</v>
      </c>
      <c r="AM185" s="233">
        <v>502.12</v>
      </c>
      <c r="AN185" s="228" t="s">
        <v>1565</v>
      </c>
      <c r="AO185" s="228">
        <v>0.745</v>
      </c>
      <c r="AP185" s="228" t="s">
        <v>1052</v>
      </c>
      <c r="AQ185" s="228" t="s">
        <v>1565</v>
      </c>
      <c r="AR185" s="229"/>
      <c r="AS185" s="228" t="s">
        <v>1663</v>
      </c>
      <c r="AT185" s="228" t="s">
        <v>1565</v>
      </c>
      <c r="AU185" s="229"/>
      <c r="AV185" s="229"/>
      <c r="AW185" s="229"/>
      <c r="AX185" s="228" t="s">
        <v>1052</v>
      </c>
      <c r="AY185" s="228" t="s">
        <v>1565</v>
      </c>
    </row>
    <row r="186" ht="22.5" customHeight="1">
      <c r="A186" s="227">
        <v>45805.0</v>
      </c>
      <c r="B186" s="228">
        <v>2.07066146589024E14</v>
      </c>
      <c r="C186" s="229"/>
      <c r="D186" s="230">
        <v>45801.8280787037</v>
      </c>
      <c r="E186" s="228" t="s">
        <v>1563</v>
      </c>
      <c r="F186" s="228" t="s">
        <v>1564</v>
      </c>
      <c r="G186" s="231"/>
      <c r="H186" s="229"/>
      <c r="I186" s="229"/>
      <c r="J186" s="228">
        <v>750.0</v>
      </c>
      <c r="K186" s="228">
        <v>0.0</v>
      </c>
      <c r="L186" s="228">
        <v>0.0</v>
      </c>
      <c r="M186" s="228">
        <v>74.5</v>
      </c>
      <c r="N186" s="228">
        <v>74.5</v>
      </c>
      <c r="O186" s="232">
        <v>675.5</v>
      </c>
      <c r="P186" s="228">
        <v>33.78</v>
      </c>
      <c r="Q186" s="233">
        <v>709.28</v>
      </c>
      <c r="R186" s="228">
        <v>709.28</v>
      </c>
      <c r="S186" s="234">
        <v>0.1</v>
      </c>
      <c r="T186" s="228">
        <v>70.93</v>
      </c>
      <c r="U186" s="228">
        <v>0.0</v>
      </c>
      <c r="V186" s="228">
        <v>0.0</v>
      </c>
      <c r="W186" s="228">
        <v>0.0</v>
      </c>
      <c r="X186" s="228">
        <v>0.0</v>
      </c>
      <c r="Y186" s="228">
        <v>14.19</v>
      </c>
      <c r="Z186" s="228">
        <v>0.0</v>
      </c>
      <c r="AA186" s="228">
        <v>0.0</v>
      </c>
      <c r="AB186" s="228">
        <v>0.0</v>
      </c>
      <c r="AC186" s="228">
        <v>0.0</v>
      </c>
      <c r="AD186" s="228">
        <v>15.32</v>
      </c>
      <c r="AE186" s="233">
        <v>100.44</v>
      </c>
      <c r="AF186" s="228">
        <v>0.0</v>
      </c>
      <c r="AG186" s="228">
        <v>0.0</v>
      </c>
      <c r="AH186" s="233">
        <v>0.0</v>
      </c>
      <c r="AI186" s="235">
        <v>33.77</v>
      </c>
      <c r="AJ186" s="228">
        <v>0.0</v>
      </c>
      <c r="AK186" s="228">
        <v>0.68</v>
      </c>
      <c r="AL186" s="236">
        <v>34.45</v>
      </c>
      <c r="AM186" s="233">
        <v>574.38</v>
      </c>
      <c r="AN186" s="228" t="s">
        <v>1565</v>
      </c>
      <c r="AO186" s="228">
        <v>1.802</v>
      </c>
      <c r="AP186" s="228" t="s">
        <v>1052</v>
      </c>
      <c r="AQ186" s="228" t="s">
        <v>1565</v>
      </c>
      <c r="AR186" s="229"/>
      <c r="AS186" s="228" t="s">
        <v>1713</v>
      </c>
      <c r="AT186" s="228" t="s">
        <v>1565</v>
      </c>
      <c r="AU186" s="229"/>
      <c r="AV186" s="229"/>
      <c r="AW186" s="229"/>
      <c r="AX186" s="228" t="s">
        <v>1052</v>
      </c>
      <c r="AY186" s="228" t="s">
        <v>1565</v>
      </c>
    </row>
    <row r="187" ht="22.5" customHeight="1">
      <c r="A187" s="227">
        <v>45805.0</v>
      </c>
      <c r="B187" s="228">
        <v>2.07073607033432E14</v>
      </c>
      <c r="C187" s="229"/>
      <c r="D187" s="230">
        <v>45801.91443287037</v>
      </c>
      <c r="E187" s="228" t="s">
        <v>1563</v>
      </c>
      <c r="F187" s="228" t="s">
        <v>1564</v>
      </c>
      <c r="G187" s="231"/>
      <c r="H187" s="229"/>
      <c r="I187" s="229"/>
      <c r="J187" s="228">
        <v>1475.0</v>
      </c>
      <c r="K187" s="228">
        <v>20.0</v>
      </c>
      <c r="L187" s="228">
        <v>0.0</v>
      </c>
      <c r="M187" s="228">
        <v>147.5</v>
      </c>
      <c r="N187" s="228">
        <v>147.5</v>
      </c>
      <c r="O187" s="232">
        <v>1347.5</v>
      </c>
      <c r="P187" s="228">
        <v>67.38</v>
      </c>
      <c r="Q187" s="233">
        <v>1414.88</v>
      </c>
      <c r="R187" s="228">
        <v>1414.88</v>
      </c>
      <c r="S187" s="234">
        <v>0.1</v>
      </c>
      <c r="T187" s="228">
        <v>141.49</v>
      </c>
      <c r="U187" s="228">
        <v>0.0</v>
      </c>
      <c r="V187" s="228">
        <v>0.0</v>
      </c>
      <c r="W187" s="228">
        <v>0.0</v>
      </c>
      <c r="X187" s="228">
        <v>0.0</v>
      </c>
      <c r="Y187" s="228">
        <v>28.3</v>
      </c>
      <c r="Z187" s="228">
        <v>0.0</v>
      </c>
      <c r="AA187" s="228">
        <v>0.0</v>
      </c>
      <c r="AB187" s="228">
        <v>0.0</v>
      </c>
      <c r="AC187" s="228">
        <v>0.0</v>
      </c>
      <c r="AD187" s="228">
        <v>30.56</v>
      </c>
      <c r="AE187" s="233">
        <v>200.35</v>
      </c>
      <c r="AF187" s="228">
        <v>0.0</v>
      </c>
      <c r="AG187" s="228">
        <v>0.0</v>
      </c>
      <c r="AH187" s="233">
        <v>0.0</v>
      </c>
      <c r="AI187" s="235">
        <v>67.38</v>
      </c>
      <c r="AJ187" s="228">
        <v>0.0</v>
      </c>
      <c r="AK187" s="228">
        <v>1.35</v>
      </c>
      <c r="AL187" s="236">
        <v>68.73</v>
      </c>
      <c r="AM187" s="233">
        <v>1145.8</v>
      </c>
      <c r="AN187" s="228" t="s">
        <v>1565</v>
      </c>
      <c r="AO187" s="228">
        <v>5.266</v>
      </c>
      <c r="AP187" s="228" t="s">
        <v>1052</v>
      </c>
      <c r="AQ187" s="228" t="s">
        <v>1565</v>
      </c>
      <c r="AR187" s="229"/>
      <c r="AS187" s="228" t="s">
        <v>1714</v>
      </c>
      <c r="AT187" s="228" t="s">
        <v>1565</v>
      </c>
      <c r="AU187" s="229"/>
      <c r="AV187" s="229"/>
      <c r="AW187" s="229"/>
      <c r="AX187" s="228" t="s">
        <v>1052</v>
      </c>
      <c r="AY187" s="228" t="s">
        <v>1565</v>
      </c>
    </row>
    <row r="188" ht="22.5" customHeight="1">
      <c r="A188" s="227">
        <v>45805.0</v>
      </c>
      <c r="B188" s="228">
        <v>2.07075401442768E14</v>
      </c>
      <c r="C188" s="229"/>
      <c r="D188" s="230">
        <v>45801.93519675926</v>
      </c>
      <c r="E188" s="228" t="s">
        <v>1563</v>
      </c>
      <c r="F188" s="228" t="s">
        <v>1564</v>
      </c>
      <c r="G188" s="231"/>
      <c r="H188" s="229"/>
      <c r="I188" s="229"/>
      <c r="J188" s="228">
        <v>725.0</v>
      </c>
      <c r="K188" s="228">
        <v>10.0</v>
      </c>
      <c r="L188" s="228">
        <v>0.0</v>
      </c>
      <c r="M188" s="228">
        <v>72.5</v>
      </c>
      <c r="N188" s="228">
        <v>72.5</v>
      </c>
      <c r="O188" s="232">
        <v>662.5</v>
      </c>
      <c r="P188" s="228">
        <v>33.12</v>
      </c>
      <c r="Q188" s="233">
        <v>695.62</v>
      </c>
      <c r="R188" s="228">
        <v>695.62</v>
      </c>
      <c r="S188" s="234">
        <v>0.1</v>
      </c>
      <c r="T188" s="228">
        <v>69.56</v>
      </c>
      <c r="U188" s="228">
        <v>0.0</v>
      </c>
      <c r="V188" s="228">
        <v>0.0</v>
      </c>
      <c r="W188" s="228">
        <v>0.0</v>
      </c>
      <c r="X188" s="228">
        <v>0.0</v>
      </c>
      <c r="Y188" s="228">
        <v>13.91</v>
      </c>
      <c r="Z188" s="228">
        <v>0.0</v>
      </c>
      <c r="AA188" s="228">
        <v>0.0</v>
      </c>
      <c r="AB188" s="228">
        <v>0.0</v>
      </c>
      <c r="AC188" s="228">
        <v>0.0</v>
      </c>
      <c r="AD188" s="228">
        <v>15.02</v>
      </c>
      <c r="AE188" s="233">
        <v>98.49</v>
      </c>
      <c r="AF188" s="228">
        <v>0.0</v>
      </c>
      <c r="AG188" s="228">
        <v>0.0</v>
      </c>
      <c r="AH188" s="233">
        <v>0.0</v>
      </c>
      <c r="AI188" s="235">
        <v>33.12</v>
      </c>
      <c r="AJ188" s="228">
        <v>0.0</v>
      </c>
      <c r="AK188" s="228">
        <v>0.66</v>
      </c>
      <c r="AL188" s="236">
        <v>33.78</v>
      </c>
      <c r="AM188" s="233">
        <v>563.34</v>
      </c>
      <c r="AN188" s="228" t="s">
        <v>1565</v>
      </c>
      <c r="AO188" s="228">
        <v>2.9</v>
      </c>
      <c r="AP188" s="228" t="s">
        <v>1052</v>
      </c>
      <c r="AQ188" s="228" t="s">
        <v>1565</v>
      </c>
      <c r="AR188" s="229"/>
      <c r="AS188" s="228" t="s">
        <v>1715</v>
      </c>
      <c r="AT188" s="228" t="s">
        <v>1565</v>
      </c>
      <c r="AU188" s="229"/>
      <c r="AV188" s="229"/>
      <c r="AW188" s="229"/>
      <c r="AX188" s="228" t="s">
        <v>1052</v>
      </c>
      <c r="AY188" s="228" t="s">
        <v>1565</v>
      </c>
    </row>
    <row r="189" ht="22.5" customHeight="1">
      <c r="A189" s="227">
        <v>45812.0</v>
      </c>
      <c r="B189" s="228">
        <v>2.07231253775437E14</v>
      </c>
      <c r="C189" s="229"/>
      <c r="D189" s="230">
        <v>45803.73903935185</v>
      </c>
      <c r="E189" s="228" t="s">
        <v>1563</v>
      </c>
      <c r="F189" s="228" t="s">
        <v>1564</v>
      </c>
      <c r="G189" s="231"/>
      <c r="H189" s="229"/>
      <c r="I189" s="229"/>
      <c r="J189" s="228">
        <v>770.0</v>
      </c>
      <c r="K189" s="228">
        <v>10.0</v>
      </c>
      <c r="L189" s="228">
        <v>0.0</v>
      </c>
      <c r="M189" s="228">
        <v>77.0</v>
      </c>
      <c r="N189" s="228">
        <v>77.0</v>
      </c>
      <c r="O189" s="232">
        <v>703.0</v>
      </c>
      <c r="P189" s="228">
        <v>35.16</v>
      </c>
      <c r="Q189" s="233">
        <v>738.16</v>
      </c>
      <c r="R189" s="228">
        <v>738.14</v>
      </c>
      <c r="S189" s="234">
        <v>0.1</v>
      </c>
      <c r="T189" s="228">
        <v>73.81</v>
      </c>
      <c r="U189" s="228">
        <v>0.0</v>
      </c>
      <c r="V189" s="228">
        <v>0.0</v>
      </c>
      <c r="W189" s="228">
        <v>0.0</v>
      </c>
      <c r="X189" s="228">
        <v>0.0</v>
      </c>
      <c r="Y189" s="228">
        <v>14.76</v>
      </c>
      <c r="Z189" s="228">
        <v>0.0</v>
      </c>
      <c r="AA189" s="228">
        <v>0.0</v>
      </c>
      <c r="AB189" s="228">
        <v>0.0</v>
      </c>
      <c r="AC189" s="228">
        <v>0.0</v>
      </c>
      <c r="AD189" s="228">
        <v>15.94</v>
      </c>
      <c r="AE189" s="233">
        <v>104.51</v>
      </c>
      <c r="AF189" s="228">
        <v>0.0</v>
      </c>
      <c r="AG189" s="228">
        <v>0.0</v>
      </c>
      <c r="AH189" s="233">
        <v>0.0</v>
      </c>
      <c r="AI189" s="235">
        <v>35.15</v>
      </c>
      <c r="AJ189" s="228">
        <v>0.0</v>
      </c>
      <c r="AK189" s="228">
        <v>0.7</v>
      </c>
      <c r="AL189" s="236">
        <v>35.85</v>
      </c>
      <c r="AM189" s="233">
        <v>597.78</v>
      </c>
      <c r="AN189" s="228" t="s">
        <v>1565</v>
      </c>
      <c r="AO189" s="228">
        <v>5.485</v>
      </c>
      <c r="AP189" s="228" t="s">
        <v>1052</v>
      </c>
      <c r="AQ189" s="228" t="s">
        <v>1565</v>
      </c>
      <c r="AR189" s="229"/>
      <c r="AS189" s="228" t="s">
        <v>1716</v>
      </c>
      <c r="AT189" s="228" t="s">
        <v>1565</v>
      </c>
      <c r="AU189" s="229"/>
      <c r="AV189" s="229"/>
      <c r="AW189" s="229"/>
      <c r="AX189" s="228" t="s">
        <v>1052</v>
      </c>
      <c r="AY189" s="228" t="s">
        <v>1565</v>
      </c>
    </row>
    <row r="190" ht="22.5" customHeight="1">
      <c r="A190" s="227">
        <v>45812.0</v>
      </c>
      <c r="B190" s="228">
        <v>2.07237304341873E14</v>
      </c>
      <c r="C190" s="229"/>
      <c r="D190" s="230">
        <v>45803.80907407407</v>
      </c>
      <c r="E190" s="228" t="s">
        <v>1563</v>
      </c>
      <c r="F190" s="228" t="s">
        <v>1564</v>
      </c>
      <c r="G190" s="231"/>
      <c r="H190" s="229"/>
      <c r="I190" s="229"/>
      <c r="J190" s="228">
        <v>575.0</v>
      </c>
      <c r="K190" s="228">
        <v>10.0</v>
      </c>
      <c r="L190" s="228">
        <v>0.0</v>
      </c>
      <c r="M190" s="228">
        <v>57.5</v>
      </c>
      <c r="N190" s="228">
        <v>57.5</v>
      </c>
      <c r="O190" s="232">
        <v>527.5</v>
      </c>
      <c r="P190" s="228">
        <v>26.38</v>
      </c>
      <c r="Q190" s="233">
        <v>553.88</v>
      </c>
      <c r="R190" s="228">
        <v>553.88</v>
      </c>
      <c r="S190" s="234">
        <v>0.1</v>
      </c>
      <c r="T190" s="228">
        <v>55.39</v>
      </c>
      <c r="U190" s="228">
        <v>0.0</v>
      </c>
      <c r="V190" s="228">
        <v>0.0</v>
      </c>
      <c r="W190" s="228">
        <v>0.0</v>
      </c>
      <c r="X190" s="228">
        <v>0.0</v>
      </c>
      <c r="Y190" s="228">
        <v>11.08</v>
      </c>
      <c r="Z190" s="228">
        <v>0.0</v>
      </c>
      <c r="AA190" s="228">
        <v>0.0</v>
      </c>
      <c r="AB190" s="228">
        <v>0.0</v>
      </c>
      <c r="AC190" s="228">
        <v>0.0</v>
      </c>
      <c r="AD190" s="228">
        <v>11.96</v>
      </c>
      <c r="AE190" s="233">
        <v>78.43</v>
      </c>
      <c r="AF190" s="228">
        <v>0.0</v>
      </c>
      <c r="AG190" s="228">
        <v>0.0</v>
      </c>
      <c r="AH190" s="233">
        <v>0.0</v>
      </c>
      <c r="AI190" s="235">
        <v>26.38</v>
      </c>
      <c r="AJ190" s="228">
        <v>0.0</v>
      </c>
      <c r="AK190" s="228">
        <v>0.53</v>
      </c>
      <c r="AL190" s="236">
        <v>26.91</v>
      </c>
      <c r="AM190" s="233">
        <v>448.53</v>
      </c>
      <c r="AN190" s="228" t="s">
        <v>1565</v>
      </c>
      <c r="AO190" s="228">
        <v>6.241</v>
      </c>
      <c r="AP190" s="228" t="s">
        <v>1052</v>
      </c>
      <c r="AQ190" s="228" t="s">
        <v>1565</v>
      </c>
      <c r="AR190" s="229"/>
      <c r="AS190" s="228" t="s">
        <v>1717</v>
      </c>
      <c r="AT190" s="228" t="s">
        <v>1565</v>
      </c>
      <c r="AU190" s="229"/>
      <c r="AV190" s="229"/>
      <c r="AW190" s="229"/>
      <c r="AX190" s="228" t="s">
        <v>1052</v>
      </c>
      <c r="AY190" s="228" t="s">
        <v>1565</v>
      </c>
    </row>
    <row r="191" ht="22.5" hidden="1" customHeight="1">
      <c r="A191" s="227">
        <v>45812.0</v>
      </c>
      <c r="B191" s="228">
        <v>2.07240937493432E14</v>
      </c>
      <c r="C191" s="229"/>
      <c r="D191" s="230">
        <v>45803.851122685184</v>
      </c>
      <c r="E191" s="228" t="s">
        <v>1563</v>
      </c>
      <c r="F191" s="228" t="s">
        <v>1564</v>
      </c>
      <c r="G191" s="231"/>
      <c r="H191" s="229"/>
      <c r="I191" s="229"/>
      <c r="J191" s="228">
        <v>645.0</v>
      </c>
      <c r="K191" s="228">
        <v>10.0</v>
      </c>
      <c r="L191" s="228">
        <v>0.0</v>
      </c>
      <c r="M191" s="228">
        <v>0.0</v>
      </c>
      <c r="N191" s="228">
        <v>0.0</v>
      </c>
      <c r="O191" s="232">
        <v>655.0</v>
      </c>
      <c r="P191" s="228">
        <v>32.76</v>
      </c>
      <c r="Q191" s="233">
        <v>687.76</v>
      </c>
      <c r="R191" s="228">
        <v>687.76</v>
      </c>
      <c r="S191" s="234">
        <v>0.1</v>
      </c>
      <c r="T191" s="228">
        <v>68.78</v>
      </c>
      <c r="U191" s="228">
        <v>0.0</v>
      </c>
      <c r="V191" s="228">
        <v>0.0</v>
      </c>
      <c r="W191" s="228">
        <v>0.0</v>
      </c>
      <c r="X191" s="228">
        <v>0.0</v>
      </c>
      <c r="Y191" s="228">
        <v>13.76</v>
      </c>
      <c r="Z191" s="228">
        <v>0.0</v>
      </c>
      <c r="AA191" s="228">
        <v>0.0</v>
      </c>
      <c r="AB191" s="228">
        <v>0.0</v>
      </c>
      <c r="AC191" s="228">
        <v>0.0</v>
      </c>
      <c r="AD191" s="228">
        <v>14.86</v>
      </c>
      <c r="AE191" s="233">
        <v>97.4</v>
      </c>
      <c r="AF191" s="228">
        <v>0.0</v>
      </c>
      <c r="AG191" s="228">
        <v>0.0</v>
      </c>
      <c r="AH191" s="233">
        <v>0.0</v>
      </c>
      <c r="AI191" s="235">
        <v>32.75</v>
      </c>
      <c r="AJ191" s="228">
        <v>0.0</v>
      </c>
      <c r="AK191" s="228">
        <v>0.66</v>
      </c>
      <c r="AL191" s="236">
        <v>33.41</v>
      </c>
      <c r="AM191" s="233">
        <v>556.95</v>
      </c>
      <c r="AN191" s="228" t="s">
        <v>1565</v>
      </c>
      <c r="AO191" s="228">
        <v>11.404</v>
      </c>
      <c r="AP191" s="228" t="s">
        <v>1052</v>
      </c>
      <c r="AQ191" s="228" t="s">
        <v>1565</v>
      </c>
      <c r="AR191" s="229"/>
      <c r="AS191" s="237"/>
      <c r="AT191" s="228" t="s">
        <v>1565</v>
      </c>
      <c r="AU191" s="229"/>
      <c r="AV191" s="229"/>
      <c r="AW191" s="229"/>
      <c r="AX191" s="228" t="s">
        <v>1052</v>
      </c>
      <c r="AY191" s="228" t="s">
        <v>1565</v>
      </c>
    </row>
    <row r="192" ht="22.5" customHeight="1">
      <c r="A192" s="227">
        <v>45812.0</v>
      </c>
      <c r="B192" s="228">
        <v>2.07242034038925E14</v>
      </c>
      <c r="C192" s="229"/>
      <c r="D192" s="230">
        <v>45803.86381944444</v>
      </c>
      <c r="E192" s="228" t="s">
        <v>1563</v>
      </c>
      <c r="F192" s="228" t="s">
        <v>1564</v>
      </c>
      <c r="G192" s="231"/>
      <c r="H192" s="229"/>
      <c r="I192" s="228" t="s">
        <v>1588</v>
      </c>
      <c r="J192" s="228">
        <v>1120.0</v>
      </c>
      <c r="K192" s="228">
        <v>10.0</v>
      </c>
      <c r="L192" s="228">
        <v>0.0</v>
      </c>
      <c r="M192" s="228">
        <v>91.99</v>
      </c>
      <c r="N192" s="228">
        <v>91.99</v>
      </c>
      <c r="O192" s="232">
        <v>1038.01</v>
      </c>
      <c r="P192" s="228">
        <v>51.9</v>
      </c>
      <c r="Q192" s="233">
        <v>1089.91</v>
      </c>
      <c r="R192" s="228">
        <v>1089.91</v>
      </c>
      <c r="S192" s="234">
        <v>0.1</v>
      </c>
      <c r="T192" s="228">
        <v>108.99</v>
      </c>
      <c r="U192" s="228">
        <v>0.0</v>
      </c>
      <c r="V192" s="228">
        <v>0.0</v>
      </c>
      <c r="W192" s="228">
        <v>0.0</v>
      </c>
      <c r="X192" s="228">
        <v>0.0</v>
      </c>
      <c r="Y192" s="228">
        <v>21.8</v>
      </c>
      <c r="Z192" s="228">
        <v>0.0</v>
      </c>
      <c r="AA192" s="228">
        <v>0.0</v>
      </c>
      <c r="AB192" s="228">
        <v>0.0</v>
      </c>
      <c r="AC192" s="228">
        <v>0.0</v>
      </c>
      <c r="AD192" s="228">
        <v>23.54</v>
      </c>
      <c r="AE192" s="233">
        <v>154.33</v>
      </c>
      <c r="AF192" s="228">
        <v>0.0</v>
      </c>
      <c r="AG192" s="228">
        <v>0.0</v>
      </c>
      <c r="AH192" s="233">
        <v>0.0</v>
      </c>
      <c r="AI192" s="235">
        <v>51.9</v>
      </c>
      <c r="AJ192" s="228">
        <v>0.0</v>
      </c>
      <c r="AK192" s="228">
        <v>1.04</v>
      </c>
      <c r="AL192" s="236">
        <v>52.94</v>
      </c>
      <c r="AM192" s="233">
        <v>882.64</v>
      </c>
      <c r="AN192" s="228" t="s">
        <v>1565</v>
      </c>
      <c r="AO192" s="228">
        <v>5.142</v>
      </c>
      <c r="AP192" s="228" t="s">
        <v>1052</v>
      </c>
      <c r="AQ192" s="228" t="s">
        <v>1565</v>
      </c>
      <c r="AR192" s="229"/>
      <c r="AS192" s="228" t="s">
        <v>1718</v>
      </c>
      <c r="AT192" s="228" t="s">
        <v>1565</v>
      </c>
      <c r="AU192" s="229"/>
      <c r="AV192" s="229"/>
      <c r="AW192" s="229"/>
      <c r="AX192" s="228" t="s">
        <v>1052</v>
      </c>
      <c r="AY192" s="228" t="s">
        <v>1565</v>
      </c>
    </row>
    <row r="193" ht="22.5" hidden="1" customHeight="1">
      <c r="A193" s="227">
        <v>45812.0</v>
      </c>
      <c r="B193" s="228">
        <v>2.07242105744884E14</v>
      </c>
      <c r="C193" s="229"/>
      <c r="D193" s="230">
        <v>45803.864641203705</v>
      </c>
      <c r="E193" s="228" t="s">
        <v>1563</v>
      </c>
      <c r="F193" s="228" t="s">
        <v>1564</v>
      </c>
      <c r="G193" s="231"/>
      <c r="H193" s="229"/>
      <c r="I193" s="229"/>
      <c r="J193" s="228">
        <v>825.0</v>
      </c>
      <c r="K193" s="228">
        <v>10.0</v>
      </c>
      <c r="L193" s="228">
        <v>0.0</v>
      </c>
      <c r="M193" s="228">
        <v>0.0</v>
      </c>
      <c r="N193" s="228">
        <v>0.0</v>
      </c>
      <c r="O193" s="232">
        <v>835.0</v>
      </c>
      <c r="P193" s="228">
        <v>41.76</v>
      </c>
      <c r="Q193" s="233">
        <v>876.76</v>
      </c>
      <c r="R193" s="228">
        <v>876.76</v>
      </c>
      <c r="S193" s="234">
        <v>0.1</v>
      </c>
      <c r="T193" s="228">
        <v>87.68</v>
      </c>
      <c r="U193" s="228">
        <v>0.0</v>
      </c>
      <c r="V193" s="228">
        <v>0.0</v>
      </c>
      <c r="W193" s="228">
        <v>0.0</v>
      </c>
      <c r="X193" s="228">
        <v>0.0</v>
      </c>
      <c r="Y193" s="228">
        <v>17.54</v>
      </c>
      <c r="Z193" s="228">
        <v>0.0</v>
      </c>
      <c r="AA193" s="228">
        <v>0.0</v>
      </c>
      <c r="AB193" s="228">
        <v>0.0</v>
      </c>
      <c r="AC193" s="228">
        <v>0.0</v>
      </c>
      <c r="AD193" s="228">
        <v>18.94</v>
      </c>
      <c r="AE193" s="233">
        <v>124.16</v>
      </c>
      <c r="AF193" s="228">
        <v>0.0</v>
      </c>
      <c r="AG193" s="228">
        <v>0.0</v>
      </c>
      <c r="AH193" s="233">
        <v>0.0</v>
      </c>
      <c r="AI193" s="235">
        <v>41.75</v>
      </c>
      <c r="AJ193" s="228">
        <v>0.0</v>
      </c>
      <c r="AK193" s="228">
        <v>0.83</v>
      </c>
      <c r="AL193" s="236">
        <v>42.58</v>
      </c>
      <c r="AM193" s="233">
        <v>710.01</v>
      </c>
      <c r="AN193" s="228" t="s">
        <v>1565</v>
      </c>
      <c r="AO193" s="228">
        <v>1.541</v>
      </c>
      <c r="AP193" s="228" t="s">
        <v>1052</v>
      </c>
      <c r="AQ193" s="228" t="s">
        <v>1565</v>
      </c>
      <c r="AR193" s="229"/>
      <c r="AS193" s="237"/>
      <c r="AT193" s="228" t="s">
        <v>1565</v>
      </c>
      <c r="AU193" s="229"/>
      <c r="AV193" s="229"/>
      <c r="AW193" s="229"/>
      <c r="AX193" s="228" t="s">
        <v>1565</v>
      </c>
      <c r="AY193" s="228" t="s">
        <v>1565</v>
      </c>
    </row>
    <row r="194" ht="22.5" customHeight="1">
      <c r="A194" s="227">
        <v>45812.0</v>
      </c>
      <c r="B194" s="228">
        <v>2.07242286740797E14</v>
      </c>
      <c r="C194" s="229"/>
      <c r="D194" s="230">
        <v>45803.866736111115</v>
      </c>
      <c r="E194" s="228" t="s">
        <v>1563</v>
      </c>
      <c r="F194" s="228" t="s">
        <v>1564</v>
      </c>
      <c r="G194" s="231"/>
      <c r="H194" s="229"/>
      <c r="I194" s="229"/>
      <c r="J194" s="228">
        <v>750.0</v>
      </c>
      <c r="K194" s="228">
        <v>10.0</v>
      </c>
      <c r="L194" s="228">
        <v>0.0</v>
      </c>
      <c r="M194" s="228">
        <v>75.0</v>
      </c>
      <c r="N194" s="228">
        <v>75.0</v>
      </c>
      <c r="O194" s="232">
        <v>685.0</v>
      </c>
      <c r="P194" s="228">
        <v>34.26</v>
      </c>
      <c r="Q194" s="233">
        <v>719.26</v>
      </c>
      <c r="R194" s="228">
        <v>719.24</v>
      </c>
      <c r="S194" s="234">
        <v>0.1</v>
      </c>
      <c r="T194" s="228">
        <v>71.92</v>
      </c>
      <c r="U194" s="228">
        <v>0.0</v>
      </c>
      <c r="V194" s="228">
        <v>0.0</v>
      </c>
      <c r="W194" s="228">
        <v>0.0</v>
      </c>
      <c r="X194" s="228">
        <v>0.0</v>
      </c>
      <c r="Y194" s="228">
        <v>14.38</v>
      </c>
      <c r="Z194" s="228">
        <v>0.0</v>
      </c>
      <c r="AA194" s="228">
        <v>0.0</v>
      </c>
      <c r="AB194" s="228">
        <v>0.0</v>
      </c>
      <c r="AC194" s="228">
        <v>0.0</v>
      </c>
      <c r="AD194" s="228">
        <v>15.54</v>
      </c>
      <c r="AE194" s="233">
        <v>101.84</v>
      </c>
      <c r="AF194" s="228">
        <v>0.0</v>
      </c>
      <c r="AG194" s="228">
        <v>0.0</v>
      </c>
      <c r="AH194" s="233">
        <v>0.0</v>
      </c>
      <c r="AI194" s="235">
        <v>34.25</v>
      </c>
      <c r="AJ194" s="228">
        <v>0.0</v>
      </c>
      <c r="AK194" s="228">
        <v>0.69</v>
      </c>
      <c r="AL194" s="236">
        <v>34.94</v>
      </c>
      <c r="AM194" s="233">
        <v>582.49</v>
      </c>
      <c r="AN194" s="228" t="s">
        <v>1565</v>
      </c>
      <c r="AO194" s="228">
        <v>6.249</v>
      </c>
      <c r="AP194" s="228" t="s">
        <v>1052</v>
      </c>
      <c r="AQ194" s="228" t="s">
        <v>1565</v>
      </c>
      <c r="AR194" s="229"/>
      <c r="AS194" s="228" t="s">
        <v>1719</v>
      </c>
      <c r="AT194" s="228" t="s">
        <v>1565</v>
      </c>
      <c r="AU194" s="229"/>
      <c r="AV194" s="229"/>
      <c r="AW194" s="229"/>
      <c r="AX194" s="228" t="s">
        <v>1052</v>
      </c>
      <c r="AY194" s="228" t="s">
        <v>1565</v>
      </c>
    </row>
    <row r="195" ht="22.5" customHeight="1">
      <c r="A195" s="227">
        <v>45812.0</v>
      </c>
      <c r="B195" s="228">
        <v>2.073174806727E14</v>
      </c>
      <c r="C195" s="229"/>
      <c r="D195" s="230">
        <v>45804.73703703703</v>
      </c>
      <c r="E195" s="228" t="s">
        <v>1563</v>
      </c>
      <c r="F195" s="228" t="s">
        <v>1564</v>
      </c>
      <c r="G195" s="231"/>
      <c r="H195" s="229"/>
      <c r="I195" s="229"/>
      <c r="J195" s="228">
        <v>625.0</v>
      </c>
      <c r="K195" s="228">
        <v>10.0</v>
      </c>
      <c r="L195" s="228">
        <v>0.0</v>
      </c>
      <c r="M195" s="228">
        <v>62.5</v>
      </c>
      <c r="N195" s="228">
        <v>62.5</v>
      </c>
      <c r="O195" s="232">
        <v>572.5</v>
      </c>
      <c r="P195" s="228">
        <v>28.62</v>
      </c>
      <c r="Q195" s="233">
        <v>601.12</v>
      </c>
      <c r="R195" s="228">
        <v>601.12</v>
      </c>
      <c r="S195" s="234">
        <v>0.1</v>
      </c>
      <c r="T195" s="228">
        <v>60.11</v>
      </c>
      <c r="U195" s="228">
        <v>0.0</v>
      </c>
      <c r="V195" s="228">
        <v>0.0</v>
      </c>
      <c r="W195" s="228">
        <v>0.0</v>
      </c>
      <c r="X195" s="228">
        <v>0.0</v>
      </c>
      <c r="Y195" s="228">
        <v>12.02</v>
      </c>
      <c r="Z195" s="228">
        <v>0.0</v>
      </c>
      <c r="AA195" s="228">
        <v>0.0</v>
      </c>
      <c r="AB195" s="228">
        <v>0.0</v>
      </c>
      <c r="AC195" s="228">
        <v>0.0</v>
      </c>
      <c r="AD195" s="228">
        <v>12.98</v>
      </c>
      <c r="AE195" s="233">
        <v>85.11</v>
      </c>
      <c r="AF195" s="228">
        <v>0.0</v>
      </c>
      <c r="AG195" s="228">
        <v>0.0</v>
      </c>
      <c r="AH195" s="233">
        <v>0.0</v>
      </c>
      <c r="AI195" s="235">
        <v>28.62</v>
      </c>
      <c r="AJ195" s="228">
        <v>0.0</v>
      </c>
      <c r="AK195" s="228">
        <v>0.57</v>
      </c>
      <c r="AL195" s="236">
        <v>29.19</v>
      </c>
      <c r="AM195" s="233">
        <v>486.81</v>
      </c>
      <c r="AN195" s="228" t="s">
        <v>1565</v>
      </c>
      <c r="AO195" s="228">
        <v>0.745</v>
      </c>
      <c r="AP195" s="228" t="s">
        <v>1052</v>
      </c>
      <c r="AQ195" s="228" t="s">
        <v>1565</v>
      </c>
      <c r="AR195" s="229"/>
      <c r="AS195" s="228" t="s">
        <v>1720</v>
      </c>
      <c r="AT195" s="228" t="s">
        <v>1565</v>
      </c>
      <c r="AU195" s="229"/>
      <c r="AV195" s="229"/>
      <c r="AW195" s="229"/>
      <c r="AX195" s="228" t="s">
        <v>1052</v>
      </c>
      <c r="AY195" s="228" t="s">
        <v>1565</v>
      </c>
    </row>
    <row r="196" ht="22.5" customHeight="1">
      <c r="A196" s="227">
        <v>45812.0</v>
      </c>
      <c r="B196" s="228">
        <v>2.07327344172724E14</v>
      </c>
      <c r="C196" s="229"/>
      <c r="D196" s="230">
        <v>45804.85120370371</v>
      </c>
      <c r="E196" s="228" t="s">
        <v>1563</v>
      </c>
      <c r="F196" s="228" t="s">
        <v>1564</v>
      </c>
      <c r="G196" s="231"/>
      <c r="H196" s="229"/>
      <c r="I196" s="229"/>
      <c r="J196" s="228">
        <v>625.0</v>
      </c>
      <c r="K196" s="228">
        <v>10.0</v>
      </c>
      <c r="L196" s="228">
        <v>0.0</v>
      </c>
      <c r="M196" s="228">
        <v>62.5</v>
      </c>
      <c r="N196" s="228">
        <v>62.5</v>
      </c>
      <c r="O196" s="232">
        <v>572.5</v>
      </c>
      <c r="P196" s="228">
        <v>28.62</v>
      </c>
      <c r="Q196" s="233">
        <v>601.12</v>
      </c>
      <c r="R196" s="228">
        <v>601.12</v>
      </c>
      <c r="S196" s="234">
        <v>0.1</v>
      </c>
      <c r="T196" s="228">
        <v>60.11</v>
      </c>
      <c r="U196" s="228">
        <v>0.0</v>
      </c>
      <c r="V196" s="228">
        <v>0.0</v>
      </c>
      <c r="W196" s="228">
        <v>0.0</v>
      </c>
      <c r="X196" s="228">
        <v>0.0</v>
      </c>
      <c r="Y196" s="228">
        <v>12.02</v>
      </c>
      <c r="Z196" s="228">
        <v>0.0</v>
      </c>
      <c r="AA196" s="228">
        <v>0.0</v>
      </c>
      <c r="AB196" s="228">
        <v>0.0</v>
      </c>
      <c r="AC196" s="228">
        <v>0.0</v>
      </c>
      <c r="AD196" s="228">
        <v>12.98</v>
      </c>
      <c r="AE196" s="233">
        <v>85.11</v>
      </c>
      <c r="AF196" s="228">
        <v>0.0</v>
      </c>
      <c r="AG196" s="228">
        <v>0.0</v>
      </c>
      <c r="AH196" s="233">
        <v>0.0</v>
      </c>
      <c r="AI196" s="235">
        <v>28.62</v>
      </c>
      <c r="AJ196" s="228">
        <v>0.0</v>
      </c>
      <c r="AK196" s="228">
        <v>0.57</v>
      </c>
      <c r="AL196" s="236">
        <v>29.19</v>
      </c>
      <c r="AM196" s="233">
        <v>486.81</v>
      </c>
      <c r="AN196" s="228" t="s">
        <v>1565</v>
      </c>
      <c r="AO196" s="228">
        <v>2.494</v>
      </c>
      <c r="AP196" s="228" t="s">
        <v>1052</v>
      </c>
      <c r="AQ196" s="228" t="s">
        <v>1565</v>
      </c>
      <c r="AR196" s="229"/>
      <c r="AS196" s="228" t="s">
        <v>1721</v>
      </c>
      <c r="AT196" s="228" t="s">
        <v>1565</v>
      </c>
      <c r="AU196" s="229"/>
      <c r="AV196" s="229"/>
      <c r="AW196" s="229"/>
      <c r="AX196" s="228" t="s">
        <v>1052</v>
      </c>
      <c r="AY196" s="228" t="s">
        <v>1565</v>
      </c>
    </row>
    <row r="197" ht="22.5" hidden="1" customHeight="1">
      <c r="A197" s="227">
        <v>45812.0</v>
      </c>
      <c r="B197" s="228">
        <v>2.07331680502897E14</v>
      </c>
      <c r="C197" s="229"/>
      <c r="D197" s="230">
        <v>45804.90138888889</v>
      </c>
      <c r="E197" s="228" t="s">
        <v>1563</v>
      </c>
      <c r="F197" s="228" t="s">
        <v>1564</v>
      </c>
      <c r="G197" s="231"/>
      <c r="H197" s="229"/>
      <c r="I197" s="229"/>
      <c r="J197" s="228">
        <v>575.0</v>
      </c>
      <c r="K197" s="228">
        <v>10.0</v>
      </c>
      <c r="L197" s="228">
        <v>0.0</v>
      </c>
      <c r="M197" s="228">
        <v>0.0</v>
      </c>
      <c r="N197" s="228">
        <v>0.0</v>
      </c>
      <c r="O197" s="232">
        <v>585.0</v>
      </c>
      <c r="P197" s="228">
        <v>29.26</v>
      </c>
      <c r="Q197" s="233">
        <v>614.26</v>
      </c>
      <c r="R197" s="228">
        <v>614.24</v>
      </c>
      <c r="S197" s="234">
        <v>0.1</v>
      </c>
      <c r="T197" s="228">
        <v>61.42</v>
      </c>
      <c r="U197" s="228">
        <v>0.0</v>
      </c>
      <c r="V197" s="228">
        <v>0.0</v>
      </c>
      <c r="W197" s="228">
        <v>0.0</v>
      </c>
      <c r="X197" s="228">
        <v>0.0</v>
      </c>
      <c r="Y197" s="228">
        <v>12.28</v>
      </c>
      <c r="Z197" s="228">
        <v>0.0</v>
      </c>
      <c r="AA197" s="228">
        <v>0.0</v>
      </c>
      <c r="AB197" s="228">
        <v>0.0</v>
      </c>
      <c r="AC197" s="228">
        <v>0.0</v>
      </c>
      <c r="AD197" s="228">
        <v>13.26</v>
      </c>
      <c r="AE197" s="233">
        <v>86.96</v>
      </c>
      <c r="AF197" s="228">
        <v>0.0</v>
      </c>
      <c r="AG197" s="228">
        <v>0.0</v>
      </c>
      <c r="AH197" s="233">
        <v>0.0</v>
      </c>
      <c r="AI197" s="235">
        <v>29.25</v>
      </c>
      <c r="AJ197" s="228">
        <v>0.0</v>
      </c>
      <c r="AK197" s="228">
        <v>0.58</v>
      </c>
      <c r="AL197" s="236">
        <v>29.83</v>
      </c>
      <c r="AM197" s="233">
        <v>497.44</v>
      </c>
      <c r="AN197" s="228" t="s">
        <v>1565</v>
      </c>
      <c r="AO197" s="228">
        <v>1.451</v>
      </c>
      <c r="AP197" s="228" t="s">
        <v>1052</v>
      </c>
      <c r="AQ197" s="228" t="s">
        <v>1565</v>
      </c>
      <c r="AR197" s="229"/>
      <c r="AS197" s="237"/>
      <c r="AT197" s="228" t="s">
        <v>1565</v>
      </c>
      <c r="AU197" s="229"/>
      <c r="AV197" s="229"/>
      <c r="AW197" s="229"/>
      <c r="AX197" s="228" t="s">
        <v>1565</v>
      </c>
      <c r="AY197" s="228" t="s">
        <v>1565</v>
      </c>
    </row>
    <row r="198" ht="22.5" hidden="1" customHeight="1">
      <c r="A198" s="227">
        <v>45812.0</v>
      </c>
      <c r="B198" s="228">
        <v>2.07385555841679E14</v>
      </c>
      <c r="C198" s="229"/>
      <c r="D198" s="230">
        <v>45805.52494212963</v>
      </c>
      <c r="E198" s="228" t="s">
        <v>1563</v>
      </c>
      <c r="F198" s="228" t="s">
        <v>1564</v>
      </c>
      <c r="G198" s="231"/>
      <c r="H198" s="229"/>
      <c r="I198" s="228" t="s">
        <v>1610</v>
      </c>
      <c r="J198" s="228">
        <v>400.0</v>
      </c>
      <c r="K198" s="228">
        <v>0.0</v>
      </c>
      <c r="L198" s="228">
        <v>0.0</v>
      </c>
      <c r="M198" s="228">
        <v>0.0</v>
      </c>
      <c r="N198" s="228">
        <v>0.0</v>
      </c>
      <c r="O198" s="232">
        <v>400.0</v>
      </c>
      <c r="P198" s="228">
        <v>20.0</v>
      </c>
      <c r="Q198" s="233">
        <v>420.0</v>
      </c>
      <c r="R198" s="228">
        <v>420.0</v>
      </c>
      <c r="S198" s="234">
        <v>0.1</v>
      </c>
      <c r="T198" s="228">
        <v>42.0</v>
      </c>
      <c r="U198" s="228">
        <v>0.0</v>
      </c>
      <c r="V198" s="228">
        <v>0.0</v>
      </c>
      <c r="W198" s="228">
        <v>0.0</v>
      </c>
      <c r="X198" s="228">
        <v>0.0</v>
      </c>
      <c r="Y198" s="228">
        <v>8.4</v>
      </c>
      <c r="Z198" s="228">
        <v>0.0</v>
      </c>
      <c r="AA198" s="228">
        <v>0.0</v>
      </c>
      <c r="AB198" s="228">
        <v>0.0</v>
      </c>
      <c r="AC198" s="228">
        <v>0.0</v>
      </c>
      <c r="AD198" s="228">
        <v>9.08</v>
      </c>
      <c r="AE198" s="233">
        <v>59.48</v>
      </c>
      <c r="AF198" s="228">
        <v>0.0</v>
      </c>
      <c r="AG198" s="228">
        <v>0.0</v>
      </c>
      <c r="AH198" s="233">
        <v>0.0</v>
      </c>
      <c r="AI198" s="235">
        <v>20.0</v>
      </c>
      <c r="AJ198" s="228">
        <v>0.0</v>
      </c>
      <c r="AK198" s="228">
        <v>0.4</v>
      </c>
      <c r="AL198" s="236">
        <v>20.4</v>
      </c>
      <c r="AM198" s="233">
        <v>340.14</v>
      </c>
      <c r="AN198" s="228" t="s">
        <v>1565</v>
      </c>
      <c r="AO198" s="228">
        <v>3.684</v>
      </c>
      <c r="AP198" s="228" t="s">
        <v>1052</v>
      </c>
      <c r="AQ198" s="228" t="s">
        <v>1565</v>
      </c>
      <c r="AR198" s="229"/>
      <c r="AS198" s="228" t="s">
        <v>1722</v>
      </c>
      <c r="AT198" s="228" t="s">
        <v>1565</v>
      </c>
      <c r="AU198" s="229"/>
      <c r="AV198" s="229"/>
      <c r="AW198" s="229"/>
      <c r="AX198" s="228" t="s">
        <v>1052</v>
      </c>
      <c r="AY198" s="228" t="s">
        <v>1565</v>
      </c>
    </row>
    <row r="199" ht="22.5" hidden="1" customHeight="1">
      <c r="A199" s="227">
        <v>45812.0</v>
      </c>
      <c r="B199" s="228">
        <v>2.07401960961892E14</v>
      </c>
      <c r="C199" s="229"/>
      <c r="D199" s="230">
        <v>45805.71481481481</v>
      </c>
      <c r="E199" s="228" t="s">
        <v>1563</v>
      </c>
      <c r="F199" s="228" t="s">
        <v>1564</v>
      </c>
      <c r="G199" s="231"/>
      <c r="H199" s="229"/>
      <c r="I199" s="229"/>
      <c r="J199" s="228">
        <v>965.0</v>
      </c>
      <c r="K199" s="228">
        <v>10.0</v>
      </c>
      <c r="L199" s="228">
        <v>0.0</v>
      </c>
      <c r="M199" s="228">
        <v>0.0</v>
      </c>
      <c r="N199" s="228">
        <v>0.0</v>
      </c>
      <c r="O199" s="232">
        <v>975.0</v>
      </c>
      <c r="P199" s="228">
        <v>48.76</v>
      </c>
      <c r="Q199" s="233">
        <v>1023.76</v>
      </c>
      <c r="R199" s="228">
        <v>1023.76</v>
      </c>
      <c r="S199" s="234">
        <v>0.1</v>
      </c>
      <c r="T199" s="228">
        <v>102.38</v>
      </c>
      <c r="U199" s="228">
        <v>0.0</v>
      </c>
      <c r="V199" s="228">
        <v>0.0</v>
      </c>
      <c r="W199" s="228">
        <v>0.0</v>
      </c>
      <c r="X199" s="228">
        <v>0.0</v>
      </c>
      <c r="Y199" s="228">
        <v>20.48</v>
      </c>
      <c r="Z199" s="228">
        <v>0.0</v>
      </c>
      <c r="AA199" s="228">
        <v>0.0</v>
      </c>
      <c r="AB199" s="228">
        <v>0.0</v>
      </c>
      <c r="AC199" s="228">
        <v>0.0</v>
      </c>
      <c r="AD199" s="228">
        <v>22.12</v>
      </c>
      <c r="AE199" s="233">
        <v>144.98</v>
      </c>
      <c r="AF199" s="228">
        <v>0.0</v>
      </c>
      <c r="AG199" s="228">
        <v>0.0</v>
      </c>
      <c r="AH199" s="233">
        <v>0.0</v>
      </c>
      <c r="AI199" s="235">
        <v>48.75</v>
      </c>
      <c r="AJ199" s="228">
        <v>0.0</v>
      </c>
      <c r="AK199" s="228">
        <v>0.97</v>
      </c>
      <c r="AL199" s="236">
        <v>49.72</v>
      </c>
      <c r="AM199" s="233">
        <v>829.06</v>
      </c>
      <c r="AN199" s="228" t="s">
        <v>1565</v>
      </c>
      <c r="AO199" s="228">
        <v>13.078</v>
      </c>
      <c r="AP199" s="228" t="s">
        <v>1052</v>
      </c>
      <c r="AQ199" s="228" t="s">
        <v>1565</v>
      </c>
      <c r="AR199" s="229"/>
      <c r="AS199" s="237"/>
      <c r="AT199" s="228" t="s">
        <v>1565</v>
      </c>
      <c r="AU199" s="229"/>
      <c r="AV199" s="229"/>
      <c r="AW199" s="229"/>
      <c r="AX199" s="228" t="s">
        <v>1052</v>
      </c>
      <c r="AY199" s="228" t="s">
        <v>1565</v>
      </c>
    </row>
    <row r="200" ht="22.5" customHeight="1">
      <c r="A200" s="227">
        <v>45812.0</v>
      </c>
      <c r="B200" s="228">
        <v>2.07405236153826E14</v>
      </c>
      <c r="C200" s="229"/>
      <c r="D200" s="230">
        <v>45805.75273148148</v>
      </c>
      <c r="E200" s="228" t="s">
        <v>1563</v>
      </c>
      <c r="F200" s="228" t="s">
        <v>1564</v>
      </c>
      <c r="G200" s="231"/>
      <c r="H200" s="229"/>
      <c r="I200" s="229"/>
      <c r="J200" s="228">
        <v>850.0</v>
      </c>
      <c r="K200" s="228">
        <v>10.0</v>
      </c>
      <c r="L200" s="228">
        <v>0.0</v>
      </c>
      <c r="M200" s="228">
        <v>85.0</v>
      </c>
      <c r="N200" s="228">
        <v>85.0</v>
      </c>
      <c r="O200" s="232">
        <v>775.0</v>
      </c>
      <c r="P200" s="228">
        <v>38.76</v>
      </c>
      <c r="Q200" s="233">
        <v>813.76</v>
      </c>
      <c r="R200" s="228">
        <v>813.76</v>
      </c>
      <c r="S200" s="234">
        <v>0.1</v>
      </c>
      <c r="T200" s="228">
        <v>81.38</v>
      </c>
      <c r="U200" s="228">
        <v>0.0</v>
      </c>
      <c r="V200" s="228">
        <v>0.0</v>
      </c>
      <c r="W200" s="228">
        <v>0.0</v>
      </c>
      <c r="X200" s="228">
        <v>0.0</v>
      </c>
      <c r="Y200" s="228">
        <v>16.28</v>
      </c>
      <c r="Z200" s="228">
        <v>0.0</v>
      </c>
      <c r="AA200" s="228">
        <v>0.0</v>
      </c>
      <c r="AB200" s="228">
        <v>0.0</v>
      </c>
      <c r="AC200" s="228">
        <v>0.0</v>
      </c>
      <c r="AD200" s="228">
        <v>17.58</v>
      </c>
      <c r="AE200" s="233">
        <v>115.24</v>
      </c>
      <c r="AF200" s="228">
        <v>0.0</v>
      </c>
      <c r="AG200" s="228">
        <v>0.0</v>
      </c>
      <c r="AH200" s="233">
        <v>0.0</v>
      </c>
      <c r="AI200" s="235">
        <v>38.75</v>
      </c>
      <c r="AJ200" s="228">
        <v>0.0</v>
      </c>
      <c r="AK200" s="228">
        <v>0.78</v>
      </c>
      <c r="AL200" s="236">
        <v>39.53</v>
      </c>
      <c r="AM200" s="233">
        <v>658.99</v>
      </c>
      <c r="AN200" s="228" t="s">
        <v>1565</v>
      </c>
      <c r="AO200" s="228">
        <v>0.86</v>
      </c>
      <c r="AP200" s="228" t="s">
        <v>1052</v>
      </c>
      <c r="AQ200" s="228" t="s">
        <v>1565</v>
      </c>
      <c r="AR200" s="229"/>
      <c r="AS200" s="228" t="s">
        <v>1680</v>
      </c>
      <c r="AT200" s="228" t="s">
        <v>1565</v>
      </c>
      <c r="AU200" s="229"/>
      <c r="AV200" s="229"/>
      <c r="AW200" s="229"/>
      <c r="AX200" s="228" t="s">
        <v>1052</v>
      </c>
      <c r="AY200" s="228" t="s">
        <v>1565</v>
      </c>
    </row>
    <row r="201" ht="22.5" customHeight="1">
      <c r="A201" s="227">
        <v>45812.0</v>
      </c>
      <c r="B201" s="228">
        <v>2.0740773691056E14</v>
      </c>
      <c r="C201" s="229"/>
      <c r="D201" s="230">
        <v>45805.78166666667</v>
      </c>
      <c r="E201" s="228" t="s">
        <v>1563</v>
      </c>
      <c r="F201" s="228" t="s">
        <v>1564</v>
      </c>
      <c r="G201" s="231"/>
      <c r="H201" s="229"/>
      <c r="I201" s="229"/>
      <c r="J201" s="228">
        <v>850.0</v>
      </c>
      <c r="K201" s="228">
        <v>10.0</v>
      </c>
      <c r="L201" s="228">
        <v>0.0</v>
      </c>
      <c r="M201" s="228">
        <v>85.0</v>
      </c>
      <c r="N201" s="228">
        <v>85.0</v>
      </c>
      <c r="O201" s="232">
        <v>775.0</v>
      </c>
      <c r="P201" s="228">
        <v>38.76</v>
      </c>
      <c r="Q201" s="233">
        <v>813.76</v>
      </c>
      <c r="R201" s="228">
        <v>813.76</v>
      </c>
      <c r="S201" s="234">
        <v>0.1</v>
      </c>
      <c r="T201" s="228">
        <v>81.38</v>
      </c>
      <c r="U201" s="228">
        <v>0.0</v>
      </c>
      <c r="V201" s="228">
        <v>0.0</v>
      </c>
      <c r="W201" s="228">
        <v>0.0</v>
      </c>
      <c r="X201" s="228">
        <v>0.0</v>
      </c>
      <c r="Y201" s="228">
        <v>16.28</v>
      </c>
      <c r="Z201" s="228">
        <v>0.0</v>
      </c>
      <c r="AA201" s="228">
        <v>0.0</v>
      </c>
      <c r="AB201" s="228">
        <v>0.0</v>
      </c>
      <c r="AC201" s="228">
        <v>0.0</v>
      </c>
      <c r="AD201" s="228">
        <v>17.58</v>
      </c>
      <c r="AE201" s="233">
        <v>115.24</v>
      </c>
      <c r="AF201" s="228">
        <v>0.0</v>
      </c>
      <c r="AG201" s="228">
        <v>0.0</v>
      </c>
      <c r="AH201" s="233">
        <v>0.0</v>
      </c>
      <c r="AI201" s="235">
        <v>38.75</v>
      </c>
      <c r="AJ201" s="228">
        <v>0.0</v>
      </c>
      <c r="AK201" s="228">
        <v>0.78</v>
      </c>
      <c r="AL201" s="236">
        <v>39.53</v>
      </c>
      <c r="AM201" s="233">
        <v>658.99</v>
      </c>
      <c r="AN201" s="228" t="s">
        <v>1565</v>
      </c>
      <c r="AO201" s="228">
        <v>5.28</v>
      </c>
      <c r="AP201" s="228" t="s">
        <v>1052</v>
      </c>
      <c r="AQ201" s="228" t="s">
        <v>1565</v>
      </c>
      <c r="AR201" s="229"/>
      <c r="AS201" s="228" t="s">
        <v>1723</v>
      </c>
      <c r="AT201" s="228" t="s">
        <v>1565</v>
      </c>
      <c r="AU201" s="229"/>
      <c r="AV201" s="229"/>
      <c r="AW201" s="229"/>
      <c r="AX201" s="228" t="s">
        <v>1052</v>
      </c>
      <c r="AY201" s="228" t="s">
        <v>1565</v>
      </c>
    </row>
    <row r="202" ht="22.5" hidden="1" customHeight="1">
      <c r="A202" s="227">
        <v>45812.0</v>
      </c>
      <c r="B202" s="228">
        <v>2.07408531760926E14</v>
      </c>
      <c r="C202" s="229"/>
      <c r="D202" s="230">
        <v>45805.790868055556</v>
      </c>
      <c r="E202" s="228" t="s">
        <v>1563</v>
      </c>
      <c r="F202" s="228" t="s">
        <v>1564</v>
      </c>
      <c r="G202" s="231"/>
      <c r="H202" s="229"/>
      <c r="I202" s="229"/>
      <c r="J202" s="228">
        <v>2100.0</v>
      </c>
      <c r="K202" s="228">
        <v>30.0</v>
      </c>
      <c r="L202" s="228">
        <v>0.0</v>
      </c>
      <c r="M202" s="228">
        <v>0.0</v>
      </c>
      <c r="N202" s="228">
        <v>0.0</v>
      </c>
      <c r="O202" s="232">
        <v>2130.0</v>
      </c>
      <c r="P202" s="228">
        <v>106.5</v>
      </c>
      <c r="Q202" s="233">
        <v>2236.5</v>
      </c>
      <c r="R202" s="228">
        <v>2236.5</v>
      </c>
      <c r="S202" s="234">
        <v>0.1</v>
      </c>
      <c r="T202" s="228">
        <v>223.65</v>
      </c>
      <c r="U202" s="228">
        <v>0.0</v>
      </c>
      <c r="V202" s="228">
        <v>0.0</v>
      </c>
      <c r="W202" s="228">
        <v>0.0</v>
      </c>
      <c r="X202" s="228">
        <v>0.0</v>
      </c>
      <c r="Y202" s="228">
        <v>44.73</v>
      </c>
      <c r="Z202" s="228">
        <v>0.0</v>
      </c>
      <c r="AA202" s="228">
        <v>0.0</v>
      </c>
      <c r="AB202" s="228">
        <v>0.0</v>
      </c>
      <c r="AC202" s="228">
        <v>0.0</v>
      </c>
      <c r="AD202" s="228">
        <v>48.3</v>
      </c>
      <c r="AE202" s="233">
        <v>316.68</v>
      </c>
      <c r="AF202" s="228">
        <v>0.0</v>
      </c>
      <c r="AG202" s="228">
        <v>0.0</v>
      </c>
      <c r="AH202" s="233">
        <v>0.0</v>
      </c>
      <c r="AI202" s="235">
        <v>106.5</v>
      </c>
      <c r="AJ202" s="228">
        <v>0.0</v>
      </c>
      <c r="AK202" s="228">
        <v>2.13</v>
      </c>
      <c r="AL202" s="236">
        <v>108.63</v>
      </c>
      <c r="AM202" s="233">
        <v>1811.17</v>
      </c>
      <c r="AN202" s="228" t="s">
        <v>1565</v>
      </c>
      <c r="AO202" s="228">
        <v>12.737</v>
      </c>
      <c r="AP202" s="228" t="s">
        <v>1052</v>
      </c>
      <c r="AQ202" s="228" t="s">
        <v>1565</v>
      </c>
      <c r="AR202" s="229"/>
      <c r="AS202" s="237"/>
      <c r="AT202" s="228" t="s">
        <v>1565</v>
      </c>
      <c r="AU202" s="229"/>
      <c r="AV202" s="229"/>
      <c r="AW202" s="229"/>
      <c r="AX202" s="228" t="s">
        <v>1052</v>
      </c>
      <c r="AY202" s="228" t="s">
        <v>1565</v>
      </c>
    </row>
    <row r="203" ht="22.5" customHeight="1">
      <c r="A203" s="227">
        <v>45812.0</v>
      </c>
      <c r="B203" s="228">
        <v>2.07412289903876E14</v>
      </c>
      <c r="C203" s="229"/>
      <c r="D203" s="230">
        <v>45805.83436342593</v>
      </c>
      <c r="E203" s="228" t="s">
        <v>1563</v>
      </c>
      <c r="F203" s="228" t="s">
        <v>1564</v>
      </c>
      <c r="G203" s="231"/>
      <c r="H203" s="229"/>
      <c r="I203" s="229"/>
      <c r="J203" s="228">
        <v>1270.0</v>
      </c>
      <c r="K203" s="228">
        <v>20.0</v>
      </c>
      <c r="L203" s="228">
        <v>0.0</v>
      </c>
      <c r="M203" s="228">
        <v>127.0</v>
      </c>
      <c r="N203" s="228">
        <v>127.0</v>
      </c>
      <c r="O203" s="232">
        <v>1163.0</v>
      </c>
      <c r="P203" s="228">
        <v>58.16</v>
      </c>
      <c r="Q203" s="233">
        <v>1221.16</v>
      </c>
      <c r="R203" s="228">
        <v>1221.14</v>
      </c>
      <c r="S203" s="234">
        <v>0.1</v>
      </c>
      <c r="T203" s="228">
        <v>122.11</v>
      </c>
      <c r="U203" s="228">
        <v>0.0</v>
      </c>
      <c r="V203" s="228">
        <v>0.0</v>
      </c>
      <c r="W203" s="228">
        <v>0.0</v>
      </c>
      <c r="X203" s="228">
        <v>0.0</v>
      </c>
      <c r="Y203" s="228">
        <v>24.42</v>
      </c>
      <c r="Z203" s="228">
        <v>0.0</v>
      </c>
      <c r="AA203" s="228">
        <v>0.0</v>
      </c>
      <c r="AB203" s="228">
        <v>0.0</v>
      </c>
      <c r="AC203" s="228">
        <v>0.0</v>
      </c>
      <c r="AD203" s="228">
        <v>26.38</v>
      </c>
      <c r="AE203" s="233">
        <v>172.91</v>
      </c>
      <c r="AF203" s="228">
        <v>0.0</v>
      </c>
      <c r="AG203" s="228">
        <v>0.0</v>
      </c>
      <c r="AH203" s="233">
        <v>0.0</v>
      </c>
      <c r="AI203" s="235">
        <v>58.15</v>
      </c>
      <c r="AJ203" s="228">
        <v>0.0</v>
      </c>
      <c r="AK203" s="228">
        <v>1.16</v>
      </c>
      <c r="AL203" s="236">
        <v>59.31</v>
      </c>
      <c r="AM203" s="233">
        <v>988.93</v>
      </c>
      <c r="AN203" s="228" t="s">
        <v>1565</v>
      </c>
      <c r="AO203" s="228">
        <v>1.55</v>
      </c>
      <c r="AP203" s="228" t="s">
        <v>1052</v>
      </c>
      <c r="AQ203" s="228" t="s">
        <v>1565</v>
      </c>
      <c r="AR203" s="229"/>
      <c r="AS203" s="228" t="s">
        <v>1724</v>
      </c>
      <c r="AT203" s="228" t="s">
        <v>1565</v>
      </c>
      <c r="AU203" s="229"/>
      <c r="AV203" s="229"/>
      <c r="AW203" s="229"/>
      <c r="AX203" s="228" t="s">
        <v>1052</v>
      </c>
      <c r="AY203" s="228" t="s">
        <v>1565</v>
      </c>
    </row>
    <row r="204" ht="22.5" customHeight="1">
      <c r="A204" s="227">
        <v>45812.0</v>
      </c>
      <c r="B204" s="228">
        <v>2.07415460512247E14</v>
      </c>
      <c r="C204" s="229"/>
      <c r="D204" s="230">
        <v>45805.87106481481</v>
      </c>
      <c r="E204" s="228" t="s">
        <v>1563</v>
      </c>
      <c r="F204" s="228" t="s">
        <v>1564</v>
      </c>
      <c r="G204" s="231"/>
      <c r="H204" s="229"/>
      <c r="I204" s="229"/>
      <c r="J204" s="228">
        <v>1225.0</v>
      </c>
      <c r="K204" s="228">
        <v>10.0</v>
      </c>
      <c r="L204" s="228">
        <v>0.0</v>
      </c>
      <c r="M204" s="228">
        <v>122.5</v>
      </c>
      <c r="N204" s="228">
        <v>122.5</v>
      </c>
      <c r="O204" s="232">
        <v>1112.5</v>
      </c>
      <c r="P204" s="228">
        <v>55.62</v>
      </c>
      <c r="Q204" s="233">
        <v>1168.12</v>
      </c>
      <c r="R204" s="228">
        <v>1168.12</v>
      </c>
      <c r="S204" s="234">
        <v>0.1</v>
      </c>
      <c r="T204" s="228">
        <v>116.81</v>
      </c>
      <c r="U204" s="228">
        <v>0.0</v>
      </c>
      <c r="V204" s="228">
        <v>0.0</v>
      </c>
      <c r="W204" s="228">
        <v>0.0</v>
      </c>
      <c r="X204" s="228">
        <v>0.0</v>
      </c>
      <c r="Y204" s="228">
        <v>23.36</v>
      </c>
      <c r="Z204" s="228">
        <v>0.0</v>
      </c>
      <c r="AA204" s="228">
        <v>0.0</v>
      </c>
      <c r="AB204" s="228">
        <v>0.0</v>
      </c>
      <c r="AC204" s="228">
        <v>0.0</v>
      </c>
      <c r="AD204" s="228">
        <v>25.24</v>
      </c>
      <c r="AE204" s="233">
        <v>165.41</v>
      </c>
      <c r="AF204" s="228">
        <v>0.0</v>
      </c>
      <c r="AG204" s="228">
        <v>0.0</v>
      </c>
      <c r="AH204" s="233">
        <v>0.0</v>
      </c>
      <c r="AI204" s="235">
        <v>55.62</v>
      </c>
      <c r="AJ204" s="228">
        <v>0.0</v>
      </c>
      <c r="AK204" s="228">
        <v>1.11</v>
      </c>
      <c r="AL204" s="236">
        <v>56.73</v>
      </c>
      <c r="AM204" s="233">
        <v>945.99</v>
      </c>
      <c r="AN204" s="228" t="s">
        <v>1565</v>
      </c>
      <c r="AO204" s="228">
        <v>1.802</v>
      </c>
      <c r="AP204" s="228" t="s">
        <v>1052</v>
      </c>
      <c r="AQ204" s="228" t="s">
        <v>1565</v>
      </c>
      <c r="AR204" s="229"/>
      <c r="AS204" s="228" t="s">
        <v>1725</v>
      </c>
      <c r="AT204" s="228" t="s">
        <v>1565</v>
      </c>
      <c r="AU204" s="229"/>
      <c r="AV204" s="229"/>
      <c r="AW204" s="229"/>
      <c r="AX204" s="228" t="s">
        <v>1052</v>
      </c>
      <c r="AY204" s="228" t="s">
        <v>1565</v>
      </c>
    </row>
    <row r="205" ht="22.5" customHeight="1">
      <c r="A205" s="227">
        <v>45812.0</v>
      </c>
      <c r="B205" s="228">
        <v>2.07419150449153E14</v>
      </c>
      <c r="C205" s="229"/>
      <c r="D205" s="230">
        <v>45805.913773148146</v>
      </c>
      <c r="E205" s="228" t="s">
        <v>1563</v>
      </c>
      <c r="F205" s="228" t="s">
        <v>1564</v>
      </c>
      <c r="G205" s="231"/>
      <c r="H205" s="229"/>
      <c r="I205" s="229"/>
      <c r="J205" s="228">
        <v>845.0</v>
      </c>
      <c r="K205" s="228">
        <v>10.0</v>
      </c>
      <c r="L205" s="228">
        <v>0.0</v>
      </c>
      <c r="M205" s="228">
        <v>84.5</v>
      </c>
      <c r="N205" s="228">
        <v>84.5</v>
      </c>
      <c r="O205" s="232">
        <v>770.5</v>
      </c>
      <c r="P205" s="228">
        <v>38.52</v>
      </c>
      <c r="Q205" s="233">
        <v>809.02</v>
      </c>
      <c r="R205" s="228">
        <v>809.02</v>
      </c>
      <c r="S205" s="234">
        <v>0.1</v>
      </c>
      <c r="T205" s="228">
        <v>80.9</v>
      </c>
      <c r="U205" s="228">
        <v>0.0</v>
      </c>
      <c r="V205" s="228">
        <v>0.0</v>
      </c>
      <c r="W205" s="228">
        <v>0.0</v>
      </c>
      <c r="X205" s="228">
        <v>0.0</v>
      </c>
      <c r="Y205" s="228">
        <v>16.18</v>
      </c>
      <c r="Z205" s="228">
        <v>0.0</v>
      </c>
      <c r="AA205" s="228">
        <v>0.0</v>
      </c>
      <c r="AB205" s="228">
        <v>0.0</v>
      </c>
      <c r="AC205" s="228">
        <v>0.0</v>
      </c>
      <c r="AD205" s="228">
        <v>17.48</v>
      </c>
      <c r="AE205" s="233">
        <v>114.56</v>
      </c>
      <c r="AF205" s="228">
        <v>0.0</v>
      </c>
      <c r="AG205" s="228">
        <v>0.0</v>
      </c>
      <c r="AH205" s="233">
        <v>0.0</v>
      </c>
      <c r="AI205" s="235">
        <v>38.53</v>
      </c>
      <c r="AJ205" s="228">
        <v>0.0</v>
      </c>
      <c r="AK205" s="228">
        <v>0.77</v>
      </c>
      <c r="AL205" s="236">
        <v>39.3</v>
      </c>
      <c r="AM205" s="233">
        <v>655.18</v>
      </c>
      <c r="AN205" s="228" t="s">
        <v>1565</v>
      </c>
      <c r="AO205" s="228">
        <v>1.451</v>
      </c>
      <c r="AP205" s="228" t="s">
        <v>1052</v>
      </c>
      <c r="AQ205" s="228" t="s">
        <v>1565</v>
      </c>
      <c r="AR205" s="229"/>
      <c r="AS205" s="228" t="s">
        <v>1726</v>
      </c>
      <c r="AT205" s="228" t="s">
        <v>1565</v>
      </c>
      <c r="AU205" s="229"/>
      <c r="AV205" s="229"/>
      <c r="AW205" s="229"/>
      <c r="AX205" s="228" t="s">
        <v>1052</v>
      </c>
      <c r="AY205" s="228" t="s">
        <v>1565</v>
      </c>
    </row>
    <row r="206" ht="22.5" customHeight="1">
      <c r="A206" s="227">
        <v>45812.0</v>
      </c>
      <c r="B206" s="228">
        <v>2.07420392047835E14</v>
      </c>
      <c r="C206" s="229"/>
      <c r="D206" s="230">
        <v>45805.928148148145</v>
      </c>
      <c r="E206" s="228" t="s">
        <v>1563</v>
      </c>
      <c r="F206" s="228" t="s">
        <v>1564</v>
      </c>
      <c r="G206" s="231"/>
      <c r="H206" s="229"/>
      <c r="I206" s="229"/>
      <c r="J206" s="228">
        <v>850.0</v>
      </c>
      <c r="K206" s="228">
        <v>10.0</v>
      </c>
      <c r="L206" s="228">
        <v>0.0</v>
      </c>
      <c r="M206" s="228">
        <v>85.0</v>
      </c>
      <c r="N206" s="228">
        <v>85.0</v>
      </c>
      <c r="O206" s="232">
        <v>775.0</v>
      </c>
      <c r="P206" s="228">
        <v>38.76</v>
      </c>
      <c r="Q206" s="233">
        <v>813.76</v>
      </c>
      <c r="R206" s="228">
        <v>813.76</v>
      </c>
      <c r="S206" s="234">
        <v>0.1</v>
      </c>
      <c r="T206" s="228">
        <v>81.38</v>
      </c>
      <c r="U206" s="228">
        <v>0.0</v>
      </c>
      <c r="V206" s="228">
        <v>0.0</v>
      </c>
      <c r="W206" s="228">
        <v>0.0</v>
      </c>
      <c r="X206" s="228">
        <v>0.0</v>
      </c>
      <c r="Y206" s="228">
        <v>16.28</v>
      </c>
      <c r="Z206" s="228">
        <v>0.0</v>
      </c>
      <c r="AA206" s="228">
        <v>0.0</v>
      </c>
      <c r="AB206" s="228">
        <v>0.0</v>
      </c>
      <c r="AC206" s="228">
        <v>0.0</v>
      </c>
      <c r="AD206" s="228">
        <v>17.58</v>
      </c>
      <c r="AE206" s="233">
        <v>115.24</v>
      </c>
      <c r="AF206" s="228">
        <v>0.0</v>
      </c>
      <c r="AG206" s="228">
        <v>0.0</v>
      </c>
      <c r="AH206" s="233">
        <v>0.0</v>
      </c>
      <c r="AI206" s="235">
        <v>38.75</v>
      </c>
      <c r="AJ206" s="228">
        <v>0.0</v>
      </c>
      <c r="AK206" s="228">
        <v>0.78</v>
      </c>
      <c r="AL206" s="236">
        <v>39.53</v>
      </c>
      <c r="AM206" s="233">
        <v>658.99</v>
      </c>
      <c r="AN206" s="228" t="s">
        <v>1565</v>
      </c>
      <c r="AO206" s="228">
        <v>3.05</v>
      </c>
      <c r="AP206" s="228" t="s">
        <v>1052</v>
      </c>
      <c r="AQ206" s="228" t="s">
        <v>1565</v>
      </c>
      <c r="AR206" s="229"/>
      <c r="AS206" s="228" t="s">
        <v>1727</v>
      </c>
      <c r="AT206" s="228" t="s">
        <v>1565</v>
      </c>
      <c r="AU206" s="229"/>
      <c r="AV206" s="229"/>
      <c r="AW206" s="229"/>
      <c r="AX206" s="228" t="s">
        <v>1052</v>
      </c>
      <c r="AY206" s="228" t="s">
        <v>1565</v>
      </c>
    </row>
    <row r="207" ht="22.5" customHeight="1">
      <c r="A207" s="227">
        <v>45812.0</v>
      </c>
      <c r="B207" s="228">
        <v>2.07484290324623E14</v>
      </c>
      <c r="C207" s="229"/>
      <c r="D207" s="230">
        <v>45806.667708333334</v>
      </c>
      <c r="E207" s="228" t="s">
        <v>1563</v>
      </c>
      <c r="F207" s="228" t="s">
        <v>1564</v>
      </c>
      <c r="G207" s="231"/>
      <c r="H207" s="229"/>
      <c r="I207" s="229"/>
      <c r="J207" s="228">
        <v>850.0</v>
      </c>
      <c r="K207" s="228">
        <v>10.0</v>
      </c>
      <c r="L207" s="228">
        <v>0.0</v>
      </c>
      <c r="M207" s="228">
        <v>85.0</v>
      </c>
      <c r="N207" s="228">
        <v>85.0</v>
      </c>
      <c r="O207" s="232">
        <v>775.0</v>
      </c>
      <c r="P207" s="228">
        <v>38.76</v>
      </c>
      <c r="Q207" s="233">
        <v>813.76</v>
      </c>
      <c r="R207" s="228">
        <v>813.76</v>
      </c>
      <c r="S207" s="234">
        <v>0.1</v>
      </c>
      <c r="T207" s="228">
        <v>81.38</v>
      </c>
      <c r="U207" s="228">
        <v>0.0</v>
      </c>
      <c r="V207" s="228">
        <v>0.0</v>
      </c>
      <c r="W207" s="228">
        <v>0.0</v>
      </c>
      <c r="X207" s="228">
        <v>0.0</v>
      </c>
      <c r="Y207" s="228">
        <v>16.28</v>
      </c>
      <c r="Z207" s="228">
        <v>0.0</v>
      </c>
      <c r="AA207" s="228">
        <v>0.0</v>
      </c>
      <c r="AB207" s="228">
        <v>0.0</v>
      </c>
      <c r="AC207" s="228">
        <v>0.0</v>
      </c>
      <c r="AD207" s="228">
        <v>17.58</v>
      </c>
      <c r="AE207" s="233">
        <v>115.24</v>
      </c>
      <c r="AF207" s="228">
        <v>0.0</v>
      </c>
      <c r="AG207" s="228">
        <v>0.0</v>
      </c>
      <c r="AH207" s="233">
        <v>0.0</v>
      </c>
      <c r="AI207" s="235">
        <v>38.75</v>
      </c>
      <c r="AJ207" s="228">
        <v>0.0</v>
      </c>
      <c r="AK207" s="228">
        <v>0.78</v>
      </c>
      <c r="AL207" s="236">
        <v>39.53</v>
      </c>
      <c r="AM207" s="233">
        <v>658.99</v>
      </c>
      <c r="AN207" s="228" t="s">
        <v>1565</v>
      </c>
      <c r="AO207" s="228">
        <v>3.91</v>
      </c>
      <c r="AP207" s="228" t="s">
        <v>1052</v>
      </c>
      <c r="AQ207" s="228" t="s">
        <v>1565</v>
      </c>
      <c r="AR207" s="229"/>
      <c r="AS207" s="228" t="s">
        <v>1728</v>
      </c>
      <c r="AT207" s="228" t="s">
        <v>1565</v>
      </c>
      <c r="AU207" s="229"/>
      <c r="AV207" s="229"/>
      <c r="AW207" s="229"/>
      <c r="AX207" s="228" t="s">
        <v>1052</v>
      </c>
      <c r="AY207" s="228" t="s">
        <v>1565</v>
      </c>
    </row>
    <row r="208" ht="22.5" customHeight="1">
      <c r="A208" s="227">
        <v>45812.0</v>
      </c>
      <c r="B208" s="228">
        <v>2.07491240350156E14</v>
      </c>
      <c r="C208" s="229"/>
      <c r="D208" s="230">
        <v>45806.748148148145</v>
      </c>
      <c r="E208" s="228" t="s">
        <v>1563</v>
      </c>
      <c r="F208" s="228" t="s">
        <v>1564</v>
      </c>
      <c r="G208" s="231"/>
      <c r="H208" s="229"/>
      <c r="I208" s="229"/>
      <c r="J208" s="228">
        <v>2325.0</v>
      </c>
      <c r="K208" s="228">
        <v>20.0</v>
      </c>
      <c r="L208" s="228">
        <v>0.0</v>
      </c>
      <c r="M208" s="228">
        <v>232.5</v>
      </c>
      <c r="N208" s="228">
        <v>232.5</v>
      </c>
      <c r="O208" s="232">
        <v>2112.5</v>
      </c>
      <c r="P208" s="228">
        <v>105.62</v>
      </c>
      <c r="Q208" s="233">
        <v>2218.12</v>
      </c>
      <c r="R208" s="228">
        <v>2218.12</v>
      </c>
      <c r="S208" s="234">
        <v>0.1</v>
      </c>
      <c r="T208" s="228">
        <v>221.81</v>
      </c>
      <c r="U208" s="228">
        <v>0.0</v>
      </c>
      <c r="V208" s="228">
        <v>0.0</v>
      </c>
      <c r="W208" s="228">
        <v>0.0</v>
      </c>
      <c r="X208" s="228">
        <v>0.0</v>
      </c>
      <c r="Y208" s="228">
        <v>44.36</v>
      </c>
      <c r="Z208" s="228">
        <v>0.0</v>
      </c>
      <c r="AA208" s="228">
        <v>0.0</v>
      </c>
      <c r="AB208" s="228">
        <v>0.0</v>
      </c>
      <c r="AC208" s="228">
        <v>0.0</v>
      </c>
      <c r="AD208" s="228">
        <v>47.92</v>
      </c>
      <c r="AE208" s="233">
        <v>314.09</v>
      </c>
      <c r="AF208" s="228">
        <v>0.0</v>
      </c>
      <c r="AG208" s="228">
        <v>0.0</v>
      </c>
      <c r="AH208" s="233">
        <v>0.0</v>
      </c>
      <c r="AI208" s="235">
        <v>105.62</v>
      </c>
      <c r="AJ208" s="228">
        <v>0.0</v>
      </c>
      <c r="AK208" s="228">
        <v>2.11</v>
      </c>
      <c r="AL208" s="236">
        <v>107.73</v>
      </c>
      <c r="AM208" s="233">
        <v>1796.31</v>
      </c>
      <c r="AN208" s="228" t="s">
        <v>1565</v>
      </c>
      <c r="AO208" s="228">
        <v>8.269</v>
      </c>
      <c r="AP208" s="228" t="s">
        <v>1052</v>
      </c>
      <c r="AQ208" s="228" t="s">
        <v>1565</v>
      </c>
      <c r="AR208" s="229"/>
      <c r="AS208" s="228" t="s">
        <v>1699</v>
      </c>
      <c r="AT208" s="228" t="s">
        <v>1565</v>
      </c>
      <c r="AU208" s="229"/>
      <c r="AV208" s="229"/>
      <c r="AW208" s="229"/>
      <c r="AX208" s="228" t="s">
        <v>1052</v>
      </c>
      <c r="AY208" s="228" t="s">
        <v>1565</v>
      </c>
    </row>
    <row r="209" ht="22.5" customHeight="1">
      <c r="A209" s="227">
        <v>45812.0</v>
      </c>
      <c r="B209" s="228">
        <v>2.07492198918811E14</v>
      </c>
      <c r="C209" s="229"/>
      <c r="D209" s="230">
        <v>45806.75923611111</v>
      </c>
      <c r="E209" s="228" t="s">
        <v>1563</v>
      </c>
      <c r="F209" s="228" t="s">
        <v>1564</v>
      </c>
      <c r="G209" s="231"/>
      <c r="H209" s="229"/>
      <c r="I209" s="229"/>
      <c r="J209" s="228">
        <v>765.0</v>
      </c>
      <c r="K209" s="228">
        <v>10.0</v>
      </c>
      <c r="L209" s="228">
        <v>0.0</v>
      </c>
      <c r="M209" s="228">
        <v>76.5</v>
      </c>
      <c r="N209" s="228">
        <v>76.5</v>
      </c>
      <c r="O209" s="232">
        <v>698.5</v>
      </c>
      <c r="P209" s="228">
        <v>34.92</v>
      </c>
      <c r="Q209" s="233">
        <v>733.42</v>
      </c>
      <c r="R209" s="228">
        <v>733.42</v>
      </c>
      <c r="S209" s="234">
        <v>0.1</v>
      </c>
      <c r="T209" s="228">
        <v>73.34</v>
      </c>
      <c r="U209" s="228">
        <v>0.0</v>
      </c>
      <c r="V209" s="228">
        <v>0.0</v>
      </c>
      <c r="W209" s="228">
        <v>0.0</v>
      </c>
      <c r="X209" s="228">
        <v>0.0</v>
      </c>
      <c r="Y209" s="228">
        <v>14.67</v>
      </c>
      <c r="Z209" s="228">
        <v>0.0</v>
      </c>
      <c r="AA209" s="228">
        <v>0.0</v>
      </c>
      <c r="AB209" s="228">
        <v>0.0</v>
      </c>
      <c r="AC209" s="228">
        <v>0.0</v>
      </c>
      <c r="AD209" s="228">
        <v>15.84</v>
      </c>
      <c r="AE209" s="233">
        <v>103.85</v>
      </c>
      <c r="AF209" s="228">
        <v>0.0</v>
      </c>
      <c r="AG209" s="228">
        <v>0.0</v>
      </c>
      <c r="AH209" s="233">
        <v>0.0</v>
      </c>
      <c r="AI209" s="235">
        <v>34.92</v>
      </c>
      <c r="AJ209" s="228">
        <v>0.0</v>
      </c>
      <c r="AK209" s="228">
        <v>0.7</v>
      </c>
      <c r="AL209" s="236">
        <v>35.62</v>
      </c>
      <c r="AM209" s="233">
        <v>593.94</v>
      </c>
      <c r="AN209" s="228" t="s">
        <v>1565</v>
      </c>
      <c r="AO209" s="228">
        <v>1.0</v>
      </c>
      <c r="AP209" s="228" t="s">
        <v>1052</v>
      </c>
      <c r="AQ209" s="228" t="s">
        <v>1565</v>
      </c>
      <c r="AR209" s="229"/>
      <c r="AS209" s="228" t="s">
        <v>1729</v>
      </c>
      <c r="AT209" s="228" t="s">
        <v>1565</v>
      </c>
      <c r="AU209" s="229"/>
      <c r="AV209" s="229"/>
      <c r="AW209" s="229"/>
      <c r="AX209" s="228" t="s">
        <v>1052</v>
      </c>
      <c r="AY209" s="228" t="s">
        <v>1565</v>
      </c>
    </row>
    <row r="210" ht="22.5" hidden="1" customHeight="1">
      <c r="A210" s="227">
        <v>45812.0</v>
      </c>
      <c r="B210" s="228">
        <v>2.07494562141407E14</v>
      </c>
      <c r="C210" s="229"/>
      <c r="D210" s="230">
        <v>45806.78659722222</v>
      </c>
      <c r="E210" s="228" t="s">
        <v>1563</v>
      </c>
      <c r="F210" s="228" t="s">
        <v>1564</v>
      </c>
      <c r="G210" s="231"/>
      <c r="H210" s="229"/>
      <c r="I210" s="228" t="s">
        <v>1688</v>
      </c>
      <c r="J210" s="228">
        <v>495.0</v>
      </c>
      <c r="K210" s="228">
        <v>10.0</v>
      </c>
      <c r="L210" s="228">
        <v>0.0</v>
      </c>
      <c r="M210" s="228">
        <v>0.0</v>
      </c>
      <c r="N210" s="228">
        <v>0.0</v>
      </c>
      <c r="O210" s="232">
        <v>505.0</v>
      </c>
      <c r="P210" s="228">
        <v>25.26</v>
      </c>
      <c r="Q210" s="233">
        <v>530.26</v>
      </c>
      <c r="R210" s="228">
        <v>530.24</v>
      </c>
      <c r="S210" s="234">
        <v>0.1</v>
      </c>
      <c r="T210" s="228">
        <v>53.02</v>
      </c>
      <c r="U210" s="228">
        <v>0.0</v>
      </c>
      <c r="V210" s="228">
        <v>0.0</v>
      </c>
      <c r="W210" s="228">
        <v>0.0</v>
      </c>
      <c r="X210" s="228">
        <v>0.0</v>
      </c>
      <c r="Y210" s="228">
        <v>10.6</v>
      </c>
      <c r="Z210" s="228">
        <v>0.0</v>
      </c>
      <c r="AA210" s="228">
        <v>0.0</v>
      </c>
      <c r="AB210" s="228">
        <v>0.0</v>
      </c>
      <c r="AC210" s="228">
        <v>0.0</v>
      </c>
      <c r="AD210" s="228">
        <v>11.46</v>
      </c>
      <c r="AE210" s="233">
        <v>75.08</v>
      </c>
      <c r="AF210" s="228">
        <v>0.0</v>
      </c>
      <c r="AG210" s="228">
        <v>0.0</v>
      </c>
      <c r="AH210" s="233">
        <v>0.0</v>
      </c>
      <c r="AI210" s="235">
        <v>25.25</v>
      </c>
      <c r="AJ210" s="228">
        <v>0.0</v>
      </c>
      <c r="AK210" s="228">
        <v>0.51</v>
      </c>
      <c r="AL210" s="236">
        <v>25.76</v>
      </c>
      <c r="AM210" s="233">
        <v>429.43</v>
      </c>
      <c r="AN210" s="228" t="s">
        <v>1565</v>
      </c>
      <c r="AO210" s="228">
        <v>7.984</v>
      </c>
      <c r="AP210" s="228" t="s">
        <v>1052</v>
      </c>
      <c r="AQ210" s="228" t="s">
        <v>1565</v>
      </c>
      <c r="AR210" s="229"/>
      <c r="AS210" s="237"/>
      <c r="AT210" s="228" t="s">
        <v>1565</v>
      </c>
      <c r="AU210" s="229"/>
      <c r="AV210" s="229"/>
      <c r="AW210" s="229"/>
      <c r="AX210" s="228" t="s">
        <v>1052</v>
      </c>
      <c r="AY210" s="228" t="s">
        <v>1565</v>
      </c>
    </row>
    <row r="211" ht="22.5" customHeight="1">
      <c r="A211" s="227">
        <v>45812.0</v>
      </c>
      <c r="B211" s="228">
        <v>2.07502605066355E14</v>
      </c>
      <c r="C211" s="229"/>
      <c r="D211" s="230">
        <v>45806.8796875</v>
      </c>
      <c r="E211" s="228" t="s">
        <v>1563</v>
      </c>
      <c r="F211" s="228" t="s">
        <v>1564</v>
      </c>
      <c r="G211" s="231"/>
      <c r="H211" s="229"/>
      <c r="I211" s="229"/>
      <c r="J211" s="228">
        <v>750.0</v>
      </c>
      <c r="K211" s="228">
        <v>10.0</v>
      </c>
      <c r="L211" s="228">
        <v>0.0</v>
      </c>
      <c r="M211" s="228">
        <v>75.0</v>
      </c>
      <c r="N211" s="228">
        <v>75.0</v>
      </c>
      <c r="O211" s="232">
        <v>685.0</v>
      </c>
      <c r="P211" s="228">
        <v>34.26</v>
      </c>
      <c r="Q211" s="233">
        <v>719.26</v>
      </c>
      <c r="R211" s="228">
        <v>719.24</v>
      </c>
      <c r="S211" s="234">
        <v>0.1</v>
      </c>
      <c r="T211" s="228">
        <v>71.92</v>
      </c>
      <c r="U211" s="228">
        <v>0.0</v>
      </c>
      <c r="V211" s="228">
        <v>0.0</v>
      </c>
      <c r="W211" s="228">
        <v>0.0</v>
      </c>
      <c r="X211" s="228">
        <v>0.0</v>
      </c>
      <c r="Y211" s="228">
        <v>14.38</v>
      </c>
      <c r="Z211" s="228">
        <v>0.0</v>
      </c>
      <c r="AA211" s="228">
        <v>0.0</v>
      </c>
      <c r="AB211" s="228">
        <v>0.0</v>
      </c>
      <c r="AC211" s="228">
        <v>0.0</v>
      </c>
      <c r="AD211" s="228">
        <v>15.54</v>
      </c>
      <c r="AE211" s="233">
        <v>101.84</v>
      </c>
      <c r="AF211" s="228">
        <v>0.0</v>
      </c>
      <c r="AG211" s="228">
        <v>0.0</v>
      </c>
      <c r="AH211" s="233">
        <v>0.0</v>
      </c>
      <c r="AI211" s="235">
        <v>34.25</v>
      </c>
      <c r="AJ211" s="228">
        <v>0.0</v>
      </c>
      <c r="AK211" s="228">
        <v>0.69</v>
      </c>
      <c r="AL211" s="236">
        <v>34.94</v>
      </c>
      <c r="AM211" s="233">
        <v>582.49</v>
      </c>
      <c r="AN211" s="228" t="s">
        <v>1565</v>
      </c>
      <c r="AO211" s="228">
        <v>4.25</v>
      </c>
      <c r="AP211" s="228" t="s">
        <v>1052</v>
      </c>
      <c r="AQ211" s="228" t="s">
        <v>1565</v>
      </c>
      <c r="AR211" s="229"/>
      <c r="AS211" s="228" t="s">
        <v>1718</v>
      </c>
      <c r="AT211" s="228" t="s">
        <v>1565</v>
      </c>
      <c r="AU211" s="229"/>
      <c r="AV211" s="229"/>
      <c r="AW211" s="229"/>
      <c r="AX211" s="228" t="s">
        <v>1052</v>
      </c>
      <c r="AY211" s="228" t="s">
        <v>1565</v>
      </c>
    </row>
    <row r="212" ht="22.5" customHeight="1">
      <c r="A212" s="227">
        <v>45812.0</v>
      </c>
      <c r="B212" s="228">
        <v>2.07583380599891E14</v>
      </c>
      <c r="C212" s="229"/>
      <c r="D212" s="230">
        <v>45807.81458333333</v>
      </c>
      <c r="E212" s="228" t="s">
        <v>1563</v>
      </c>
      <c r="F212" s="228" t="s">
        <v>1564</v>
      </c>
      <c r="G212" s="231"/>
      <c r="H212" s="229"/>
      <c r="I212" s="229"/>
      <c r="J212" s="228">
        <v>1225.0</v>
      </c>
      <c r="K212" s="228">
        <v>20.0</v>
      </c>
      <c r="L212" s="228">
        <v>0.0</v>
      </c>
      <c r="M212" s="228">
        <v>122.5</v>
      </c>
      <c r="N212" s="228">
        <v>122.5</v>
      </c>
      <c r="O212" s="232">
        <v>1122.5</v>
      </c>
      <c r="P212" s="228">
        <v>56.12</v>
      </c>
      <c r="Q212" s="233">
        <v>1178.62</v>
      </c>
      <c r="R212" s="228">
        <v>1178.62</v>
      </c>
      <c r="S212" s="234">
        <v>0.1</v>
      </c>
      <c r="T212" s="228">
        <v>117.86</v>
      </c>
      <c r="U212" s="228">
        <v>0.0</v>
      </c>
      <c r="V212" s="228">
        <v>0.0</v>
      </c>
      <c r="W212" s="228">
        <v>0.0</v>
      </c>
      <c r="X212" s="228">
        <v>0.0</v>
      </c>
      <c r="Y212" s="228">
        <v>23.57</v>
      </c>
      <c r="Z212" s="228">
        <v>0.0</v>
      </c>
      <c r="AA212" s="228">
        <v>0.0</v>
      </c>
      <c r="AB212" s="228">
        <v>0.0</v>
      </c>
      <c r="AC212" s="228">
        <v>0.0</v>
      </c>
      <c r="AD212" s="228">
        <v>25.46</v>
      </c>
      <c r="AE212" s="233">
        <v>166.89</v>
      </c>
      <c r="AF212" s="228">
        <v>0.0</v>
      </c>
      <c r="AG212" s="228">
        <v>0.0</v>
      </c>
      <c r="AH212" s="233">
        <v>0.0</v>
      </c>
      <c r="AI212" s="235">
        <v>56.12</v>
      </c>
      <c r="AJ212" s="228">
        <v>0.0</v>
      </c>
      <c r="AK212" s="228">
        <v>1.12</v>
      </c>
      <c r="AL212" s="236">
        <v>57.24</v>
      </c>
      <c r="AM212" s="233">
        <v>954.5</v>
      </c>
      <c r="AN212" s="228" t="s">
        <v>1565</v>
      </c>
      <c r="AO212" s="228">
        <v>1.643</v>
      </c>
      <c r="AP212" s="228" t="s">
        <v>1052</v>
      </c>
      <c r="AQ212" s="228" t="s">
        <v>1565</v>
      </c>
      <c r="AR212" s="229"/>
      <c r="AS212" s="228" t="s">
        <v>1730</v>
      </c>
      <c r="AT212" s="228" t="s">
        <v>1565</v>
      </c>
      <c r="AU212" s="229"/>
      <c r="AV212" s="229"/>
      <c r="AW212" s="229"/>
      <c r="AX212" s="228" t="s">
        <v>1052</v>
      </c>
      <c r="AY212" s="228" t="s">
        <v>1565</v>
      </c>
    </row>
    <row r="213" ht="22.5" customHeight="1">
      <c r="A213" s="227">
        <v>45812.0</v>
      </c>
      <c r="B213" s="228">
        <v>2.07586447393763E14</v>
      </c>
      <c r="C213" s="229"/>
      <c r="D213" s="230">
        <v>45807.85008101852</v>
      </c>
      <c r="E213" s="228" t="s">
        <v>1563</v>
      </c>
      <c r="F213" s="228" t="s">
        <v>1564</v>
      </c>
      <c r="G213" s="231"/>
      <c r="H213" s="229"/>
      <c r="I213" s="229"/>
      <c r="J213" s="228">
        <v>1580.0</v>
      </c>
      <c r="K213" s="228">
        <v>20.0</v>
      </c>
      <c r="L213" s="228">
        <v>0.0</v>
      </c>
      <c r="M213" s="228">
        <v>158.0</v>
      </c>
      <c r="N213" s="228">
        <v>158.0</v>
      </c>
      <c r="O213" s="232">
        <v>1442.0</v>
      </c>
      <c r="P213" s="228">
        <v>72.1</v>
      </c>
      <c r="Q213" s="233">
        <v>1514.1</v>
      </c>
      <c r="R213" s="228">
        <v>1514.1</v>
      </c>
      <c r="S213" s="234">
        <v>0.1</v>
      </c>
      <c r="T213" s="228">
        <v>151.41</v>
      </c>
      <c r="U213" s="228">
        <v>0.0</v>
      </c>
      <c r="V213" s="228">
        <v>0.0</v>
      </c>
      <c r="W213" s="228">
        <v>0.0</v>
      </c>
      <c r="X213" s="228">
        <v>0.0</v>
      </c>
      <c r="Y213" s="228">
        <v>30.28</v>
      </c>
      <c r="Z213" s="228">
        <v>0.0</v>
      </c>
      <c r="AA213" s="228">
        <v>0.0</v>
      </c>
      <c r="AB213" s="228">
        <v>0.0</v>
      </c>
      <c r="AC213" s="228">
        <v>0.0</v>
      </c>
      <c r="AD213" s="228">
        <v>32.7</v>
      </c>
      <c r="AE213" s="233">
        <v>214.39</v>
      </c>
      <c r="AF213" s="228">
        <v>0.0</v>
      </c>
      <c r="AG213" s="228">
        <v>0.0</v>
      </c>
      <c r="AH213" s="233">
        <v>0.0</v>
      </c>
      <c r="AI213" s="235">
        <v>72.1</v>
      </c>
      <c r="AJ213" s="228">
        <v>0.0</v>
      </c>
      <c r="AK213" s="228">
        <v>1.44</v>
      </c>
      <c r="AL213" s="236">
        <v>73.54</v>
      </c>
      <c r="AM213" s="233">
        <v>1226.16</v>
      </c>
      <c r="AN213" s="228" t="s">
        <v>1565</v>
      </c>
      <c r="AO213" s="228">
        <v>1.555</v>
      </c>
      <c r="AP213" s="228" t="s">
        <v>1052</v>
      </c>
      <c r="AQ213" s="228" t="s">
        <v>1565</v>
      </c>
      <c r="AR213" s="229"/>
      <c r="AS213" s="228" t="s">
        <v>1731</v>
      </c>
      <c r="AT213" s="228" t="s">
        <v>1565</v>
      </c>
      <c r="AU213" s="229"/>
      <c r="AV213" s="229"/>
      <c r="AW213" s="229"/>
      <c r="AX213" s="228" t="s">
        <v>1052</v>
      </c>
      <c r="AY213" s="228" t="s">
        <v>1565</v>
      </c>
    </row>
    <row r="214" ht="22.5" customHeight="1">
      <c r="A214" s="227">
        <v>45812.0</v>
      </c>
      <c r="B214" s="228">
        <v>2.07592163740268E14</v>
      </c>
      <c r="C214" s="229"/>
      <c r="D214" s="230">
        <v>45807.916238425925</v>
      </c>
      <c r="E214" s="228" t="s">
        <v>1563</v>
      </c>
      <c r="F214" s="228" t="s">
        <v>1564</v>
      </c>
      <c r="G214" s="231"/>
      <c r="H214" s="229"/>
      <c r="I214" s="229"/>
      <c r="J214" s="228">
        <v>725.0</v>
      </c>
      <c r="K214" s="228">
        <v>10.0</v>
      </c>
      <c r="L214" s="228">
        <v>0.0</v>
      </c>
      <c r="M214" s="228">
        <v>72.5</v>
      </c>
      <c r="N214" s="228">
        <v>72.5</v>
      </c>
      <c r="O214" s="232">
        <v>662.5</v>
      </c>
      <c r="P214" s="228">
        <v>33.12</v>
      </c>
      <c r="Q214" s="233">
        <v>695.62</v>
      </c>
      <c r="R214" s="228">
        <v>695.62</v>
      </c>
      <c r="S214" s="234">
        <v>0.1</v>
      </c>
      <c r="T214" s="228">
        <v>69.56</v>
      </c>
      <c r="U214" s="228">
        <v>0.0</v>
      </c>
      <c r="V214" s="228">
        <v>0.0</v>
      </c>
      <c r="W214" s="228">
        <v>0.0</v>
      </c>
      <c r="X214" s="228">
        <v>0.0</v>
      </c>
      <c r="Y214" s="228">
        <v>13.91</v>
      </c>
      <c r="Z214" s="228">
        <v>0.0</v>
      </c>
      <c r="AA214" s="228">
        <v>0.0</v>
      </c>
      <c r="AB214" s="228">
        <v>0.0</v>
      </c>
      <c r="AC214" s="228">
        <v>0.0</v>
      </c>
      <c r="AD214" s="228">
        <v>15.02</v>
      </c>
      <c r="AE214" s="233">
        <v>98.49</v>
      </c>
      <c r="AF214" s="228">
        <v>0.0</v>
      </c>
      <c r="AG214" s="228">
        <v>0.0</v>
      </c>
      <c r="AH214" s="233">
        <v>0.0</v>
      </c>
      <c r="AI214" s="235">
        <v>33.12</v>
      </c>
      <c r="AJ214" s="228">
        <v>0.0</v>
      </c>
      <c r="AK214" s="228">
        <v>0.66</v>
      </c>
      <c r="AL214" s="236">
        <v>33.78</v>
      </c>
      <c r="AM214" s="233">
        <v>563.34</v>
      </c>
      <c r="AN214" s="228" t="s">
        <v>1565</v>
      </c>
      <c r="AO214" s="228">
        <v>1.451</v>
      </c>
      <c r="AP214" s="228" t="s">
        <v>1052</v>
      </c>
      <c r="AQ214" s="228" t="s">
        <v>1565</v>
      </c>
      <c r="AR214" s="229"/>
      <c r="AS214" s="228" t="s">
        <v>1732</v>
      </c>
      <c r="AT214" s="228" t="s">
        <v>1565</v>
      </c>
      <c r="AU214" s="229"/>
      <c r="AV214" s="229"/>
      <c r="AW214" s="229"/>
      <c r="AX214" s="228" t="s">
        <v>1052</v>
      </c>
      <c r="AY214" s="228" t="s">
        <v>1565</v>
      </c>
    </row>
    <row r="215" ht="22.5" customHeight="1">
      <c r="A215" s="227">
        <v>45812.0</v>
      </c>
      <c r="B215" s="228">
        <v>2.07647489061026E14</v>
      </c>
      <c r="C215" s="229"/>
      <c r="D215" s="230">
        <v>45808.55658564815</v>
      </c>
      <c r="E215" s="228" t="s">
        <v>1563</v>
      </c>
      <c r="F215" s="228" t="s">
        <v>1564</v>
      </c>
      <c r="G215" s="231"/>
      <c r="H215" s="229"/>
      <c r="I215" s="229"/>
      <c r="J215" s="228">
        <v>765.0</v>
      </c>
      <c r="K215" s="228">
        <v>10.0</v>
      </c>
      <c r="L215" s="228">
        <v>0.0</v>
      </c>
      <c r="M215" s="228">
        <v>76.5</v>
      </c>
      <c r="N215" s="228">
        <v>76.5</v>
      </c>
      <c r="O215" s="232">
        <v>698.5</v>
      </c>
      <c r="P215" s="228">
        <v>34.92</v>
      </c>
      <c r="Q215" s="233">
        <v>733.42</v>
      </c>
      <c r="R215" s="228">
        <v>733.42</v>
      </c>
      <c r="S215" s="234">
        <v>0.1</v>
      </c>
      <c r="T215" s="228">
        <v>73.34</v>
      </c>
      <c r="U215" s="228">
        <v>0.0</v>
      </c>
      <c r="V215" s="228">
        <v>0.0</v>
      </c>
      <c r="W215" s="228">
        <v>0.0</v>
      </c>
      <c r="X215" s="228">
        <v>0.0</v>
      </c>
      <c r="Y215" s="228">
        <v>14.67</v>
      </c>
      <c r="Z215" s="228">
        <v>0.0</v>
      </c>
      <c r="AA215" s="228">
        <v>0.0</v>
      </c>
      <c r="AB215" s="228">
        <v>0.0</v>
      </c>
      <c r="AC215" s="228">
        <v>0.0</v>
      </c>
      <c r="AD215" s="228">
        <v>15.84</v>
      </c>
      <c r="AE215" s="233">
        <v>103.85</v>
      </c>
      <c r="AF215" s="228">
        <v>0.0</v>
      </c>
      <c r="AG215" s="228">
        <v>0.0</v>
      </c>
      <c r="AH215" s="233">
        <v>0.0</v>
      </c>
      <c r="AI215" s="235">
        <v>34.92</v>
      </c>
      <c r="AJ215" s="228">
        <v>0.0</v>
      </c>
      <c r="AK215" s="228">
        <v>0.7</v>
      </c>
      <c r="AL215" s="236">
        <v>35.62</v>
      </c>
      <c r="AM215" s="233">
        <v>593.94</v>
      </c>
      <c r="AN215" s="228" t="s">
        <v>1565</v>
      </c>
      <c r="AO215" s="228">
        <v>4.629</v>
      </c>
      <c r="AP215" s="228" t="s">
        <v>1052</v>
      </c>
      <c r="AQ215" s="228" t="s">
        <v>1565</v>
      </c>
      <c r="AR215" s="229"/>
      <c r="AS215" s="228" t="s">
        <v>1692</v>
      </c>
      <c r="AT215" s="228" t="s">
        <v>1565</v>
      </c>
      <c r="AU215" s="229"/>
      <c r="AV215" s="229"/>
      <c r="AW215" s="229"/>
      <c r="AX215" s="228" t="s">
        <v>1052</v>
      </c>
      <c r="AY215" s="228" t="s">
        <v>1565</v>
      </c>
    </row>
    <row r="216" ht="22.5" customHeight="1">
      <c r="A216" s="227">
        <v>45812.0</v>
      </c>
      <c r="B216" s="228">
        <v>2.07666616012381E14</v>
      </c>
      <c r="C216" s="229"/>
      <c r="D216" s="230">
        <v>45808.777962962966</v>
      </c>
      <c r="E216" s="228" t="s">
        <v>1563</v>
      </c>
      <c r="F216" s="228" t="s">
        <v>1564</v>
      </c>
      <c r="G216" s="231"/>
      <c r="H216" s="229"/>
      <c r="I216" s="228" t="s">
        <v>1632</v>
      </c>
      <c r="J216" s="228">
        <v>1035.0</v>
      </c>
      <c r="K216" s="228">
        <v>10.0</v>
      </c>
      <c r="L216" s="228">
        <v>0.0</v>
      </c>
      <c r="M216" s="228">
        <v>88.49</v>
      </c>
      <c r="N216" s="228">
        <v>88.49</v>
      </c>
      <c r="O216" s="232">
        <v>956.51</v>
      </c>
      <c r="P216" s="228">
        <v>47.82</v>
      </c>
      <c r="Q216" s="233">
        <v>1004.33</v>
      </c>
      <c r="R216" s="228">
        <v>1004.33</v>
      </c>
      <c r="S216" s="234">
        <v>0.1</v>
      </c>
      <c r="T216" s="228">
        <v>100.43</v>
      </c>
      <c r="U216" s="228">
        <v>0.0</v>
      </c>
      <c r="V216" s="228">
        <v>0.0</v>
      </c>
      <c r="W216" s="228">
        <v>0.0</v>
      </c>
      <c r="X216" s="228">
        <v>0.0</v>
      </c>
      <c r="Y216" s="228">
        <v>20.09</v>
      </c>
      <c r="Z216" s="228">
        <v>0.0</v>
      </c>
      <c r="AA216" s="228">
        <v>0.0</v>
      </c>
      <c r="AB216" s="228">
        <v>0.0</v>
      </c>
      <c r="AC216" s="228">
        <v>0.0</v>
      </c>
      <c r="AD216" s="228">
        <v>21.7</v>
      </c>
      <c r="AE216" s="233">
        <v>142.22</v>
      </c>
      <c r="AF216" s="228">
        <v>0.0</v>
      </c>
      <c r="AG216" s="228">
        <v>0.0</v>
      </c>
      <c r="AH216" s="233">
        <v>0.0</v>
      </c>
      <c r="AI216" s="235">
        <v>47.83</v>
      </c>
      <c r="AJ216" s="228">
        <v>0.0</v>
      </c>
      <c r="AK216" s="228">
        <v>0.96</v>
      </c>
      <c r="AL216" s="236">
        <v>48.79</v>
      </c>
      <c r="AM216" s="233">
        <v>813.34</v>
      </c>
      <c r="AN216" s="228" t="s">
        <v>1565</v>
      </c>
      <c r="AO216" s="228">
        <v>4.306</v>
      </c>
      <c r="AP216" s="228" t="s">
        <v>1052</v>
      </c>
      <c r="AQ216" s="228" t="s">
        <v>1565</v>
      </c>
      <c r="AR216" s="229"/>
      <c r="AS216" s="228" t="s">
        <v>1733</v>
      </c>
      <c r="AT216" s="228" t="s">
        <v>1565</v>
      </c>
      <c r="AU216" s="229"/>
      <c r="AV216" s="229"/>
      <c r="AW216" s="229"/>
      <c r="AX216" s="228" t="s">
        <v>1052</v>
      </c>
      <c r="AY216" s="228" t="s">
        <v>1565</v>
      </c>
    </row>
    <row r="217" ht="22.5" hidden="1" customHeight="1">
      <c r="A217" s="227">
        <v>45812.0</v>
      </c>
      <c r="B217" s="228">
        <v>2.07670973979019E14</v>
      </c>
      <c r="C217" s="229"/>
      <c r="D217" s="230">
        <v>45808.8283912037</v>
      </c>
      <c r="E217" s="228" t="s">
        <v>1563</v>
      </c>
      <c r="F217" s="228" t="s">
        <v>1564</v>
      </c>
      <c r="G217" s="231"/>
      <c r="H217" s="229"/>
      <c r="I217" s="229"/>
      <c r="J217" s="228">
        <v>625.0</v>
      </c>
      <c r="K217" s="228">
        <v>10.0</v>
      </c>
      <c r="L217" s="228">
        <v>0.0</v>
      </c>
      <c r="M217" s="228">
        <v>0.0</v>
      </c>
      <c r="N217" s="228">
        <v>0.0</v>
      </c>
      <c r="O217" s="232">
        <v>635.0</v>
      </c>
      <c r="P217" s="228">
        <v>31.76</v>
      </c>
      <c r="Q217" s="233">
        <v>666.76</v>
      </c>
      <c r="R217" s="228">
        <v>666.76</v>
      </c>
      <c r="S217" s="234">
        <v>0.1</v>
      </c>
      <c r="T217" s="228">
        <v>66.68</v>
      </c>
      <c r="U217" s="228">
        <v>0.0</v>
      </c>
      <c r="V217" s="228">
        <v>0.0</v>
      </c>
      <c r="W217" s="228">
        <v>0.0</v>
      </c>
      <c r="X217" s="228">
        <v>0.0</v>
      </c>
      <c r="Y217" s="228">
        <v>13.34</v>
      </c>
      <c r="Z217" s="228">
        <v>0.0</v>
      </c>
      <c r="AA217" s="228">
        <v>0.0</v>
      </c>
      <c r="AB217" s="228">
        <v>0.0</v>
      </c>
      <c r="AC217" s="228">
        <v>0.0</v>
      </c>
      <c r="AD217" s="228">
        <v>14.4</v>
      </c>
      <c r="AE217" s="233">
        <v>94.42</v>
      </c>
      <c r="AF217" s="228">
        <v>0.0</v>
      </c>
      <c r="AG217" s="228">
        <v>0.0</v>
      </c>
      <c r="AH217" s="233">
        <v>0.0</v>
      </c>
      <c r="AI217" s="235">
        <v>31.75</v>
      </c>
      <c r="AJ217" s="228">
        <v>0.0</v>
      </c>
      <c r="AK217" s="228">
        <v>0.64</v>
      </c>
      <c r="AL217" s="236">
        <v>32.39</v>
      </c>
      <c r="AM217" s="233">
        <v>539.94</v>
      </c>
      <c r="AN217" s="228" t="s">
        <v>1565</v>
      </c>
      <c r="AO217" s="228">
        <v>1.555</v>
      </c>
      <c r="AP217" s="228" t="s">
        <v>1052</v>
      </c>
      <c r="AQ217" s="228" t="s">
        <v>1565</v>
      </c>
      <c r="AR217" s="229"/>
      <c r="AS217" s="237"/>
      <c r="AT217" s="228" t="s">
        <v>1565</v>
      </c>
      <c r="AU217" s="229"/>
      <c r="AV217" s="229"/>
      <c r="AW217" s="229"/>
      <c r="AX217" s="228" t="s">
        <v>1565</v>
      </c>
      <c r="AY217" s="228" t="s">
        <v>1565</v>
      </c>
    </row>
    <row r="218" ht="22.5" hidden="1" customHeight="1">
      <c r="A218" s="227">
        <v>45812.0</v>
      </c>
      <c r="B218" s="228">
        <v>2.07672145507994E14</v>
      </c>
      <c r="C218" s="229"/>
      <c r="D218" s="230">
        <v>45808.84195601852</v>
      </c>
      <c r="E218" s="228" t="s">
        <v>1563</v>
      </c>
      <c r="F218" s="228" t="s">
        <v>1564</v>
      </c>
      <c r="G218" s="231"/>
      <c r="H218" s="229"/>
      <c r="I218" s="229"/>
      <c r="J218" s="228">
        <v>1300.0</v>
      </c>
      <c r="K218" s="228">
        <v>20.0</v>
      </c>
      <c r="L218" s="228">
        <v>0.0</v>
      </c>
      <c r="M218" s="228">
        <v>0.0</v>
      </c>
      <c r="N218" s="228">
        <v>0.0</v>
      </c>
      <c r="O218" s="232">
        <v>1320.0</v>
      </c>
      <c r="P218" s="228">
        <v>66.0</v>
      </c>
      <c r="Q218" s="233">
        <v>1386.0</v>
      </c>
      <c r="R218" s="228">
        <v>1386.0</v>
      </c>
      <c r="S218" s="234">
        <v>0.1</v>
      </c>
      <c r="T218" s="228">
        <v>138.6</v>
      </c>
      <c r="U218" s="228">
        <v>0.0</v>
      </c>
      <c r="V218" s="228">
        <v>0.0</v>
      </c>
      <c r="W218" s="228">
        <v>0.0</v>
      </c>
      <c r="X218" s="228">
        <v>0.0</v>
      </c>
      <c r="Y218" s="228">
        <v>27.72</v>
      </c>
      <c r="Z218" s="228">
        <v>0.0</v>
      </c>
      <c r="AA218" s="228">
        <v>0.0</v>
      </c>
      <c r="AB218" s="228">
        <v>0.0</v>
      </c>
      <c r="AC218" s="228">
        <v>0.0</v>
      </c>
      <c r="AD218" s="228">
        <v>29.94</v>
      </c>
      <c r="AE218" s="233">
        <v>196.26</v>
      </c>
      <c r="AF218" s="228">
        <v>0.0</v>
      </c>
      <c r="AG218" s="228">
        <v>0.0</v>
      </c>
      <c r="AH218" s="233">
        <v>0.0</v>
      </c>
      <c r="AI218" s="235">
        <v>66.0</v>
      </c>
      <c r="AJ218" s="228">
        <v>0.0</v>
      </c>
      <c r="AK218" s="228">
        <v>1.32</v>
      </c>
      <c r="AL218" s="236">
        <v>67.32</v>
      </c>
      <c r="AM218" s="233">
        <v>1122.42</v>
      </c>
      <c r="AN218" s="228" t="s">
        <v>1565</v>
      </c>
      <c r="AO218" s="228">
        <v>1.555</v>
      </c>
      <c r="AP218" s="228" t="s">
        <v>1052</v>
      </c>
      <c r="AQ218" s="228" t="s">
        <v>1565</v>
      </c>
      <c r="AR218" s="229"/>
      <c r="AS218" s="237"/>
      <c r="AT218" s="228" t="s">
        <v>1565</v>
      </c>
      <c r="AU218" s="229"/>
      <c r="AV218" s="229"/>
      <c r="AW218" s="229"/>
      <c r="AX218" s="228" t="s">
        <v>1565</v>
      </c>
      <c r="AY218" s="228" t="s">
        <v>1565</v>
      </c>
    </row>
    <row r="219" ht="22.5" customHeight="1">
      <c r="A219" s="227">
        <v>45812.0</v>
      </c>
      <c r="B219" s="228">
        <v>2.07674271561867E14</v>
      </c>
      <c r="C219" s="229"/>
      <c r="D219" s="230">
        <v>45808.8665625</v>
      </c>
      <c r="E219" s="228" t="s">
        <v>1563</v>
      </c>
      <c r="F219" s="228" t="s">
        <v>1564</v>
      </c>
      <c r="G219" s="231"/>
      <c r="H219" s="229"/>
      <c r="I219" s="229"/>
      <c r="J219" s="228">
        <v>770.0</v>
      </c>
      <c r="K219" s="228">
        <v>10.0</v>
      </c>
      <c r="L219" s="228">
        <v>0.0</v>
      </c>
      <c r="M219" s="228">
        <v>77.0</v>
      </c>
      <c r="N219" s="228">
        <v>77.0</v>
      </c>
      <c r="O219" s="232">
        <v>703.0</v>
      </c>
      <c r="P219" s="228">
        <v>35.16</v>
      </c>
      <c r="Q219" s="233">
        <v>738.16</v>
      </c>
      <c r="R219" s="228">
        <v>738.14</v>
      </c>
      <c r="S219" s="234">
        <v>0.1</v>
      </c>
      <c r="T219" s="228">
        <v>73.81</v>
      </c>
      <c r="U219" s="228">
        <v>0.0</v>
      </c>
      <c r="V219" s="228">
        <v>0.0</v>
      </c>
      <c r="W219" s="228">
        <v>0.0</v>
      </c>
      <c r="X219" s="228">
        <v>0.0</v>
      </c>
      <c r="Y219" s="228">
        <v>14.76</v>
      </c>
      <c r="Z219" s="228">
        <v>0.0</v>
      </c>
      <c r="AA219" s="228">
        <v>0.0</v>
      </c>
      <c r="AB219" s="228">
        <v>0.0</v>
      </c>
      <c r="AC219" s="228">
        <v>0.0</v>
      </c>
      <c r="AD219" s="228">
        <v>15.94</v>
      </c>
      <c r="AE219" s="233">
        <v>104.51</v>
      </c>
      <c r="AF219" s="228">
        <v>0.0</v>
      </c>
      <c r="AG219" s="228">
        <v>0.0</v>
      </c>
      <c r="AH219" s="233">
        <v>0.0</v>
      </c>
      <c r="AI219" s="235">
        <v>35.15</v>
      </c>
      <c r="AJ219" s="228">
        <v>0.0</v>
      </c>
      <c r="AK219" s="228">
        <v>0.7</v>
      </c>
      <c r="AL219" s="236">
        <v>35.85</v>
      </c>
      <c r="AM219" s="233">
        <v>597.78</v>
      </c>
      <c r="AN219" s="228" t="s">
        <v>1565</v>
      </c>
      <c r="AO219" s="228">
        <v>0.745</v>
      </c>
      <c r="AP219" s="228" t="s">
        <v>1052</v>
      </c>
      <c r="AQ219" s="228" t="s">
        <v>1565</v>
      </c>
      <c r="AR219" s="229"/>
      <c r="AS219" s="228" t="s">
        <v>1734</v>
      </c>
      <c r="AT219" s="228" t="s">
        <v>1565</v>
      </c>
      <c r="AU219" s="229"/>
      <c r="AV219" s="229"/>
      <c r="AW219" s="229"/>
      <c r="AX219" s="228" t="s">
        <v>1052</v>
      </c>
      <c r="AY219" s="228" t="s">
        <v>1565</v>
      </c>
    </row>
    <row r="220" ht="22.5" customHeight="1">
      <c r="A220" s="227">
        <v>45812.0</v>
      </c>
      <c r="B220" s="228">
        <v>2.07677593211029E14</v>
      </c>
      <c r="C220" s="229"/>
      <c r="D220" s="230">
        <v>45808.905011574076</v>
      </c>
      <c r="E220" s="228" t="s">
        <v>1563</v>
      </c>
      <c r="F220" s="228" t="s">
        <v>1564</v>
      </c>
      <c r="G220" s="231"/>
      <c r="H220" s="229"/>
      <c r="I220" s="229"/>
      <c r="J220" s="228">
        <v>750.0</v>
      </c>
      <c r="K220" s="228">
        <v>0.0</v>
      </c>
      <c r="L220" s="228">
        <v>0.0</v>
      </c>
      <c r="M220" s="228">
        <v>75.0</v>
      </c>
      <c r="N220" s="228">
        <v>75.0</v>
      </c>
      <c r="O220" s="232">
        <v>675.0</v>
      </c>
      <c r="P220" s="228">
        <v>33.76</v>
      </c>
      <c r="Q220" s="233">
        <v>708.76</v>
      </c>
      <c r="R220" s="228">
        <v>708.76</v>
      </c>
      <c r="S220" s="234">
        <v>0.1</v>
      </c>
      <c r="T220" s="228">
        <v>70.88</v>
      </c>
      <c r="U220" s="228">
        <v>0.0</v>
      </c>
      <c r="V220" s="228">
        <v>0.0</v>
      </c>
      <c r="W220" s="228">
        <v>0.0</v>
      </c>
      <c r="X220" s="228">
        <v>0.0</v>
      </c>
      <c r="Y220" s="228">
        <v>14.18</v>
      </c>
      <c r="Z220" s="228">
        <v>0.0</v>
      </c>
      <c r="AA220" s="228">
        <v>0.0</v>
      </c>
      <c r="AB220" s="228">
        <v>0.0</v>
      </c>
      <c r="AC220" s="228">
        <v>0.0</v>
      </c>
      <c r="AD220" s="228">
        <v>15.32</v>
      </c>
      <c r="AE220" s="233">
        <v>100.38</v>
      </c>
      <c r="AF220" s="228">
        <v>0.0</v>
      </c>
      <c r="AG220" s="228">
        <v>0.0</v>
      </c>
      <c r="AH220" s="233">
        <v>0.0</v>
      </c>
      <c r="AI220" s="235">
        <v>33.75</v>
      </c>
      <c r="AJ220" s="228">
        <v>0.0</v>
      </c>
      <c r="AK220" s="228">
        <v>0.68</v>
      </c>
      <c r="AL220" s="236">
        <v>34.43</v>
      </c>
      <c r="AM220" s="233">
        <v>573.96</v>
      </c>
      <c r="AN220" s="228" t="s">
        <v>1565</v>
      </c>
      <c r="AO220" s="228">
        <v>1.802</v>
      </c>
      <c r="AP220" s="228" t="s">
        <v>1052</v>
      </c>
      <c r="AQ220" s="228" t="s">
        <v>1565</v>
      </c>
      <c r="AR220" s="229"/>
      <c r="AS220" s="228" t="s">
        <v>1725</v>
      </c>
      <c r="AT220" s="228" t="s">
        <v>1565</v>
      </c>
      <c r="AU220" s="229"/>
      <c r="AV220" s="229"/>
      <c r="AW220" s="229"/>
      <c r="AX220" s="228" t="s">
        <v>1052</v>
      </c>
      <c r="AY220" s="228" t="s">
        <v>1565</v>
      </c>
    </row>
    <row r="221" ht="22.5" customHeight="1">
      <c r="A221" s="227">
        <v>45812.0</v>
      </c>
      <c r="B221" s="228">
        <v>2.07678323066058E14</v>
      </c>
      <c r="C221" s="229"/>
      <c r="D221" s="230">
        <v>45808.913460648146</v>
      </c>
      <c r="E221" s="228" t="s">
        <v>1563</v>
      </c>
      <c r="F221" s="228" t="s">
        <v>1564</v>
      </c>
      <c r="G221" s="231"/>
      <c r="H221" s="229"/>
      <c r="I221" s="228" t="s">
        <v>1735</v>
      </c>
      <c r="J221" s="228">
        <v>525.0</v>
      </c>
      <c r="K221" s="228">
        <v>10.0</v>
      </c>
      <c r="L221" s="228">
        <v>0.0</v>
      </c>
      <c r="M221" s="228">
        <v>47.5</v>
      </c>
      <c r="N221" s="228">
        <v>47.5</v>
      </c>
      <c r="O221" s="232">
        <v>487.5</v>
      </c>
      <c r="P221" s="228">
        <v>24.38</v>
      </c>
      <c r="Q221" s="233">
        <v>511.88</v>
      </c>
      <c r="R221" s="228">
        <v>511.88</v>
      </c>
      <c r="S221" s="234">
        <v>0.1</v>
      </c>
      <c r="T221" s="228">
        <v>51.19</v>
      </c>
      <c r="U221" s="228">
        <v>0.0</v>
      </c>
      <c r="V221" s="228">
        <v>0.0</v>
      </c>
      <c r="W221" s="228">
        <v>0.0</v>
      </c>
      <c r="X221" s="228">
        <v>0.0</v>
      </c>
      <c r="Y221" s="228">
        <v>10.24</v>
      </c>
      <c r="Z221" s="228">
        <v>0.0</v>
      </c>
      <c r="AA221" s="228">
        <v>0.0</v>
      </c>
      <c r="AB221" s="228">
        <v>0.0</v>
      </c>
      <c r="AC221" s="228">
        <v>0.0</v>
      </c>
      <c r="AD221" s="228">
        <v>11.06</v>
      </c>
      <c r="AE221" s="233">
        <v>72.49</v>
      </c>
      <c r="AF221" s="228">
        <v>0.0</v>
      </c>
      <c r="AG221" s="228">
        <v>0.0</v>
      </c>
      <c r="AH221" s="233">
        <v>0.0</v>
      </c>
      <c r="AI221" s="235">
        <v>24.38</v>
      </c>
      <c r="AJ221" s="228">
        <v>0.0</v>
      </c>
      <c r="AK221" s="228">
        <v>0.49</v>
      </c>
      <c r="AL221" s="236">
        <v>24.87</v>
      </c>
      <c r="AM221" s="233">
        <v>414.53</v>
      </c>
      <c r="AN221" s="228" t="s">
        <v>1565</v>
      </c>
      <c r="AO221" s="228">
        <v>6.749</v>
      </c>
      <c r="AP221" s="228" t="s">
        <v>1052</v>
      </c>
      <c r="AQ221" s="228" t="s">
        <v>1565</v>
      </c>
      <c r="AR221" s="229"/>
      <c r="AS221" s="228" t="s">
        <v>1736</v>
      </c>
      <c r="AT221" s="228" t="s">
        <v>1565</v>
      </c>
      <c r="AU221" s="229"/>
      <c r="AV221" s="229"/>
      <c r="AW221" s="229"/>
      <c r="AX221" s="228" t="s">
        <v>1052</v>
      </c>
      <c r="AY221" s="228" t="s">
        <v>1565</v>
      </c>
    </row>
    <row r="222" ht="22.5" hidden="1" customHeight="1">
      <c r="A222" s="227">
        <v>45812.0</v>
      </c>
      <c r="B222" s="228">
        <v>2.0768101195304E14</v>
      </c>
      <c r="C222" s="229"/>
      <c r="D222" s="230">
        <v>45808.94457175926</v>
      </c>
      <c r="E222" s="228" t="s">
        <v>1563</v>
      </c>
      <c r="F222" s="228" t="s">
        <v>1564</v>
      </c>
      <c r="G222" s="231"/>
      <c r="H222" s="229"/>
      <c r="I222" s="229"/>
      <c r="J222" s="228">
        <v>575.0</v>
      </c>
      <c r="K222" s="228">
        <v>10.0</v>
      </c>
      <c r="L222" s="228">
        <v>0.0</v>
      </c>
      <c r="M222" s="228">
        <v>0.0</v>
      </c>
      <c r="N222" s="228">
        <v>0.0</v>
      </c>
      <c r="O222" s="232">
        <v>585.0</v>
      </c>
      <c r="P222" s="228">
        <v>29.26</v>
      </c>
      <c r="Q222" s="233">
        <v>614.26</v>
      </c>
      <c r="R222" s="228">
        <v>614.24</v>
      </c>
      <c r="S222" s="234">
        <v>0.1</v>
      </c>
      <c r="T222" s="228">
        <v>61.42</v>
      </c>
      <c r="U222" s="228">
        <v>0.0</v>
      </c>
      <c r="V222" s="228">
        <v>0.0</v>
      </c>
      <c r="W222" s="228">
        <v>0.0</v>
      </c>
      <c r="X222" s="228">
        <v>0.0</v>
      </c>
      <c r="Y222" s="228">
        <v>12.28</v>
      </c>
      <c r="Z222" s="228">
        <v>0.0</v>
      </c>
      <c r="AA222" s="228">
        <v>0.0</v>
      </c>
      <c r="AB222" s="228">
        <v>0.0</v>
      </c>
      <c r="AC222" s="228">
        <v>0.0</v>
      </c>
      <c r="AD222" s="228">
        <v>13.26</v>
      </c>
      <c r="AE222" s="233">
        <v>86.96</v>
      </c>
      <c r="AF222" s="228">
        <v>0.0</v>
      </c>
      <c r="AG222" s="228">
        <v>0.0</v>
      </c>
      <c r="AH222" s="233">
        <v>0.0</v>
      </c>
      <c r="AI222" s="235">
        <v>29.25</v>
      </c>
      <c r="AJ222" s="228">
        <v>0.0</v>
      </c>
      <c r="AK222" s="228">
        <v>0.58</v>
      </c>
      <c r="AL222" s="236">
        <v>29.83</v>
      </c>
      <c r="AM222" s="233">
        <v>497.44</v>
      </c>
      <c r="AN222" s="228" t="s">
        <v>1565</v>
      </c>
      <c r="AO222" s="228">
        <v>2.9</v>
      </c>
      <c r="AP222" s="228" t="s">
        <v>1052</v>
      </c>
      <c r="AQ222" s="228" t="s">
        <v>1565</v>
      </c>
      <c r="AR222" s="229"/>
      <c r="AS222" s="237"/>
      <c r="AT222" s="228" t="s">
        <v>1565</v>
      </c>
      <c r="AU222" s="229"/>
      <c r="AV222" s="229"/>
      <c r="AW222" s="229"/>
      <c r="AX222" s="228" t="s">
        <v>1565</v>
      </c>
      <c r="AY222" s="228" t="s">
        <v>1565</v>
      </c>
    </row>
    <row r="223" ht="22.5" customHeight="1">
      <c r="A223" s="227">
        <v>45819.0</v>
      </c>
      <c r="B223" s="228">
        <v>2.07840032594252E14</v>
      </c>
      <c r="C223" s="229"/>
      <c r="D223" s="230">
        <v>45810.785092592596</v>
      </c>
      <c r="E223" s="228" t="s">
        <v>1563</v>
      </c>
      <c r="F223" s="228" t="s">
        <v>1564</v>
      </c>
      <c r="G223" s="231"/>
      <c r="H223" s="229"/>
      <c r="I223" s="229"/>
      <c r="J223" s="228">
        <v>1350.0</v>
      </c>
      <c r="K223" s="228">
        <v>20.0</v>
      </c>
      <c r="L223" s="228">
        <v>0.0</v>
      </c>
      <c r="M223" s="228">
        <v>135.0</v>
      </c>
      <c r="N223" s="228">
        <v>135.0</v>
      </c>
      <c r="O223" s="232">
        <v>1235.0</v>
      </c>
      <c r="P223" s="228">
        <v>61.76</v>
      </c>
      <c r="Q223" s="233">
        <v>1296.76</v>
      </c>
      <c r="R223" s="228">
        <v>1296.76</v>
      </c>
      <c r="S223" s="234">
        <v>0.1</v>
      </c>
      <c r="T223" s="228">
        <v>129.68</v>
      </c>
      <c r="U223" s="228">
        <v>0.0</v>
      </c>
      <c r="V223" s="228">
        <v>0.0</v>
      </c>
      <c r="W223" s="228">
        <v>0.0</v>
      </c>
      <c r="X223" s="228">
        <v>0.0</v>
      </c>
      <c r="Y223" s="228">
        <v>25.94</v>
      </c>
      <c r="Z223" s="228">
        <v>0.0</v>
      </c>
      <c r="AA223" s="228">
        <v>0.0</v>
      </c>
      <c r="AB223" s="228">
        <v>0.0</v>
      </c>
      <c r="AC223" s="228">
        <v>0.0</v>
      </c>
      <c r="AD223" s="228">
        <v>28.02</v>
      </c>
      <c r="AE223" s="233">
        <v>183.64</v>
      </c>
      <c r="AF223" s="228">
        <v>0.0</v>
      </c>
      <c r="AG223" s="228">
        <v>0.0</v>
      </c>
      <c r="AH223" s="233">
        <v>0.0</v>
      </c>
      <c r="AI223" s="235">
        <v>61.75</v>
      </c>
      <c r="AJ223" s="228">
        <v>0.0</v>
      </c>
      <c r="AK223" s="228">
        <v>1.24</v>
      </c>
      <c r="AL223" s="236">
        <v>62.99</v>
      </c>
      <c r="AM223" s="233">
        <v>1050.14</v>
      </c>
      <c r="AN223" s="228" t="s">
        <v>1565</v>
      </c>
      <c r="AO223" s="228">
        <v>0.745</v>
      </c>
      <c r="AP223" s="228" t="s">
        <v>1052</v>
      </c>
      <c r="AQ223" s="228" t="s">
        <v>1565</v>
      </c>
      <c r="AR223" s="229"/>
      <c r="AS223" s="228" t="s">
        <v>1737</v>
      </c>
      <c r="AT223" s="228" t="s">
        <v>1565</v>
      </c>
      <c r="AU223" s="229"/>
      <c r="AV223" s="229"/>
      <c r="AW223" s="229"/>
      <c r="AX223" s="228" t="s">
        <v>1052</v>
      </c>
      <c r="AY223" s="228" t="s">
        <v>1565</v>
      </c>
    </row>
    <row r="224" ht="22.5" hidden="1" customHeight="1">
      <c r="A224" s="227">
        <v>45819.0</v>
      </c>
      <c r="B224" s="228">
        <v>2.07842491619223E14</v>
      </c>
      <c r="C224" s="229"/>
      <c r="D224" s="230">
        <v>45810.81355324074</v>
      </c>
      <c r="E224" s="228" t="s">
        <v>1563</v>
      </c>
      <c r="F224" s="228" t="s">
        <v>1564</v>
      </c>
      <c r="G224" s="231"/>
      <c r="H224" s="229"/>
      <c r="I224" s="229"/>
      <c r="J224" s="228">
        <v>400.0</v>
      </c>
      <c r="K224" s="228">
        <v>0.0</v>
      </c>
      <c r="L224" s="228">
        <v>0.0</v>
      </c>
      <c r="M224" s="228">
        <v>0.0</v>
      </c>
      <c r="N224" s="228">
        <v>0.0</v>
      </c>
      <c r="O224" s="232">
        <v>400.0</v>
      </c>
      <c r="P224" s="228">
        <v>20.0</v>
      </c>
      <c r="Q224" s="233">
        <v>420.0</v>
      </c>
      <c r="R224" s="228">
        <v>420.0</v>
      </c>
      <c r="S224" s="234">
        <v>0.1</v>
      </c>
      <c r="T224" s="228">
        <v>42.0</v>
      </c>
      <c r="U224" s="228">
        <v>0.0</v>
      </c>
      <c r="V224" s="228">
        <v>0.0</v>
      </c>
      <c r="W224" s="228">
        <v>0.0</v>
      </c>
      <c r="X224" s="228">
        <v>0.0</v>
      </c>
      <c r="Y224" s="228">
        <v>8.4</v>
      </c>
      <c r="Z224" s="228">
        <v>0.0</v>
      </c>
      <c r="AA224" s="228">
        <v>0.0</v>
      </c>
      <c r="AB224" s="228">
        <v>0.0</v>
      </c>
      <c r="AC224" s="228">
        <v>0.0</v>
      </c>
      <c r="AD224" s="228">
        <v>9.08</v>
      </c>
      <c r="AE224" s="233">
        <v>59.48</v>
      </c>
      <c r="AF224" s="228">
        <v>0.0</v>
      </c>
      <c r="AG224" s="228">
        <v>0.0</v>
      </c>
      <c r="AH224" s="233">
        <v>0.0</v>
      </c>
      <c r="AI224" s="235">
        <v>20.0</v>
      </c>
      <c r="AJ224" s="228">
        <v>0.0</v>
      </c>
      <c r="AK224" s="228">
        <v>0.4</v>
      </c>
      <c r="AL224" s="236">
        <v>20.4</v>
      </c>
      <c r="AM224" s="233">
        <v>340.14</v>
      </c>
      <c r="AN224" s="228" t="s">
        <v>1565</v>
      </c>
      <c r="AO224" s="228">
        <v>1.451</v>
      </c>
      <c r="AP224" s="228" t="s">
        <v>1052</v>
      </c>
      <c r="AQ224" s="228" t="s">
        <v>1565</v>
      </c>
      <c r="AR224" s="229"/>
      <c r="AS224" s="228" t="s">
        <v>1738</v>
      </c>
      <c r="AT224" s="228" t="s">
        <v>1565</v>
      </c>
      <c r="AU224" s="229"/>
      <c r="AV224" s="229"/>
      <c r="AW224" s="229"/>
      <c r="AX224" s="228" t="s">
        <v>1052</v>
      </c>
      <c r="AY224" s="228" t="s">
        <v>1565</v>
      </c>
    </row>
    <row r="225" ht="22.5" customHeight="1">
      <c r="A225" s="227">
        <v>45819.0</v>
      </c>
      <c r="B225" s="228">
        <v>2.0784574916744E14</v>
      </c>
      <c r="C225" s="229"/>
      <c r="D225" s="230">
        <v>45810.85126157408</v>
      </c>
      <c r="E225" s="228" t="s">
        <v>1563</v>
      </c>
      <c r="F225" s="228" t="s">
        <v>1564</v>
      </c>
      <c r="G225" s="231"/>
      <c r="H225" s="229"/>
      <c r="I225" s="229"/>
      <c r="J225" s="228">
        <v>1120.0</v>
      </c>
      <c r="K225" s="228">
        <v>10.0</v>
      </c>
      <c r="L225" s="228">
        <v>0.0</v>
      </c>
      <c r="M225" s="228">
        <v>112.0</v>
      </c>
      <c r="N225" s="228">
        <v>112.0</v>
      </c>
      <c r="O225" s="232">
        <v>1018.0</v>
      </c>
      <c r="P225" s="228">
        <v>50.9</v>
      </c>
      <c r="Q225" s="233">
        <v>1068.9</v>
      </c>
      <c r="R225" s="228">
        <v>1068.9</v>
      </c>
      <c r="S225" s="234">
        <v>0.1</v>
      </c>
      <c r="T225" s="228">
        <v>106.89</v>
      </c>
      <c r="U225" s="228">
        <v>0.0</v>
      </c>
      <c r="V225" s="228">
        <v>0.0</v>
      </c>
      <c r="W225" s="228">
        <v>0.0</v>
      </c>
      <c r="X225" s="228">
        <v>0.0</v>
      </c>
      <c r="Y225" s="228">
        <v>21.38</v>
      </c>
      <c r="Z225" s="228">
        <v>0.0</v>
      </c>
      <c r="AA225" s="228">
        <v>0.0</v>
      </c>
      <c r="AB225" s="228">
        <v>0.0</v>
      </c>
      <c r="AC225" s="228">
        <v>0.0</v>
      </c>
      <c r="AD225" s="228">
        <v>23.08</v>
      </c>
      <c r="AE225" s="233">
        <v>151.35</v>
      </c>
      <c r="AF225" s="228">
        <v>0.0</v>
      </c>
      <c r="AG225" s="228">
        <v>0.0</v>
      </c>
      <c r="AH225" s="233">
        <v>0.0</v>
      </c>
      <c r="AI225" s="235">
        <v>50.9</v>
      </c>
      <c r="AJ225" s="228">
        <v>0.0</v>
      </c>
      <c r="AK225" s="228">
        <v>1.02</v>
      </c>
      <c r="AL225" s="236">
        <v>51.92</v>
      </c>
      <c r="AM225" s="233">
        <v>865.61</v>
      </c>
      <c r="AN225" s="228" t="s">
        <v>1565</v>
      </c>
      <c r="AO225" s="228">
        <v>1.451</v>
      </c>
      <c r="AP225" s="228" t="s">
        <v>1052</v>
      </c>
      <c r="AQ225" s="228" t="s">
        <v>1565</v>
      </c>
      <c r="AR225" s="229"/>
      <c r="AS225" s="228" t="s">
        <v>1739</v>
      </c>
      <c r="AT225" s="228" t="s">
        <v>1565</v>
      </c>
      <c r="AU225" s="229"/>
      <c r="AV225" s="229"/>
      <c r="AW225" s="229"/>
      <c r="AX225" s="228" t="s">
        <v>1052</v>
      </c>
      <c r="AY225" s="228" t="s">
        <v>1565</v>
      </c>
    </row>
    <row r="226" ht="22.5" hidden="1" customHeight="1">
      <c r="A226" s="227">
        <v>45819.0</v>
      </c>
      <c r="B226" s="228">
        <v>2.0784789486544E14</v>
      </c>
      <c r="C226" s="229"/>
      <c r="D226" s="230">
        <v>45810.87608796296</v>
      </c>
      <c r="E226" s="228" t="s">
        <v>1563</v>
      </c>
      <c r="F226" s="228" t="s">
        <v>1564</v>
      </c>
      <c r="G226" s="231"/>
      <c r="H226" s="229"/>
      <c r="I226" s="229"/>
      <c r="J226" s="228">
        <v>350.0</v>
      </c>
      <c r="K226" s="228">
        <v>0.0</v>
      </c>
      <c r="L226" s="228">
        <v>0.0</v>
      </c>
      <c r="M226" s="228">
        <v>0.0</v>
      </c>
      <c r="N226" s="228">
        <v>0.0</v>
      </c>
      <c r="O226" s="232">
        <v>350.0</v>
      </c>
      <c r="P226" s="228">
        <v>17.5</v>
      </c>
      <c r="Q226" s="233">
        <v>367.5</v>
      </c>
      <c r="R226" s="228">
        <v>367.5</v>
      </c>
      <c r="S226" s="234">
        <v>0.1</v>
      </c>
      <c r="T226" s="228">
        <v>36.75</v>
      </c>
      <c r="U226" s="228">
        <v>0.0</v>
      </c>
      <c r="V226" s="228">
        <v>0.0</v>
      </c>
      <c r="W226" s="228">
        <v>0.0</v>
      </c>
      <c r="X226" s="228">
        <v>0.0</v>
      </c>
      <c r="Y226" s="228">
        <v>7.35</v>
      </c>
      <c r="Z226" s="228">
        <v>0.0</v>
      </c>
      <c r="AA226" s="228">
        <v>0.0</v>
      </c>
      <c r="AB226" s="228">
        <v>0.0</v>
      </c>
      <c r="AC226" s="228">
        <v>0.0</v>
      </c>
      <c r="AD226" s="228">
        <v>7.94</v>
      </c>
      <c r="AE226" s="233">
        <v>52.04</v>
      </c>
      <c r="AF226" s="228">
        <v>0.0</v>
      </c>
      <c r="AG226" s="228">
        <v>0.0</v>
      </c>
      <c r="AH226" s="233">
        <v>0.0</v>
      </c>
      <c r="AI226" s="235">
        <v>17.5</v>
      </c>
      <c r="AJ226" s="228">
        <v>0.0</v>
      </c>
      <c r="AK226" s="228">
        <v>0.35</v>
      </c>
      <c r="AL226" s="236">
        <v>17.85</v>
      </c>
      <c r="AM226" s="233">
        <v>297.61</v>
      </c>
      <c r="AN226" s="228" t="s">
        <v>1565</v>
      </c>
      <c r="AO226" s="228">
        <v>6.095</v>
      </c>
      <c r="AP226" s="228" t="s">
        <v>1052</v>
      </c>
      <c r="AQ226" s="228" t="s">
        <v>1565</v>
      </c>
      <c r="AR226" s="229"/>
      <c r="AS226" s="228" t="s">
        <v>1693</v>
      </c>
      <c r="AT226" s="228" t="s">
        <v>1565</v>
      </c>
      <c r="AU226" s="229"/>
      <c r="AV226" s="229"/>
      <c r="AW226" s="229"/>
      <c r="AX226" s="228" t="s">
        <v>1052</v>
      </c>
      <c r="AY226" s="228" t="s">
        <v>1565</v>
      </c>
    </row>
    <row r="227" ht="22.5" customHeight="1">
      <c r="A227" s="227">
        <v>45819.0</v>
      </c>
      <c r="B227" s="228">
        <v>2.07851448876057E14</v>
      </c>
      <c r="C227" s="229"/>
      <c r="D227" s="230">
        <v>45810.91722222222</v>
      </c>
      <c r="E227" s="228" t="s">
        <v>1563</v>
      </c>
      <c r="F227" s="228" t="s">
        <v>1564</v>
      </c>
      <c r="G227" s="231"/>
      <c r="H227" s="229"/>
      <c r="I227" s="229"/>
      <c r="J227" s="228">
        <v>625.0</v>
      </c>
      <c r="K227" s="228">
        <v>10.0</v>
      </c>
      <c r="L227" s="228">
        <v>0.0</v>
      </c>
      <c r="M227" s="228">
        <v>62.5</v>
      </c>
      <c r="N227" s="228">
        <v>62.5</v>
      </c>
      <c r="O227" s="232">
        <v>572.5</v>
      </c>
      <c r="P227" s="228">
        <v>28.62</v>
      </c>
      <c r="Q227" s="233">
        <v>601.12</v>
      </c>
      <c r="R227" s="228">
        <v>601.12</v>
      </c>
      <c r="S227" s="234">
        <v>0.1</v>
      </c>
      <c r="T227" s="228">
        <v>60.11</v>
      </c>
      <c r="U227" s="228">
        <v>0.0</v>
      </c>
      <c r="V227" s="228">
        <v>0.0</v>
      </c>
      <c r="W227" s="228">
        <v>0.0</v>
      </c>
      <c r="X227" s="228">
        <v>0.0</v>
      </c>
      <c r="Y227" s="228">
        <v>12.02</v>
      </c>
      <c r="Z227" s="228">
        <v>0.0</v>
      </c>
      <c r="AA227" s="228">
        <v>0.0</v>
      </c>
      <c r="AB227" s="228">
        <v>0.0</v>
      </c>
      <c r="AC227" s="228">
        <v>0.0</v>
      </c>
      <c r="AD227" s="228">
        <v>12.98</v>
      </c>
      <c r="AE227" s="233">
        <v>85.11</v>
      </c>
      <c r="AF227" s="228">
        <v>0.0</v>
      </c>
      <c r="AG227" s="228">
        <v>0.0</v>
      </c>
      <c r="AH227" s="233">
        <v>0.0</v>
      </c>
      <c r="AI227" s="235">
        <v>28.62</v>
      </c>
      <c r="AJ227" s="228">
        <v>0.0</v>
      </c>
      <c r="AK227" s="228">
        <v>0.57</v>
      </c>
      <c r="AL227" s="236">
        <v>29.19</v>
      </c>
      <c r="AM227" s="233">
        <v>486.81</v>
      </c>
      <c r="AN227" s="228" t="s">
        <v>1565</v>
      </c>
      <c r="AO227" s="228">
        <v>3.435</v>
      </c>
      <c r="AP227" s="228" t="s">
        <v>1052</v>
      </c>
      <c r="AQ227" s="228" t="s">
        <v>1565</v>
      </c>
      <c r="AR227" s="229"/>
      <c r="AS227" s="228" t="s">
        <v>1740</v>
      </c>
      <c r="AT227" s="228" t="s">
        <v>1565</v>
      </c>
      <c r="AU227" s="229"/>
      <c r="AV227" s="229"/>
      <c r="AW227" s="229"/>
      <c r="AX227" s="228" t="s">
        <v>1052</v>
      </c>
      <c r="AY227" s="228" t="s">
        <v>1565</v>
      </c>
    </row>
    <row r="228" ht="22.5" hidden="1" customHeight="1">
      <c r="A228" s="227">
        <v>45819.0</v>
      </c>
      <c r="B228" s="228">
        <v>2.07926061068021E14</v>
      </c>
      <c r="C228" s="229"/>
      <c r="D228" s="230">
        <v>45811.780798611115</v>
      </c>
      <c r="E228" s="228" t="s">
        <v>1563</v>
      </c>
      <c r="F228" s="228" t="s">
        <v>1564</v>
      </c>
      <c r="G228" s="231"/>
      <c r="H228" s="229"/>
      <c r="I228" s="228" t="s">
        <v>1610</v>
      </c>
      <c r="J228" s="228">
        <v>1265.0</v>
      </c>
      <c r="K228" s="228">
        <v>20.0</v>
      </c>
      <c r="L228" s="228">
        <v>0.0</v>
      </c>
      <c r="M228" s="228">
        <v>0.0</v>
      </c>
      <c r="N228" s="228">
        <v>0.0</v>
      </c>
      <c r="O228" s="232">
        <v>1285.0</v>
      </c>
      <c r="P228" s="228">
        <v>64.26</v>
      </c>
      <c r="Q228" s="233">
        <v>1349.26</v>
      </c>
      <c r="R228" s="228">
        <v>1349.24</v>
      </c>
      <c r="S228" s="234">
        <v>0.1</v>
      </c>
      <c r="T228" s="228">
        <v>134.92</v>
      </c>
      <c r="U228" s="228">
        <v>0.0</v>
      </c>
      <c r="V228" s="228">
        <v>0.0</v>
      </c>
      <c r="W228" s="228">
        <v>0.0</v>
      </c>
      <c r="X228" s="228">
        <v>0.0</v>
      </c>
      <c r="Y228" s="228">
        <v>26.98</v>
      </c>
      <c r="Z228" s="228">
        <v>0.0</v>
      </c>
      <c r="AA228" s="228">
        <v>0.0</v>
      </c>
      <c r="AB228" s="228">
        <v>0.0</v>
      </c>
      <c r="AC228" s="228">
        <v>0.0</v>
      </c>
      <c r="AD228" s="228">
        <v>29.14</v>
      </c>
      <c r="AE228" s="233">
        <v>191.04</v>
      </c>
      <c r="AF228" s="228">
        <v>0.0</v>
      </c>
      <c r="AG228" s="228">
        <v>0.0</v>
      </c>
      <c r="AH228" s="233">
        <v>0.0</v>
      </c>
      <c r="AI228" s="235">
        <v>64.25</v>
      </c>
      <c r="AJ228" s="228">
        <v>0.0</v>
      </c>
      <c r="AK228" s="228">
        <v>1.28</v>
      </c>
      <c r="AL228" s="236">
        <v>65.53</v>
      </c>
      <c r="AM228" s="233">
        <v>1092.67</v>
      </c>
      <c r="AN228" s="228" t="s">
        <v>1565</v>
      </c>
      <c r="AO228" s="228">
        <v>14.449</v>
      </c>
      <c r="AP228" s="228" t="s">
        <v>1052</v>
      </c>
      <c r="AQ228" s="228" t="s">
        <v>1565</v>
      </c>
      <c r="AR228" s="229"/>
      <c r="AS228" s="237"/>
      <c r="AT228" s="228" t="s">
        <v>1565</v>
      </c>
      <c r="AU228" s="229"/>
      <c r="AV228" s="229"/>
      <c r="AW228" s="229"/>
      <c r="AX228" s="228" t="s">
        <v>1565</v>
      </c>
      <c r="AY228" s="228" t="s">
        <v>1565</v>
      </c>
    </row>
    <row r="229" ht="22.5" customHeight="1">
      <c r="A229" s="227">
        <v>45819.0</v>
      </c>
      <c r="B229" s="228">
        <v>2.07929075136735E14</v>
      </c>
      <c r="C229" s="229"/>
      <c r="D229" s="230">
        <v>45811.81568287037</v>
      </c>
      <c r="E229" s="228" t="s">
        <v>1563</v>
      </c>
      <c r="F229" s="228" t="s">
        <v>1564</v>
      </c>
      <c r="G229" s="231"/>
      <c r="H229" s="229"/>
      <c r="I229" s="228" t="s">
        <v>1741</v>
      </c>
      <c r="J229" s="228">
        <v>1565.0</v>
      </c>
      <c r="K229" s="228">
        <v>20.0</v>
      </c>
      <c r="L229" s="228">
        <v>0.0</v>
      </c>
      <c r="M229" s="228">
        <v>144.0</v>
      </c>
      <c r="N229" s="228">
        <v>144.0</v>
      </c>
      <c r="O229" s="232">
        <v>1441.0</v>
      </c>
      <c r="P229" s="228">
        <v>72.06</v>
      </c>
      <c r="Q229" s="233">
        <v>1513.06</v>
      </c>
      <c r="R229" s="228">
        <v>1513.04</v>
      </c>
      <c r="S229" s="234">
        <v>0.1</v>
      </c>
      <c r="T229" s="228">
        <v>151.3</v>
      </c>
      <c r="U229" s="228">
        <v>0.0</v>
      </c>
      <c r="V229" s="228">
        <v>0.0</v>
      </c>
      <c r="W229" s="228">
        <v>0.0</v>
      </c>
      <c r="X229" s="228">
        <v>0.0</v>
      </c>
      <c r="Y229" s="228">
        <v>30.26</v>
      </c>
      <c r="Z229" s="228">
        <v>0.0</v>
      </c>
      <c r="AA229" s="228">
        <v>0.0</v>
      </c>
      <c r="AB229" s="228">
        <v>0.0</v>
      </c>
      <c r="AC229" s="228">
        <v>0.0</v>
      </c>
      <c r="AD229" s="228">
        <v>32.68</v>
      </c>
      <c r="AE229" s="233">
        <v>214.24</v>
      </c>
      <c r="AF229" s="228">
        <v>0.0</v>
      </c>
      <c r="AG229" s="228">
        <v>0.0</v>
      </c>
      <c r="AH229" s="233">
        <v>0.0</v>
      </c>
      <c r="AI229" s="235">
        <v>72.05</v>
      </c>
      <c r="AJ229" s="228">
        <v>0.0</v>
      </c>
      <c r="AK229" s="228">
        <v>1.44</v>
      </c>
      <c r="AL229" s="236">
        <v>73.49</v>
      </c>
      <c r="AM229" s="233">
        <v>1225.32</v>
      </c>
      <c r="AN229" s="228" t="s">
        <v>1565</v>
      </c>
      <c r="AO229" s="228">
        <v>2.795</v>
      </c>
      <c r="AP229" s="228" t="s">
        <v>1052</v>
      </c>
      <c r="AQ229" s="228" t="s">
        <v>1565</v>
      </c>
      <c r="AR229" s="229"/>
      <c r="AS229" s="228" t="s">
        <v>1742</v>
      </c>
      <c r="AT229" s="228" t="s">
        <v>1565</v>
      </c>
      <c r="AU229" s="229"/>
      <c r="AV229" s="229"/>
      <c r="AW229" s="229"/>
      <c r="AX229" s="228" t="s">
        <v>1052</v>
      </c>
      <c r="AY229" s="228" t="s">
        <v>1565</v>
      </c>
    </row>
    <row r="230" ht="22.5" customHeight="1">
      <c r="A230" s="227">
        <v>45819.0</v>
      </c>
      <c r="B230" s="228">
        <v>2.07931387141841E14</v>
      </c>
      <c r="C230" s="229"/>
      <c r="D230" s="230">
        <v>45811.84244212963</v>
      </c>
      <c r="E230" s="228" t="s">
        <v>1563</v>
      </c>
      <c r="F230" s="228" t="s">
        <v>1564</v>
      </c>
      <c r="G230" s="231"/>
      <c r="H230" s="229"/>
      <c r="I230" s="229"/>
      <c r="J230" s="228">
        <v>725.0</v>
      </c>
      <c r="K230" s="228">
        <v>10.0</v>
      </c>
      <c r="L230" s="228">
        <v>0.0</v>
      </c>
      <c r="M230" s="228">
        <v>72.5</v>
      </c>
      <c r="N230" s="228">
        <v>72.5</v>
      </c>
      <c r="O230" s="232">
        <v>662.5</v>
      </c>
      <c r="P230" s="228">
        <v>33.12</v>
      </c>
      <c r="Q230" s="233">
        <v>695.62</v>
      </c>
      <c r="R230" s="228">
        <v>695.62</v>
      </c>
      <c r="S230" s="234">
        <v>0.1</v>
      </c>
      <c r="T230" s="228">
        <v>69.56</v>
      </c>
      <c r="U230" s="228">
        <v>0.0</v>
      </c>
      <c r="V230" s="228">
        <v>0.0</v>
      </c>
      <c r="W230" s="228">
        <v>0.0</v>
      </c>
      <c r="X230" s="228">
        <v>0.0</v>
      </c>
      <c r="Y230" s="228">
        <v>13.91</v>
      </c>
      <c r="Z230" s="228">
        <v>0.0</v>
      </c>
      <c r="AA230" s="228">
        <v>0.0</v>
      </c>
      <c r="AB230" s="228">
        <v>0.0</v>
      </c>
      <c r="AC230" s="228">
        <v>0.0</v>
      </c>
      <c r="AD230" s="228">
        <v>15.02</v>
      </c>
      <c r="AE230" s="233">
        <v>98.49</v>
      </c>
      <c r="AF230" s="228">
        <v>0.0</v>
      </c>
      <c r="AG230" s="228">
        <v>0.0</v>
      </c>
      <c r="AH230" s="233">
        <v>0.0</v>
      </c>
      <c r="AI230" s="235">
        <v>33.12</v>
      </c>
      <c r="AJ230" s="228">
        <v>0.0</v>
      </c>
      <c r="AK230" s="228">
        <v>0.66</v>
      </c>
      <c r="AL230" s="236">
        <v>33.78</v>
      </c>
      <c r="AM230" s="233">
        <v>563.34</v>
      </c>
      <c r="AN230" s="228" t="s">
        <v>1565</v>
      </c>
      <c r="AO230" s="228">
        <v>1.555</v>
      </c>
      <c r="AP230" s="228" t="s">
        <v>1052</v>
      </c>
      <c r="AQ230" s="228" t="s">
        <v>1565</v>
      </c>
      <c r="AR230" s="229"/>
      <c r="AS230" s="228" t="s">
        <v>1663</v>
      </c>
      <c r="AT230" s="228" t="s">
        <v>1565</v>
      </c>
      <c r="AU230" s="229"/>
      <c r="AV230" s="229"/>
      <c r="AW230" s="229"/>
      <c r="AX230" s="228" t="s">
        <v>1052</v>
      </c>
      <c r="AY230" s="228" t="s">
        <v>1565</v>
      </c>
    </row>
    <row r="231" ht="22.5" customHeight="1">
      <c r="A231" s="227">
        <v>45819.0</v>
      </c>
      <c r="B231" s="228">
        <v>2.07932780521151E14</v>
      </c>
      <c r="C231" s="229"/>
      <c r="D231" s="230">
        <v>45811.858564814815</v>
      </c>
      <c r="E231" s="228" t="s">
        <v>1563</v>
      </c>
      <c r="F231" s="228" t="s">
        <v>1564</v>
      </c>
      <c r="G231" s="231"/>
      <c r="H231" s="229"/>
      <c r="I231" s="229"/>
      <c r="J231" s="228">
        <v>1015.0</v>
      </c>
      <c r="K231" s="228">
        <v>10.0</v>
      </c>
      <c r="L231" s="228">
        <v>0.0</v>
      </c>
      <c r="M231" s="228">
        <v>101.49</v>
      </c>
      <c r="N231" s="228">
        <v>101.49</v>
      </c>
      <c r="O231" s="232">
        <v>923.51</v>
      </c>
      <c r="P231" s="228">
        <v>46.18</v>
      </c>
      <c r="Q231" s="233">
        <v>969.69</v>
      </c>
      <c r="R231" s="228">
        <v>969.69</v>
      </c>
      <c r="S231" s="234">
        <v>0.1</v>
      </c>
      <c r="T231" s="228">
        <v>96.97</v>
      </c>
      <c r="U231" s="228">
        <v>0.0</v>
      </c>
      <c r="V231" s="228">
        <v>0.0</v>
      </c>
      <c r="W231" s="228">
        <v>0.0</v>
      </c>
      <c r="X231" s="228">
        <v>0.0</v>
      </c>
      <c r="Y231" s="228">
        <v>19.39</v>
      </c>
      <c r="Z231" s="228">
        <v>0.0</v>
      </c>
      <c r="AA231" s="228">
        <v>0.0</v>
      </c>
      <c r="AB231" s="228">
        <v>0.0</v>
      </c>
      <c r="AC231" s="228">
        <v>0.0</v>
      </c>
      <c r="AD231" s="228">
        <v>20.94</v>
      </c>
      <c r="AE231" s="233">
        <v>137.3</v>
      </c>
      <c r="AF231" s="228">
        <v>0.0</v>
      </c>
      <c r="AG231" s="228">
        <v>0.0</v>
      </c>
      <c r="AH231" s="233">
        <v>0.0</v>
      </c>
      <c r="AI231" s="235">
        <v>46.18</v>
      </c>
      <c r="AJ231" s="228">
        <v>0.0</v>
      </c>
      <c r="AK231" s="228">
        <v>0.92</v>
      </c>
      <c r="AL231" s="236">
        <v>47.1</v>
      </c>
      <c r="AM231" s="233">
        <v>785.28</v>
      </c>
      <c r="AN231" s="228" t="s">
        <v>1565</v>
      </c>
      <c r="AO231" s="228">
        <v>3.25</v>
      </c>
      <c r="AP231" s="228" t="s">
        <v>1052</v>
      </c>
      <c r="AQ231" s="228" t="s">
        <v>1565</v>
      </c>
      <c r="AR231" s="229"/>
      <c r="AS231" s="228" t="s">
        <v>1743</v>
      </c>
      <c r="AT231" s="228" t="s">
        <v>1565</v>
      </c>
      <c r="AU231" s="229"/>
      <c r="AV231" s="229"/>
      <c r="AW231" s="229"/>
      <c r="AX231" s="228" t="s">
        <v>1052</v>
      </c>
      <c r="AY231" s="228" t="s">
        <v>1565</v>
      </c>
    </row>
    <row r="232" ht="22.5" customHeight="1">
      <c r="A232" s="227">
        <v>45819.0</v>
      </c>
      <c r="B232" s="228">
        <v>2.07942482741425E14</v>
      </c>
      <c r="C232" s="229"/>
      <c r="D232" s="230">
        <v>45811.97085648148</v>
      </c>
      <c r="E232" s="228" t="s">
        <v>1563</v>
      </c>
      <c r="F232" s="228" t="s">
        <v>1564</v>
      </c>
      <c r="G232" s="231"/>
      <c r="H232" s="229"/>
      <c r="I232" s="229"/>
      <c r="J232" s="228">
        <v>575.0</v>
      </c>
      <c r="K232" s="228">
        <v>10.0</v>
      </c>
      <c r="L232" s="228">
        <v>0.0</v>
      </c>
      <c r="M232" s="228">
        <v>57.5</v>
      </c>
      <c r="N232" s="228">
        <v>57.5</v>
      </c>
      <c r="O232" s="232">
        <v>527.5</v>
      </c>
      <c r="P232" s="228">
        <v>26.38</v>
      </c>
      <c r="Q232" s="233">
        <v>553.88</v>
      </c>
      <c r="R232" s="228">
        <v>553.88</v>
      </c>
      <c r="S232" s="234">
        <v>0.1</v>
      </c>
      <c r="T232" s="228">
        <v>55.39</v>
      </c>
      <c r="U232" s="228">
        <v>0.0</v>
      </c>
      <c r="V232" s="228">
        <v>0.0</v>
      </c>
      <c r="W232" s="228">
        <v>0.0</v>
      </c>
      <c r="X232" s="228">
        <v>0.0</v>
      </c>
      <c r="Y232" s="228">
        <v>11.08</v>
      </c>
      <c r="Z232" s="228">
        <v>0.0</v>
      </c>
      <c r="AA232" s="228">
        <v>0.0</v>
      </c>
      <c r="AB232" s="228">
        <v>0.0</v>
      </c>
      <c r="AC232" s="228">
        <v>0.0</v>
      </c>
      <c r="AD232" s="228">
        <v>11.96</v>
      </c>
      <c r="AE232" s="233">
        <v>78.43</v>
      </c>
      <c r="AF232" s="228">
        <v>0.0</v>
      </c>
      <c r="AG232" s="228">
        <v>0.0</v>
      </c>
      <c r="AH232" s="233">
        <v>0.0</v>
      </c>
      <c r="AI232" s="235">
        <v>26.38</v>
      </c>
      <c r="AJ232" s="228">
        <v>0.0</v>
      </c>
      <c r="AK232" s="228">
        <v>0.53</v>
      </c>
      <c r="AL232" s="236">
        <v>26.91</v>
      </c>
      <c r="AM232" s="233">
        <v>448.53</v>
      </c>
      <c r="AN232" s="228" t="s">
        <v>1565</v>
      </c>
      <c r="AO232" s="228">
        <v>5.38</v>
      </c>
      <c r="AP232" s="228" t="s">
        <v>1052</v>
      </c>
      <c r="AQ232" s="228" t="s">
        <v>1565</v>
      </c>
      <c r="AR232" s="229"/>
      <c r="AS232" s="228" t="s">
        <v>1744</v>
      </c>
      <c r="AT232" s="228" t="s">
        <v>1565</v>
      </c>
      <c r="AU232" s="229"/>
      <c r="AV232" s="229"/>
      <c r="AW232" s="229"/>
      <c r="AX232" s="228" t="s">
        <v>1052</v>
      </c>
      <c r="AY232" s="228" t="s">
        <v>1565</v>
      </c>
    </row>
    <row r="233" ht="22.5" customHeight="1">
      <c r="A233" s="227">
        <v>45819.0</v>
      </c>
      <c r="B233" s="228">
        <v>2.07988884650598E14</v>
      </c>
      <c r="C233" s="229"/>
      <c r="D233" s="230">
        <v>45812.50791666667</v>
      </c>
      <c r="E233" s="228" t="s">
        <v>1563</v>
      </c>
      <c r="F233" s="228" t="s">
        <v>1564</v>
      </c>
      <c r="G233" s="231"/>
      <c r="H233" s="229"/>
      <c r="I233" s="229"/>
      <c r="J233" s="228">
        <v>625.0</v>
      </c>
      <c r="K233" s="228">
        <v>10.0</v>
      </c>
      <c r="L233" s="228">
        <v>0.0</v>
      </c>
      <c r="M233" s="228">
        <v>62.5</v>
      </c>
      <c r="N233" s="228">
        <v>62.5</v>
      </c>
      <c r="O233" s="232">
        <v>572.5</v>
      </c>
      <c r="P233" s="228">
        <v>28.62</v>
      </c>
      <c r="Q233" s="233">
        <v>601.12</v>
      </c>
      <c r="R233" s="228">
        <v>601.12</v>
      </c>
      <c r="S233" s="234">
        <v>0.1</v>
      </c>
      <c r="T233" s="228">
        <v>60.11</v>
      </c>
      <c r="U233" s="228">
        <v>0.0</v>
      </c>
      <c r="V233" s="228">
        <v>0.0</v>
      </c>
      <c r="W233" s="228">
        <v>0.0</v>
      </c>
      <c r="X233" s="228">
        <v>0.0</v>
      </c>
      <c r="Y233" s="228">
        <v>12.02</v>
      </c>
      <c r="Z233" s="228">
        <v>0.0</v>
      </c>
      <c r="AA233" s="228">
        <v>0.0</v>
      </c>
      <c r="AB233" s="228">
        <v>0.0</v>
      </c>
      <c r="AC233" s="228">
        <v>0.0</v>
      </c>
      <c r="AD233" s="228">
        <v>12.98</v>
      </c>
      <c r="AE233" s="233">
        <v>85.11</v>
      </c>
      <c r="AF233" s="228">
        <v>0.0</v>
      </c>
      <c r="AG233" s="228">
        <v>0.0</v>
      </c>
      <c r="AH233" s="233">
        <v>0.0</v>
      </c>
      <c r="AI233" s="235">
        <v>28.62</v>
      </c>
      <c r="AJ233" s="228">
        <v>0.0</v>
      </c>
      <c r="AK233" s="228">
        <v>0.57</v>
      </c>
      <c r="AL233" s="236">
        <v>29.19</v>
      </c>
      <c r="AM233" s="233">
        <v>486.81</v>
      </c>
      <c r="AN233" s="228" t="s">
        <v>1565</v>
      </c>
      <c r="AO233" s="228">
        <v>5.425</v>
      </c>
      <c r="AP233" s="228" t="s">
        <v>1052</v>
      </c>
      <c r="AQ233" s="228" t="s">
        <v>1565</v>
      </c>
      <c r="AR233" s="229"/>
      <c r="AS233" s="228" t="s">
        <v>1745</v>
      </c>
      <c r="AT233" s="228" t="s">
        <v>1565</v>
      </c>
      <c r="AU233" s="229"/>
      <c r="AV233" s="229"/>
      <c r="AW233" s="229"/>
      <c r="AX233" s="228" t="s">
        <v>1052</v>
      </c>
      <c r="AY233" s="228" t="s">
        <v>1565</v>
      </c>
    </row>
    <row r="234" ht="22.5" customHeight="1">
      <c r="A234" s="227">
        <v>45819.0</v>
      </c>
      <c r="B234" s="228">
        <v>2.07992109305452E14</v>
      </c>
      <c r="C234" s="229"/>
      <c r="D234" s="230">
        <v>45812.54524305555</v>
      </c>
      <c r="E234" s="228" t="s">
        <v>1563</v>
      </c>
      <c r="F234" s="228" t="s">
        <v>1564</v>
      </c>
      <c r="G234" s="231"/>
      <c r="H234" s="229"/>
      <c r="I234" s="229"/>
      <c r="J234" s="228">
        <v>1325.0</v>
      </c>
      <c r="K234" s="228">
        <v>10.0</v>
      </c>
      <c r="L234" s="228">
        <v>0.0</v>
      </c>
      <c r="M234" s="228">
        <v>132.5</v>
      </c>
      <c r="N234" s="228">
        <v>132.5</v>
      </c>
      <c r="O234" s="232">
        <v>1202.5</v>
      </c>
      <c r="P234" s="228">
        <v>60.12</v>
      </c>
      <c r="Q234" s="233">
        <v>1262.62</v>
      </c>
      <c r="R234" s="228">
        <v>1262.62</v>
      </c>
      <c r="S234" s="234">
        <v>0.1</v>
      </c>
      <c r="T234" s="228">
        <v>126.26</v>
      </c>
      <c r="U234" s="228">
        <v>0.0</v>
      </c>
      <c r="V234" s="228">
        <v>0.0</v>
      </c>
      <c r="W234" s="228">
        <v>0.0</v>
      </c>
      <c r="X234" s="228">
        <v>0.0</v>
      </c>
      <c r="Y234" s="228">
        <v>25.25</v>
      </c>
      <c r="Z234" s="228">
        <v>0.0</v>
      </c>
      <c r="AA234" s="228">
        <v>0.0</v>
      </c>
      <c r="AB234" s="228">
        <v>0.0</v>
      </c>
      <c r="AC234" s="228">
        <v>0.0</v>
      </c>
      <c r="AD234" s="228">
        <v>27.28</v>
      </c>
      <c r="AE234" s="233">
        <v>178.79</v>
      </c>
      <c r="AF234" s="228">
        <v>0.0</v>
      </c>
      <c r="AG234" s="228">
        <v>0.0</v>
      </c>
      <c r="AH234" s="233">
        <v>0.0</v>
      </c>
      <c r="AI234" s="235">
        <v>60.12</v>
      </c>
      <c r="AJ234" s="228">
        <v>0.0</v>
      </c>
      <c r="AK234" s="228">
        <v>1.2</v>
      </c>
      <c r="AL234" s="236">
        <v>61.32</v>
      </c>
      <c r="AM234" s="233">
        <v>1022.52</v>
      </c>
      <c r="AN234" s="228" t="s">
        <v>1565</v>
      </c>
      <c r="AO234" s="228">
        <v>6.586</v>
      </c>
      <c r="AP234" s="228" t="s">
        <v>1052</v>
      </c>
      <c r="AQ234" s="228" t="s">
        <v>1565</v>
      </c>
      <c r="AR234" s="229"/>
      <c r="AS234" s="228" t="s">
        <v>1746</v>
      </c>
      <c r="AT234" s="228" t="s">
        <v>1565</v>
      </c>
      <c r="AU234" s="229"/>
      <c r="AV234" s="229"/>
      <c r="AW234" s="229"/>
      <c r="AX234" s="228" t="s">
        <v>1052</v>
      </c>
      <c r="AY234" s="228" t="s">
        <v>1565</v>
      </c>
    </row>
    <row r="235" ht="22.5" customHeight="1">
      <c r="A235" s="227">
        <v>45819.0</v>
      </c>
      <c r="B235" s="228">
        <v>2.08002727929253E14</v>
      </c>
      <c r="C235" s="229"/>
      <c r="D235" s="230">
        <v>45812.66813657407</v>
      </c>
      <c r="E235" s="228" t="s">
        <v>1563</v>
      </c>
      <c r="F235" s="228" t="s">
        <v>1564</v>
      </c>
      <c r="G235" s="231"/>
      <c r="H235" s="229"/>
      <c r="I235" s="229"/>
      <c r="J235" s="228">
        <v>575.0</v>
      </c>
      <c r="K235" s="228">
        <v>10.0</v>
      </c>
      <c r="L235" s="228">
        <v>0.0</v>
      </c>
      <c r="M235" s="228">
        <v>57.5</v>
      </c>
      <c r="N235" s="228">
        <v>57.5</v>
      </c>
      <c r="O235" s="232">
        <v>527.5</v>
      </c>
      <c r="P235" s="228">
        <v>26.38</v>
      </c>
      <c r="Q235" s="233">
        <v>553.88</v>
      </c>
      <c r="R235" s="228">
        <v>553.88</v>
      </c>
      <c r="S235" s="234">
        <v>0.1</v>
      </c>
      <c r="T235" s="228">
        <v>55.39</v>
      </c>
      <c r="U235" s="228">
        <v>0.0</v>
      </c>
      <c r="V235" s="228">
        <v>0.0</v>
      </c>
      <c r="W235" s="228">
        <v>0.0</v>
      </c>
      <c r="X235" s="228">
        <v>0.0</v>
      </c>
      <c r="Y235" s="228">
        <v>11.08</v>
      </c>
      <c r="Z235" s="228">
        <v>0.0</v>
      </c>
      <c r="AA235" s="228">
        <v>0.0</v>
      </c>
      <c r="AB235" s="228">
        <v>0.0</v>
      </c>
      <c r="AC235" s="228">
        <v>0.0</v>
      </c>
      <c r="AD235" s="228">
        <v>11.96</v>
      </c>
      <c r="AE235" s="233">
        <v>78.43</v>
      </c>
      <c r="AF235" s="228">
        <v>0.0</v>
      </c>
      <c r="AG235" s="228">
        <v>0.0</v>
      </c>
      <c r="AH235" s="233">
        <v>0.0</v>
      </c>
      <c r="AI235" s="235">
        <v>26.38</v>
      </c>
      <c r="AJ235" s="228">
        <v>0.0</v>
      </c>
      <c r="AK235" s="228">
        <v>0.53</v>
      </c>
      <c r="AL235" s="236">
        <v>26.91</v>
      </c>
      <c r="AM235" s="233">
        <v>448.53</v>
      </c>
      <c r="AN235" s="228" t="s">
        <v>1565</v>
      </c>
      <c r="AO235" s="228">
        <v>7.484</v>
      </c>
      <c r="AP235" s="228" t="s">
        <v>1052</v>
      </c>
      <c r="AQ235" s="228" t="s">
        <v>1565</v>
      </c>
      <c r="AR235" s="229"/>
      <c r="AS235" s="228" t="s">
        <v>1699</v>
      </c>
      <c r="AT235" s="228" t="s">
        <v>1565</v>
      </c>
      <c r="AU235" s="229"/>
      <c r="AV235" s="229"/>
      <c r="AW235" s="229"/>
      <c r="AX235" s="228" t="s">
        <v>1052</v>
      </c>
      <c r="AY235" s="228" t="s">
        <v>1565</v>
      </c>
    </row>
    <row r="236" ht="22.5" customHeight="1">
      <c r="A236" s="227">
        <v>45819.0</v>
      </c>
      <c r="B236" s="228">
        <v>2.08007747402404E14</v>
      </c>
      <c r="C236" s="229"/>
      <c r="D236" s="230">
        <v>45812.72623842592</v>
      </c>
      <c r="E236" s="228" t="s">
        <v>1563</v>
      </c>
      <c r="F236" s="228" t="s">
        <v>1564</v>
      </c>
      <c r="G236" s="231"/>
      <c r="H236" s="229"/>
      <c r="I236" s="229"/>
      <c r="J236" s="228">
        <v>785.0</v>
      </c>
      <c r="K236" s="228">
        <v>10.0</v>
      </c>
      <c r="L236" s="228">
        <v>0.0</v>
      </c>
      <c r="M236" s="228">
        <v>77.99</v>
      </c>
      <c r="N236" s="228">
        <v>77.99</v>
      </c>
      <c r="O236" s="232">
        <v>717.01</v>
      </c>
      <c r="P236" s="228">
        <v>35.86</v>
      </c>
      <c r="Q236" s="233">
        <v>752.87</v>
      </c>
      <c r="R236" s="228">
        <v>752.87</v>
      </c>
      <c r="S236" s="234">
        <v>0.1</v>
      </c>
      <c r="T236" s="228">
        <v>75.29</v>
      </c>
      <c r="U236" s="228">
        <v>0.0</v>
      </c>
      <c r="V236" s="228">
        <v>0.0</v>
      </c>
      <c r="W236" s="228">
        <v>0.0</v>
      </c>
      <c r="X236" s="228">
        <v>0.0</v>
      </c>
      <c r="Y236" s="228">
        <v>15.06</v>
      </c>
      <c r="Z236" s="228">
        <v>0.0</v>
      </c>
      <c r="AA236" s="228">
        <v>0.0</v>
      </c>
      <c r="AB236" s="228">
        <v>0.0</v>
      </c>
      <c r="AC236" s="228">
        <v>0.0</v>
      </c>
      <c r="AD236" s="228">
        <v>16.26</v>
      </c>
      <c r="AE236" s="233">
        <v>106.61</v>
      </c>
      <c r="AF236" s="228">
        <v>0.0</v>
      </c>
      <c r="AG236" s="228">
        <v>0.0</v>
      </c>
      <c r="AH236" s="233">
        <v>0.0</v>
      </c>
      <c r="AI236" s="235">
        <v>35.85</v>
      </c>
      <c r="AJ236" s="228">
        <v>0.0</v>
      </c>
      <c r="AK236" s="228">
        <v>0.72</v>
      </c>
      <c r="AL236" s="236">
        <v>36.57</v>
      </c>
      <c r="AM236" s="233">
        <v>609.68</v>
      </c>
      <c r="AN236" s="228" t="s">
        <v>1565</v>
      </c>
      <c r="AO236" s="228">
        <v>1.622</v>
      </c>
      <c r="AP236" s="228" t="s">
        <v>1052</v>
      </c>
      <c r="AQ236" s="228" t="s">
        <v>1565</v>
      </c>
      <c r="AR236" s="229"/>
      <c r="AS236" s="228" t="s">
        <v>1747</v>
      </c>
      <c r="AT236" s="228" t="s">
        <v>1565</v>
      </c>
      <c r="AU236" s="229"/>
      <c r="AV236" s="229"/>
      <c r="AW236" s="229"/>
      <c r="AX236" s="228" t="s">
        <v>1052</v>
      </c>
      <c r="AY236" s="228" t="s">
        <v>1565</v>
      </c>
    </row>
    <row r="237" ht="22.5" customHeight="1">
      <c r="A237" s="227">
        <v>45819.0</v>
      </c>
      <c r="B237" s="228">
        <v>2.0801486651625E14</v>
      </c>
      <c r="C237" s="229"/>
      <c r="D237" s="230">
        <v>45812.80863425926</v>
      </c>
      <c r="E237" s="228" t="s">
        <v>1563</v>
      </c>
      <c r="F237" s="228" t="s">
        <v>1564</v>
      </c>
      <c r="G237" s="231"/>
      <c r="H237" s="229"/>
      <c r="I237" s="229"/>
      <c r="J237" s="228">
        <v>1105.0</v>
      </c>
      <c r="K237" s="228">
        <v>10.0</v>
      </c>
      <c r="L237" s="228">
        <v>0.0</v>
      </c>
      <c r="M237" s="228">
        <v>110.5</v>
      </c>
      <c r="N237" s="228">
        <v>110.5</v>
      </c>
      <c r="O237" s="232">
        <v>1004.5</v>
      </c>
      <c r="P237" s="228">
        <v>50.22</v>
      </c>
      <c r="Q237" s="233">
        <v>1054.72</v>
      </c>
      <c r="R237" s="228">
        <v>1054.72</v>
      </c>
      <c r="S237" s="234">
        <v>0.1</v>
      </c>
      <c r="T237" s="228">
        <v>105.47</v>
      </c>
      <c r="U237" s="228">
        <v>0.0</v>
      </c>
      <c r="V237" s="228">
        <v>0.0</v>
      </c>
      <c r="W237" s="228">
        <v>0.0</v>
      </c>
      <c r="X237" s="228">
        <v>0.0</v>
      </c>
      <c r="Y237" s="228">
        <v>21.09</v>
      </c>
      <c r="Z237" s="228">
        <v>0.0</v>
      </c>
      <c r="AA237" s="228">
        <v>0.0</v>
      </c>
      <c r="AB237" s="228">
        <v>0.0</v>
      </c>
      <c r="AC237" s="228">
        <v>0.0</v>
      </c>
      <c r="AD237" s="228">
        <v>22.78</v>
      </c>
      <c r="AE237" s="233">
        <v>149.34</v>
      </c>
      <c r="AF237" s="228">
        <v>0.0</v>
      </c>
      <c r="AG237" s="228">
        <v>0.0</v>
      </c>
      <c r="AH237" s="233">
        <v>0.0</v>
      </c>
      <c r="AI237" s="235">
        <v>50.23</v>
      </c>
      <c r="AJ237" s="228">
        <v>0.0</v>
      </c>
      <c r="AK237" s="228">
        <v>1.0</v>
      </c>
      <c r="AL237" s="236">
        <v>51.23</v>
      </c>
      <c r="AM237" s="233">
        <v>854.15</v>
      </c>
      <c r="AN237" s="228" t="s">
        <v>1565</v>
      </c>
      <c r="AO237" s="228">
        <v>5.959</v>
      </c>
      <c r="AP237" s="228" t="s">
        <v>1052</v>
      </c>
      <c r="AQ237" s="228" t="s">
        <v>1565</v>
      </c>
      <c r="AR237" s="229"/>
      <c r="AS237" s="228" t="s">
        <v>1705</v>
      </c>
      <c r="AT237" s="228" t="s">
        <v>1565</v>
      </c>
      <c r="AU237" s="229"/>
      <c r="AV237" s="229"/>
      <c r="AW237" s="229"/>
      <c r="AX237" s="228" t="s">
        <v>1052</v>
      </c>
      <c r="AY237" s="228" t="s">
        <v>1565</v>
      </c>
    </row>
    <row r="238" ht="22.5" hidden="1" customHeight="1">
      <c r="A238" s="227">
        <v>45819.0</v>
      </c>
      <c r="B238" s="228">
        <v>2.08015021390784E14</v>
      </c>
      <c r="C238" s="229"/>
      <c r="D238" s="230">
        <v>45812.810428240744</v>
      </c>
      <c r="E238" s="228" t="s">
        <v>1589</v>
      </c>
      <c r="F238" s="228" t="s">
        <v>1564</v>
      </c>
      <c r="G238" s="235" t="s">
        <v>1658</v>
      </c>
      <c r="H238" s="228" t="s">
        <v>173</v>
      </c>
      <c r="I238" s="229"/>
      <c r="J238" s="228">
        <v>495.0</v>
      </c>
      <c r="K238" s="228">
        <v>10.0</v>
      </c>
      <c r="L238" s="228">
        <v>0.0</v>
      </c>
      <c r="M238" s="228">
        <v>0.0</v>
      </c>
      <c r="N238" s="228">
        <v>0.0</v>
      </c>
      <c r="O238" s="232">
        <v>505.0</v>
      </c>
      <c r="P238" s="228">
        <v>25.26</v>
      </c>
      <c r="Q238" s="233">
        <v>530.26</v>
      </c>
      <c r="R238" s="228">
        <v>530.24</v>
      </c>
      <c r="S238" s="234">
        <v>0.1</v>
      </c>
      <c r="T238" s="228">
        <v>53.02</v>
      </c>
      <c r="U238" s="228">
        <v>0.0</v>
      </c>
      <c r="V238" s="228">
        <v>0.0</v>
      </c>
      <c r="W238" s="228">
        <v>0.0</v>
      </c>
      <c r="X238" s="228">
        <v>0.0</v>
      </c>
      <c r="Y238" s="228">
        <v>10.6</v>
      </c>
      <c r="Z238" s="228">
        <v>0.0</v>
      </c>
      <c r="AA238" s="228">
        <v>0.0</v>
      </c>
      <c r="AB238" s="228">
        <v>0.0</v>
      </c>
      <c r="AC238" s="228">
        <v>0.0</v>
      </c>
      <c r="AD238" s="228">
        <v>11.46</v>
      </c>
      <c r="AE238" s="233">
        <v>75.08</v>
      </c>
      <c r="AF238" s="228">
        <v>0.0</v>
      </c>
      <c r="AG238" s="228">
        <v>0.0</v>
      </c>
      <c r="AH238" s="233">
        <v>0.0</v>
      </c>
      <c r="AI238" s="235">
        <v>25.25</v>
      </c>
      <c r="AJ238" s="228">
        <v>0.0</v>
      </c>
      <c r="AK238" s="228">
        <v>0.51</v>
      </c>
      <c r="AL238" s="236">
        <v>25.76</v>
      </c>
      <c r="AM238" s="233">
        <v>429.42</v>
      </c>
      <c r="AN238" s="228" t="s">
        <v>1565</v>
      </c>
      <c r="AO238" s="228">
        <v>2.014</v>
      </c>
      <c r="AP238" s="228" t="s">
        <v>1052</v>
      </c>
      <c r="AQ238" s="228" t="s">
        <v>1052</v>
      </c>
      <c r="AR238" s="229"/>
      <c r="AS238" s="228" t="s">
        <v>1748</v>
      </c>
      <c r="AT238" s="228" t="s">
        <v>1565</v>
      </c>
      <c r="AU238" s="229"/>
      <c r="AV238" s="228">
        <v>63.23333333</v>
      </c>
      <c r="AW238" s="228" t="s">
        <v>1593</v>
      </c>
      <c r="AX238" s="228" t="s">
        <v>1052</v>
      </c>
      <c r="AY238" s="228" t="s">
        <v>1565</v>
      </c>
    </row>
    <row r="239" ht="22.5" customHeight="1">
      <c r="A239" s="227">
        <v>45819.0</v>
      </c>
      <c r="B239" s="228">
        <v>2.08016198602643E14</v>
      </c>
      <c r="C239" s="229"/>
      <c r="D239" s="230">
        <v>45812.82405092593</v>
      </c>
      <c r="E239" s="228" t="s">
        <v>1563</v>
      </c>
      <c r="F239" s="228" t="s">
        <v>1564</v>
      </c>
      <c r="G239" s="231"/>
      <c r="H239" s="229"/>
      <c r="I239" s="229"/>
      <c r="J239" s="228">
        <v>1350.0</v>
      </c>
      <c r="K239" s="228">
        <v>20.0</v>
      </c>
      <c r="L239" s="228">
        <v>0.0</v>
      </c>
      <c r="M239" s="228">
        <v>135.0</v>
      </c>
      <c r="N239" s="228">
        <v>135.0</v>
      </c>
      <c r="O239" s="232">
        <v>1235.0</v>
      </c>
      <c r="P239" s="228">
        <v>61.76</v>
      </c>
      <c r="Q239" s="233">
        <v>1296.76</v>
      </c>
      <c r="R239" s="228">
        <v>1296.76</v>
      </c>
      <c r="S239" s="234">
        <v>0.1</v>
      </c>
      <c r="T239" s="228">
        <v>129.68</v>
      </c>
      <c r="U239" s="228">
        <v>0.0</v>
      </c>
      <c r="V239" s="228">
        <v>0.0</v>
      </c>
      <c r="W239" s="228">
        <v>0.0</v>
      </c>
      <c r="X239" s="228">
        <v>0.0</v>
      </c>
      <c r="Y239" s="228">
        <v>25.94</v>
      </c>
      <c r="Z239" s="228">
        <v>0.0</v>
      </c>
      <c r="AA239" s="228">
        <v>0.0</v>
      </c>
      <c r="AB239" s="228">
        <v>0.0</v>
      </c>
      <c r="AC239" s="228">
        <v>0.0</v>
      </c>
      <c r="AD239" s="228">
        <v>28.02</v>
      </c>
      <c r="AE239" s="233">
        <v>183.64</v>
      </c>
      <c r="AF239" s="228">
        <v>0.0</v>
      </c>
      <c r="AG239" s="228">
        <v>0.0</v>
      </c>
      <c r="AH239" s="233">
        <v>0.0</v>
      </c>
      <c r="AI239" s="235">
        <v>61.75</v>
      </c>
      <c r="AJ239" s="228">
        <v>0.0</v>
      </c>
      <c r="AK239" s="228">
        <v>1.24</v>
      </c>
      <c r="AL239" s="236">
        <v>62.99</v>
      </c>
      <c r="AM239" s="233">
        <v>1050.14</v>
      </c>
      <c r="AN239" s="228" t="s">
        <v>1565</v>
      </c>
      <c r="AO239" s="228">
        <v>0.745</v>
      </c>
      <c r="AP239" s="228" t="s">
        <v>1052</v>
      </c>
      <c r="AQ239" s="228" t="s">
        <v>1565</v>
      </c>
      <c r="AR239" s="229"/>
      <c r="AS239" s="228" t="s">
        <v>1737</v>
      </c>
      <c r="AT239" s="228" t="s">
        <v>1565</v>
      </c>
      <c r="AU239" s="229"/>
      <c r="AV239" s="229"/>
      <c r="AW239" s="229"/>
      <c r="AX239" s="228" t="s">
        <v>1052</v>
      </c>
      <c r="AY239" s="228" t="s">
        <v>1565</v>
      </c>
    </row>
    <row r="240" ht="22.5" customHeight="1">
      <c r="A240" s="227">
        <v>45819.0</v>
      </c>
      <c r="B240" s="228">
        <v>2.08017140513676E14</v>
      </c>
      <c r="C240" s="229"/>
      <c r="D240" s="230">
        <v>45812.83495370371</v>
      </c>
      <c r="E240" s="228" t="s">
        <v>1563</v>
      </c>
      <c r="F240" s="228" t="s">
        <v>1564</v>
      </c>
      <c r="G240" s="231"/>
      <c r="H240" s="229"/>
      <c r="I240" s="229"/>
      <c r="J240" s="228">
        <v>750.0</v>
      </c>
      <c r="K240" s="228">
        <v>10.0</v>
      </c>
      <c r="L240" s="228">
        <v>0.0</v>
      </c>
      <c r="M240" s="228">
        <v>75.0</v>
      </c>
      <c r="N240" s="228">
        <v>75.0</v>
      </c>
      <c r="O240" s="232">
        <v>685.0</v>
      </c>
      <c r="P240" s="228">
        <v>34.26</v>
      </c>
      <c r="Q240" s="233">
        <v>719.26</v>
      </c>
      <c r="R240" s="228">
        <v>719.24</v>
      </c>
      <c r="S240" s="234">
        <v>0.1</v>
      </c>
      <c r="T240" s="228">
        <v>71.92</v>
      </c>
      <c r="U240" s="228">
        <v>0.0</v>
      </c>
      <c r="V240" s="228">
        <v>0.0</v>
      </c>
      <c r="W240" s="228">
        <v>0.0</v>
      </c>
      <c r="X240" s="228">
        <v>0.0</v>
      </c>
      <c r="Y240" s="228">
        <v>14.38</v>
      </c>
      <c r="Z240" s="228">
        <v>0.0</v>
      </c>
      <c r="AA240" s="228">
        <v>0.0</v>
      </c>
      <c r="AB240" s="228">
        <v>0.0</v>
      </c>
      <c r="AC240" s="228">
        <v>0.0</v>
      </c>
      <c r="AD240" s="228">
        <v>15.54</v>
      </c>
      <c r="AE240" s="233">
        <v>101.84</v>
      </c>
      <c r="AF240" s="228">
        <v>0.0</v>
      </c>
      <c r="AG240" s="228">
        <v>0.0</v>
      </c>
      <c r="AH240" s="233">
        <v>0.0</v>
      </c>
      <c r="AI240" s="235">
        <v>34.25</v>
      </c>
      <c r="AJ240" s="228">
        <v>0.0</v>
      </c>
      <c r="AK240" s="228">
        <v>0.69</v>
      </c>
      <c r="AL240" s="236">
        <v>34.94</v>
      </c>
      <c r="AM240" s="233">
        <v>582.49</v>
      </c>
      <c r="AN240" s="228" t="s">
        <v>1565</v>
      </c>
      <c r="AO240" s="228">
        <v>0.692</v>
      </c>
      <c r="AP240" s="228" t="s">
        <v>1052</v>
      </c>
      <c r="AQ240" s="228" t="s">
        <v>1565</v>
      </c>
      <c r="AR240" s="229"/>
      <c r="AS240" s="228" t="s">
        <v>1749</v>
      </c>
      <c r="AT240" s="228" t="s">
        <v>1565</v>
      </c>
      <c r="AU240" s="229"/>
      <c r="AV240" s="229"/>
      <c r="AW240" s="229"/>
      <c r="AX240" s="228" t="s">
        <v>1052</v>
      </c>
      <c r="AY240" s="228" t="s">
        <v>1565</v>
      </c>
    </row>
    <row r="241" ht="22.5" customHeight="1">
      <c r="A241" s="227">
        <v>45819.0</v>
      </c>
      <c r="B241" s="228">
        <v>2.0802409053471E14</v>
      </c>
      <c r="C241" s="229"/>
      <c r="D241" s="230">
        <v>45812.91539351852</v>
      </c>
      <c r="E241" s="228" t="s">
        <v>1563</v>
      </c>
      <c r="F241" s="228" t="s">
        <v>1564</v>
      </c>
      <c r="G241" s="231"/>
      <c r="H241" s="229"/>
      <c r="I241" s="229"/>
      <c r="J241" s="228">
        <v>575.0</v>
      </c>
      <c r="K241" s="228">
        <v>10.0</v>
      </c>
      <c r="L241" s="228">
        <v>0.0</v>
      </c>
      <c r="M241" s="228">
        <v>57.5</v>
      </c>
      <c r="N241" s="228">
        <v>57.5</v>
      </c>
      <c r="O241" s="232">
        <v>527.5</v>
      </c>
      <c r="P241" s="228">
        <v>26.38</v>
      </c>
      <c r="Q241" s="233">
        <v>553.88</v>
      </c>
      <c r="R241" s="228">
        <v>553.88</v>
      </c>
      <c r="S241" s="234">
        <v>0.1</v>
      </c>
      <c r="T241" s="228">
        <v>55.39</v>
      </c>
      <c r="U241" s="228">
        <v>0.0</v>
      </c>
      <c r="V241" s="228">
        <v>0.0</v>
      </c>
      <c r="W241" s="228">
        <v>0.0</v>
      </c>
      <c r="X241" s="228">
        <v>0.0</v>
      </c>
      <c r="Y241" s="228">
        <v>11.08</v>
      </c>
      <c r="Z241" s="228">
        <v>0.0</v>
      </c>
      <c r="AA241" s="228">
        <v>0.0</v>
      </c>
      <c r="AB241" s="228">
        <v>0.0</v>
      </c>
      <c r="AC241" s="228">
        <v>0.0</v>
      </c>
      <c r="AD241" s="228">
        <v>11.96</v>
      </c>
      <c r="AE241" s="233">
        <v>78.43</v>
      </c>
      <c r="AF241" s="228">
        <v>0.0</v>
      </c>
      <c r="AG241" s="228">
        <v>0.0</v>
      </c>
      <c r="AH241" s="233">
        <v>0.0</v>
      </c>
      <c r="AI241" s="235">
        <v>26.38</v>
      </c>
      <c r="AJ241" s="228">
        <v>0.0</v>
      </c>
      <c r="AK241" s="228">
        <v>0.53</v>
      </c>
      <c r="AL241" s="236">
        <v>26.91</v>
      </c>
      <c r="AM241" s="233">
        <v>448.53</v>
      </c>
      <c r="AN241" s="228" t="s">
        <v>1565</v>
      </c>
      <c r="AO241" s="228">
        <v>2.357</v>
      </c>
      <c r="AP241" s="228" t="s">
        <v>1052</v>
      </c>
      <c r="AQ241" s="228" t="s">
        <v>1565</v>
      </c>
      <c r="AR241" s="229"/>
      <c r="AS241" s="228" t="s">
        <v>1750</v>
      </c>
      <c r="AT241" s="228" t="s">
        <v>1565</v>
      </c>
      <c r="AU241" s="229"/>
      <c r="AV241" s="229"/>
      <c r="AW241" s="229"/>
      <c r="AX241" s="228" t="s">
        <v>1052</v>
      </c>
      <c r="AY241" s="228" t="s">
        <v>1565</v>
      </c>
    </row>
    <row r="242" ht="22.5" customHeight="1">
      <c r="A242" s="227">
        <v>45819.0</v>
      </c>
      <c r="B242" s="228">
        <v>2.08100056718454E14</v>
      </c>
      <c r="C242" s="229"/>
      <c r="D242" s="230">
        <v>45813.79462962963</v>
      </c>
      <c r="E242" s="228" t="s">
        <v>1563</v>
      </c>
      <c r="F242" s="228" t="s">
        <v>1564</v>
      </c>
      <c r="G242" s="231"/>
      <c r="H242" s="229"/>
      <c r="I242" s="229"/>
      <c r="J242" s="228">
        <v>575.0</v>
      </c>
      <c r="K242" s="228">
        <v>10.0</v>
      </c>
      <c r="L242" s="228">
        <v>0.0</v>
      </c>
      <c r="M242" s="228">
        <v>57.5</v>
      </c>
      <c r="N242" s="228">
        <v>57.5</v>
      </c>
      <c r="O242" s="232">
        <v>527.5</v>
      </c>
      <c r="P242" s="228">
        <v>26.38</v>
      </c>
      <c r="Q242" s="233">
        <v>553.88</v>
      </c>
      <c r="R242" s="228">
        <v>553.88</v>
      </c>
      <c r="S242" s="234">
        <v>0.1</v>
      </c>
      <c r="T242" s="228">
        <v>55.39</v>
      </c>
      <c r="U242" s="228">
        <v>0.0</v>
      </c>
      <c r="V242" s="228">
        <v>0.0</v>
      </c>
      <c r="W242" s="228">
        <v>0.0</v>
      </c>
      <c r="X242" s="228">
        <v>0.0</v>
      </c>
      <c r="Y242" s="228">
        <v>11.08</v>
      </c>
      <c r="Z242" s="228">
        <v>0.0</v>
      </c>
      <c r="AA242" s="228">
        <v>0.0</v>
      </c>
      <c r="AB242" s="228">
        <v>0.0</v>
      </c>
      <c r="AC242" s="228">
        <v>0.0</v>
      </c>
      <c r="AD242" s="228">
        <v>11.96</v>
      </c>
      <c r="AE242" s="233">
        <v>78.43</v>
      </c>
      <c r="AF242" s="228">
        <v>0.0</v>
      </c>
      <c r="AG242" s="228">
        <v>0.0</v>
      </c>
      <c r="AH242" s="233">
        <v>0.0</v>
      </c>
      <c r="AI242" s="235">
        <v>26.38</v>
      </c>
      <c r="AJ242" s="228">
        <v>0.0</v>
      </c>
      <c r="AK242" s="228">
        <v>0.53</v>
      </c>
      <c r="AL242" s="236">
        <v>26.91</v>
      </c>
      <c r="AM242" s="233">
        <v>448.53</v>
      </c>
      <c r="AN242" s="228" t="s">
        <v>1565</v>
      </c>
      <c r="AO242" s="228">
        <v>2.014</v>
      </c>
      <c r="AP242" s="228" t="s">
        <v>1052</v>
      </c>
      <c r="AQ242" s="228" t="s">
        <v>1565</v>
      </c>
      <c r="AR242" s="229"/>
      <c r="AS242" s="228" t="s">
        <v>1703</v>
      </c>
      <c r="AT242" s="228" t="s">
        <v>1565</v>
      </c>
      <c r="AU242" s="229"/>
      <c r="AV242" s="229"/>
      <c r="AW242" s="229"/>
      <c r="AX242" s="228" t="s">
        <v>1052</v>
      </c>
      <c r="AY242" s="228" t="s">
        <v>1565</v>
      </c>
    </row>
    <row r="243" ht="22.5" hidden="1" customHeight="1">
      <c r="A243" s="227">
        <v>45819.0</v>
      </c>
      <c r="B243" s="228">
        <v>2.08101158232177E14</v>
      </c>
      <c r="C243" s="229"/>
      <c r="D243" s="230">
        <v>45813.80738425926</v>
      </c>
      <c r="E243" s="228" t="s">
        <v>1563</v>
      </c>
      <c r="F243" s="228" t="s">
        <v>1564</v>
      </c>
      <c r="G243" s="231"/>
      <c r="H243" s="229"/>
      <c r="I243" s="229"/>
      <c r="J243" s="228">
        <v>675.0</v>
      </c>
      <c r="K243" s="228">
        <v>10.0</v>
      </c>
      <c r="L243" s="228">
        <v>0.0</v>
      </c>
      <c r="M243" s="228">
        <v>0.0</v>
      </c>
      <c r="N243" s="228">
        <v>0.0</v>
      </c>
      <c r="O243" s="232">
        <v>685.0</v>
      </c>
      <c r="P243" s="228">
        <v>34.26</v>
      </c>
      <c r="Q243" s="233">
        <v>719.26</v>
      </c>
      <c r="R243" s="228">
        <v>719.24</v>
      </c>
      <c r="S243" s="234">
        <v>0.1</v>
      </c>
      <c r="T243" s="228">
        <v>71.92</v>
      </c>
      <c r="U243" s="228">
        <v>0.0</v>
      </c>
      <c r="V243" s="228">
        <v>0.0</v>
      </c>
      <c r="W243" s="228">
        <v>0.0</v>
      </c>
      <c r="X243" s="228">
        <v>0.0</v>
      </c>
      <c r="Y243" s="228">
        <v>14.38</v>
      </c>
      <c r="Z243" s="228">
        <v>0.0</v>
      </c>
      <c r="AA243" s="228">
        <v>0.0</v>
      </c>
      <c r="AB243" s="228">
        <v>0.0</v>
      </c>
      <c r="AC243" s="228">
        <v>0.0</v>
      </c>
      <c r="AD243" s="228">
        <v>15.54</v>
      </c>
      <c r="AE243" s="233">
        <v>101.84</v>
      </c>
      <c r="AF243" s="228">
        <v>0.0</v>
      </c>
      <c r="AG243" s="228">
        <v>0.0</v>
      </c>
      <c r="AH243" s="233">
        <v>0.0</v>
      </c>
      <c r="AI243" s="235">
        <v>34.25</v>
      </c>
      <c r="AJ243" s="228">
        <v>0.0</v>
      </c>
      <c r="AK243" s="228">
        <v>0.69</v>
      </c>
      <c r="AL243" s="236">
        <v>34.94</v>
      </c>
      <c r="AM243" s="233">
        <v>582.49</v>
      </c>
      <c r="AN243" s="228" t="s">
        <v>1565</v>
      </c>
      <c r="AO243" s="228">
        <v>8.707</v>
      </c>
      <c r="AP243" s="228" t="s">
        <v>1052</v>
      </c>
      <c r="AQ243" s="228" t="s">
        <v>1565</v>
      </c>
      <c r="AR243" s="229"/>
      <c r="AS243" s="237"/>
      <c r="AT243" s="228" t="s">
        <v>1565</v>
      </c>
      <c r="AU243" s="229"/>
      <c r="AV243" s="229"/>
      <c r="AW243" s="229"/>
      <c r="AX243" s="228" t="s">
        <v>1565</v>
      </c>
      <c r="AY243" s="228" t="s">
        <v>1565</v>
      </c>
    </row>
    <row r="244" ht="22.5" hidden="1" customHeight="1">
      <c r="A244" s="227">
        <v>45819.0</v>
      </c>
      <c r="B244" s="228">
        <v>2.08101454496071E14</v>
      </c>
      <c r="C244" s="229"/>
      <c r="D244" s="230">
        <v>45813.81081018518</v>
      </c>
      <c r="E244" s="228" t="s">
        <v>1563</v>
      </c>
      <c r="F244" s="228" t="s">
        <v>1564</v>
      </c>
      <c r="G244" s="231"/>
      <c r="H244" s="229"/>
      <c r="I244" s="228" t="s">
        <v>1599</v>
      </c>
      <c r="J244" s="228">
        <v>1640.0</v>
      </c>
      <c r="K244" s="228">
        <v>10.0</v>
      </c>
      <c r="L244" s="228">
        <v>0.0</v>
      </c>
      <c r="M244" s="228">
        <v>0.0</v>
      </c>
      <c r="N244" s="228">
        <v>0.0</v>
      </c>
      <c r="O244" s="232">
        <v>1650.0</v>
      </c>
      <c r="P244" s="228">
        <v>82.5</v>
      </c>
      <c r="Q244" s="233">
        <v>1732.5</v>
      </c>
      <c r="R244" s="228">
        <v>1732.5</v>
      </c>
      <c r="S244" s="234">
        <v>0.1</v>
      </c>
      <c r="T244" s="228">
        <v>173.25</v>
      </c>
      <c r="U244" s="228">
        <v>0.0</v>
      </c>
      <c r="V244" s="228">
        <v>0.0</v>
      </c>
      <c r="W244" s="228">
        <v>0.0</v>
      </c>
      <c r="X244" s="228">
        <v>0.0</v>
      </c>
      <c r="Y244" s="228">
        <v>34.65</v>
      </c>
      <c r="Z244" s="228">
        <v>0.0</v>
      </c>
      <c r="AA244" s="228">
        <v>0.0</v>
      </c>
      <c r="AB244" s="228">
        <v>0.0</v>
      </c>
      <c r="AC244" s="228">
        <v>0.0</v>
      </c>
      <c r="AD244" s="228">
        <v>37.42</v>
      </c>
      <c r="AE244" s="233">
        <v>245.32</v>
      </c>
      <c r="AF244" s="228">
        <v>0.0</v>
      </c>
      <c r="AG244" s="228">
        <v>0.0</v>
      </c>
      <c r="AH244" s="233">
        <v>0.0</v>
      </c>
      <c r="AI244" s="235">
        <v>82.5</v>
      </c>
      <c r="AJ244" s="228">
        <v>0.0</v>
      </c>
      <c r="AK244" s="228">
        <v>1.65</v>
      </c>
      <c r="AL244" s="236">
        <v>84.15</v>
      </c>
      <c r="AM244" s="233">
        <v>1403.03</v>
      </c>
      <c r="AN244" s="228" t="s">
        <v>1565</v>
      </c>
      <c r="AO244" s="228">
        <v>1.555</v>
      </c>
      <c r="AP244" s="228" t="s">
        <v>1052</v>
      </c>
      <c r="AQ244" s="228" t="s">
        <v>1565</v>
      </c>
      <c r="AR244" s="229"/>
      <c r="AS244" s="228" t="s">
        <v>1751</v>
      </c>
      <c r="AT244" s="228" t="s">
        <v>1565</v>
      </c>
      <c r="AU244" s="229"/>
      <c r="AV244" s="229"/>
      <c r="AW244" s="229"/>
      <c r="AX244" s="228" t="s">
        <v>1565</v>
      </c>
      <c r="AY244" s="228" t="s">
        <v>1565</v>
      </c>
    </row>
    <row r="245" ht="22.5" hidden="1" customHeight="1">
      <c r="A245" s="227">
        <v>45819.0</v>
      </c>
      <c r="B245" s="228">
        <v>2.08104243693551E14</v>
      </c>
      <c r="C245" s="229"/>
      <c r="D245" s="230">
        <v>45813.843090277776</v>
      </c>
      <c r="E245" s="228" t="s">
        <v>1563</v>
      </c>
      <c r="F245" s="228" t="s">
        <v>1564</v>
      </c>
      <c r="G245" s="231"/>
      <c r="H245" s="229"/>
      <c r="I245" s="228" t="s">
        <v>1752</v>
      </c>
      <c r="J245" s="228">
        <v>750.0</v>
      </c>
      <c r="K245" s="228">
        <v>10.0</v>
      </c>
      <c r="L245" s="228">
        <v>0.0</v>
      </c>
      <c r="M245" s="228">
        <v>0.0</v>
      </c>
      <c r="N245" s="228">
        <v>0.0</v>
      </c>
      <c r="O245" s="232">
        <v>760.0</v>
      </c>
      <c r="P245" s="228">
        <v>38.0</v>
      </c>
      <c r="Q245" s="233">
        <v>798.0</v>
      </c>
      <c r="R245" s="228">
        <v>798.0</v>
      </c>
      <c r="S245" s="234">
        <v>0.1</v>
      </c>
      <c r="T245" s="228">
        <v>79.8</v>
      </c>
      <c r="U245" s="228">
        <v>0.0</v>
      </c>
      <c r="V245" s="228">
        <v>0.0</v>
      </c>
      <c r="W245" s="228">
        <v>0.0</v>
      </c>
      <c r="X245" s="228">
        <v>0.0</v>
      </c>
      <c r="Y245" s="228">
        <v>15.96</v>
      </c>
      <c r="Z245" s="228">
        <v>0.0</v>
      </c>
      <c r="AA245" s="228">
        <v>0.0</v>
      </c>
      <c r="AB245" s="228">
        <v>0.0</v>
      </c>
      <c r="AC245" s="228">
        <v>0.0</v>
      </c>
      <c r="AD245" s="228">
        <v>17.24</v>
      </c>
      <c r="AE245" s="233">
        <v>113.0</v>
      </c>
      <c r="AF245" s="228">
        <v>0.0</v>
      </c>
      <c r="AG245" s="228">
        <v>0.0</v>
      </c>
      <c r="AH245" s="233">
        <v>0.0</v>
      </c>
      <c r="AI245" s="235">
        <v>38.0</v>
      </c>
      <c r="AJ245" s="228">
        <v>0.0</v>
      </c>
      <c r="AK245" s="228">
        <v>0.76</v>
      </c>
      <c r="AL245" s="236">
        <v>38.76</v>
      </c>
      <c r="AM245" s="233">
        <v>646.24</v>
      </c>
      <c r="AN245" s="228" t="s">
        <v>1565</v>
      </c>
      <c r="AO245" s="228">
        <v>0.568</v>
      </c>
      <c r="AP245" s="228" t="s">
        <v>1052</v>
      </c>
      <c r="AQ245" s="228" t="s">
        <v>1565</v>
      </c>
      <c r="AR245" s="229"/>
      <c r="AS245" s="237"/>
      <c r="AT245" s="228" t="s">
        <v>1565</v>
      </c>
      <c r="AU245" s="229"/>
      <c r="AV245" s="229"/>
      <c r="AW245" s="229"/>
      <c r="AX245" s="228" t="s">
        <v>1565</v>
      </c>
      <c r="AY245" s="228" t="s">
        <v>1565</v>
      </c>
    </row>
    <row r="246" ht="22.5" customHeight="1">
      <c r="A246" s="227">
        <v>45819.0</v>
      </c>
      <c r="B246" s="228">
        <v>2.08107927982148E14</v>
      </c>
      <c r="C246" s="229"/>
      <c r="D246" s="230">
        <v>45813.885729166665</v>
      </c>
      <c r="E246" s="228" t="s">
        <v>1563</v>
      </c>
      <c r="F246" s="228" t="s">
        <v>1564</v>
      </c>
      <c r="G246" s="231"/>
      <c r="H246" s="229"/>
      <c r="I246" s="229"/>
      <c r="J246" s="228">
        <v>750.0</v>
      </c>
      <c r="K246" s="228">
        <v>10.0</v>
      </c>
      <c r="L246" s="228">
        <v>0.0</v>
      </c>
      <c r="M246" s="228">
        <v>75.0</v>
      </c>
      <c r="N246" s="228">
        <v>75.0</v>
      </c>
      <c r="O246" s="232">
        <v>685.0</v>
      </c>
      <c r="P246" s="228">
        <v>34.26</v>
      </c>
      <c r="Q246" s="233">
        <v>719.26</v>
      </c>
      <c r="R246" s="228">
        <v>719.24</v>
      </c>
      <c r="S246" s="234">
        <v>0.1</v>
      </c>
      <c r="T246" s="228">
        <v>71.92</v>
      </c>
      <c r="U246" s="228">
        <v>0.0</v>
      </c>
      <c r="V246" s="228">
        <v>0.0</v>
      </c>
      <c r="W246" s="228">
        <v>0.0</v>
      </c>
      <c r="X246" s="228">
        <v>0.0</v>
      </c>
      <c r="Y246" s="228">
        <v>14.38</v>
      </c>
      <c r="Z246" s="228">
        <v>0.0</v>
      </c>
      <c r="AA246" s="228">
        <v>0.0</v>
      </c>
      <c r="AB246" s="228">
        <v>0.0</v>
      </c>
      <c r="AC246" s="228">
        <v>0.0</v>
      </c>
      <c r="AD246" s="228">
        <v>15.54</v>
      </c>
      <c r="AE246" s="233">
        <v>101.84</v>
      </c>
      <c r="AF246" s="228">
        <v>0.0</v>
      </c>
      <c r="AG246" s="228">
        <v>0.0</v>
      </c>
      <c r="AH246" s="233">
        <v>0.0</v>
      </c>
      <c r="AI246" s="235">
        <v>34.25</v>
      </c>
      <c r="AJ246" s="228">
        <v>0.0</v>
      </c>
      <c r="AK246" s="228">
        <v>0.69</v>
      </c>
      <c r="AL246" s="236">
        <v>34.94</v>
      </c>
      <c r="AM246" s="233">
        <v>582.49</v>
      </c>
      <c r="AN246" s="228" t="s">
        <v>1565</v>
      </c>
      <c r="AO246" s="228">
        <v>4.481</v>
      </c>
      <c r="AP246" s="228" t="s">
        <v>1052</v>
      </c>
      <c r="AQ246" s="228" t="s">
        <v>1565</v>
      </c>
      <c r="AR246" s="229"/>
      <c r="AS246" s="228" t="s">
        <v>1663</v>
      </c>
      <c r="AT246" s="228" t="s">
        <v>1565</v>
      </c>
      <c r="AU246" s="229"/>
      <c r="AV246" s="229"/>
      <c r="AW246" s="229"/>
      <c r="AX246" s="228" t="s">
        <v>1052</v>
      </c>
      <c r="AY246" s="228" t="s">
        <v>1565</v>
      </c>
    </row>
    <row r="247" ht="22.5" customHeight="1">
      <c r="A247" s="227">
        <v>45819.0</v>
      </c>
      <c r="B247" s="228">
        <v>2.08108521197931E14</v>
      </c>
      <c r="C247" s="229"/>
      <c r="D247" s="230">
        <v>45813.892604166664</v>
      </c>
      <c r="E247" s="228" t="s">
        <v>1563</v>
      </c>
      <c r="F247" s="228" t="s">
        <v>1564</v>
      </c>
      <c r="G247" s="231"/>
      <c r="H247" s="229"/>
      <c r="I247" s="228" t="s">
        <v>1688</v>
      </c>
      <c r="J247" s="228">
        <v>725.0</v>
      </c>
      <c r="K247" s="228">
        <v>10.0</v>
      </c>
      <c r="L247" s="228">
        <v>0.0</v>
      </c>
      <c r="M247" s="228">
        <v>57.5</v>
      </c>
      <c r="N247" s="228">
        <v>57.5</v>
      </c>
      <c r="O247" s="232">
        <v>677.5</v>
      </c>
      <c r="P247" s="228">
        <v>33.88</v>
      </c>
      <c r="Q247" s="233">
        <v>711.38</v>
      </c>
      <c r="R247" s="228">
        <v>711.38</v>
      </c>
      <c r="S247" s="234">
        <v>0.1</v>
      </c>
      <c r="T247" s="228">
        <v>71.14</v>
      </c>
      <c r="U247" s="228">
        <v>0.0</v>
      </c>
      <c r="V247" s="228">
        <v>0.0</v>
      </c>
      <c r="W247" s="228">
        <v>0.0</v>
      </c>
      <c r="X247" s="228">
        <v>0.0</v>
      </c>
      <c r="Y247" s="228">
        <v>14.23</v>
      </c>
      <c r="Z247" s="228">
        <v>0.0</v>
      </c>
      <c r="AA247" s="228">
        <v>0.0</v>
      </c>
      <c r="AB247" s="228">
        <v>0.0</v>
      </c>
      <c r="AC247" s="228">
        <v>0.0</v>
      </c>
      <c r="AD247" s="228">
        <v>15.36</v>
      </c>
      <c r="AE247" s="233">
        <v>100.73</v>
      </c>
      <c r="AF247" s="228">
        <v>0.0</v>
      </c>
      <c r="AG247" s="228">
        <v>0.0</v>
      </c>
      <c r="AH247" s="233">
        <v>0.0</v>
      </c>
      <c r="AI247" s="235">
        <v>33.88</v>
      </c>
      <c r="AJ247" s="228">
        <v>0.0</v>
      </c>
      <c r="AK247" s="228">
        <v>0.68</v>
      </c>
      <c r="AL247" s="236">
        <v>34.56</v>
      </c>
      <c r="AM247" s="233">
        <v>576.08</v>
      </c>
      <c r="AN247" s="228" t="s">
        <v>1565</v>
      </c>
      <c r="AO247" s="228">
        <v>6.83</v>
      </c>
      <c r="AP247" s="228" t="s">
        <v>1052</v>
      </c>
      <c r="AQ247" s="228" t="s">
        <v>1565</v>
      </c>
      <c r="AR247" s="229"/>
      <c r="AS247" s="228" t="s">
        <v>1753</v>
      </c>
      <c r="AT247" s="228" t="s">
        <v>1565</v>
      </c>
      <c r="AU247" s="229"/>
      <c r="AV247" s="229"/>
      <c r="AW247" s="229"/>
      <c r="AX247" s="228" t="s">
        <v>1052</v>
      </c>
      <c r="AY247" s="228" t="s">
        <v>1565</v>
      </c>
    </row>
    <row r="248" ht="22.5" customHeight="1">
      <c r="A248" s="227">
        <v>45819.0</v>
      </c>
      <c r="B248" s="228">
        <v>2.08112548605365E14</v>
      </c>
      <c r="C248" s="229"/>
      <c r="D248" s="230">
        <v>45813.93921296296</v>
      </c>
      <c r="E248" s="228" t="s">
        <v>1563</v>
      </c>
      <c r="F248" s="228" t="s">
        <v>1564</v>
      </c>
      <c r="G248" s="231"/>
      <c r="H248" s="229"/>
      <c r="I248" s="229"/>
      <c r="J248" s="228">
        <v>575.0</v>
      </c>
      <c r="K248" s="228">
        <v>10.0</v>
      </c>
      <c r="L248" s="228">
        <v>0.0</v>
      </c>
      <c r="M248" s="228">
        <v>57.5</v>
      </c>
      <c r="N248" s="228">
        <v>57.5</v>
      </c>
      <c r="O248" s="232">
        <v>527.5</v>
      </c>
      <c r="P248" s="228">
        <v>26.38</v>
      </c>
      <c r="Q248" s="233">
        <v>553.88</v>
      </c>
      <c r="R248" s="228">
        <v>553.88</v>
      </c>
      <c r="S248" s="234">
        <v>0.1</v>
      </c>
      <c r="T248" s="228">
        <v>55.39</v>
      </c>
      <c r="U248" s="228">
        <v>0.0</v>
      </c>
      <c r="V248" s="228">
        <v>0.0</v>
      </c>
      <c r="W248" s="228">
        <v>0.0</v>
      </c>
      <c r="X248" s="228">
        <v>0.0</v>
      </c>
      <c r="Y248" s="228">
        <v>11.08</v>
      </c>
      <c r="Z248" s="228">
        <v>0.0</v>
      </c>
      <c r="AA248" s="228">
        <v>0.0</v>
      </c>
      <c r="AB248" s="228">
        <v>0.0</v>
      </c>
      <c r="AC248" s="228">
        <v>0.0</v>
      </c>
      <c r="AD248" s="228">
        <v>11.96</v>
      </c>
      <c r="AE248" s="233">
        <v>78.43</v>
      </c>
      <c r="AF248" s="228">
        <v>0.0</v>
      </c>
      <c r="AG248" s="228">
        <v>0.0</v>
      </c>
      <c r="AH248" s="233">
        <v>0.0</v>
      </c>
      <c r="AI248" s="235">
        <v>26.38</v>
      </c>
      <c r="AJ248" s="228">
        <v>0.0</v>
      </c>
      <c r="AK248" s="228">
        <v>0.53</v>
      </c>
      <c r="AL248" s="236">
        <v>26.91</v>
      </c>
      <c r="AM248" s="233">
        <v>448.53</v>
      </c>
      <c r="AN248" s="228" t="s">
        <v>1565</v>
      </c>
      <c r="AO248" s="228">
        <v>2.9</v>
      </c>
      <c r="AP248" s="228" t="s">
        <v>1052</v>
      </c>
      <c r="AQ248" s="228" t="s">
        <v>1565</v>
      </c>
      <c r="AR248" s="229"/>
      <c r="AS248" s="228" t="s">
        <v>1663</v>
      </c>
      <c r="AT248" s="228" t="s">
        <v>1565</v>
      </c>
      <c r="AU248" s="229"/>
      <c r="AV248" s="229"/>
      <c r="AW248" s="229"/>
      <c r="AX248" s="228" t="s">
        <v>1052</v>
      </c>
      <c r="AY248" s="228" t="s">
        <v>1565</v>
      </c>
    </row>
    <row r="249" ht="22.5" hidden="1" customHeight="1">
      <c r="A249" s="227">
        <v>45819.0</v>
      </c>
      <c r="B249" s="228">
        <v>2.08113624148479E14</v>
      </c>
      <c r="C249" s="229"/>
      <c r="D249" s="230">
        <v>45813.95166666667</v>
      </c>
      <c r="E249" s="228" t="s">
        <v>1563</v>
      </c>
      <c r="F249" s="228" t="s">
        <v>1564</v>
      </c>
      <c r="G249" s="231"/>
      <c r="H249" s="229"/>
      <c r="I249" s="229"/>
      <c r="J249" s="228">
        <v>475.0</v>
      </c>
      <c r="K249" s="228">
        <v>10.0</v>
      </c>
      <c r="L249" s="228">
        <v>0.0</v>
      </c>
      <c r="M249" s="228">
        <v>0.0</v>
      </c>
      <c r="N249" s="228">
        <v>0.0</v>
      </c>
      <c r="O249" s="232">
        <v>485.0</v>
      </c>
      <c r="P249" s="228">
        <v>24.26</v>
      </c>
      <c r="Q249" s="233">
        <v>509.26</v>
      </c>
      <c r="R249" s="228">
        <v>509.24</v>
      </c>
      <c r="S249" s="234">
        <v>0.1</v>
      </c>
      <c r="T249" s="228">
        <v>50.92</v>
      </c>
      <c r="U249" s="228">
        <v>0.0</v>
      </c>
      <c r="V249" s="228">
        <v>0.0</v>
      </c>
      <c r="W249" s="228">
        <v>0.0</v>
      </c>
      <c r="X249" s="228">
        <v>0.0</v>
      </c>
      <c r="Y249" s="228">
        <v>10.18</v>
      </c>
      <c r="Z249" s="228">
        <v>0.0</v>
      </c>
      <c r="AA249" s="228">
        <v>0.0</v>
      </c>
      <c r="AB249" s="228">
        <v>0.0</v>
      </c>
      <c r="AC249" s="228">
        <v>0.0</v>
      </c>
      <c r="AD249" s="228">
        <v>11.0</v>
      </c>
      <c r="AE249" s="233">
        <v>72.1</v>
      </c>
      <c r="AF249" s="228">
        <v>0.0</v>
      </c>
      <c r="AG249" s="228">
        <v>0.0</v>
      </c>
      <c r="AH249" s="233">
        <v>0.0</v>
      </c>
      <c r="AI249" s="235">
        <v>24.25</v>
      </c>
      <c r="AJ249" s="228">
        <v>0.0</v>
      </c>
      <c r="AK249" s="228">
        <v>0.48</v>
      </c>
      <c r="AL249" s="236">
        <v>24.73</v>
      </c>
      <c r="AM249" s="233">
        <v>412.42</v>
      </c>
      <c r="AN249" s="228" t="s">
        <v>1565</v>
      </c>
      <c r="AO249" s="228">
        <v>2.003</v>
      </c>
      <c r="AP249" s="228" t="s">
        <v>1052</v>
      </c>
      <c r="AQ249" s="228" t="s">
        <v>1565</v>
      </c>
      <c r="AR249" s="229"/>
      <c r="AS249" s="228" t="s">
        <v>1754</v>
      </c>
      <c r="AT249" s="228" t="s">
        <v>1565</v>
      </c>
      <c r="AU249" s="229"/>
      <c r="AV249" s="229"/>
      <c r="AW249" s="229"/>
      <c r="AX249" s="228" t="s">
        <v>1052</v>
      </c>
      <c r="AY249" s="228" t="s">
        <v>1565</v>
      </c>
    </row>
    <row r="250" ht="22.5" customHeight="1">
      <c r="A250" s="227">
        <v>45819.0</v>
      </c>
      <c r="B250" s="228">
        <v>2.08115314306803E14</v>
      </c>
      <c r="C250" s="229"/>
      <c r="D250" s="230">
        <v>45813.97122685185</v>
      </c>
      <c r="E250" s="228" t="s">
        <v>1563</v>
      </c>
      <c r="F250" s="228" t="s">
        <v>1564</v>
      </c>
      <c r="G250" s="231"/>
      <c r="H250" s="229"/>
      <c r="I250" s="229"/>
      <c r="J250" s="228">
        <v>575.0</v>
      </c>
      <c r="K250" s="228">
        <v>10.0</v>
      </c>
      <c r="L250" s="228">
        <v>0.0</v>
      </c>
      <c r="M250" s="228">
        <v>57.5</v>
      </c>
      <c r="N250" s="228">
        <v>57.5</v>
      </c>
      <c r="O250" s="232">
        <v>527.5</v>
      </c>
      <c r="P250" s="228">
        <v>26.38</v>
      </c>
      <c r="Q250" s="233">
        <v>553.88</v>
      </c>
      <c r="R250" s="228">
        <v>553.88</v>
      </c>
      <c r="S250" s="234">
        <v>0.1</v>
      </c>
      <c r="T250" s="228">
        <v>55.39</v>
      </c>
      <c r="U250" s="228">
        <v>0.0</v>
      </c>
      <c r="V250" s="228">
        <v>0.0</v>
      </c>
      <c r="W250" s="228">
        <v>0.0</v>
      </c>
      <c r="X250" s="228">
        <v>0.0</v>
      </c>
      <c r="Y250" s="228">
        <v>11.08</v>
      </c>
      <c r="Z250" s="228">
        <v>0.0</v>
      </c>
      <c r="AA250" s="228">
        <v>0.0</v>
      </c>
      <c r="AB250" s="228">
        <v>0.0</v>
      </c>
      <c r="AC250" s="228">
        <v>0.0</v>
      </c>
      <c r="AD250" s="228">
        <v>11.96</v>
      </c>
      <c r="AE250" s="233">
        <v>78.43</v>
      </c>
      <c r="AF250" s="228">
        <v>0.0</v>
      </c>
      <c r="AG250" s="228">
        <v>0.0</v>
      </c>
      <c r="AH250" s="233">
        <v>0.0</v>
      </c>
      <c r="AI250" s="235">
        <v>26.38</v>
      </c>
      <c r="AJ250" s="228">
        <v>0.0</v>
      </c>
      <c r="AK250" s="228">
        <v>0.53</v>
      </c>
      <c r="AL250" s="236">
        <v>26.91</v>
      </c>
      <c r="AM250" s="233">
        <v>448.53</v>
      </c>
      <c r="AN250" s="228" t="s">
        <v>1565</v>
      </c>
      <c r="AO250" s="228">
        <v>2.9</v>
      </c>
      <c r="AP250" s="228" t="s">
        <v>1052</v>
      </c>
      <c r="AQ250" s="228" t="s">
        <v>1565</v>
      </c>
      <c r="AR250" s="229"/>
      <c r="AS250" s="228" t="s">
        <v>1755</v>
      </c>
      <c r="AT250" s="228" t="s">
        <v>1565</v>
      </c>
      <c r="AU250" s="229"/>
      <c r="AV250" s="229"/>
      <c r="AW250" s="229"/>
      <c r="AX250" s="228" t="s">
        <v>1052</v>
      </c>
      <c r="AY250" s="228" t="s">
        <v>1565</v>
      </c>
    </row>
    <row r="251" ht="22.5" hidden="1" customHeight="1">
      <c r="A251" s="227">
        <v>45819.0</v>
      </c>
      <c r="B251" s="228">
        <v>2.08179020214309E14</v>
      </c>
      <c r="C251" s="229"/>
      <c r="D251" s="230">
        <v>45814.70856481481</v>
      </c>
      <c r="E251" s="228" t="s">
        <v>1563</v>
      </c>
      <c r="F251" s="228" t="s">
        <v>1564</v>
      </c>
      <c r="G251" s="231"/>
      <c r="H251" s="229"/>
      <c r="I251" s="229"/>
      <c r="J251" s="228">
        <v>360.0</v>
      </c>
      <c r="K251" s="228">
        <v>0.0</v>
      </c>
      <c r="L251" s="228">
        <v>0.0</v>
      </c>
      <c r="M251" s="228">
        <v>0.0</v>
      </c>
      <c r="N251" s="228">
        <v>0.0</v>
      </c>
      <c r="O251" s="232">
        <v>360.0</v>
      </c>
      <c r="P251" s="228">
        <v>18.0</v>
      </c>
      <c r="Q251" s="233">
        <v>378.0</v>
      </c>
      <c r="R251" s="228">
        <v>378.0</v>
      </c>
      <c r="S251" s="234">
        <v>0.1</v>
      </c>
      <c r="T251" s="228">
        <v>37.8</v>
      </c>
      <c r="U251" s="228">
        <v>0.0</v>
      </c>
      <c r="V251" s="228">
        <v>0.0</v>
      </c>
      <c r="W251" s="228">
        <v>0.0</v>
      </c>
      <c r="X251" s="228">
        <v>0.0</v>
      </c>
      <c r="Y251" s="228">
        <v>7.56</v>
      </c>
      <c r="Z251" s="228">
        <v>0.0</v>
      </c>
      <c r="AA251" s="228">
        <v>0.0</v>
      </c>
      <c r="AB251" s="228">
        <v>0.0</v>
      </c>
      <c r="AC251" s="228">
        <v>0.0</v>
      </c>
      <c r="AD251" s="228">
        <v>8.16</v>
      </c>
      <c r="AE251" s="233">
        <v>53.52</v>
      </c>
      <c r="AF251" s="228">
        <v>0.0</v>
      </c>
      <c r="AG251" s="228">
        <v>0.0</v>
      </c>
      <c r="AH251" s="233">
        <v>0.0</v>
      </c>
      <c r="AI251" s="235">
        <v>18.0</v>
      </c>
      <c r="AJ251" s="228">
        <v>0.0</v>
      </c>
      <c r="AK251" s="228">
        <v>0.36</v>
      </c>
      <c r="AL251" s="236">
        <v>18.36</v>
      </c>
      <c r="AM251" s="233">
        <v>306.12</v>
      </c>
      <c r="AN251" s="228" t="s">
        <v>1565</v>
      </c>
      <c r="AO251" s="228">
        <v>0.518</v>
      </c>
      <c r="AP251" s="228" t="s">
        <v>1052</v>
      </c>
      <c r="AQ251" s="228" t="s">
        <v>1565</v>
      </c>
      <c r="AR251" s="229"/>
      <c r="AS251" s="228" t="s">
        <v>1756</v>
      </c>
      <c r="AT251" s="228" t="s">
        <v>1565</v>
      </c>
      <c r="AU251" s="229"/>
      <c r="AV251" s="229"/>
      <c r="AW251" s="229"/>
      <c r="AX251" s="228" t="s">
        <v>1052</v>
      </c>
      <c r="AY251" s="228" t="s">
        <v>1565</v>
      </c>
    </row>
    <row r="252" ht="22.5" customHeight="1">
      <c r="A252" s="227">
        <v>45819.0</v>
      </c>
      <c r="B252" s="228">
        <v>2.08179152717858E14</v>
      </c>
      <c r="C252" s="229"/>
      <c r="D252" s="230">
        <v>45814.71009259259</v>
      </c>
      <c r="E252" s="228" t="s">
        <v>1563</v>
      </c>
      <c r="F252" s="228" t="s">
        <v>1564</v>
      </c>
      <c r="G252" s="231"/>
      <c r="H252" s="229"/>
      <c r="I252" s="229"/>
      <c r="J252" s="228">
        <v>755.0</v>
      </c>
      <c r="K252" s="228">
        <v>10.0</v>
      </c>
      <c r="L252" s="228">
        <v>0.0</v>
      </c>
      <c r="M252" s="228">
        <v>75.5</v>
      </c>
      <c r="N252" s="228">
        <v>75.5</v>
      </c>
      <c r="O252" s="232">
        <v>689.5</v>
      </c>
      <c r="P252" s="228">
        <v>34.48</v>
      </c>
      <c r="Q252" s="233">
        <v>723.98</v>
      </c>
      <c r="R252" s="228">
        <v>723.98</v>
      </c>
      <c r="S252" s="234">
        <v>0.1</v>
      </c>
      <c r="T252" s="228">
        <v>72.4</v>
      </c>
      <c r="U252" s="228">
        <v>0.0</v>
      </c>
      <c r="V252" s="228">
        <v>0.0</v>
      </c>
      <c r="W252" s="228">
        <v>0.0</v>
      </c>
      <c r="X252" s="228">
        <v>0.0</v>
      </c>
      <c r="Y252" s="228">
        <v>14.48</v>
      </c>
      <c r="Z252" s="228">
        <v>0.0</v>
      </c>
      <c r="AA252" s="228">
        <v>0.0</v>
      </c>
      <c r="AB252" s="228">
        <v>0.0</v>
      </c>
      <c r="AC252" s="228">
        <v>0.0</v>
      </c>
      <c r="AD252" s="228">
        <v>15.64</v>
      </c>
      <c r="AE252" s="233">
        <v>102.52</v>
      </c>
      <c r="AF252" s="228">
        <v>0.0</v>
      </c>
      <c r="AG252" s="228">
        <v>0.0</v>
      </c>
      <c r="AH252" s="233">
        <v>0.0</v>
      </c>
      <c r="AI252" s="235">
        <v>34.48</v>
      </c>
      <c r="AJ252" s="228">
        <v>0.0</v>
      </c>
      <c r="AK252" s="228">
        <v>0.69</v>
      </c>
      <c r="AL252" s="236">
        <v>35.17</v>
      </c>
      <c r="AM252" s="233">
        <v>586.3</v>
      </c>
      <c r="AN252" s="228" t="s">
        <v>1565</v>
      </c>
      <c r="AO252" s="228">
        <v>4.105</v>
      </c>
      <c r="AP252" s="228" t="s">
        <v>1052</v>
      </c>
      <c r="AQ252" s="228" t="s">
        <v>1565</v>
      </c>
      <c r="AR252" s="229"/>
      <c r="AS252" s="228" t="s">
        <v>1757</v>
      </c>
      <c r="AT252" s="228" t="s">
        <v>1565</v>
      </c>
      <c r="AU252" s="229"/>
      <c r="AV252" s="229"/>
      <c r="AW252" s="229"/>
      <c r="AX252" s="228" t="s">
        <v>1052</v>
      </c>
      <c r="AY252" s="228" t="s">
        <v>1565</v>
      </c>
    </row>
    <row r="253" ht="22.5" customHeight="1">
      <c r="A253" s="227">
        <v>45819.0</v>
      </c>
      <c r="B253" s="228">
        <v>2.08182353987801E14</v>
      </c>
      <c r="C253" s="229"/>
      <c r="D253" s="230">
        <v>45814.747141203705</v>
      </c>
      <c r="E253" s="228" t="s">
        <v>1563</v>
      </c>
      <c r="F253" s="228" t="s">
        <v>1564</v>
      </c>
      <c r="G253" s="231"/>
      <c r="H253" s="229"/>
      <c r="I253" s="228" t="s">
        <v>1610</v>
      </c>
      <c r="J253" s="228">
        <v>675.0</v>
      </c>
      <c r="K253" s="228">
        <v>10.0</v>
      </c>
      <c r="L253" s="228">
        <v>0.0</v>
      </c>
      <c r="M253" s="228">
        <v>67.5</v>
      </c>
      <c r="N253" s="228">
        <v>67.5</v>
      </c>
      <c r="O253" s="232">
        <v>617.5</v>
      </c>
      <c r="P253" s="228">
        <v>30.88</v>
      </c>
      <c r="Q253" s="233">
        <v>648.38</v>
      </c>
      <c r="R253" s="228">
        <v>648.38</v>
      </c>
      <c r="S253" s="234">
        <v>0.1</v>
      </c>
      <c r="T253" s="228">
        <v>64.84</v>
      </c>
      <c r="U253" s="228">
        <v>0.0</v>
      </c>
      <c r="V253" s="228">
        <v>0.0</v>
      </c>
      <c r="W253" s="228">
        <v>0.0</v>
      </c>
      <c r="X253" s="228">
        <v>0.0</v>
      </c>
      <c r="Y253" s="228">
        <v>12.97</v>
      </c>
      <c r="Z253" s="228">
        <v>0.0</v>
      </c>
      <c r="AA253" s="228">
        <v>0.0</v>
      </c>
      <c r="AB253" s="228">
        <v>0.0</v>
      </c>
      <c r="AC253" s="228">
        <v>0.0</v>
      </c>
      <c r="AD253" s="228">
        <v>14.0</v>
      </c>
      <c r="AE253" s="233">
        <v>91.81</v>
      </c>
      <c r="AF253" s="228">
        <v>0.0</v>
      </c>
      <c r="AG253" s="228">
        <v>0.0</v>
      </c>
      <c r="AH253" s="233">
        <v>0.0</v>
      </c>
      <c r="AI253" s="235">
        <v>30.88</v>
      </c>
      <c r="AJ253" s="228">
        <v>0.0</v>
      </c>
      <c r="AK253" s="228">
        <v>0.62</v>
      </c>
      <c r="AL253" s="236">
        <v>31.5</v>
      </c>
      <c r="AM253" s="233">
        <v>525.06</v>
      </c>
      <c r="AN253" s="228" t="s">
        <v>1565</v>
      </c>
      <c r="AO253" s="228">
        <v>5.368</v>
      </c>
      <c r="AP253" s="228" t="s">
        <v>1052</v>
      </c>
      <c r="AQ253" s="228" t="s">
        <v>1565</v>
      </c>
      <c r="AR253" s="229"/>
      <c r="AS253" s="228" t="s">
        <v>1758</v>
      </c>
      <c r="AT253" s="228" t="s">
        <v>1565</v>
      </c>
      <c r="AU253" s="229"/>
      <c r="AV253" s="229"/>
      <c r="AW253" s="229"/>
      <c r="AX253" s="228" t="s">
        <v>1052</v>
      </c>
      <c r="AY253" s="228" t="s">
        <v>1565</v>
      </c>
    </row>
    <row r="254" ht="22.5" customHeight="1">
      <c r="A254" s="227">
        <v>45819.0</v>
      </c>
      <c r="B254" s="228">
        <v>2.08186151656823E14</v>
      </c>
      <c r="C254" s="229"/>
      <c r="D254" s="230">
        <v>45814.79109953704</v>
      </c>
      <c r="E254" s="228" t="s">
        <v>1563</v>
      </c>
      <c r="F254" s="228" t="s">
        <v>1564</v>
      </c>
      <c r="G254" s="231"/>
      <c r="H254" s="229"/>
      <c r="I254" s="228" t="s">
        <v>1648</v>
      </c>
      <c r="J254" s="228">
        <v>625.0</v>
      </c>
      <c r="K254" s="228">
        <v>10.0</v>
      </c>
      <c r="L254" s="228">
        <v>0.0</v>
      </c>
      <c r="M254" s="228">
        <v>56.25</v>
      </c>
      <c r="N254" s="228">
        <v>56.25</v>
      </c>
      <c r="O254" s="232">
        <v>578.75</v>
      </c>
      <c r="P254" s="228">
        <v>28.94</v>
      </c>
      <c r="Q254" s="233">
        <v>607.69</v>
      </c>
      <c r="R254" s="228">
        <v>607.69</v>
      </c>
      <c r="S254" s="234">
        <v>0.1</v>
      </c>
      <c r="T254" s="228">
        <v>60.77</v>
      </c>
      <c r="U254" s="228">
        <v>0.0</v>
      </c>
      <c r="V254" s="228">
        <v>0.0</v>
      </c>
      <c r="W254" s="228">
        <v>0.0</v>
      </c>
      <c r="X254" s="228">
        <v>0.0</v>
      </c>
      <c r="Y254" s="228">
        <v>12.15</v>
      </c>
      <c r="Z254" s="228">
        <v>0.0</v>
      </c>
      <c r="AA254" s="228">
        <v>0.0</v>
      </c>
      <c r="AB254" s="228">
        <v>0.0</v>
      </c>
      <c r="AC254" s="228">
        <v>0.0</v>
      </c>
      <c r="AD254" s="228">
        <v>13.12</v>
      </c>
      <c r="AE254" s="233">
        <v>86.04</v>
      </c>
      <c r="AF254" s="228">
        <v>0.0</v>
      </c>
      <c r="AG254" s="228">
        <v>0.0</v>
      </c>
      <c r="AH254" s="233">
        <v>0.0</v>
      </c>
      <c r="AI254" s="235">
        <v>28.94</v>
      </c>
      <c r="AJ254" s="228">
        <v>0.0</v>
      </c>
      <c r="AK254" s="228">
        <v>0.58</v>
      </c>
      <c r="AL254" s="236">
        <v>29.52</v>
      </c>
      <c r="AM254" s="233">
        <v>492.12</v>
      </c>
      <c r="AN254" s="228" t="s">
        <v>1565</v>
      </c>
      <c r="AO254" s="228">
        <v>1.555</v>
      </c>
      <c r="AP254" s="228" t="s">
        <v>1052</v>
      </c>
      <c r="AQ254" s="228" t="s">
        <v>1565</v>
      </c>
      <c r="AR254" s="229"/>
      <c r="AS254" s="228" t="s">
        <v>1663</v>
      </c>
      <c r="AT254" s="228" t="s">
        <v>1565</v>
      </c>
      <c r="AU254" s="229"/>
      <c r="AV254" s="229"/>
      <c r="AW254" s="229"/>
      <c r="AX254" s="228" t="s">
        <v>1052</v>
      </c>
      <c r="AY254" s="228" t="s">
        <v>1565</v>
      </c>
    </row>
    <row r="255" ht="22.5" customHeight="1">
      <c r="A255" s="227">
        <v>45819.0</v>
      </c>
      <c r="B255" s="228">
        <v>2.08197698303038E14</v>
      </c>
      <c r="C255" s="229"/>
      <c r="D255" s="230">
        <v>45814.92474537037</v>
      </c>
      <c r="E255" s="228" t="s">
        <v>1563</v>
      </c>
      <c r="F255" s="228" t="s">
        <v>1564</v>
      </c>
      <c r="G255" s="231"/>
      <c r="H255" s="229"/>
      <c r="I255" s="229"/>
      <c r="J255" s="228">
        <v>750.0</v>
      </c>
      <c r="K255" s="228">
        <v>0.0</v>
      </c>
      <c r="L255" s="228">
        <v>0.0</v>
      </c>
      <c r="M255" s="228">
        <v>75.0</v>
      </c>
      <c r="N255" s="228">
        <v>75.0</v>
      </c>
      <c r="O255" s="232">
        <v>675.0</v>
      </c>
      <c r="P255" s="228">
        <v>33.76</v>
      </c>
      <c r="Q255" s="233">
        <v>708.76</v>
      </c>
      <c r="R255" s="228">
        <v>708.76</v>
      </c>
      <c r="S255" s="234">
        <v>0.1</v>
      </c>
      <c r="T255" s="228">
        <v>70.88</v>
      </c>
      <c r="U255" s="228">
        <v>0.0</v>
      </c>
      <c r="V255" s="228">
        <v>0.0</v>
      </c>
      <c r="W255" s="228">
        <v>0.0</v>
      </c>
      <c r="X255" s="228">
        <v>0.0</v>
      </c>
      <c r="Y255" s="228">
        <v>14.18</v>
      </c>
      <c r="Z255" s="228">
        <v>0.0</v>
      </c>
      <c r="AA255" s="228">
        <v>0.0</v>
      </c>
      <c r="AB255" s="228">
        <v>0.0</v>
      </c>
      <c r="AC255" s="228">
        <v>0.0</v>
      </c>
      <c r="AD255" s="228">
        <v>15.32</v>
      </c>
      <c r="AE255" s="233">
        <v>100.38</v>
      </c>
      <c r="AF255" s="228">
        <v>0.0</v>
      </c>
      <c r="AG255" s="228">
        <v>0.0</v>
      </c>
      <c r="AH255" s="233">
        <v>0.0</v>
      </c>
      <c r="AI255" s="235">
        <v>33.75</v>
      </c>
      <c r="AJ255" s="228">
        <v>0.0</v>
      </c>
      <c r="AK255" s="228">
        <v>0.68</v>
      </c>
      <c r="AL255" s="236">
        <v>34.43</v>
      </c>
      <c r="AM255" s="233">
        <v>573.96</v>
      </c>
      <c r="AN255" s="228" t="s">
        <v>1565</v>
      </c>
      <c r="AO255" s="228">
        <v>1.591</v>
      </c>
      <c r="AP255" s="228" t="s">
        <v>1052</v>
      </c>
      <c r="AQ255" s="228" t="s">
        <v>1565</v>
      </c>
      <c r="AR255" s="229"/>
      <c r="AS255" s="228" t="s">
        <v>1759</v>
      </c>
      <c r="AT255" s="228" t="s">
        <v>1565</v>
      </c>
      <c r="AU255" s="229"/>
      <c r="AV255" s="229"/>
      <c r="AW255" s="229"/>
      <c r="AX255" s="228" t="s">
        <v>1052</v>
      </c>
      <c r="AY255" s="228" t="s">
        <v>1565</v>
      </c>
    </row>
    <row r="256" ht="22.5" customHeight="1">
      <c r="A256" s="227">
        <v>45819.0</v>
      </c>
      <c r="B256" s="228">
        <v>2.08203704928819E14</v>
      </c>
      <c r="C256" s="229"/>
      <c r="D256" s="230">
        <v>45814.994259259256</v>
      </c>
      <c r="E256" s="228" t="s">
        <v>1563</v>
      </c>
      <c r="F256" s="228" t="s">
        <v>1564</v>
      </c>
      <c r="G256" s="231"/>
      <c r="H256" s="229"/>
      <c r="I256" s="229"/>
      <c r="J256" s="228">
        <v>750.0</v>
      </c>
      <c r="K256" s="228">
        <v>0.0</v>
      </c>
      <c r="L256" s="228">
        <v>0.0</v>
      </c>
      <c r="M256" s="228">
        <v>74.5</v>
      </c>
      <c r="N256" s="228">
        <v>74.5</v>
      </c>
      <c r="O256" s="232">
        <v>675.5</v>
      </c>
      <c r="P256" s="228">
        <v>33.78</v>
      </c>
      <c r="Q256" s="233">
        <v>709.28</v>
      </c>
      <c r="R256" s="228">
        <v>709.28</v>
      </c>
      <c r="S256" s="234">
        <v>0.1</v>
      </c>
      <c r="T256" s="228">
        <v>70.93</v>
      </c>
      <c r="U256" s="228">
        <v>0.0</v>
      </c>
      <c r="V256" s="228">
        <v>0.0</v>
      </c>
      <c r="W256" s="228">
        <v>0.0</v>
      </c>
      <c r="X256" s="228">
        <v>0.0</v>
      </c>
      <c r="Y256" s="228">
        <v>14.19</v>
      </c>
      <c r="Z256" s="228">
        <v>0.0</v>
      </c>
      <c r="AA256" s="228">
        <v>0.0</v>
      </c>
      <c r="AB256" s="228">
        <v>0.0</v>
      </c>
      <c r="AC256" s="228">
        <v>0.0</v>
      </c>
      <c r="AD256" s="228">
        <v>15.32</v>
      </c>
      <c r="AE256" s="233">
        <v>100.44</v>
      </c>
      <c r="AF256" s="228">
        <v>0.0</v>
      </c>
      <c r="AG256" s="228">
        <v>0.0</v>
      </c>
      <c r="AH256" s="233">
        <v>0.0</v>
      </c>
      <c r="AI256" s="235">
        <v>33.77</v>
      </c>
      <c r="AJ256" s="228">
        <v>0.0</v>
      </c>
      <c r="AK256" s="228">
        <v>0.68</v>
      </c>
      <c r="AL256" s="236">
        <v>34.45</v>
      </c>
      <c r="AM256" s="233">
        <v>574.38</v>
      </c>
      <c r="AN256" s="228" t="s">
        <v>1565</v>
      </c>
      <c r="AO256" s="228">
        <v>1.811</v>
      </c>
      <c r="AP256" s="228" t="s">
        <v>1052</v>
      </c>
      <c r="AQ256" s="228" t="s">
        <v>1565</v>
      </c>
      <c r="AR256" s="229"/>
      <c r="AS256" s="228" t="s">
        <v>1760</v>
      </c>
      <c r="AT256" s="228" t="s">
        <v>1565</v>
      </c>
      <c r="AU256" s="229"/>
      <c r="AV256" s="229"/>
      <c r="AW256" s="229"/>
      <c r="AX256" s="228" t="s">
        <v>1052</v>
      </c>
      <c r="AY256" s="228" t="s">
        <v>1565</v>
      </c>
    </row>
    <row r="257" ht="22.5" customHeight="1">
      <c r="A257" s="227">
        <v>45819.0</v>
      </c>
      <c r="B257" s="228">
        <v>2.08248338279531E14</v>
      </c>
      <c r="C257" s="229"/>
      <c r="D257" s="230">
        <v>45815.51085648148</v>
      </c>
      <c r="E257" s="228" t="s">
        <v>1563</v>
      </c>
      <c r="F257" s="228" t="s">
        <v>1564</v>
      </c>
      <c r="G257" s="231"/>
      <c r="H257" s="229"/>
      <c r="I257" s="229"/>
      <c r="J257" s="228">
        <v>575.0</v>
      </c>
      <c r="K257" s="228">
        <v>10.0</v>
      </c>
      <c r="L257" s="228">
        <v>0.0</v>
      </c>
      <c r="M257" s="228">
        <v>57.5</v>
      </c>
      <c r="N257" s="228">
        <v>57.5</v>
      </c>
      <c r="O257" s="232">
        <v>527.5</v>
      </c>
      <c r="P257" s="228">
        <v>26.38</v>
      </c>
      <c r="Q257" s="233">
        <v>553.88</v>
      </c>
      <c r="R257" s="228">
        <v>553.88</v>
      </c>
      <c r="S257" s="234">
        <v>0.1</v>
      </c>
      <c r="T257" s="228">
        <v>55.39</v>
      </c>
      <c r="U257" s="228">
        <v>0.0</v>
      </c>
      <c r="V257" s="228">
        <v>0.0</v>
      </c>
      <c r="W257" s="228">
        <v>0.0</v>
      </c>
      <c r="X257" s="228">
        <v>0.0</v>
      </c>
      <c r="Y257" s="228">
        <v>11.08</v>
      </c>
      <c r="Z257" s="228">
        <v>0.0</v>
      </c>
      <c r="AA257" s="228">
        <v>0.0</v>
      </c>
      <c r="AB257" s="228">
        <v>0.0</v>
      </c>
      <c r="AC257" s="228">
        <v>0.0</v>
      </c>
      <c r="AD257" s="228">
        <v>11.96</v>
      </c>
      <c r="AE257" s="233">
        <v>78.43</v>
      </c>
      <c r="AF257" s="228">
        <v>0.0</v>
      </c>
      <c r="AG257" s="228">
        <v>0.0</v>
      </c>
      <c r="AH257" s="233">
        <v>0.0</v>
      </c>
      <c r="AI257" s="235">
        <v>26.38</v>
      </c>
      <c r="AJ257" s="228">
        <v>0.0</v>
      </c>
      <c r="AK257" s="228">
        <v>0.53</v>
      </c>
      <c r="AL257" s="236">
        <v>26.91</v>
      </c>
      <c r="AM257" s="233">
        <v>448.53</v>
      </c>
      <c r="AN257" s="228" t="s">
        <v>1565</v>
      </c>
      <c r="AO257" s="228">
        <v>0.689</v>
      </c>
      <c r="AP257" s="228" t="s">
        <v>1052</v>
      </c>
      <c r="AQ257" s="228" t="s">
        <v>1565</v>
      </c>
      <c r="AR257" s="229"/>
      <c r="AS257" s="228" t="s">
        <v>1761</v>
      </c>
      <c r="AT257" s="228" t="s">
        <v>1565</v>
      </c>
      <c r="AU257" s="229"/>
      <c r="AV257" s="229"/>
      <c r="AW257" s="229"/>
      <c r="AX257" s="228" t="s">
        <v>1052</v>
      </c>
      <c r="AY257" s="228" t="s">
        <v>1565</v>
      </c>
    </row>
    <row r="258" ht="22.5" customHeight="1">
      <c r="A258" s="227">
        <v>45819.0</v>
      </c>
      <c r="B258" s="228">
        <v>2.08257867552363E14</v>
      </c>
      <c r="C258" s="229"/>
      <c r="D258" s="230">
        <v>45815.621145833335</v>
      </c>
      <c r="E258" s="228" t="s">
        <v>1563</v>
      </c>
      <c r="F258" s="228" t="s">
        <v>1564</v>
      </c>
      <c r="G258" s="231"/>
      <c r="H258" s="229"/>
      <c r="I258" s="228" t="s">
        <v>1688</v>
      </c>
      <c r="J258" s="228">
        <v>625.0</v>
      </c>
      <c r="K258" s="228">
        <v>10.0</v>
      </c>
      <c r="L258" s="228">
        <v>0.0</v>
      </c>
      <c r="M258" s="228">
        <v>47.5</v>
      </c>
      <c r="N258" s="228">
        <v>47.5</v>
      </c>
      <c r="O258" s="232">
        <v>587.5</v>
      </c>
      <c r="P258" s="228">
        <v>29.38</v>
      </c>
      <c r="Q258" s="233">
        <v>616.88</v>
      </c>
      <c r="R258" s="228">
        <v>616.88</v>
      </c>
      <c r="S258" s="234">
        <v>0.1</v>
      </c>
      <c r="T258" s="228">
        <v>61.69</v>
      </c>
      <c r="U258" s="228">
        <v>0.0</v>
      </c>
      <c r="V258" s="228">
        <v>0.0</v>
      </c>
      <c r="W258" s="228">
        <v>0.0</v>
      </c>
      <c r="X258" s="228">
        <v>0.0</v>
      </c>
      <c r="Y258" s="228">
        <v>12.34</v>
      </c>
      <c r="Z258" s="228">
        <v>0.0</v>
      </c>
      <c r="AA258" s="228">
        <v>0.0</v>
      </c>
      <c r="AB258" s="228">
        <v>0.0</v>
      </c>
      <c r="AC258" s="228">
        <v>0.0</v>
      </c>
      <c r="AD258" s="228">
        <v>13.32</v>
      </c>
      <c r="AE258" s="233">
        <v>87.35</v>
      </c>
      <c r="AF258" s="228">
        <v>0.0</v>
      </c>
      <c r="AG258" s="228">
        <v>0.0</v>
      </c>
      <c r="AH258" s="233">
        <v>0.0</v>
      </c>
      <c r="AI258" s="235">
        <v>29.38</v>
      </c>
      <c r="AJ258" s="228">
        <v>0.0</v>
      </c>
      <c r="AK258" s="228">
        <v>0.59</v>
      </c>
      <c r="AL258" s="236">
        <v>29.97</v>
      </c>
      <c r="AM258" s="233">
        <v>499.55</v>
      </c>
      <c r="AN258" s="228" t="s">
        <v>1565</v>
      </c>
      <c r="AO258" s="228">
        <v>3.425</v>
      </c>
      <c r="AP258" s="228" t="s">
        <v>1052</v>
      </c>
      <c r="AQ258" s="228" t="s">
        <v>1565</v>
      </c>
      <c r="AR258" s="229"/>
      <c r="AS258" s="228" t="s">
        <v>1762</v>
      </c>
      <c r="AT258" s="228" t="s">
        <v>1565</v>
      </c>
      <c r="AU258" s="229"/>
      <c r="AV258" s="229"/>
      <c r="AW258" s="229"/>
      <c r="AX258" s="228" t="s">
        <v>1052</v>
      </c>
      <c r="AY258" s="228" t="s">
        <v>1565</v>
      </c>
    </row>
    <row r="259" ht="22.5" customHeight="1">
      <c r="A259" s="227">
        <v>45819.0</v>
      </c>
      <c r="B259" s="228">
        <v>2.08262226246678E14</v>
      </c>
      <c r="C259" s="229"/>
      <c r="D259" s="230">
        <v>45815.67159722222</v>
      </c>
      <c r="E259" s="228" t="s">
        <v>1563</v>
      </c>
      <c r="F259" s="228" t="s">
        <v>1564</v>
      </c>
      <c r="G259" s="231"/>
      <c r="H259" s="229"/>
      <c r="I259" s="228" t="s">
        <v>1588</v>
      </c>
      <c r="J259" s="228">
        <v>1020.0</v>
      </c>
      <c r="K259" s="228">
        <v>10.0</v>
      </c>
      <c r="L259" s="228">
        <v>0.0</v>
      </c>
      <c r="M259" s="228">
        <v>82.0</v>
      </c>
      <c r="N259" s="228">
        <v>82.0</v>
      </c>
      <c r="O259" s="232">
        <v>948.0</v>
      </c>
      <c r="P259" s="228">
        <v>47.4</v>
      </c>
      <c r="Q259" s="233">
        <v>995.4</v>
      </c>
      <c r="R259" s="228">
        <v>995.4</v>
      </c>
      <c r="S259" s="234">
        <v>0.1</v>
      </c>
      <c r="T259" s="228">
        <v>99.54</v>
      </c>
      <c r="U259" s="228">
        <v>0.0</v>
      </c>
      <c r="V259" s="228">
        <v>0.0</v>
      </c>
      <c r="W259" s="228">
        <v>0.0</v>
      </c>
      <c r="X259" s="228">
        <v>0.0</v>
      </c>
      <c r="Y259" s="228">
        <v>19.91</v>
      </c>
      <c r="Z259" s="228">
        <v>0.0</v>
      </c>
      <c r="AA259" s="228">
        <v>0.0</v>
      </c>
      <c r="AB259" s="228">
        <v>0.0</v>
      </c>
      <c r="AC259" s="228">
        <v>0.0</v>
      </c>
      <c r="AD259" s="228">
        <v>21.5</v>
      </c>
      <c r="AE259" s="233">
        <v>140.95</v>
      </c>
      <c r="AF259" s="228">
        <v>0.0</v>
      </c>
      <c r="AG259" s="228">
        <v>0.0</v>
      </c>
      <c r="AH259" s="233">
        <v>0.0</v>
      </c>
      <c r="AI259" s="235">
        <v>47.4</v>
      </c>
      <c r="AJ259" s="228">
        <v>0.0</v>
      </c>
      <c r="AK259" s="228">
        <v>0.95</v>
      </c>
      <c r="AL259" s="236">
        <v>48.35</v>
      </c>
      <c r="AM259" s="233">
        <v>806.1</v>
      </c>
      <c r="AN259" s="228" t="s">
        <v>1565</v>
      </c>
      <c r="AO259" s="228">
        <v>6.075</v>
      </c>
      <c r="AP259" s="228" t="s">
        <v>1052</v>
      </c>
      <c r="AQ259" s="228" t="s">
        <v>1565</v>
      </c>
      <c r="AR259" s="229"/>
      <c r="AS259" s="228" t="s">
        <v>1763</v>
      </c>
      <c r="AT259" s="228" t="s">
        <v>1565</v>
      </c>
      <c r="AU259" s="229"/>
      <c r="AV259" s="229"/>
      <c r="AW259" s="229"/>
      <c r="AX259" s="228" t="s">
        <v>1052</v>
      </c>
      <c r="AY259" s="228" t="s">
        <v>1565</v>
      </c>
    </row>
    <row r="260" ht="22.5" customHeight="1">
      <c r="A260" s="227">
        <v>45819.0</v>
      </c>
      <c r="B260" s="228">
        <v>2.08268699233137E14</v>
      </c>
      <c r="C260" s="229"/>
      <c r="D260" s="230">
        <v>45815.746516203704</v>
      </c>
      <c r="E260" s="228" t="s">
        <v>1563</v>
      </c>
      <c r="F260" s="228" t="s">
        <v>1564</v>
      </c>
      <c r="G260" s="231"/>
      <c r="H260" s="229"/>
      <c r="I260" s="228" t="s">
        <v>1599</v>
      </c>
      <c r="J260" s="228">
        <v>1600.0</v>
      </c>
      <c r="K260" s="228">
        <v>10.0</v>
      </c>
      <c r="L260" s="228">
        <v>0.0</v>
      </c>
      <c r="M260" s="228">
        <v>144.98</v>
      </c>
      <c r="N260" s="228">
        <v>144.98</v>
      </c>
      <c r="O260" s="232">
        <v>1465.02</v>
      </c>
      <c r="P260" s="228">
        <v>73.26</v>
      </c>
      <c r="Q260" s="233">
        <v>1538.28</v>
      </c>
      <c r="R260" s="228">
        <v>1538.28</v>
      </c>
      <c r="S260" s="234">
        <v>0.1</v>
      </c>
      <c r="T260" s="228">
        <v>153.83</v>
      </c>
      <c r="U260" s="228">
        <v>0.0</v>
      </c>
      <c r="V260" s="228">
        <v>0.0</v>
      </c>
      <c r="W260" s="228">
        <v>0.0</v>
      </c>
      <c r="X260" s="228">
        <v>0.0</v>
      </c>
      <c r="Y260" s="228">
        <v>30.77</v>
      </c>
      <c r="Z260" s="228">
        <v>0.0</v>
      </c>
      <c r="AA260" s="228">
        <v>0.0</v>
      </c>
      <c r="AB260" s="228">
        <v>0.0</v>
      </c>
      <c r="AC260" s="228">
        <v>0.0</v>
      </c>
      <c r="AD260" s="228">
        <v>33.22</v>
      </c>
      <c r="AE260" s="233">
        <v>217.82</v>
      </c>
      <c r="AF260" s="228">
        <v>0.0</v>
      </c>
      <c r="AG260" s="228">
        <v>0.0</v>
      </c>
      <c r="AH260" s="233">
        <v>0.0</v>
      </c>
      <c r="AI260" s="235">
        <v>73.25</v>
      </c>
      <c r="AJ260" s="228">
        <v>0.0</v>
      </c>
      <c r="AK260" s="228">
        <v>1.47</v>
      </c>
      <c r="AL260" s="236">
        <v>74.72</v>
      </c>
      <c r="AM260" s="233">
        <v>1245.72</v>
      </c>
      <c r="AN260" s="228" t="s">
        <v>1565</v>
      </c>
      <c r="AO260" s="228">
        <v>7.505</v>
      </c>
      <c r="AP260" s="228" t="s">
        <v>1052</v>
      </c>
      <c r="AQ260" s="228" t="s">
        <v>1565</v>
      </c>
      <c r="AR260" s="229"/>
      <c r="AS260" s="228" t="s">
        <v>1699</v>
      </c>
      <c r="AT260" s="228" t="s">
        <v>1565</v>
      </c>
      <c r="AU260" s="229"/>
      <c r="AV260" s="229"/>
      <c r="AW260" s="229"/>
      <c r="AX260" s="228" t="s">
        <v>1052</v>
      </c>
      <c r="AY260" s="228" t="s">
        <v>1565</v>
      </c>
    </row>
    <row r="261" ht="22.5" customHeight="1">
      <c r="A261" s="227">
        <v>45819.0</v>
      </c>
      <c r="B261" s="228">
        <v>2.08276305644655E14</v>
      </c>
      <c r="C261" s="229"/>
      <c r="D261" s="230">
        <v>45815.834548611114</v>
      </c>
      <c r="E261" s="228" t="s">
        <v>1563</v>
      </c>
      <c r="F261" s="228" t="s">
        <v>1564</v>
      </c>
      <c r="G261" s="231"/>
      <c r="H261" s="229"/>
      <c r="I261" s="229"/>
      <c r="J261" s="228">
        <v>1350.0</v>
      </c>
      <c r="K261" s="228">
        <v>10.0</v>
      </c>
      <c r="L261" s="228">
        <v>0.0</v>
      </c>
      <c r="M261" s="228">
        <v>135.0</v>
      </c>
      <c r="N261" s="228">
        <v>135.0</v>
      </c>
      <c r="O261" s="232">
        <v>1225.0</v>
      </c>
      <c r="P261" s="228">
        <v>61.26</v>
      </c>
      <c r="Q261" s="233">
        <v>1286.26</v>
      </c>
      <c r="R261" s="228">
        <v>1286.26</v>
      </c>
      <c r="S261" s="234">
        <v>0.1</v>
      </c>
      <c r="T261" s="228">
        <v>128.63</v>
      </c>
      <c r="U261" s="228">
        <v>0.0</v>
      </c>
      <c r="V261" s="228">
        <v>0.0</v>
      </c>
      <c r="W261" s="228">
        <v>0.0</v>
      </c>
      <c r="X261" s="228">
        <v>0.0</v>
      </c>
      <c r="Y261" s="228">
        <v>25.73</v>
      </c>
      <c r="Z261" s="228">
        <v>0.0</v>
      </c>
      <c r="AA261" s="228">
        <v>0.0</v>
      </c>
      <c r="AB261" s="228">
        <v>0.0</v>
      </c>
      <c r="AC261" s="228">
        <v>0.0</v>
      </c>
      <c r="AD261" s="228">
        <v>27.78</v>
      </c>
      <c r="AE261" s="233">
        <v>182.14</v>
      </c>
      <c r="AF261" s="228">
        <v>0.0</v>
      </c>
      <c r="AG261" s="228">
        <v>0.0</v>
      </c>
      <c r="AH261" s="233">
        <v>0.0</v>
      </c>
      <c r="AI261" s="235">
        <v>61.25</v>
      </c>
      <c r="AJ261" s="228">
        <v>0.0</v>
      </c>
      <c r="AK261" s="228">
        <v>1.23</v>
      </c>
      <c r="AL261" s="236">
        <v>62.48</v>
      </c>
      <c r="AM261" s="233">
        <v>1041.63</v>
      </c>
      <c r="AN261" s="228" t="s">
        <v>1565</v>
      </c>
      <c r="AO261" s="228">
        <v>6.482</v>
      </c>
      <c r="AP261" s="228" t="s">
        <v>1052</v>
      </c>
      <c r="AQ261" s="228" t="s">
        <v>1565</v>
      </c>
      <c r="AR261" s="229"/>
      <c r="AS261" s="228" t="s">
        <v>1764</v>
      </c>
      <c r="AT261" s="228" t="s">
        <v>1565</v>
      </c>
      <c r="AU261" s="229"/>
      <c r="AV261" s="229"/>
      <c r="AW261" s="229"/>
      <c r="AX261" s="228" t="s">
        <v>1052</v>
      </c>
      <c r="AY261" s="228" t="s">
        <v>1565</v>
      </c>
    </row>
    <row r="262" ht="22.5" customHeight="1">
      <c r="A262" s="227">
        <v>45819.0</v>
      </c>
      <c r="B262" s="228">
        <v>2.08279663505334E14</v>
      </c>
      <c r="C262" s="229"/>
      <c r="D262" s="230">
        <v>45815.87341435185</v>
      </c>
      <c r="E262" s="228" t="s">
        <v>1563</v>
      </c>
      <c r="F262" s="228" t="s">
        <v>1564</v>
      </c>
      <c r="G262" s="231"/>
      <c r="H262" s="229"/>
      <c r="I262" s="229"/>
      <c r="J262" s="228">
        <v>2370.0</v>
      </c>
      <c r="K262" s="228">
        <v>30.0</v>
      </c>
      <c r="L262" s="228">
        <v>0.0</v>
      </c>
      <c r="M262" s="228">
        <v>236.99</v>
      </c>
      <c r="N262" s="228">
        <v>236.99</v>
      </c>
      <c r="O262" s="232">
        <v>2163.01</v>
      </c>
      <c r="P262" s="228">
        <v>108.16</v>
      </c>
      <c r="Q262" s="233">
        <v>2271.17</v>
      </c>
      <c r="R262" s="228">
        <v>2271.17</v>
      </c>
      <c r="S262" s="234">
        <v>0.1</v>
      </c>
      <c r="T262" s="228">
        <v>227.12</v>
      </c>
      <c r="U262" s="228">
        <v>0.0</v>
      </c>
      <c r="V262" s="228">
        <v>0.0</v>
      </c>
      <c r="W262" s="228">
        <v>0.0</v>
      </c>
      <c r="X262" s="228">
        <v>0.0</v>
      </c>
      <c r="Y262" s="228">
        <v>45.42</v>
      </c>
      <c r="Z262" s="228">
        <v>0.0</v>
      </c>
      <c r="AA262" s="228">
        <v>0.0</v>
      </c>
      <c r="AB262" s="228">
        <v>0.0</v>
      </c>
      <c r="AC262" s="228">
        <v>0.0</v>
      </c>
      <c r="AD262" s="228">
        <v>49.06</v>
      </c>
      <c r="AE262" s="233">
        <v>321.6</v>
      </c>
      <c r="AF262" s="228">
        <v>0.0</v>
      </c>
      <c r="AG262" s="228">
        <v>0.0</v>
      </c>
      <c r="AH262" s="233">
        <v>0.0</v>
      </c>
      <c r="AI262" s="235">
        <v>108.15</v>
      </c>
      <c r="AJ262" s="228">
        <v>0.0</v>
      </c>
      <c r="AK262" s="228">
        <v>2.16</v>
      </c>
      <c r="AL262" s="236">
        <v>110.31</v>
      </c>
      <c r="AM262" s="233">
        <v>1839.25</v>
      </c>
      <c r="AN262" s="228" t="s">
        <v>1565</v>
      </c>
      <c r="AO262" s="228">
        <v>3.354</v>
      </c>
      <c r="AP262" s="228" t="s">
        <v>1052</v>
      </c>
      <c r="AQ262" s="228" t="s">
        <v>1565</v>
      </c>
      <c r="AR262" s="229"/>
      <c r="AS262" s="228" t="s">
        <v>1765</v>
      </c>
      <c r="AT262" s="228" t="s">
        <v>1565</v>
      </c>
      <c r="AU262" s="229"/>
      <c r="AV262" s="229"/>
      <c r="AW262" s="229"/>
      <c r="AX262" s="228" t="s">
        <v>1052</v>
      </c>
      <c r="AY262" s="228" t="s">
        <v>1565</v>
      </c>
    </row>
    <row r="263" ht="22.5" customHeight="1">
      <c r="A263" s="227">
        <v>45819.0</v>
      </c>
      <c r="B263" s="228">
        <v>2.08279784278056E14</v>
      </c>
      <c r="C263" s="229"/>
      <c r="D263" s="230">
        <v>45815.874814814815</v>
      </c>
      <c r="E263" s="228" t="s">
        <v>1563</v>
      </c>
      <c r="F263" s="228" t="s">
        <v>1564</v>
      </c>
      <c r="G263" s="231"/>
      <c r="H263" s="229"/>
      <c r="I263" s="229"/>
      <c r="J263" s="228">
        <v>1115.0</v>
      </c>
      <c r="K263" s="228">
        <v>20.0</v>
      </c>
      <c r="L263" s="228">
        <v>0.0</v>
      </c>
      <c r="M263" s="228">
        <v>111.5</v>
      </c>
      <c r="N263" s="228">
        <v>111.5</v>
      </c>
      <c r="O263" s="232">
        <v>1023.5</v>
      </c>
      <c r="P263" s="228">
        <v>51.18</v>
      </c>
      <c r="Q263" s="233">
        <v>1074.68</v>
      </c>
      <c r="R263" s="228">
        <v>1074.68</v>
      </c>
      <c r="S263" s="234">
        <v>0.1</v>
      </c>
      <c r="T263" s="228">
        <v>107.47</v>
      </c>
      <c r="U263" s="228">
        <v>0.0</v>
      </c>
      <c r="V263" s="228">
        <v>0.0</v>
      </c>
      <c r="W263" s="228">
        <v>0.0</v>
      </c>
      <c r="X263" s="228">
        <v>0.0</v>
      </c>
      <c r="Y263" s="228">
        <v>21.49</v>
      </c>
      <c r="Z263" s="228">
        <v>0.0</v>
      </c>
      <c r="AA263" s="228">
        <v>0.0</v>
      </c>
      <c r="AB263" s="228">
        <v>0.0</v>
      </c>
      <c r="AC263" s="228">
        <v>0.0</v>
      </c>
      <c r="AD263" s="228">
        <v>23.22</v>
      </c>
      <c r="AE263" s="233">
        <v>152.18</v>
      </c>
      <c r="AF263" s="228">
        <v>0.0</v>
      </c>
      <c r="AG263" s="228">
        <v>0.0</v>
      </c>
      <c r="AH263" s="233">
        <v>0.0</v>
      </c>
      <c r="AI263" s="235">
        <v>51.17</v>
      </c>
      <c r="AJ263" s="228">
        <v>0.0</v>
      </c>
      <c r="AK263" s="228">
        <v>1.02</v>
      </c>
      <c r="AL263" s="236">
        <v>52.19</v>
      </c>
      <c r="AM263" s="233">
        <v>870.31</v>
      </c>
      <c r="AN263" s="228" t="s">
        <v>1565</v>
      </c>
      <c r="AO263" s="228">
        <v>1.256</v>
      </c>
      <c r="AP263" s="228" t="s">
        <v>1052</v>
      </c>
      <c r="AQ263" s="228" t="s">
        <v>1565</v>
      </c>
      <c r="AR263" s="229"/>
      <c r="AS263" s="228" t="s">
        <v>1766</v>
      </c>
      <c r="AT263" s="228" t="s">
        <v>1565</v>
      </c>
      <c r="AU263" s="229"/>
      <c r="AV263" s="229"/>
      <c r="AW263" s="229"/>
      <c r="AX263" s="228" t="s">
        <v>1052</v>
      </c>
      <c r="AY263" s="228" t="s">
        <v>1565</v>
      </c>
    </row>
    <row r="264" ht="22.5" customHeight="1">
      <c r="A264" s="227">
        <v>45819.0</v>
      </c>
      <c r="B264" s="228">
        <v>2.08289000454435E14</v>
      </c>
      <c r="C264" s="229"/>
      <c r="D264" s="230">
        <v>45815.98148148148</v>
      </c>
      <c r="E264" s="228" t="s">
        <v>1563</v>
      </c>
      <c r="F264" s="228" t="s">
        <v>1564</v>
      </c>
      <c r="G264" s="231"/>
      <c r="H264" s="229"/>
      <c r="I264" s="229"/>
      <c r="J264" s="228">
        <v>700.0</v>
      </c>
      <c r="K264" s="228">
        <v>0.0</v>
      </c>
      <c r="L264" s="228">
        <v>0.0</v>
      </c>
      <c r="M264" s="228">
        <v>70.0</v>
      </c>
      <c r="N264" s="228">
        <v>70.0</v>
      </c>
      <c r="O264" s="232">
        <v>630.0</v>
      </c>
      <c r="P264" s="228">
        <v>31.5</v>
      </c>
      <c r="Q264" s="233">
        <v>661.5</v>
      </c>
      <c r="R264" s="228">
        <v>661.5</v>
      </c>
      <c r="S264" s="234">
        <v>0.1</v>
      </c>
      <c r="T264" s="228">
        <v>66.15</v>
      </c>
      <c r="U264" s="228">
        <v>0.0</v>
      </c>
      <c r="V264" s="228">
        <v>0.0</v>
      </c>
      <c r="W264" s="228">
        <v>0.0</v>
      </c>
      <c r="X264" s="228">
        <v>0.0</v>
      </c>
      <c r="Y264" s="228">
        <v>13.23</v>
      </c>
      <c r="Z264" s="228">
        <v>0.0</v>
      </c>
      <c r="AA264" s="228">
        <v>0.0</v>
      </c>
      <c r="AB264" s="228">
        <v>0.0</v>
      </c>
      <c r="AC264" s="228">
        <v>0.0</v>
      </c>
      <c r="AD264" s="228">
        <v>14.28</v>
      </c>
      <c r="AE264" s="233">
        <v>93.66</v>
      </c>
      <c r="AF264" s="228">
        <v>0.0</v>
      </c>
      <c r="AG264" s="228">
        <v>0.0</v>
      </c>
      <c r="AH264" s="233">
        <v>0.0</v>
      </c>
      <c r="AI264" s="235">
        <v>31.5</v>
      </c>
      <c r="AJ264" s="228">
        <v>0.0</v>
      </c>
      <c r="AK264" s="228">
        <v>0.63</v>
      </c>
      <c r="AL264" s="236">
        <v>32.13</v>
      </c>
      <c r="AM264" s="233">
        <v>535.69</v>
      </c>
      <c r="AN264" s="228" t="s">
        <v>1565</v>
      </c>
      <c r="AO264" s="228">
        <v>9.976</v>
      </c>
      <c r="AP264" s="228" t="s">
        <v>1052</v>
      </c>
      <c r="AQ264" s="228" t="s">
        <v>1565</v>
      </c>
      <c r="AR264" s="229"/>
      <c r="AS264" s="228" t="s">
        <v>1699</v>
      </c>
      <c r="AT264" s="228" t="s">
        <v>1565</v>
      </c>
      <c r="AU264" s="229"/>
      <c r="AV264" s="229"/>
      <c r="AW264" s="229"/>
      <c r="AX264" s="228" t="s">
        <v>1052</v>
      </c>
      <c r="AY264" s="228" t="s">
        <v>1565</v>
      </c>
    </row>
    <row r="265" ht="22.5" customHeight="1">
      <c r="A265" s="227">
        <v>45826.0</v>
      </c>
      <c r="B265" s="228">
        <v>2.08446018386337E14</v>
      </c>
      <c r="C265" s="229"/>
      <c r="D265" s="230">
        <v>45817.79881944445</v>
      </c>
      <c r="E265" s="228" t="s">
        <v>1563</v>
      </c>
      <c r="F265" s="228" t="s">
        <v>1564</v>
      </c>
      <c r="G265" s="231"/>
      <c r="H265" s="229"/>
      <c r="I265" s="229"/>
      <c r="J265" s="228">
        <v>1600.0</v>
      </c>
      <c r="K265" s="228">
        <v>20.0</v>
      </c>
      <c r="L265" s="228">
        <v>0.0</v>
      </c>
      <c r="M265" s="228">
        <v>160.0</v>
      </c>
      <c r="N265" s="228">
        <v>160.0</v>
      </c>
      <c r="O265" s="232">
        <v>1460.0</v>
      </c>
      <c r="P265" s="228">
        <v>73.0</v>
      </c>
      <c r="Q265" s="233">
        <v>1533.0</v>
      </c>
      <c r="R265" s="228">
        <v>1533.0</v>
      </c>
      <c r="S265" s="234">
        <v>0.1</v>
      </c>
      <c r="T265" s="228">
        <v>153.3</v>
      </c>
      <c r="U265" s="228">
        <v>0.0</v>
      </c>
      <c r="V265" s="228">
        <v>0.0</v>
      </c>
      <c r="W265" s="228">
        <v>0.0</v>
      </c>
      <c r="X265" s="228">
        <v>0.0</v>
      </c>
      <c r="Y265" s="228">
        <v>30.66</v>
      </c>
      <c r="Z265" s="228">
        <v>0.0</v>
      </c>
      <c r="AA265" s="228">
        <v>0.0</v>
      </c>
      <c r="AB265" s="228">
        <v>0.0</v>
      </c>
      <c r="AC265" s="228">
        <v>0.0</v>
      </c>
      <c r="AD265" s="228">
        <v>33.12</v>
      </c>
      <c r="AE265" s="233">
        <v>217.08</v>
      </c>
      <c r="AF265" s="228">
        <v>0.0</v>
      </c>
      <c r="AG265" s="228">
        <v>0.0</v>
      </c>
      <c r="AH265" s="233">
        <v>0.0</v>
      </c>
      <c r="AI265" s="235">
        <v>73.0</v>
      </c>
      <c r="AJ265" s="228">
        <v>0.0</v>
      </c>
      <c r="AK265" s="228">
        <v>1.46</v>
      </c>
      <c r="AL265" s="236">
        <v>74.46</v>
      </c>
      <c r="AM265" s="233">
        <v>1241.48</v>
      </c>
      <c r="AN265" s="228" t="s">
        <v>1565</v>
      </c>
      <c r="AO265" s="228">
        <v>2.037</v>
      </c>
      <c r="AP265" s="228" t="s">
        <v>1052</v>
      </c>
      <c r="AQ265" s="228" t="s">
        <v>1565</v>
      </c>
      <c r="AR265" s="229"/>
      <c r="AS265" s="228" t="s">
        <v>1767</v>
      </c>
      <c r="AT265" s="228" t="s">
        <v>1565</v>
      </c>
      <c r="AU265" s="229"/>
      <c r="AV265" s="229"/>
      <c r="AW265" s="229"/>
      <c r="AX265" s="228" t="s">
        <v>1052</v>
      </c>
      <c r="AY265" s="228" t="s">
        <v>1565</v>
      </c>
    </row>
    <row r="266" ht="22.5" customHeight="1">
      <c r="A266" s="227">
        <v>45826.0</v>
      </c>
      <c r="B266" s="228">
        <v>2.08456527148808E14</v>
      </c>
      <c r="C266" s="229"/>
      <c r="D266" s="230">
        <v>45817.92045138889</v>
      </c>
      <c r="E266" s="228" t="s">
        <v>1563</v>
      </c>
      <c r="F266" s="228" t="s">
        <v>1564</v>
      </c>
      <c r="G266" s="231"/>
      <c r="H266" s="229"/>
      <c r="I266" s="229"/>
      <c r="J266" s="228">
        <v>625.0</v>
      </c>
      <c r="K266" s="228">
        <v>10.0</v>
      </c>
      <c r="L266" s="228">
        <v>0.0</v>
      </c>
      <c r="M266" s="228">
        <v>62.5</v>
      </c>
      <c r="N266" s="228">
        <v>62.5</v>
      </c>
      <c r="O266" s="232">
        <v>572.5</v>
      </c>
      <c r="P266" s="228">
        <v>28.62</v>
      </c>
      <c r="Q266" s="233">
        <v>601.12</v>
      </c>
      <c r="R266" s="228">
        <v>601.12</v>
      </c>
      <c r="S266" s="234">
        <v>0.1</v>
      </c>
      <c r="T266" s="228">
        <v>60.11</v>
      </c>
      <c r="U266" s="228">
        <v>0.0</v>
      </c>
      <c r="V266" s="228">
        <v>0.0</v>
      </c>
      <c r="W266" s="228">
        <v>0.0</v>
      </c>
      <c r="X266" s="228">
        <v>0.0</v>
      </c>
      <c r="Y266" s="228">
        <v>12.02</v>
      </c>
      <c r="Z266" s="228">
        <v>0.0</v>
      </c>
      <c r="AA266" s="228">
        <v>0.0</v>
      </c>
      <c r="AB266" s="228">
        <v>0.0</v>
      </c>
      <c r="AC266" s="228">
        <v>0.0</v>
      </c>
      <c r="AD266" s="228">
        <v>12.98</v>
      </c>
      <c r="AE266" s="233">
        <v>85.11</v>
      </c>
      <c r="AF266" s="228">
        <v>0.0</v>
      </c>
      <c r="AG266" s="228">
        <v>0.0</v>
      </c>
      <c r="AH266" s="233">
        <v>0.0</v>
      </c>
      <c r="AI266" s="235">
        <v>28.62</v>
      </c>
      <c r="AJ266" s="228">
        <v>0.0</v>
      </c>
      <c r="AK266" s="228">
        <v>0.57</v>
      </c>
      <c r="AL266" s="236">
        <v>29.19</v>
      </c>
      <c r="AM266" s="233">
        <v>486.81</v>
      </c>
      <c r="AN266" s="228" t="s">
        <v>1565</v>
      </c>
      <c r="AO266" s="228">
        <v>2.019</v>
      </c>
      <c r="AP266" s="228" t="s">
        <v>1052</v>
      </c>
      <c r="AQ266" s="228" t="s">
        <v>1565</v>
      </c>
      <c r="AR266" s="229"/>
      <c r="AS266" s="228" t="s">
        <v>1768</v>
      </c>
      <c r="AT266" s="228" t="s">
        <v>1565</v>
      </c>
      <c r="AU266" s="229"/>
      <c r="AV266" s="229"/>
      <c r="AW266" s="229"/>
      <c r="AX266" s="228" t="s">
        <v>1052</v>
      </c>
      <c r="AY266" s="228" t="s">
        <v>1565</v>
      </c>
    </row>
    <row r="267" ht="22.5" customHeight="1">
      <c r="A267" s="227">
        <v>45826.0</v>
      </c>
      <c r="B267" s="228">
        <v>2.08458334800932E14</v>
      </c>
      <c r="C267" s="229"/>
      <c r="D267" s="230">
        <v>45817.94136574074</v>
      </c>
      <c r="E267" s="228" t="s">
        <v>1563</v>
      </c>
      <c r="F267" s="228" t="s">
        <v>1564</v>
      </c>
      <c r="G267" s="231"/>
      <c r="H267" s="229"/>
      <c r="I267" s="229"/>
      <c r="J267" s="228">
        <v>865.0</v>
      </c>
      <c r="K267" s="228">
        <v>10.0</v>
      </c>
      <c r="L267" s="228">
        <v>0.0</v>
      </c>
      <c r="M267" s="228">
        <v>85.99</v>
      </c>
      <c r="N267" s="228">
        <v>85.99</v>
      </c>
      <c r="O267" s="232">
        <v>789.01</v>
      </c>
      <c r="P267" s="228">
        <v>39.46</v>
      </c>
      <c r="Q267" s="233">
        <v>828.47</v>
      </c>
      <c r="R267" s="228">
        <v>828.47</v>
      </c>
      <c r="S267" s="234">
        <v>0.1</v>
      </c>
      <c r="T267" s="228">
        <v>82.85</v>
      </c>
      <c r="U267" s="228">
        <v>0.0</v>
      </c>
      <c r="V267" s="228">
        <v>0.0</v>
      </c>
      <c r="W267" s="228">
        <v>0.0</v>
      </c>
      <c r="X267" s="228">
        <v>0.0</v>
      </c>
      <c r="Y267" s="228">
        <v>16.57</v>
      </c>
      <c r="Z267" s="228">
        <v>0.0</v>
      </c>
      <c r="AA267" s="228">
        <v>0.0</v>
      </c>
      <c r="AB267" s="228">
        <v>0.0</v>
      </c>
      <c r="AC267" s="228">
        <v>0.0</v>
      </c>
      <c r="AD267" s="228">
        <v>17.9</v>
      </c>
      <c r="AE267" s="233">
        <v>117.32</v>
      </c>
      <c r="AF267" s="228">
        <v>0.0</v>
      </c>
      <c r="AG267" s="228">
        <v>0.0</v>
      </c>
      <c r="AH267" s="233">
        <v>0.0</v>
      </c>
      <c r="AI267" s="235">
        <v>39.45</v>
      </c>
      <c r="AJ267" s="228">
        <v>0.0</v>
      </c>
      <c r="AK267" s="228">
        <v>0.79</v>
      </c>
      <c r="AL267" s="236">
        <v>40.24</v>
      </c>
      <c r="AM267" s="233">
        <v>670.9</v>
      </c>
      <c r="AN267" s="228" t="s">
        <v>1565</v>
      </c>
      <c r="AO267" s="228">
        <v>1.802</v>
      </c>
      <c r="AP267" s="228" t="s">
        <v>1052</v>
      </c>
      <c r="AQ267" s="228" t="s">
        <v>1565</v>
      </c>
      <c r="AR267" s="229"/>
      <c r="AS267" s="228" t="s">
        <v>1769</v>
      </c>
      <c r="AT267" s="228" t="s">
        <v>1565</v>
      </c>
      <c r="AU267" s="229"/>
      <c r="AV267" s="229"/>
      <c r="AW267" s="229"/>
      <c r="AX267" s="228" t="s">
        <v>1052</v>
      </c>
      <c r="AY267" s="228" t="s">
        <v>1565</v>
      </c>
    </row>
    <row r="268" ht="22.5" customHeight="1">
      <c r="A268" s="227">
        <v>45826.0</v>
      </c>
      <c r="B268" s="228">
        <v>2.08519141040687E14</v>
      </c>
      <c r="C268" s="229"/>
      <c r="D268" s="230">
        <v>45818.645150462966</v>
      </c>
      <c r="E268" s="228" t="s">
        <v>1563</v>
      </c>
      <c r="F268" s="228" t="s">
        <v>1564</v>
      </c>
      <c r="G268" s="231"/>
      <c r="H268" s="229"/>
      <c r="I268" s="229"/>
      <c r="J268" s="228">
        <v>1375.0</v>
      </c>
      <c r="K268" s="228">
        <v>10.0</v>
      </c>
      <c r="L268" s="228">
        <v>0.0</v>
      </c>
      <c r="M268" s="228">
        <v>137.5</v>
      </c>
      <c r="N268" s="228">
        <v>137.5</v>
      </c>
      <c r="O268" s="232">
        <v>1247.5</v>
      </c>
      <c r="P268" s="228">
        <v>62.38</v>
      </c>
      <c r="Q268" s="233">
        <v>1309.88</v>
      </c>
      <c r="R268" s="228">
        <v>1309.88</v>
      </c>
      <c r="S268" s="234">
        <v>0.1</v>
      </c>
      <c r="T268" s="228">
        <v>130.99</v>
      </c>
      <c r="U268" s="228">
        <v>0.0</v>
      </c>
      <c r="V268" s="228">
        <v>0.0</v>
      </c>
      <c r="W268" s="228">
        <v>0.0</v>
      </c>
      <c r="X268" s="228">
        <v>0.0</v>
      </c>
      <c r="Y268" s="228">
        <v>26.2</v>
      </c>
      <c r="Z268" s="228">
        <v>0.0</v>
      </c>
      <c r="AA268" s="228">
        <v>0.0</v>
      </c>
      <c r="AB268" s="228">
        <v>0.0</v>
      </c>
      <c r="AC268" s="228">
        <v>0.0</v>
      </c>
      <c r="AD268" s="228">
        <v>28.3</v>
      </c>
      <c r="AE268" s="233">
        <v>185.49</v>
      </c>
      <c r="AF268" s="228">
        <v>0.0</v>
      </c>
      <c r="AG268" s="228">
        <v>0.0</v>
      </c>
      <c r="AH268" s="233">
        <v>0.0</v>
      </c>
      <c r="AI268" s="235">
        <v>62.38</v>
      </c>
      <c r="AJ268" s="228">
        <v>0.0</v>
      </c>
      <c r="AK268" s="228">
        <v>1.25</v>
      </c>
      <c r="AL268" s="236">
        <v>63.63</v>
      </c>
      <c r="AM268" s="233">
        <v>1060.77</v>
      </c>
      <c r="AN268" s="228" t="s">
        <v>1565</v>
      </c>
      <c r="AO268" s="228">
        <v>2.378</v>
      </c>
      <c r="AP268" s="228" t="s">
        <v>1052</v>
      </c>
      <c r="AQ268" s="228" t="s">
        <v>1565</v>
      </c>
      <c r="AR268" s="229"/>
      <c r="AS268" s="228" t="s">
        <v>1667</v>
      </c>
      <c r="AT268" s="228" t="s">
        <v>1565</v>
      </c>
      <c r="AU268" s="229"/>
      <c r="AV268" s="229"/>
      <c r="AW268" s="229"/>
      <c r="AX268" s="228" t="s">
        <v>1052</v>
      </c>
      <c r="AY268" s="228" t="s">
        <v>1565</v>
      </c>
    </row>
    <row r="269" ht="22.5" customHeight="1">
      <c r="A269" s="227">
        <v>45826.0</v>
      </c>
      <c r="B269" s="228">
        <v>2.08529972312437E14</v>
      </c>
      <c r="C269" s="229"/>
      <c r="D269" s="230">
        <v>45818.77050925926</v>
      </c>
      <c r="E269" s="228" t="s">
        <v>1563</v>
      </c>
      <c r="F269" s="228" t="s">
        <v>1564</v>
      </c>
      <c r="G269" s="231"/>
      <c r="H269" s="229"/>
      <c r="I269" s="228" t="s">
        <v>1610</v>
      </c>
      <c r="J269" s="228">
        <v>1170.0</v>
      </c>
      <c r="K269" s="228">
        <v>20.0</v>
      </c>
      <c r="L269" s="228">
        <v>0.0</v>
      </c>
      <c r="M269" s="228">
        <v>117.0</v>
      </c>
      <c r="N269" s="228">
        <v>117.0</v>
      </c>
      <c r="O269" s="232">
        <v>1073.0</v>
      </c>
      <c r="P269" s="228">
        <v>53.66</v>
      </c>
      <c r="Q269" s="233">
        <v>1126.66</v>
      </c>
      <c r="R269" s="228">
        <v>1126.64</v>
      </c>
      <c r="S269" s="234">
        <v>0.1</v>
      </c>
      <c r="T269" s="228">
        <v>112.66</v>
      </c>
      <c r="U269" s="228">
        <v>0.0</v>
      </c>
      <c r="V269" s="228">
        <v>0.0</v>
      </c>
      <c r="W269" s="228">
        <v>0.0</v>
      </c>
      <c r="X269" s="228">
        <v>0.0</v>
      </c>
      <c r="Y269" s="228">
        <v>22.53</v>
      </c>
      <c r="Z269" s="228">
        <v>0.0</v>
      </c>
      <c r="AA269" s="228">
        <v>0.0</v>
      </c>
      <c r="AB269" s="228">
        <v>0.0</v>
      </c>
      <c r="AC269" s="228">
        <v>0.0</v>
      </c>
      <c r="AD269" s="228">
        <v>24.34</v>
      </c>
      <c r="AE269" s="233">
        <v>159.53</v>
      </c>
      <c r="AF269" s="228">
        <v>0.0</v>
      </c>
      <c r="AG269" s="228">
        <v>0.0</v>
      </c>
      <c r="AH269" s="233">
        <v>0.0</v>
      </c>
      <c r="AI269" s="235">
        <v>53.65</v>
      </c>
      <c r="AJ269" s="228">
        <v>0.0</v>
      </c>
      <c r="AK269" s="228">
        <v>1.07</v>
      </c>
      <c r="AL269" s="236">
        <v>54.72</v>
      </c>
      <c r="AM269" s="233">
        <v>912.41</v>
      </c>
      <c r="AN269" s="228" t="s">
        <v>1565</v>
      </c>
      <c r="AO269" s="228">
        <v>5.797</v>
      </c>
      <c r="AP269" s="228" t="s">
        <v>1052</v>
      </c>
      <c r="AQ269" s="228" t="s">
        <v>1565</v>
      </c>
      <c r="AR269" s="229"/>
      <c r="AS269" s="228" t="s">
        <v>1770</v>
      </c>
      <c r="AT269" s="228" t="s">
        <v>1565</v>
      </c>
      <c r="AU269" s="229"/>
      <c r="AV269" s="229"/>
      <c r="AW269" s="229"/>
      <c r="AX269" s="228" t="s">
        <v>1052</v>
      </c>
      <c r="AY269" s="228" t="s">
        <v>1565</v>
      </c>
    </row>
    <row r="270" ht="22.5" customHeight="1">
      <c r="A270" s="227">
        <v>45826.0</v>
      </c>
      <c r="B270" s="228">
        <v>2.08531325370089E14</v>
      </c>
      <c r="C270" s="229"/>
      <c r="D270" s="230">
        <v>45818.78616898148</v>
      </c>
      <c r="E270" s="228" t="s">
        <v>1563</v>
      </c>
      <c r="F270" s="228" t="s">
        <v>1564</v>
      </c>
      <c r="G270" s="231"/>
      <c r="H270" s="229"/>
      <c r="I270" s="229"/>
      <c r="J270" s="228">
        <v>1320.0</v>
      </c>
      <c r="K270" s="228">
        <v>20.0</v>
      </c>
      <c r="L270" s="228">
        <v>0.0</v>
      </c>
      <c r="M270" s="228">
        <v>132.0</v>
      </c>
      <c r="N270" s="228">
        <v>132.0</v>
      </c>
      <c r="O270" s="232">
        <v>1208.0</v>
      </c>
      <c r="P270" s="228">
        <v>60.4</v>
      </c>
      <c r="Q270" s="233">
        <v>1268.4</v>
      </c>
      <c r="R270" s="228">
        <v>1268.4</v>
      </c>
      <c r="S270" s="234">
        <v>0.1</v>
      </c>
      <c r="T270" s="228">
        <v>126.84</v>
      </c>
      <c r="U270" s="228">
        <v>0.0</v>
      </c>
      <c r="V270" s="228">
        <v>0.0</v>
      </c>
      <c r="W270" s="228">
        <v>0.0</v>
      </c>
      <c r="X270" s="228">
        <v>0.0</v>
      </c>
      <c r="Y270" s="228">
        <v>25.37</v>
      </c>
      <c r="Z270" s="228">
        <v>0.0</v>
      </c>
      <c r="AA270" s="228">
        <v>0.0</v>
      </c>
      <c r="AB270" s="228">
        <v>0.0</v>
      </c>
      <c r="AC270" s="228">
        <v>0.0</v>
      </c>
      <c r="AD270" s="228">
        <v>27.4</v>
      </c>
      <c r="AE270" s="233">
        <v>179.61</v>
      </c>
      <c r="AF270" s="228">
        <v>0.0</v>
      </c>
      <c r="AG270" s="228">
        <v>0.0</v>
      </c>
      <c r="AH270" s="233">
        <v>0.0</v>
      </c>
      <c r="AI270" s="235">
        <v>60.4</v>
      </c>
      <c r="AJ270" s="228">
        <v>0.0</v>
      </c>
      <c r="AK270" s="228">
        <v>1.21</v>
      </c>
      <c r="AL270" s="236">
        <v>61.61</v>
      </c>
      <c r="AM270" s="233">
        <v>1027.18</v>
      </c>
      <c r="AN270" s="228" t="s">
        <v>1565</v>
      </c>
      <c r="AO270" s="228">
        <v>4.974</v>
      </c>
      <c r="AP270" s="228" t="s">
        <v>1052</v>
      </c>
      <c r="AQ270" s="228" t="s">
        <v>1565</v>
      </c>
      <c r="AR270" s="229"/>
      <c r="AS270" s="228" t="s">
        <v>1771</v>
      </c>
      <c r="AT270" s="228" t="s">
        <v>1565</v>
      </c>
      <c r="AU270" s="229"/>
      <c r="AV270" s="229"/>
      <c r="AW270" s="229"/>
      <c r="AX270" s="228" t="s">
        <v>1052</v>
      </c>
      <c r="AY270" s="228" t="s">
        <v>1565</v>
      </c>
    </row>
    <row r="271" ht="22.5" customHeight="1">
      <c r="A271" s="227">
        <v>45826.0</v>
      </c>
      <c r="B271" s="228">
        <v>2.08534765854437E14</v>
      </c>
      <c r="C271" s="229"/>
      <c r="D271" s="230">
        <v>45818.8259837963</v>
      </c>
      <c r="E271" s="228" t="s">
        <v>1563</v>
      </c>
      <c r="F271" s="228" t="s">
        <v>1564</v>
      </c>
      <c r="G271" s="231"/>
      <c r="H271" s="229"/>
      <c r="I271" s="228" t="s">
        <v>1610</v>
      </c>
      <c r="J271" s="228">
        <v>770.0</v>
      </c>
      <c r="K271" s="228">
        <v>10.0</v>
      </c>
      <c r="L271" s="228">
        <v>0.0</v>
      </c>
      <c r="M271" s="228">
        <v>77.0</v>
      </c>
      <c r="N271" s="228">
        <v>77.0</v>
      </c>
      <c r="O271" s="232">
        <v>703.0</v>
      </c>
      <c r="P271" s="228">
        <v>35.16</v>
      </c>
      <c r="Q271" s="233">
        <v>738.16</v>
      </c>
      <c r="R271" s="228">
        <v>738.14</v>
      </c>
      <c r="S271" s="234">
        <v>0.1</v>
      </c>
      <c r="T271" s="228">
        <v>73.81</v>
      </c>
      <c r="U271" s="228">
        <v>0.0</v>
      </c>
      <c r="V271" s="228">
        <v>0.0</v>
      </c>
      <c r="W271" s="228">
        <v>0.0</v>
      </c>
      <c r="X271" s="228">
        <v>0.0</v>
      </c>
      <c r="Y271" s="228">
        <v>14.76</v>
      </c>
      <c r="Z271" s="228">
        <v>0.0</v>
      </c>
      <c r="AA271" s="228">
        <v>0.0</v>
      </c>
      <c r="AB271" s="228">
        <v>0.0</v>
      </c>
      <c r="AC271" s="228">
        <v>0.0</v>
      </c>
      <c r="AD271" s="228">
        <v>15.94</v>
      </c>
      <c r="AE271" s="233">
        <v>104.51</v>
      </c>
      <c r="AF271" s="228">
        <v>0.0</v>
      </c>
      <c r="AG271" s="228">
        <v>0.0</v>
      </c>
      <c r="AH271" s="233">
        <v>0.0</v>
      </c>
      <c r="AI271" s="235">
        <v>35.15</v>
      </c>
      <c r="AJ271" s="228">
        <v>0.0</v>
      </c>
      <c r="AK271" s="228">
        <v>0.7</v>
      </c>
      <c r="AL271" s="236">
        <v>35.85</v>
      </c>
      <c r="AM271" s="233">
        <v>597.78</v>
      </c>
      <c r="AN271" s="228" t="s">
        <v>1565</v>
      </c>
      <c r="AO271" s="228">
        <v>0.781</v>
      </c>
      <c r="AP271" s="228" t="s">
        <v>1052</v>
      </c>
      <c r="AQ271" s="228" t="s">
        <v>1565</v>
      </c>
      <c r="AR271" s="229"/>
      <c r="AS271" s="228" t="s">
        <v>1772</v>
      </c>
      <c r="AT271" s="228" t="s">
        <v>1565</v>
      </c>
      <c r="AU271" s="229"/>
      <c r="AV271" s="229"/>
      <c r="AW271" s="229"/>
      <c r="AX271" s="228" t="s">
        <v>1052</v>
      </c>
      <c r="AY271" s="228" t="s">
        <v>1565</v>
      </c>
    </row>
    <row r="272" ht="22.5" hidden="1" customHeight="1">
      <c r="A272" s="227">
        <v>45826.0</v>
      </c>
      <c r="B272" s="228">
        <v>2.08536488817633E14</v>
      </c>
      <c r="C272" s="229"/>
      <c r="D272" s="230">
        <v>45818.845925925925</v>
      </c>
      <c r="E272" s="228" t="s">
        <v>1563</v>
      </c>
      <c r="F272" s="228" t="s">
        <v>1564</v>
      </c>
      <c r="G272" s="231"/>
      <c r="H272" s="229"/>
      <c r="I272" s="229"/>
      <c r="J272" s="228">
        <v>450.0</v>
      </c>
      <c r="K272" s="228">
        <v>0.0</v>
      </c>
      <c r="L272" s="228">
        <v>0.0</v>
      </c>
      <c r="M272" s="228">
        <v>0.0</v>
      </c>
      <c r="N272" s="228">
        <v>0.0</v>
      </c>
      <c r="O272" s="232">
        <v>450.0</v>
      </c>
      <c r="P272" s="228">
        <v>22.5</v>
      </c>
      <c r="Q272" s="233">
        <v>472.5</v>
      </c>
      <c r="R272" s="228">
        <v>472.5</v>
      </c>
      <c r="S272" s="234">
        <v>0.1</v>
      </c>
      <c r="T272" s="228">
        <v>47.25</v>
      </c>
      <c r="U272" s="228">
        <v>0.0</v>
      </c>
      <c r="V272" s="228">
        <v>0.0</v>
      </c>
      <c r="W272" s="228">
        <v>0.0</v>
      </c>
      <c r="X272" s="228">
        <v>0.0</v>
      </c>
      <c r="Y272" s="228">
        <v>9.45</v>
      </c>
      <c r="Z272" s="228">
        <v>0.0</v>
      </c>
      <c r="AA272" s="228">
        <v>0.0</v>
      </c>
      <c r="AB272" s="228">
        <v>0.0</v>
      </c>
      <c r="AC272" s="228">
        <v>0.0</v>
      </c>
      <c r="AD272" s="228">
        <v>10.2</v>
      </c>
      <c r="AE272" s="233">
        <v>66.9</v>
      </c>
      <c r="AF272" s="228">
        <v>0.0</v>
      </c>
      <c r="AG272" s="228">
        <v>0.0</v>
      </c>
      <c r="AH272" s="233">
        <v>0.0</v>
      </c>
      <c r="AI272" s="235">
        <v>22.5</v>
      </c>
      <c r="AJ272" s="228">
        <v>0.0</v>
      </c>
      <c r="AK272" s="228">
        <v>0.45</v>
      </c>
      <c r="AL272" s="236">
        <v>22.95</v>
      </c>
      <c r="AM272" s="233">
        <v>382.63</v>
      </c>
      <c r="AN272" s="228" t="s">
        <v>1565</v>
      </c>
      <c r="AO272" s="228">
        <v>4.306</v>
      </c>
      <c r="AP272" s="228" t="s">
        <v>1052</v>
      </c>
      <c r="AQ272" s="228" t="s">
        <v>1565</v>
      </c>
      <c r="AR272" s="229"/>
      <c r="AS272" s="228" t="s">
        <v>1773</v>
      </c>
      <c r="AT272" s="228" t="s">
        <v>1565</v>
      </c>
      <c r="AU272" s="229"/>
      <c r="AV272" s="229"/>
      <c r="AW272" s="229"/>
      <c r="AX272" s="228" t="s">
        <v>1565</v>
      </c>
      <c r="AY272" s="228" t="s">
        <v>1565</v>
      </c>
    </row>
    <row r="273" ht="22.5" customHeight="1">
      <c r="A273" s="227">
        <v>45826.0</v>
      </c>
      <c r="B273" s="228">
        <v>2.08538545666992E14</v>
      </c>
      <c r="C273" s="229"/>
      <c r="D273" s="230">
        <v>45818.869733796295</v>
      </c>
      <c r="E273" s="228" t="s">
        <v>1563</v>
      </c>
      <c r="F273" s="228" t="s">
        <v>1564</v>
      </c>
      <c r="G273" s="231"/>
      <c r="H273" s="229"/>
      <c r="I273" s="229"/>
      <c r="J273" s="228">
        <v>1130.0</v>
      </c>
      <c r="K273" s="228">
        <v>20.0</v>
      </c>
      <c r="L273" s="228">
        <v>0.0</v>
      </c>
      <c r="M273" s="228">
        <v>113.0</v>
      </c>
      <c r="N273" s="228">
        <v>113.0</v>
      </c>
      <c r="O273" s="232">
        <v>1037.0</v>
      </c>
      <c r="P273" s="228">
        <v>51.86</v>
      </c>
      <c r="Q273" s="233">
        <v>1088.86</v>
      </c>
      <c r="R273" s="228">
        <v>1088.86</v>
      </c>
      <c r="S273" s="234">
        <v>0.1</v>
      </c>
      <c r="T273" s="228">
        <v>108.89</v>
      </c>
      <c r="U273" s="228">
        <v>0.0</v>
      </c>
      <c r="V273" s="228">
        <v>0.0</v>
      </c>
      <c r="W273" s="228">
        <v>0.0</v>
      </c>
      <c r="X273" s="228">
        <v>0.0</v>
      </c>
      <c r="Y273" s="228">
        <v>21.78</v>
      </c>
      <c r="Z273" s="228">
        <v>0.0</v>
      </c>
      <c r="AA273" s="228">
        <v>0.0</v>
      </c>
      <c r="AB273" s="228">
        <v>0.0</v>
      </c>
      <c r="AC273" s="228">
        <v>0.0</v>
      </c>
      <c r="AD273" s="228">
        <v>23.52</v>
      </c>
      <c r="AE273" s="233">
        <v>154.19</v>
      </c>
      <c r="AF273" s="228">
        <v>0.0</v>
      </c>
      <c r="AG273" s="228">
        <v>0.0</v>
      </c>
      <c r="AH273" s="233">
        <v>0.0</v>
      </c>
      <c r="AI273" s="235">
        <v>51.85</v>
      </c>
      <c r="AJ273" s="228">
        <v>0.0</v>
      </c>
      <c r="AK273" s="228">
        <v>1.04</v>
      </c>
      <c r="AL273" s="236">
        <v>52.89</v>
      </c>
      <c r="AM273" s="233">
        <v>881.77</v>
      </c>
      <c r="AN273" s="228" t="s">
        <v>1565</v>
      </c>
      <c r="AO273" s="228">
        <v>2.028</v>
      </c>
      <c r="AP273" s="228" t="s">
        <v>1052</v>
      </c>
      <c r="AQ273" s="228" t="s">
        <v>1565</v>
      </c>
      <c r="AR273" s="229"/>
      <c r="AS273" s="228" t="s">
        <v>1774</v>
      </c>
      <c r="AT273" s="228" t="s">
        <v>1565</v>
      </c>
      <c r="AU273" s="229"/>
      <c r="AV273" s="229"/>
      <c r="AW273" s="229"/>
      <c r="AX273" s="228" t="s">
        <v>1052</v>
      </c>
      <c r="AY273" s="228" t="s">
        <v>1565</v>
      </c>
    </row>
    <row r="274" ht="22.5" customHeight="1">
      <c r="A274" s="227">
        <v>45826.0</v>
      </c>
      <c r="B274" s="228">
        <v>2.08547649689794E14</v>
      </c>
      <c r="C274" s="229"/>
      <c r="D274" s="230">
        <v>45818.97510416667</v>
      </c>
      <c r="E274" s="228" t="s">
        <v>1563</v>
      </c>
      <c r="F274" s="228" t="s">
        <v>1564</v>
      </c>
      <c r="G274" s="231"/>
      <c r="H274" s="229"/>
      <c r="I274" s="229"/>
      <c r="J274" s="228">
        <v>900.0</v>
      </c>
      <c r="K274" s="228">
        <v>10.0</v>
      </c>
      <c r="L274" s="228">
        <v>0.0</v>
      </c>
      <c r="M274" s="228">
        <v>90.0</v>
      </c>
      <c r="N274" s="228">
        <v>90.0</v>
      </c>
      <c r="O274" s="232">
        <v>820.0</v>
      </c>
      <c r="P274" s="228">
        <v>41.0</v>
      </c>
      <c r="Q274" s="233">
        <v>861.0</v>
      </c>
      <c r="R274" s="228">
        <v>861.0</v>
      </c>
      <c r="S274" s="234">
        <v>0.1</v>
      </c>
      <c r="T274" s="228">
        <v>86.1</v>
      </c>
      <c r="U274" s="228">
        <v>0.0</v>
      </c>
      <c r="V274" s="228">
        <v>0.0</v>
      </c>
      <c r="W274" s="228">
        <v>0.0</v>
      </c>
      <c r="X274" s="228">
        <v>0.0</v>
      </c>
      <c r="Y274" s="228">
        <v>17.22</v>
      </c>
      <c r="Z274" s="228">
        <v>0.0</v>
      </c>
      <c r="AA274" s="228">
        <v>0.0</v>
      </c>
      <c r="AB274" s="228">
        <v>0.0</v>
      </c>
      <c r="AC274" s="228">
        <v>0.0</v>
      </c>
      <c r="AD274" s="228">
        <v>18.6</v>
      </c>
      <c r="AE274" s="233">
        <v>121.92</v>
      </c>
      <c r="AF274" s="228">
        <v>0.0</v>
      </c>
      <c r="AG274" s="228">
        <v>0.0</v>
      </c>
      <c r="AH274" s="233">
        <v>0.0</v>
      </c>
      <c r="AI274" s="235">
        <v>41.0</v>
      </c>
      <c r="AJ274" s="228">
        <v>0.0</v>
      </c>
      <c r="AK274" s="228">
        <v>0.82</v>
      </c>
      <c r="AL274" s="236">
        <v>41.82</v>
      </c>
      <c r="AM274" s="233">
        <v>697.26</v>
      </c>
      <c r="AN274" s="228" t="s">
        <v>1565</v>
      </c>
      <c r="AO274" s="228">
        <v>4.17</v>
      </c>
      <c r="AP274" s="228" t="s">
        <v>1052</v>
      </c>
      <c r="AQ274" s="228" t="s">
        <v>1565</v>
      </c>
      <c r="AR274" s="229"/>
      <c r="AS274" s="228" t="s">
        <v>1775</v>
      </c>
      <c r="AT274" s="228" t="s">
        <v>1565</v>
      </c>
      <c r="AU274" s="229"/>
      <c r="AV274" s="229"/>
      <c r="AW274" s="229"/>
      <c r="AX274" s="228" t="s">
        <v>1052</v>
      </c>
      <c r="AY274" s="228" t="s">
        <v>1565</v>
      </c>
    </row>
    <row r="275" ht="22.5" hidden="1" customHeight="1">
      <c r="A275" s="227">
        <v>45826.0</v>
      </c>
      <c r="B275" s="228">
        <v>2.08548098498347E14</v>
      </c>
      <c r="C275" s="229"/>
      <c r="D275" s="230">
        <v>45818.98030092593</v>
      </c>
      <c r="E275" s="228" t="s">
        <v>1563</v>
      </c>
      <c r="F275" s="228" t="s">
        <v>1564</v>
      </c>
      <c r="G275" s="231"/>
      <c r="H275" s="229"/>
      <c r="I275" s="229"/>
      <c r="J275" s="228">
        <v>575.0</v>
      </c>
      <c r="K275" s="228">
        <v>10.0</v>
      </c>
      <c r="L275" s="228">
        <v>0.0</v>
      </c>
      <c r="M275" s="228">
        <v>0.0</v>
      </c>
      <c r="N275" s="228">
        <v>0.0</v>
      </c>
      <c r="O275" s="232">
        <v>585.0</v>
      </c>
      <c r="P275" s="228">
        <v>29.26</v>
      </c>
      <c r="Q275" s="233">
        <v>614.26</v>
      </c>
      <c r="R275" s="228">
        <v>614.24</v>
      </c>
      <c r="S275" s="234">
        <v>0.1</v>
      </c>
      <c r="T275" s="228">
        <v>61.42</v>
      </c>
      <c r="U275" s="228">
        <v>0.0</v>
      </c>
      <c r="V275" s="228">
        <v>0.0</v>
      </c>
      <c r="W275" s="228">
        <v>0.0</v>
      </c>
      <c r="X275" s="228">
        <v>0.0</v>
      </c>
      <c r="Y275" s="228">
        <v>12.28</v>
      </c>
      <c r="Z275" s="228">
        <v>0.0</v>
      </c>
      <c r="AA275" s="228">
        <v>0.0</v>
      </c>
      <c r="AB275" s="228">
        <v>0.0</v>
      </c>
      <c r="AC275" s="228">
        <v>0.0</v>
      </c>
      <c r="AD275" s="228">
        <v>13.26</v>
      </c>
      <c r="AE275" s="233">
        <v>86.96</v>
      </c>
      <c r="AF275" s="228">
        <v>0.0</v>
      </c>
      <c r="AG275" s="228">
        <v>0.0</v>
      </c>
      <c r="AH275" s="233">
        <v>0.0</v>
      </c>
      <c r="AI275" s="235">
        <v>29.25</v>
      </c>
      <c r="AJ275" s="228">
        <v>0.0</v>
      </c>
      <c r="AK275" s="228">
        <v>0.58</v>
      </c>
      <c r="AL275" s="236">
        <v>29.83</v>
      </c>
      <c r="AM275" s="233">
        <v>497.44</v>
      </c>
      <c r="AN275" s="228" t="s">
        <v>1565</v>
      </c>
      <c r="AO275" s="228">
        <v>1.688</v>
      </c>
      <c r="AP275" s="228" t="s">
        <v>1052</v>
      </c>
      <c r="AQ275" s="228" t="s">
        <v>1565</v>
      </c>
      <c r="AR275" s="229"/>
      <c r="AS275" s="237"/>
      <c r="AT275" s="228" t="s">
        <v>1565</v>
      </c>
      <c r="AU275" s="229"/>
      <c r="AV275" s="229"/>
      <c r="AW275" s="229"/>
      <c r="AX275" s="228" t="s">
        <v>1565</v>
      </c>
      <c r="AY275" s="228" t="s">
        <v>1565</v>
      </c>
    </row>
    <row r="276" ht="22.5" hidden="1" customHeight="1">
      <c r="A276" s="227">
        <v>45826.0</v>
      </c>
      <c r="B276" s="228">
        <v>2.08548222786266E14</v>
      </c>
      <c r="C276" s="229"/>
      <c r="D276" s="230">
        <v>45818.98173611111</v>
      </c>
      <c r="E276" s="228" t="s">
        <v>1563</v>
      </c>
      <c r="F276" s="228" t="s">
        <v>1564</v>
      </c>
      <c r="G276" s="231"/>
      <c r="H276" s="229"/>
      <c r="I276" s="229"/>
      <c r="J276" s="228">
        <v>475.0</v>
      </c>
      <c r="K276" s="228">
        <v>10.0</v>
      </c>
      <c r="L276" s="228">
        <v>0.0</v>
      </c>
      <c r="M276" s="228">
        <v>0.0</v>
      </c>
      <c r="N276" s="228">
        <v>0.0</v>
      </c>
      <c r="O276" s="232">
        <v>485.0</v>
      </c>
      <c r="P276" s="228">
        <v>24.26</v>
      </c>
      <c r="Q276" s="233">
        <v>509.26</v>
      </c>
      <c r="R276" s="228">
        <v>509.24</v>
      </c>
      <c r="S276" s="234">
        <v>0.1</v>
      </c>
      <c r="T276" s="228">
        <v>50.92</v>
      </c>
      <c r="U276" s="228">
        <v>0.0</v>
      </c>
      <c r="V276" s="228">
        <v>0.0</v>
      </c>
      <c r="W276" s="228">
        <v>0.0</v>
      </c>
      <c r="X276" s="228">
        <v>0.0</v>
      </c>
      <c r="Y276" s="228">
        <v>10.18</v>
      </c>
      <c r="Z276" s="228">
        <v>0.0</v>
      </c>
      <c r="AA276" s="228">
        <v>0.0</v>
      </c>
      <c r="AB276" s="228">
        <v>0.0</v>
      </c>
      <c r="AC276" s="228">
        <v>0.0</v>
      </c>
      <c r="AD276" s="228">
        <v>11.0</v>
      </c>
      <c r="AE276" s="233">
        <v>72.1</v>
      </c>
      <c r="AF276" s="228">
        <v>0.0</v>
      </c>
      <c r="AG276" s="228">
        <v>0.0</v>
      </c>
      <c r="AH276" s="233">
        <v>0.0</v>
      </c>
      <c r="AI276" s="235">
        <v>24.25</v>
      </c>
      <c r="AJ276" s="228">
        <v>0.0</v>
      </c>
      <c r="AK276" s="228">
        <v>0.48</v>
      </c>
      <c r="AL276" s="236">
        <v>24.73</v>
      </c>
      <c r="AM276" s="233">
        <v>412.42</v>
      </c>
      <c r="AN276" s="228" t="s">
        <v>1565</v>
      </c>
      <c r="AO276" s="228">
        <v>1.802</v>
      </c>
      <c r="AP276" s="228" t="s">
        <v>1052</v>
      </c>
      <c r="AQ276" s="228" t="s">
        <v>1565</v>
      </c>
      <c r="AR276" s="229"/>
      <c r="AS276" s="228" t="s">
        <v>1776</v>
      </c>
      <c r="AT276" s="228" t="s">
        <v>1565</v>
      </c>
      <c r="AU276" s="229"/>
      <c r="AV276" s="229"/>
      <c r="AW276" s="229"/>
      <c r="AX276" s="228" t="s">
        <v>1052</v>
      </c>
      <c r="AY276" s="228" t="s">
        <v>1565</v>
      </c>
    </row>
    <row r="277" ht="22.5" customHeight="1">
      <c r="A277" s="227">
        <v>45826.0</v>
      </c>
      <c r="B277" s="228">
        <v>2.08619967425997E14</v>
      </c>
      <c r="C277" s="229"/>
      <c r="D277" s="230">
        <v>45819.81211805555</v>
      </c>
      <c r="E277" s="228" t="s">
        <v>1563</v>
      </c>
      <c r="F277" s="228" t="s">
        <v>1564</v>
      </c>
      <c r="G277" s="231"/>
      <c r="H277" s="229"/>
      <c r="I277" s="229"/>
      <c r="J277" s="228">
        <v>1290.0</v>
      </c>
      <c r="K277" s="228">
        <v>20.0</v>
      </c>
      <c r="L277" s="228">
        <v>0.0</v>
      </c>
      <c r="M277" s="228">
        <v>129.0</v>
      </c>
      <c r="N277" s="228">
        <v>129.0</v>
      </c>
      <c r="O277" s="232">
        <v>1181.0</v>
      </c>
      <c r="P277" s="228">
        <v>59.06</v>
      </c>
      <c r="Q277" s="233">
        <v>1240.06</v>
      </c>
      <c r="R277" s="228">
        <v>1240.04</v>
      </c>
      <c r="S277" s="234">
        <v>0.1</v>
      </c>
      <c r="T277" s="228">
        <v>124.0</v>
      </c>
      <c r="U277" s="228">
        <v>0.0</v>
      </c>
      <c r="V277" s="228">
        <v>0.0</v>
      </c>
      <c r="W277" s="228">
        <v>0.0</v>
      </c>
      <c r="X277" s="228">
        <v>0.0</v>
      </c>
      <c r="Y277" s="228">
        <v>24.8</v>
      </c>
      <c r="Z277" s="228">
        <v>0.0</v>
      </c>
      <c r="AA277" s="228">
        <v>0.0</v>
      </c>
      <c r="AB277" s="228">
        <v>0.0</v>
      </c>
      <c r="AC277" s="228">
        <v>0.0</v>
      </c>
      <c r="AD277" s="228">
        <v>26.78</v>
      </c>
      <c r="AE277" s="233">
        <v>175.58</v>
      </c>
      <c r="AF277" s="228">
        <v>0.0</v>
      </c>
      <c r="AG277" s="228">
        <v>0.0</v>
      </c>
      <c r="AH277" s="233">
        <v>0.0</v>
      </c>
      <c r="AI277" s="235">
        <v>59.05</v>
      </c>
      <c r="AJ277" s="228">
        <v>0.0</v>
      </c>
      <c r="AK277" s="228">
        <v>1.18</v>
      </c>
      <c r="AL277" s="236">
        <v>60.23</v>
      </c>
      <c r="AM277" s="233">
        <v>1004.24</v>
      </c>
      <c r="AN277" s="228" t="s">
        <v>1565</v>
      </c>
      <c r="AO277" s="228">
        <v>8.688</v>
      </c>
      <c r="AP277" s="228" t="s">
        <v>1052</v>
      </c>
      <c r="AQ277" s="228" t="s">
        <v>1565</v>
      </c>
      <c r="AR277" s="229"/>
      <c r="AS277" s="228" t="s">
        <v>1699</v>
      </c>
      <c r="AT277" s="228" t="s">
        <v>1565</v>
      </c>
      <c r="AU277" s="229"/>
      <c r="AV277" s="229"/>
      <c r="AW277" s="229"/>
      <c r="AX277" s="228" t="s">
        <v>1052</v>
      </c>
      <c r="AY277" s="228" t="s">
        <v>1565</v>
      </c>
    </row>
    <row r="278" ht="22.5" customHeight="1">
      <c r="A278" s="227">
        <v>45826.0</v>
      </c>
      <c r="B278" s="228">
        <v>2.08623649344941E14</v>
      </c>
      <c r="C278" s="229"/>
      <c r="D278" s="230">
        <v>45819.854733796295</v>
      </c>
      <c r="E278" s="228" t="s">
        <v>1563</v>
      </c>
      <c r="F278" s="228" t="s">
        <v>1564</v>
      </c>
      <c r="G278" s="231"/>
      <c r="H278" s="229"/>
      <c r="I278" s="229"/>
      <c r="J278" s="228">
        <v>1020.0</v>
      </c>
      <c r="K278" s="228">
        <v>10.0</v>
      </c>
      <c r="L278" s="228">
        <v>0.0</v>
      </c>
      <c r="M278" s="228">
        <v>102.0</v>
      </c>
      <c r="N278" s="228">
        <v>102.0</v>
      </c>
      <c r="O278" s="232">
        <v>928.0</v>
      </c>
      <c r="P278" s="228">
        <v>46.4</v>
      </c>
      <c r="Q278" s="233">
        <v>974.4</v>
      </c>
      <c r="R278" s="228">
        <v>974.4</v>
      </c>
      <c r="S278" s="234">
        <v>0.1</v>
      </c>
      <c r="T278" s="228">
        <v>97.44</v>
      </c>
      <c r="U278" s="228">
        <v>0.0</v>
      </c>
      <c r="V278" s="228">
        <v>0.0</v>
      </c>
      <c r="W278" s="228">
        <v>0.0</v>
      </c>
      <c r="X278" s="228">
        <v>0.0</v>
      </c>
      <c r="Y278" s="228">
        <v>19.49</v>
      </c>
      <c r="Z278" s="228">
        <v>0.0</v>
      </c>
      <c r="AA278" s="228">
        <v>0.0</v>
      </c>
      <c r="AB278" s="228">
        <v>0.0</v>
      </c>
      <c r="AC278" s="228">
        <v>0.0</v>
      </c>
      <c r="AD278" s="228">
        <v>21.04</v>
      </c>
      <c r="AE278" s="233">
        <v>137.97</v>
      </c>
      <c r="AF278" s="228">
        <v>0.0</v>
      </c>
      <c r="AG278" s="228">
        <v>0.0</v>
      </c>
      <c r="AH278" s="233">
        <v>0.0</v>
      </c>
      <c r="AI278" s="235">
        <v>46.4</v>
      </c>
      <c r="AJ278" s="228">
        <v>0.0</v>
      </c>
      <c r="AK278" s="228">
        <v>0.93</v>
      </c>
      <c r="AL278" s="236">
        <v>47.33</v>
      </c>
      <c r="AM278" s="233">
        <v>789.08</v>
      </c>
      <c r="AN278" s="228" t="s">
        <v>1565</v>
      </c>
      <c r="AO278" s="228">
        <v>1.555</v>
      </c>
      <c r="AP278" s="228" t="s">
        <v>1052</v>
      </c>
      <c r="AQ278" s="228" t="s">
        <v>1565</v>
      </c>
      <c r="AR278" s="229"/>
      <c r="AS278" s="228" t="s">
        <v>1777</v>
      </c>
      <c r="AT278" s="228" t="s">
        <v>1565</v>
      </c>
      <c r="AU278" s="229"/>
      <c r="AV278" s="229"/>
      <c r="AW278" s="229"/>
      <c r="AX278" s="228" t="s">
        <v>1052</v>
      </c>
      <c r="AY278" s="228" t="s">
        <v>1565</v>
      </c>
    </row>
    <row r="279" ht="22.5" hidden="1" customHeight="1">
      <c r="A279" s="227">
        <v>45826.0</v>
      </c>
      <c r="B279" s="228">
        <v>2.08625255293586E14</v>
      </c>
      <c r="C279" s="229"/>
      <c r="D279" s="230">
        <v>45819.87332175926</v>
      </c>
      <c r="E279" s="228" t="s">
        <v>1563</v>
      </c>
      <c r="F279" s="228" t="s">
        <v>1564</v>
      </c>
      <c r="G279" s="231"/>
      <c r="H279" s="229"/>
      <c r="I279" s="229"/>
      <c r="J279" s="228">
        <v>645.0</v>
      </c>
      <c r="K279" s="228">
        <v>10.0</v>
      </c>
      <c r="L279" s="228">
        <v>0.0</v>
      </c>
      <c r="M279" s="228">
        <v>0.0</v>
      </c>
      <c r="N279" s="228">
        <v>0.0</v>
      </c>
      <c r="O279" s="232">
        <v>655.0</v>
      </c>
      <c r="P279" s="228">
        <v>32.76</v>
      </c>
      <c r="Q279" s="233">
        <v>687.76</v>
      </c>
      <c r="R279" s="228">
        <v>687.76</v>
      </c>
      <c r="S279" s="234">
        <v>0.1</v>
      </c>
      <c r="T279" s="228">
        <v>68.78</v>
      </c>
      <c r="U279" s="228">
        <v>0.0</v>
      </c>
      <c r="V279" s="228">
        <v>0.0</v>
      </c>
      <c r="W279" s="228">
        <v>0.0</v>
      </c>
      <c r="X279" s="228">
        <v>0.0</v>
      </c>
      <c r="Y279" s="228">
        <v>13.76</v>
      </c>
      <c r="Z279" s="228">
        <v>0.0</v>
      </c>
      <c r="AA279" s="228">
        <v>0.0</v>
      </c>
      <c r="AB279" s="228">
        <v>0.0</v>
      </c>
      <c r="AC279" s="228">
        <v>0.0</v>
      </c>
      <c r="AD279" s="228">
        <v>14.86</v>
      </c>
      <c r="AE279" s="233">
        <v>97.4</v>
      </c>
      <c r="AF279" s="228">
        <v>0.0</v>
      </c>
      <c r="AG279" s="228">
        <v>0.0</v>
      </c>
      <c r="AH279" s="233">
        <v>0.0</v>
      </c>
      <c r="AI279" s="235">
        <v>32.75</v>
      </c>
      <c r="AJ279" s="228">
        <v>0.0</v>
      </c>
      <c r="AK279" s="228">
        <v>0.66</v>
      </c>
      <c r="AL279" s="236">
        <v>33.41</v>
      </c>
      <c r="AM279" s="233">
        <v>556.95</v>
      </c>
      <c r="AN279" s="228" t="s">
        <v>1565</v>
      </c>
      <c r="AO279" s="228">
        <v>1.516</v>
      </c>
      <c r="AP279" s="228" t="s">
        <v>1052</v>
      </c>
      <c r="AQ279" s="228" t="s">
        <v>1565</v>
      </c>
      <c r="AR279" s="229"/>
      <c r="AS279" s="237"/>
      <c r="AT279" s="228" t="s">
        <v>1565</v>
      </c>
      <c r="AU279" s="229"/>
      <c r="AV279" s="229"/>
      <c r="AW279" s="229"/>
      <c r="AX279" s="228" t="s">
        <v>1565</v>
      </c>
      <c r="AY279" s="228" t="s">
        <v>1565</v>
      </c>
    </row>
    <row r="280" ht="22.5" customHeight="1">
      <c r="A280" s="227">
        <v>45826.0</v>
      </c>
      <c r="B280" s="228">
        <v>2.08631538566262E14</v>
      </c>
      <c r="C280" s="229"/>
      <c r="D280" s="230">
        <v>45819.94604166667</v>
      </c>
      <c r="E280" s="228" t="s">
        <v>1563</v>
      </c>
      <c r="F280" s="228" t="s">
        <v>1564</v>
      </c>
      <c r="G280" s="231"/>
      <c r="H280" s="229"/>
      <c r="I280" s="228" t="s">
        <v>1778</v>
      </c>
      <c r="J280" s="228">
        <v>950.0</v>
      </c>
      <c r="K280" s="228">
        <v>20.0</v>
      </c>
      <c r="L280" s="228">
        <v>0.0</v>
      </c>
      <c r="M280" s="228">
        <v>92.0</v>
      </c>
      <c r="N280" s="228">
        <v>92.0</v>
      </c>
      <c r="O280" s="232">
        <v>878.0</v>
      </c>
      <c r="P280" s="228">
        <v>43.9</v>
      </c>
      <c r="Q280" s="233">
        <v>921.9</v>
      </c>
      <c r="R280" s="228">
        <v>921.9</v>
      </c>
      <c r="S280" s="234">
        <v>0.1</v>
      </c>
      <c r="T280" s="228">
        <v>92.19</v>
      </c>
      <c r="U280" s="228">
        <v>0.0</v>
      </c>
      <c r="V280" s="228">
        <v>0.0</v>
      </c>
      <c r="W280" s="228">
        <v>0.0</v>
      </c>
      <c r="X280" s="228">
        <v>0.0</v>
      </c>
      <c r="Y280" s="228">
        <v>18.44</v>
      </c>
      <c r="Z280" s="228">
        <v>0.0</v>
      </c>
      <c r="AA280" s="228">
        <v>0.0</v>
      </c>
      <c r="AB280" s="228">
        <v>0.0</v>
      </c>
      <c r="AC280" s="228">
        <v>0.0</v>
      </c>
      <c r="AD280" s="228">
        <v>19.92</v>
      </c>
      <c r="AE280" s="233">
        <v>130.55</v>
      </c>
      <c r="AF280" s="228">
        <v>0.0</v>
      </c>
      <c r="AG280" s="228">
        <v>0.0</v>
      </c>
      <c r="AH280" s="233">
        <v>0.0</v>
      </c>
      <c r="AI280" s="235">
        <v>43.9</v>
      </c>
      <c r="AJ280" s="228">
        <v>0.0</v>
      </c>
      <c r="AK280" s="228">
        <v>0.88</v>
      </c>
      <c r="AL280" s="236">
        <v>44.78</v>
      </c>
      <c r="AM280" s="233">
        <v>746.59</v>
      </c>
      <c r="AN280" s="228" t="s">
        <v>1565</v>
      </c>
      <c r="AO280" s="228">
        <v>6.803</v>
      </c>
      <c r="AP280" s="228" t="s">
        <v>1052</v>
      </c>
      <c r="AQ280" s="228" t="s">
        <v>1565</v>
      </c>
      <c r="AR280" s="229"/>
      <c r="AS280" s="228" t="s">
        <v>1779</v>
      </c>
      <c r="AT280" s="228" t="s">
        <v>1565</v>
      </c>
      <c r="AU280" s="229"/>
      <c r="AV280" s="229"/>
      <c r="AW280" s="229"/>
      <c r="AX280" s="228" t="s">
        <v>1052</v>
      </c>
      <c r="AY280" s="228" t="s">
        <v>1565</v>
      </c>
    </row>
    <row r="281" ht="22.5" customHeight="1">
      <c r="A281" s="227">
        <v>45826.0</v>
      </c>
      <c r="B281" s="228">
        <v>2.08631840068755E14</v>
      </c>
      <c r="C281" s="229"/>
      <c r="D281" s="230">
        <v>45819.949537037035</v>
      </c>
      <c r="E281" s="228" t="s">
        <v>1563</v>
      </c>
      <c r="F281" s="228" t="s">
        <v>1564</v>
      </c>
      <c r="G281" s="231"/>
      <c r="H281" s="229"/>
      <c r="I281" s="229"/>
      <c r="J281" s="228">
        <v>625.0</v>
      </c>
      <c r="K281" s="228">
        <v>10.0</v>
      </c>
      <c r="L281" s="228">
        <v>0.0</v>
      </c>
      <c r="M281" s="228">
        <v>62.5</v>
      </c>
      <c r="N281" s="228">
        <v>62.5</v>
      </c>
      <c r="O281" s="232">
        <v>572.5</v>
      </c>
      <c r="P281" s="228">
        <v>28.62</v>
      </c>
      <c r="Q281" s="233">
        <v>601.12</v>
      </c>
      <c r="R281" s="228">
        <v>601.12</v>
      </c>
      <c r="S281" s="234">
        <v>0.1</v>
      </c>
      <c r="T281" s="228">
        <v>60.11</v>
      </c>
      <c r="U281" s="228">
        <v>0.0</v>
      </c>
      <c r="V281" s="228">
        <v>0.0</v>
      </c>
      <c r="W281" s="228">
        <v>0.0</v>
      </c>
      <c r="X281" s="228">
        <v>0.0</v>
      </c>
      <c r="Y281" s="228">
        <v>12.02</v>
      </c>
      <c r="Z281" s="228">
        <v>0.0</v>
      </c>
      <c r="AA281" s="228">
        <v>0.0</v>
      </c>
      <c r="AB281" s="228">
        <v>0.0</v>
      </c>
      <c r="AC281" s="228">
        <v>0.0</v>
      </c>
      <c r="AD281" s="228">
        <v>12.98</v>
      </c>
      <c r="AE281" s="233">
        <v>85.11</v>
      </c>
      <c r="AF281" s="228">
        <v>0.0</v>
      </c>
      <c r="AG281" s="228">
        <v>0.0</v>
      </c>
      <c r="AH281" s="233">
        <v>0.0</v>
      </c>
      <c r="AI281" s="235">
        <v>28.62</v>
      </c>
      <c r="AJ281" s="228">
        <v>0.0</v>
      </c>
      <c r="AK281" s="228">
        <v>0.57</v>
      </c>
      <c r="AL281" s="236">
        <v>29.19</v>
      </c>
      <c r="AM281" s="233">
        <v>486.81</v>
      </c>
      <c r="AN281" s="228" t="s">
        <v>1565</v>
      </c>
      <c r="AO281" s="228">
        <v>5.407</v>
      </c>
      <c r="AP281" s="228" t="s">
        <v>1052</v>
      </c>
      <c r="AQ281" s="228" t="s">
        <v>1565</v>
      </c>
      <c r="AR281" s="229"/>
      <c r="AS281" s="228" t="s">
        <v>1780</v>
      </c>
      <c r="AT281" s="228" t="s">
        <v>1565</v>
      </c>
      <c r="AU281" s="229"/>
      <c r="AV281" s="229"/>
      <c r="AW281" s="229"/>
      <c r="AX281" s="228" t="s">
        <v>1052</v>
      </c>
      <c r="AY281" s="228" t="s">
        <v>1565</v>
      </c>
    </row>
    <row r="282" ht="22.5" customHeight="1">
      <c r="A282" s="227">
        <v>45826.0</v>
      </c>
      <c r="B282" s="228">
        <v>2.08701268896827E14</v>
      </c>
      <c r="C282" s="229"/>
      <c r="D282" s="230">
        <v>45820.75310185185</v>
      </c>
      <c r="E282" s="228" t="s">
        <v>1563</v>
      </c>
      <c r="F282" s="228" t="s">
        <v>1564</v>
      </c>
      <c r="G282" s="231"/>
      <c r="H282" s="229"/>
      <c r="I282" s="229"/>
      <c r="J282" s="228">
        <v>845.0</v>
      </c>
      <c r="K282" s="228">
        <v>10.0</v>
      </c>
      <c r="L282" s="228">
        <v>0.0</v>
      </c>
      <c r="M282" s="228">
        <v>84.5</v>
      </c>
      <c r="N282" s="228">
        <v>84.5</v>
      </c>
      <c r="O282" s="232">
        <v>770.5</v>
      </c>
      <c r="P282" s="228">
        <v>38.52</v>
      </c>
      <c r="Q282" s="233">
        <v>809.02</v>
      </c>
      <c r="R282" s="228">
        <v>809.02</v>
      </c>
      <c r="S282" s="234">
        <v>0.1</v>
      </c>
      <c r="T282" s="228">
        <v>80.9</v>
      </c>
      <c r="U282" s="228">
        <v>0.0</v>
      </c>
      <c r="V282" s="228">
        <v>0.0</v>
      </c>
      <c r="W282" s="228">
        <v>0.0</v>
      </c>
      <c r="X282" s="228">
        <v>0.0</v>
      </c>
      <c r="Y282" s="228">
        <v>16.18</v>
      </c>
      <c r="Z282" s="228">
        <v>0.0</v>
      </c>
      <c r="AA282" s="228">
        <v>0.0</v>
      </c>
      <c r="AB282" s="228">
        <v>0.0</v>
      </c>
      <c r="AC282" s="228">
        <v>0.0</v>
      </c>
      <c r="AD282" s="228">
        <v>17.48</v>
      </c>
      <c r="AE282" s="233">
        <v>114.56</v>
      </c>
      <c r="AF282" s="228">
        <v>0.0</v>
      </c>
      <c r="AG282" s="228">
        <v>0.0</v>
      </c>
      <c r="AH282" s="233">
        <v>0.0</v>
      </c>
      <c r="AI282" s="235">
        <v>38.52</v>
      </c>
      <c r="AJ282" s="228">
        <v>0.0</v>
      </c>
      <c r="AK282" s="228">
        <v>0.77</v>
      </c>
      <c r="AL282" s="236">
        <v>39.29</v>
      </c>
      <c r="AM282" s="233">
        <v>655.18</v>
      </c>
      <c r="AN282" s="228" t="s">
        <v>1565</v>
      </c>
      <c r="AO282" s="228">
        <v>3.007</v>
      </c>
      <c r="AP282" s="228" t="s">
        <v>1052</v>
      </c>
      <c r="AQ282" s="228" t="s">
        <v>1565</v>
      </c>
      <c r="AR282" s="229"/>
      <c r="AS282" s="228" t="s">
        <v>1679</v>
      </c>
      <c r="AT282" s="228" t="s">
        <v>1565</v>
      </c>
      <c r="AU282" s="229"/>
      <c r="AV282" s="229"/>
      <c r="AW282" s="229"/>
      <c r="AX282" s="228" t="s">
        <v>1052</v>
      </c>
      <c r="AY282" s="228" t="s">
        <v>1565</v>
      </c>
    </row>
    <row r="283" ht="22.5" hidden="1" customHeight="1">
      <c r="A283" s="227">
        <v>45826.0</v>
      </c>
      <c r="B283" s="228">
        <v>2.08703511280439E14</v>
      </c>
      <c r="C283" s="229"/>
      <c r="D283" s="230">
        <v>45820.7790625</v>
      </c>
      <c r="E283" s="228" t="s">
        <v>1563</v>
      </c>
      <c r="F283" s="228" t="s">
        <v>1564</v>
      </c>
      <c r="G283" s="231"/>
      <c r="H283" s="229"/>
      <c r="I283" s="229"/>
      <c r="J283" s="228">
        <v>475.0</v>
      </c>
      <c r="K283" s="228">
        <v>10.0</v>
      </c>
      <c r="L283" s="228">
        <v>0.0</v>
      </c>
      <c r="M283" s="228">
        <v>0.0</v>
      </c>
      <c r="N283" s="228">
        <v>0.0</v>
      </c>
      <c r="O283" s="232">
        <v>485.0</v>
      </c>
      <c r="P283" s="228">
        <v>24.26</v>
      </c>
      <c r="Q283" s="233">
        <v>509.26</v>
      </c>
      <c r="R283" s="228">
        <v>509.24</v>
      </c>
      <c r="S283" s="234">
        <v>0.1</v>
      </c>
      <c r="T283" s="228">
        <v>50.92</v>
      </c>
      <c r="U283" s="228">
        <v>0.0</v>
      </c>
      <c r="V283" s="228">
        <v>0.0</v>
      </c>
      <c r="W283" s="228">
        <v>0.0</v>
      </c>
      <c r="X283" s="228">
        <v>0.0</v>
      </c>
      <c r="Y283" s="228">
        <v>10.18</v>
      </c>
      <c r="Z283" s="228">
        <v>0.0</v>
      </c>
      <c r="AA283" s="228">
        <v>0.0</v>
      </c>
      <c r="AB283" s="228">
        <v>0.0</v>
      </c>
      <c r="AC283" s="228">
        <v>0.0</v>
      </c>
      <c r="AD283" s="228">
        <v>11.0</v>
      </c>
      <c r="AE283" s="233">
        <v>72.1</v>
      </c>
      <c r="AF283" s="228">
        <v>0.0</v>
      </c>
      <c r="AG283" s="228">
        <v>0.0</v>
      </c>
      <c r="AH283" s="233">
        <v>0.0</v>
      </c>
      <c r="AI283" s="235">
        <v>24.25</v>
      </c>
      <c r="AJ283" s="228">
        <v>0.0</v>
      </c>
      <c r="AK283" s="228">
        <v>0.48</v>
      </c>
      <c r="AL283" s="236">
        <v>24.73</v>
      </c>
      <c r="AM283" s="233">
        <v>412.42</v>
      </c>
      <c r="AN283" s="228" t="s">
        <v>1565</v>
      </c>
      <c r="AO283" s="228">
        <v>6.543</v>
      </c>
      <c r="AP283" s="228" t="s">
        <v>1052</v>
      </c>
      <c r="AQ283" s="228" t="s">
        <v>1565</v>
      </c>
      <c r="AR283" s="229"/>
      <c r="AS283" s="228" t="s">
        <v>1781</v>
      </c>
      <c r="AT283" s="228" t="s">
        <v>1565</v>
      </c>
      <c r="AU283" s="229"/>
      <c r="AV283" s="229"/>
      <c r="AW283" s="229"/>
      <c r="AX283" s="228" t="s">
        <v>1052</v>
      </c>
      <c r="AY283" s="228" t="s">
        <v>1565</v>
      </c>
    </row>
    <row r="284" ht="22.5" customHeight="1">
      <c r="A284" s="227">
        <v>45826.0</v>
      </c>
      <c r="B284" s="228">
        <v>2.08709193672512E14</v>
      </c>
      <c r="C284" s="229"/>
      <c r="D284" s="230">
        <v>45820.844826388886</v>
      </c>
      <c r="E284" s="228" t="s">
        <v>1563</v>
      </c>
      <c r="F284" s="228" t="s">
        <v>1564</v>
      </c>
      <c r="G284" s="231"/>
      <c r="H284" s="229"/>
      <c r="I284" s="229"/>
      <c r="J284" s="228">
        <v>1440.0</v>
      </c>
      <c r="K284" s="228">
        <v>20.0</v>
      </c>
      <c r="L284" s="228">
        <v>0.0</v>
      </c>
      <c r="M284" s="228">
        <v>144.0</v>
      </c>
      <c r="N284" s="228">
        <v>144.0</v>
      </c>
      <c r="O284" s="232">
        <v>1316.0</v>
      </c>
      <c r="P284" s="228">
        <v>65.8</v>
      </c>
      <c r="Q284" s="233">
        <v>1381.8</v>
      </c>
      <c r="R284" s="228">
        <v>1381.8</v>
      </c>
      <c r="S284" s="234">
        <v>0.1</v>
      </c>
      <c r="T284" s="228">
        <v>138.18</v>
      </c>
      <c r="U284" s="228">
        <v>0.0</v>
      </c>
      <c r="V284" s="228">
        <v>0.0</v>
      </c>
      <c r="W284" s="228">
        <v>0.0</v>
      </c>
      <c r="X284" s="228">
        <v>0.0</v>
      </c>
      <c r="Y284" s="228">
        <v>27.64</v>
      </c>
      <c r="Z284" s="228">
        <v>0.0</v>
      </c>
      <c r="AA284" s="228">
        <v>0.0</v>
      </c>
      <c r="AB284" s="228">
        <v>0.0</v>
      </c>
      <c r="AC284" s="228">
        <v>0.0</v>
      </c>
      <c r="AD284" s="228">
        <v>29.84</v>
      </c>
      <c r="AE284" s="233">
        <v>195.66</v>
      </c>
      <c r="AF284" s="228">
        <v>0.0</v>
      </c>
      <c r="AG284" s="228">
        <v>0.0</v>
      </c>
      <c r="AH284" s="233">
        <v>0.0</v>
      </c>
      <c r="AI284" s="235">
        <v>65.8</v>
      </c>
      <c r="AJ284" s="228">
        <v>0.0</v>
      </c>
      <c r="AK284" s="228">
        <v>1.32</v>
      </c>
      <c r="AL284" s="236">
        <v>67.12</v>
      </c>
      <c r="AM284" s="233">
        <v>1119.01</v>
      </c>
      <c r="AN284" s="228" t="s">
        <v>1565</v>
      </c>
      <c r="AO284" s="228">
        <v>2.69</v>
      </c>
      <c r="AP284" s="228" t="s">
        <v>1052</v>
      </c>
      <c r="AQ284" s="228" t="s">
        <v>1565</v>
      </c>
      <c r="AR284" s="229"/>
      <c r="AS284" s="228" t="s">
        <v>1782</v>
      </c>
      <c r="AT284" s="228" t="s">
        <v>1565</v>
      </c>
      <c r="AU284" s="229"/>
      <c r="AV284" s="229"/>
      <c r="AW284" s="229"/>
      <c r="AX284" s="228" t="s">
        <v>1052</v>
      </c>
      <c r="AY284" s="228" t="s">
        <v>1565</v>
      </c>
    </row>
    <row r="285" ht="22.5" customHeight="1">
      <c r="A285" s="227">
        <v>45826.0</v>
      </c>
      <c r="B285" s="228">
        <v>2.08713117482182E14</v>
      </c>
      <c r="C285" s="229"/>
      <c r="D285" s="230">
        <v>45820.89024305555</v>
      </c>
      <c r="E285" s="228" t="s">
        <v>1563</v>
      </c>
      <c r="F285" s="228" t="s">
        <v>1564</v>
      </c>
      <c r="G285" s="231"/>
      <c r="H285" s="229"/>
      <c r="I285" s="229"/>
      <c r="J285" s="228">
        <v>850.0</v>
      </c>
      <c r="K285" s="228">
        <v>10.0</v>
      </c>
      <c r="L285" s="228">
        <v>0.0</v>
      </c>
      <c r="M285" s="228">
        <v>85.0</v>
      </c>
      <c r="N285" s="228">
        <v>85.0</v>
      </c>
      <c r="O285" s="232">
        <v>775.0</v>
      </c>
      <c r="P285" s="228">
        <v>38.76</v>
      </c>
      <c r="Q285" s="233">
        <v>813.76</v>
      </c>
      <c r="R285" s="228">
        <v>813.76</v>
      </c>
      <c r="S285" s="234">
        <v>0.1</v>
      </c>
      <c r="T285" s="228">
        <v>81.38</v>
      </c>
      <c r="U285" s="228">
        <v>0.0</v>
      </c>
      <c r="V285" s="228">
        <v>0.0</v>
      </c>
      <c r="W285" s="228">
        <v>0.0</v>
      </c>
      <c r="X285" s="228">
        <v>0.0</v>
      </c>
      <c r="Y285" s="228">
        <v>16.28</v>
      </c>
      <c r="Z285" s="228">
        <v>0.0</v>
      </c>
      <c r="AA285" s="228">
        <v>0.0</v>
      </c>
      <c r="AB285" s="228">
        <v>0.0</v>
      </c>
      <c r="AC285" s="228">
        <v>0.0</v>
      </c>
      <c r="AD285" s="228">
        <v>17.58</v>
      </c>
      <c r="AE285" s="233">
        <v>115.24</v>
      </c>
      <c r="AF285" s="228">
        <v>0.0</v>
      </c>
      <c r="AG285" s="228">
        <v>0.0</v>
      </c>
      <c r="AH285" s="233">
        <v>0.0</v>
      </c>
      <c r="AI285" s="235">
        <v>38.75</v>
      </c>
      <c r="AJ285" s="228">
        <v>0.0</v>
      </c>
      <c r="AK285" s="228">
        <v>0.78</v>
      </c>
      <c r="AL285" s="236">
        <v>39.53</v>
      </c>
      <c r="AM285" s="233">
        <v>658.99</v>
      </c>
      <c r="AN285" s="228" t="s">
        <v>1565</v>
      </c>
      <c r="AO285" s="228">
        <v>1.451</v>
      </c>
      <c r="AP285" s="228" t="s">
        <v>1052</v>
      </c>
      <c r="AQ285" s="228" t="s">
        <v>1565</v>
      </c>
      <c r="AR285" s="229"/>
      <c r="AS285" s="228" t="s">
        <v>1783</v>
      </c>
      <c r="AT285" s="228" t="s">
        <v>1565</v>
      </c>
      <c r="AU285" s="229"/>
      <c r="AV285" s="229"/>
      <c r="AW285" s="229"/>
      <c r="AX285" s="228" t="s">
        <v>1052</v>
      </c>
      <c r="AY285" s="228" t="s">
        <v>1565</v>
      </c>
    </row>
    <row r="286" ht="22.5" customHeight="1">
      <c r="A286" s="227">
        <v>45826.0</v>
      </c>
      <c r="B286" s="228">
        <v>2.0878298378737E14</v>
      </c>
      <c r="C286" s="229"/>
      <c r="D286" s="230">
        <v>45821.69887731481</v>
      </c>
      <c r="E286" s="228" t="s">
        <v>1563</v>
      </c>
      <c r="F286" s="228" t="s">
        <v>1564</v>
      </c>
      <c r="G286" s="231"/>
      <c r="H286" s="229"/>
      <c r="I286" s="228" t="s">
        <v>1577</v>
      </c>
      <c r="J286" s="228">
        <v>575.0</v>
      </c>
      <c r="K286" s="228">
        <v>10.0</v>
      </c>
      <c r="L286" s="228">
        <v>75.0</v>
      </c>
      <c r="M286" s="228">
        <v>50.0</v>
      </c>
      <c r="N286" s="228">
        <v>125.0</v>
      </c>
      <c r="O286" s="232">
        <v>460.0</v>
      </c>
      <c r="P286" s="228">
        <v>23.0</v>
      </c>
      <c r="Q286" s="233">
        <v>483.0</v>
      </c>
      <c r="R286" s="228">
        <v>483.0</v>
      </c>
      <c r="S286" s="234">
        <v>0.1</v>
      </c>
      <c r="T286" s="228">
        <v>48.3</v>
      </c>
      <c r="U286" s="228">
        <v>0.0</v>
      </c>
      <c r="V286" s="228">
        <v>0.0</v>
      </c>
      <c r="W286" s="228">
        <v>0.0</v>
      </c>
      <c r="X286" s="228">
        <v>0.0</v>
      </c>
      <c r="Y286" s="228">
        <v>9.66</v>
      </c>
      <c r="Z286" s="228">
        <v>0.0</v>
      </c>
      <c r="AA286" s="228">
        <v>0.0</v>
      </c>
      <c r="AB286" s="228">
        <v>0.0</v>
      </c>
      <c r="AC286" s="228">
        <v>0.0</v>
      </c>
      <c r="AD286" s="228">
        <v>10.44</v>
      </c>
      <c r="AE286" s="233">
        <v>68.4</v>
      </c>
      <c r="AF286" s="228">
        <v>0.0</v>
      </c>
      <c r="AG286" s="228">
        <v>0.0</v>
      </c>
      <c r="AH286" s="233">
        <v>0.0</v>
      </c>
      <c r="AI286" s="235">
        <v>23.0</v>
      </c>
      <c r="AJ286" s="228">
        <v>0.0</v>
      </c>
      <c r="AK286" s="228">
        <v>0.46</v>
      </c>
      <c r="AL286" s="236">
        <v>23.46</v>
      </c>
      <c r="AM286" s="233">
        <v>391.16</v>
      </c>
      <c r="AN286" s="228" t="s">
        <v>1565</v>
      </c>
      <c r="AO286" s="228">
        <v>0.745</v>
      </c>
      <c r="AP286" s="228" t="s">
        <v>1052</v>
      </c>
      <c r="AQ286" s="228" t="s">
        <v>1565</v>
      </c>
      <c r="AR286" s="229"/>
      <c r="AS286" s="228" t="s">
        <v>1784</v>
      </c>
      <c r="AT286" s="228" t="s">
        <v>1565</v>
      </c>
      <c r="AU286" s="229"/>
      <c r="AV286" s="229"/>
      <c r="AW286" s="229"/>
      <c r="AX286" s="228" t="s">
        <v>1052</v>
      </c>
      <c r="AY286" s="228" t="s">
        <v>1565</v>
      </c>
    </row>
    <row r="287" ht="22.5" customHeight="1">
      <c r="A287" s="227">
        <v>45826.0</v>
      </c>
      <c r="B287" s="228">
        <v>2.08785993406588E14</v>
      </c>
      <c r="C287" s="229"/>
      <c r="D287" s="230">
        <v>45821.733715277776</v>
      </c>
      <c r="E287" s="228" t="s">
        <v>1563</v>
      </c>
      <c r="F287" s="228" t="s">
        <v>1564</v>
      </c>
      <c r="G287" s="231"/>
      <c r="H287" s="229"/>
      <c r="I287" s="228" t="s">
        <v>1785</v>
      </c>
      <c r="J287" s="228">
        <v>850.0</v>
      </c>
      <c r="K287" s="228">
        <v>10.0</v>
      </c>
      <c r="L287" s="228">
        <v>75.0</v>
      </c>
      <c r="M287" s="228">
        <v>77.5</v>
      </c>
      <c r="N287" s="228">
        <v>152.5</v>
      </c>
      <c r="O287" s="232">
        <v>707.5</v>
      </c>
      <c r="P287" s="228">
        <v>35.38</v>
      </c>
      <c r="Q287" s="233">
        <v>742.88</v>
      </c>
      <c r="R287" s="228">
        <v>742.88</v>
      </c>
      <c r="S287" s="234">
        <v>0.1</v>
      </c>
      <c r="T287" s="228">
        <v>74.29</v>
      </c>
      <c r="U287" s="228">
        <v>0.0</v>
      </c>
      <c r="V287" s="228">
        <v>0.0</v>
      </c>
      <c r="W287" s="228">
        <v>0.0</v>
      </c>
      <c r="X287" s="228">
        <v>0.0</v>
      </c>
      <c r="Y287" s="228">
        <v>14.86</v>
      </c>
      <c r="Z287" s="228">
        <v>0.0</v>
      </c>
      <c r="AA287" s="228">
        <v>0.0</v>
      </c>
      <c r="AB287" s="228">
        <v>0.0</v>
      </c>
      <c r="AC287" s="228">
        <v>0.0</v>
      </c>
      <c r="AD287" s="228">
        <v>16.04</v>
      </c>
      <c r="AE287" s="233">
        <v>105.19</v>
      </c>
      <c r="AF287" s="228">
        <v>0.0</v>
      </c>
      <c r="AG287" s="228">
        <v>0.0</v>
      </c>
      <c r="AH287" s="233">
        <v>0.0</v>
      </c>
      <c r="AI287" s="235">
        <v>35.38</v>
      </c>
      <c r="AJ287" s="228">
        <v>0.0</v>
      </c>
      <c r="AK287" s="228">
        <v>0.71</v>
      </c>
      <c r="AL287" s="236">
        <v>36.09</v>
      </c>
      <c r="AM287" s="233">
        <v>601.59</v>
      </c>
      <c r="AN287" s="228" t="s">
        <v>1565</v>
      </c>
      <c r="AO287" s="228">
        <v>4.179</v>
      </c>
      <c r="AP287" s="228" t="s">
        <v>1052</v>
      </c>
      <c r="AQ287" s="228" t="s">
        <v>1565</v>
      </c>
      <c r="AR287" s="228" t="s">
        <v>1577</v>
      </c>
      <c r="AS287" s="228" t="s">
        <v>1786</v>
      </c>
      <c r="AT287" s="228" t="s">
        <v>1565</v>
      </c>
      <c r="AU287" s="229"/>
      <c r="AV287" s="229"/>
      <c r="AW287" s="229"/>
      <c r="AX287" s="228" t="s">
        <v>1052</v>
      </c>
      <c r="AY287" s="228" t="s">
        <v>1565</v>
      </c>
    </row>
    <row r="288" ht="22.5" customHeight="1">
      <c r="A288" s="227">
        <v>45826.0</v>
      </c>
      <c r="B288" s="228">
        <v>2.08792624605511E14</v>
      </c>
      <c r="C288" s="229"/>
      <c r="D288" s="230">
        <v>45821.81046296296</v>
      </c>
      <c r="E288" s="228" t="s">
        <v>1563</v>
      </c>
      <c r="F288" s="228" t="s">
        <v>1564</v>
      </c>
      <c r="G288" s="231"/>
      <c r="H288" s="229"/>
      <c r="I288" s="228" t="s">
        <v>1585</v>
      </c>
      <c r="J288" s="228">
        <v>990.0</v>
      </c>
      <c r="K288" s="228">
        <v>0.0</v>
      </c>
      <c r="L288" s="228">
        <v>49.99</v>
      </c>
      <c r="M288" s="228">
        <v>93.99</v>
      </c>
      <c r="N288" s="228">
        <v>143.98</v>
      </c>
      <c r="O288" s="232">
        <v>846.02</v>
      </c>
      <c r="P288" s="228">
        <v>42.3</v>
      </c>
      <c r="Q288" s="233">
        <v>888.32</v>
      </c>
      <c r="R288" s="228">
        <v>888.32</v>
      </c>
      <c r="S288" s="234">
        <v>0.1</v>
      </c>
      <c r="T288" s="228">
        <v>88.83</v>
      </c>
      <c r="U288" s="228">
        <v>0.0</v>
      </c>
      <c r="V288" s="228">
        <v>0.0</v>
      </c>
      <c r="W288" s="228">
        <v>0.0</v>
      </c>
      <c r="X288" s="228">
        <v>0.0</v>
      </c>
      <c r="Y288" s="228">
        <v>17.77</v>
      </c>
      <c r="Z288" s="228">
        <v>0.0</v>
      </c>
      <c r="AA288" s="228">
        <v>0.0</v>
      </c>
      <c r="AB288" s="228">
        <v>0.0</v>
      </c>
      <c r="AC288" s="228">
        <v>0.0</v>
      </c>
      <c r="AD288" s="228">
        <v>19.18</v>
      </c>
      <c r="AE288" s="233">
        <v>125.78</v>
      </c>
      <c r="AF288" s="228">
        <v>0.0</v>
      </c>
      <c r="AG288" s="228">
        <v>0.0</v>
      </c>
      <c r="AH288" s="233">
        <v>0.0</v>
      </c>
      <c r="AI288" s="235">
        <v>42.3</v>
      </c>
      <c r="AJ288" s="228">
        <v>0.0</v>
      </c>
      <c r="AK288" s="228">
        <v>0.85</v>
      </c>
      <c r="AL288" s="236">
        <v>43.15</v>
      </c>
      <c r="AM288" s="233">
        <v>719.37</v>
      </c>
      <c r="AN288" s="228" t="s">
        <v>1565</v>
      </c>
      <c r="AO288" s="228">
        <v>0.745</v>
      </c>
      <c r="AP288" s="228" t="s">
        <v>1052</v>
      </c>
      <c r="AQ288" s="228" t="s">
        <v>1565</v>
      </c>
      <c r="AR288" s="229"/>
      <c r="AS288" s="228" t="s">
        <v>1672</v>
      </c>
      <c r="AT288" s="228" t="s">
        <v>1565</v>
      </c>
      <c r="AU288" s="229"/>
      <c r="AV288" s="229"/>
      <c r="AW288" s="229"/>
      <c r="AX288" s="228" t="s">
        <v>1052</v>
      </c>
      <c r="AY288" s="228" t="s">
        <v>1565</v>
      </c>
    </row>
    <row r="289" ht="22.5" customHeight="1">
      <c r="A289" s="227">
        <v>45826.0</v>
      </c>
      <c r="B289" s="228">
        <v>2.08794124160586E14</v>
      </c>
      <c r="C289" s="229"/>
      <c r="D289" s="230">
        <v>45821.82782407408</v>
      </c>
      <c r="E289" s="228" t="s">
        <v>1563</v>
      </c>
      <c r="F289" s="228" t="s">
        <v>1564</v>
      </c>
      <c r="G289" s="231"/>
      <c r="H289" s="229"/>
      <c r="I289" s="229"/>
      <c r="J289" s="228">
        <v>915.0</v>
      </c>
      <c r="K289" s="228">
        <v>10.0</v>
      </c>
      <c r="L289" s="228">
        <v>0.0</v>
      </c>
      <c r="M289" s="228">
        <v>91.5</v>
      </c>
      <c r="N289" s="228">
        <v>91.5</v>
      </c>
      <c r="O289" s="232">
        <v>833.5</v>
      </c>
      <c r="P289" s="228">
        <v>41.68</v>
      </c>
      <c r="Q289" s="233">
        <v>875.18</v>
      </c>
      <c r="R289" s="228">
        <v>875.18</v>
      </c>
      <c r="S289" s="234">
        <v>0.1</v>
      </c>
      <c r="T289" s="228">
        <v>87.52</v>
      </c>
      <c r="U289" s="228">
        <v>0.0</v>
      </c>
      <c r="V289" s="228">
        <v>0.0</v>
      </c>
      <c r="W289" s="228">
        <v>0.0</v>
      </c>
      <c r="X289" s="228">
        <v>0.0</v>
      </c>
      <c r="Y289" s="228">
        <v>17.5</v>
      </c>
      <c r="Z289" s="228">
        <v>0.0</v>
      </c>
      <c r="AA289" s="228">
        <v>0.0</v>
      </c>
      <c r="AB289" s="228">
        <v>0.0</v>
      </c>
      <c r="AC289" s="228">
        <v>0.0</v>
      </c>
      <c r="AD289" s="228">
        <v>18.9</v>
      </c>
      <c r="AE289" s="233">
        <v>123.92</v>
      </c>
      <c r="AF289" s="228">
        <v>0.0</v>
      </c>
      <c r="AG289" s="228">
        <v>0.0</v>
      </c>
      <c r="AH289" s="233">
        <v>0.0</v>
      </c>
      <c r="AI289" s="235">
        <v>41.67</v>
      </c>
      <c r="AJ289" s="228">
        <v>0.0</v>
      </c>
      <c r="AK289" s="228">
        <v>0.83</v>
      </c>
      <c r="AL289" s="236">
        <v>42.5</v>
      </c>
      <c r="AM289" s="233">
        <v>708.74</v>
      </c>
      <c r="AN289" s="228" t="s">
        <v>1565</v>
      </c>
      <c r="AO289" s="228">
        <v>5.606</v>
      </c>
      <c r="AP289" s="228" t="s">
        <v>1052</v>
      </c>
      <c r="AQ289" s="228" t="s">
        <v>1565</v>
      </c>
      <c r="AR289" s="229"/>
      <c r="AS289" s="228" t="s">
        <v>1787</v>
      </c>
      <c r="AT289" s="228" t="s">
        <v>1565</v>
      </c>
      <c r="AU289" s="229"/>
      <c r="AV289" s="229"/>
      <c r="AW289" s="229"/>
      <c r="AX289" s="228" t="s">
        <v>1052</v>
      </c>
      <c r="AY289" s="228" t="s">
        <v>1565</v>
      </c>
    </row>
    <row r="290" ht="22.5" hidden="1" customHeight="1">
      <c r="A290" s="227">
        <v>45826.0</v>
      </c>
      <c r="B290" s="228">
        <v>2.08794415967365E14</v>
      </c>
      <c r="C290" s="229"/>
      <c r="D290" s="230">
        <v>45821.831192129626</v>
      </c>
      <c r="E290" s="228" t="s">
        <v>1563</v>
      </c>
      <c r="F290" s="228" t="s">
        <v>1564</v>
      </c>
      <c r="G290" s="231"/>
      <c r="H290" s="229"/>
      <c r="I290" s="228" t="s">
        <v>1577</v>
      </c>
      <c r="J290" s="228">
        <v>450.0</v>
      </c>
      <c r="K290" s="228">
        <v>0.0</v>
      </c>
      <c r="L290" s="228">
        <v>75.0</v>
      </c>
      <c r="M290" s="228">
        <v>0.0</v>
      </c>
      <c r="N290" s="228">
        <v>75.0</v>
      </c>
      <c r="O290" s="232">
        <v>375.0</v>
      </c>
      <c r="P290" s="228">
        <v>18.76</v>
      </c>
      <c r="Q290" s="233">
        <v>393.76</v>
      </c>
      <c r="R290" s="228">
        <v>393.76</v>
      </c>
      <c r="S290" s="234">
        <v>0.1</v>
      </c>
      <c r="T290" s="228">
        <v>39.38</v>
      </c>
      <c r="U290" s="228">
        <v>0.0</v>
      </c>
      <c r="V290" s="228">
        <v>0.0</v>
      </c>
      <c r="W290" s="228">
        <v>0.0</v>
      </c>
      <c r="X290" s="228">
        <v>0.0</v>
      </c>
      <c r="Y290" s="228">
        <v>7.88</v>
      </c>
      <c r="Z290" s="228">
        <v>0.0</v>
      </c>
      <c r="AA290" s="228">
        <v>0.0</v>
      </c>
      <c r="AB290" s="228">
        <v>0.0</v>
      </c>
      <c r="AC290" s="228">
        <v>0.0</v>
      </c>
      <c r="AD290" s="228">
        <v>8.5</v>
      </c>
      <c r="AE290" s="233">
        <v>55.76</v>
      </c>
      <c r="AF290" s="228">
        <v>0.0</v>
      </c>
      <c r="AG290" s="228">
        <v>0.0</v>
      </c>
      <c r="AH290" s="233">
        <v>0.0</v>
      </c>
      <c r="AI290" s="235">
        <v>18.75</v>
      </c>
      <c r="AJ290" s="228">
        <v>0.0</v>
      </c>
      <c r="AK290" s="228">
        <v>0.38</v>
      </c>
      <c r="AL290" s="236">
        <v>19.13</v>
      </c>
      <c r="AM290" s="233">
        <v>318.85</v>
      </c>
      <c r="AN290" s="228" t="s">
        <v>1565</v>
      </c>
      <c r="AO290" s="228">
        <v>1.451</v>
      </c>
      <c r="AP290" s="228" t="s">
        <v>1052</v>
      </c>
      <c r="AQ290" s="228" t="s">
        <v>1565</v>
      </c>
      <c r="AR290" s="229"/>
      <c r="AS290" s="228" t="s">
        <v>1788</v>
      </c>
      <c r="AT290" s="228" t="s">
        <v>1565</v>
      </c>
      <c r="AU290" s="229"/>
      <c r="AV290" s="229"/>
      <c r="AW290" s="229"/>
      <c r="AX290" s="228" t="s">
        <v>1052</v>
      </c>
      <c r="AY290" s="228" t="s">
        <v>1565</v>
      </c>
    </row>
    <row r="291" ht="22.5" customHeight="1">
      <c r="A291" s="227">
        <v>45826.0</v>
      </c>
      <c r="B291" s="228">
        <v>2.08795422031699E14</v>
      </c>
      <c r="C291" s="229"/>
      <c r="D291" s="230">
        <v>45821.84284722222</v>
      </c>
      <c r="E291" s="228" t="s">
        <v>1563</v>
      </c>
      <c r="F291" s="228" t="s">
        <v>1564</v>
      </c>
      <c r="G291" s="231"/>
      <c r="H291" s="229"/>
      <c r="I291" s="228" t="s">
        <v>1577</v>
      </c>
      <c r="J291" s="228">
        <v>750.0</v>
      </c>
      <c r="K291" s="228">
        <v>10.0</v>
      </c>
      <c r="L291" s="228">
        <v>75.0</v>
      </c>
      <c r="M291" s="228">
        <v>67.5</v>
      </c>
      <c r="N291" s="228">
        <v>142.5</v>
      </c>
      <c r="O291" s="232">
        <v>617.5</v>
      </c>
      <c r="P291" s="228">
        <v>30.88</v>
      </c>
      <c r="Q291" s="233">
        <v>648.38</v>
      </c>
      <c r="R291" s="228">
        <v>648.38</v>
      </c>
      <c r="S291" s="234">
        <v>0.1</v>
      </c>
      <c r="T291" s="228">
        <v>64.84</v>
      </c>
      <c r="U291" s="228">
        <v>0.0</v>
      </c>
      <c r="V291" s="228">
        <v>0.0</v>
      </c>
      <c r="W291" s="228">
        <v>0.0</v>
      </c>
      <c r="X291" s="228">
        <v>0.0</v>
      </c>
      <c r="Y291" s="228">
        <v>12.97</v>
      </c>
      <c r="Z291" s="228">
        <v>0.0</v>
      </c>
      <c r="AA291" s="228">
        <v>0.0</v>
      </c>
      <c r="AB291" s="228">
        <v>0.0</v>
      </c>
      <c r="AC291" s="228">
        <v>0.0</v>
      </c>
      <c r="AD291" s="228">
        <v>14.0</v>
      </c>
      <c r="AE291" s="233">
        <v>91.81</v>
      </c>
      <c r="AF291" s="228">
        <v>0.0</v>
      </c>
      <c r="AG291" s="228">
        <v>0.0</v>
      </c>
      <c r="AH291" s="233">
        <v>0.0</v>
      </c>
      <c r="AI291" s="235">
        <v>30.88</v>
      </c>
      <c r="AJ291" s="228">
        <v>0.0</v>
      </c>
      <c r="AK291" s="228">
        <v>0.62</v>
      </c>
      <c r="AL291" s="236">
        <v>31.5</v>
      </c>
      <c r="AM291" s="233">
        <v>525.06</v>
      </c>
      <c r="AN291" s="228" t="s">
        <v>1565</v>
      </c>
      <c r="AO291" s="228">
        <v>0.745</v>
      </c>
      <c r="AP291" s="228" t="s">
        <v>1052</v>
      </c>
      <c r="AQ291" s="228" t="s">
        <v>1565</v>
      </c>
      <c r="AR291" s="229"/>
      <c r="AS291" s="228" t="s">
        <v>1789</v>
      </c>
      <c r="AT291" s="228" t="s">
        <v>1565</v>
      </c>
      <c r="AU291" s="229"/>
      <c r="AV291" s="229"/>
      <c r="AW291" s="229"/>
      <c r="AX291" s="228" t="s">
        <v>1052</v>
      </c>
      <c r="AY291" s="228" t="s">
        <v>1565</v>
      </c>
    </row>
    <row r="292" ht="22.5" customHeight="1">
      <c r="A292" s="227">
        <v>45826.0</v>
      </c>
      <c r="B292" s="228">
        <v>2.08796150495703E14</v>
      </c>
      <c r="C292" s="229"/>
      <c r="D292" s="230">
        <v>45821.851273148146</v>
      </c>
      <c r="E292" s="228" t="s">
        <v>1563</v>
      </c>
      <c r="F292" s="228" t="s">
        <v>1564</v>
      </c>
      <c r="G292" s="231"/>
      <c r="H292" s="229"/>
      <c r="I292" s="228" t="s">
        <v>1585</v>
      </c>
      <c r="J292" s="228">
        <v>695.0</v>
      </c>
      <c r="K292" s="228">
        <v>10.0</v>
      </c>
      <c r="L292" s="228">
        <v>50.0</v>
      </c>
      <c r="M292" s="228">
        <v>64.5</v>
      </c>
      <c r="N292" s="228">
        <v>114.5</v>
      </c>
      <c r="O292" s="232">
        <v>590.5</v>
      </c>
      <c r="P292" s="228">
        <v>29.52</v>
      </c>
      <c r="Q292" s="233">
        <v>620.02</v>
      </c>
      <c r="R292" s="228">
        <v>620.02</v>
      </c>
      <c r="S292" s="234">
        <v>0.1</v>
      </c>
      <c r="T292" s="228">
        <v>62.0</v>
      </c>
      <c r="U292" s="228">
        <v>0.0</v>
      </c>
      <c r="V292" s="228">
        <v>0.0</v>
      </c>
      <c r="W292" s="228">
        <v>0.0</v>
      </c>
      <c r="X292" s="228">
        <v>0.0</v>
      </c>
      <c r="Y292" s="228">
        <v>12.4</v>
      </c>
      <c r="Z292" s="228">
        <v>0.0</v>
      </c>
      <c r="AA292" s="228">
        <v>0.0</v>
      </c>
      <c r="AB292" s="228">
        <v>0.0</v>
      </c>
      <c r="AC292" s="228">
        <v>0.0</v>
      </c>
      <c r="AD292" s="228">
        <v>13.4</v>
      </c>
      <c r="AE292" s="233">
        <v>87.8</v>
      </c>
      <c r="AF292" s="228">
        <v>0.0</v>
      </c>
      <c r="AG292" s="228">
        <v>0.0</v>
      </c>
      <c r="AH292" s="233">
        <v>0.0</v>
      </c>
      <c r="AI292" s="235">
        <v>29.53</v>
      </c>
      <c r="AJ292" s="228">
        <v>0.0</v>
      </c>
      <c r="AK292" s="228">
        <v>0.59</v>
      </c>
      <c r="AL292" s="236">
        <v>30.12</v>
      </c>
      <c r="AM292" s="233">
        <v>502.12</v>
      </c>
      <c r="AN292" s="228" t="s">
        <v>1565</v>
      </c>
      <c r="AO292" s="228">
        <v>4.793</v>
      </c>
      <c r="AP292" s="228" t="s">
        <v>1052</v>
      </c>
      <c r="AQ292" s="228" t="s">
        <v>1565</v>
      </c>
      <c r="AR292" s="229"/>
      <c r="AS292" s="228" t="s">
        <v>1790</v>
      </c>
      <c r="AT292" s="228" t="s">
        <v>1565</v>
      </c>
      <c r="AU292" s="229"/>
      <c r="AV292" s="229"/>
      <c r="AW292" s="229"/>
      <c r="AX292" s="228" t="s">
        <v>1052</v>
      </c>
      <c r="AY292" s="228" t="s">
        <v>1565</v>
      </c>
    </row>
    <row r="293" ht="22.5" hidden="1" customHeight="1">
      <c r="A293" s="227">
        <v>45826.0</v>
      </c>
      <c r="B293" s="228">
        <v>2.08796546125964E14</v>
      </c>
      <c r="C293" s="229"/>
      <c r="D293" s="230">
        <v>45821.85585648148</v>
      </c>
      <c r="E293" s="228" t="s">
        <v>1563</v>
      </c>
      <c r="F293" s="228" t="s">
        <v>1564</v>
      </c>
      <c r="G293" s="231"/>
      <c r="H293" s="229"/>
      <c r="I293" s="229"/>
      <c r="J293" s="228">
        <v>400.0</v>
      </c>
      <c r="K293" s="228">
        <v>0.0</v>
      </c>
      <c r="L293" s="228">
        <v>0.0</v>
      </c>
      <c r="M293" s="228">
        <v>0.0</v>
      </c>
      <c r="N293" s="228">
        <v>0.0</v>
      </c>
      <c r="O293" s="232">
        <v>400.0</v>
      </c>
      <c r="P293" s="228">
        <v>20.0</v>
      </c>
      <c r="Q293" s="233">
        <v>420.0</v>
      </c>
      <c r="R293" s="228">
        <v>420.0</v>
      </c>
      <c r="S293" s="234">
        <v>0.1</v>
      </c>
      <c r="T293" s="228">
        <v>42.0</v>
      </c>
      <c r="U293" s="228">
        <v>0.0</v>
      </c>
      <c r="V293" s="228">
        <v>0.0</v>
      </c>
      <c r="W293" s="228">
        <v>0.0</v>
      </c>
      <c r="X293" s="228">
        <v>0.0</v>
      </c>
      <c r="Y293" s="228">
        <v>8.4</v>
      </c>
      <c r="Z293" s="228">
        <v>0.0</v>
      </c>
      <c r="AA293" s="228">
        <v>0.0</v>
      </c>
      <c r="AB293" s="228">
        <v>0.0</v>
      </c>
      <c r="AC293" s="228">
        <v>0.0</v>
      </c>
      <c r="AD293" s="228">
        <v>9.08</v>
      </c>
      <c r="AE293" s="233">
        <v>59.48</v>
      </c>
      <c r="AF293" s="228">
        <v>0.0</v>
      </c>
      <c r="AG293" s="228">
        <v>0.0</v>
      </c>
      <c r="AH293" s="233">
        <v>0.0</v>
      </c>
      <c r="AI293" s="235">
        <v>20.0</v>
      </c>
      <c r="AJ293" s="228">
        <v>0.0</v>
      </c>
      <c r="AK293" s="228">
        <v>0.4</v>
      </c>
      <c r="AL293" s="236">
        <v>20.4</v>
      </c>
      <c r="AM293" s="233">
        <v>340.14</v>
      </c>
      <c r="AN293" s="228" t="s">
        <v>1565</v>
      </c>
      <c r="AO293" s="228">
        <v>0.773</v>
      </c>
      <c r="AP293" s="228" t="s">
        <v>1052</v>
      </c>
      <c r="AQ293" s="228" t="s">
        <v>1565</v>
      </c>
      <c r="AR293" s="229"/>
      <c r="AS293" s="228" t="s">
        <v>1596</v>
      </c>
      <c r="AT293" s="228" t="s">
        <v>1565</v>
      </c>
      <c r="AU293" s="229"/>
      <c r="AV293" s="229"/>
      <c r="AW293" s="229"/>
      <c r="AX293" s="228" t="s">
        <v>1052</v>
      </c>
      <c r="AY293" s="228" t="s">
        <v>1565</v>
      </c>
    </row>
    <row r="294" ht="22.5" customHeight="1">
      <c r="A294" s="227">
        <v>45826.0</v>
      </c>
      <c r="B294" s="228">
        <v>2.08797855230721E14</v>
      </c>
      <c r="C294" s="229"/>
      <c r="D294" s="230">
        <v>45821.87100694444</v>
      </c>
      <c r="E294" s="228" t="s">
        <v>1563</v>
      </c>
      <c r="F294" s="228" t="s">
        <v>1564</v>
      </c>
      <c r="G294" s="231"/>
      <c r="H294" s="229"/>
      <c r="I294" s="228" t="s">
        <v>1791</v>
      </c>
      <c r="J294" s="228">
        <v>750.0</v>
      </c>
      <c r="K294" s="228">
        <v>10.0</v>
      </c>
      <c r="L294" s="228">
        <v>75.0</v>
      </c>
      <c r="M294" s="228">
        <v>67.5</v>
      </c>
      <c r="N294" s="228">
        <v>142.5</v>
      </c>
      <c r="O294" s="232">
        <v>617.5</v>
      </c>
      <c r="P294" s="228">
        <v>30.88</v>
      </c>
      <c r="Q294" s="233">
        <v>648.38</v>
      </c>
      <c r="R294" s="228">
        <v>648.38</v>
      </c>
      <c r="S294" s="234">
        <v>0.1</v>
      </c>
      <c r="T294" s="228">
        <v>64.84</v>
      </c>
      <c r="U294" s="228">
        <v>0.0</v>
      </c>
      <c r="V294" s="228">
        <v>0.0</v>
      </c>
      <c r="W294" s="228">
        <v>0.0</v>
      </c>
      <c r="X294" s="228">
        <v>0.0</v>
      </c>
      <c r="Y294" s="228">
        <v>12.97</v>
      </c>
      <c r="Z294" s="228">
        <v>0.0</v>
      </c>
      <c r="AA294" s="228">
        <v>0.0</v>
      </c>
      <c r="AB294" s="228">
        <v>0.0</v>
      </c>
      <c r="AC294" s="228">
        <v>0.0</v>
      </c>
      <c r="AD294" s="228">
        <v>14.0</v>
      </c>
      <c r="AE294" s="233">
        <v>91.81</v>
      </c>
      <c r="AF294" s="228">
        <v>0.0</v>
      </c>
      <c r="AG294" s="228">
        <v>0.0</v>
      </c>
      <c r="AH294" s="233">
        <v>0.0</v>
      </c>
      <c r="AI294" s="235">
        <v>30.88</v>
      </c>
      <c r="AJ294" s="228">
        <v>0.0</v>
      </c>
      <c r="AK294" s="228">
        <v>0.62</v>
      </c>
      <c r="AL294" s="236">
        <v>31.5</v>
      </c>
      <c r="AM294" s="233">
        <v>525.06</v>
      </c>
      <c r="AN294" s="228" t="s">
        <v>1565</v>
      </c>
      <c r="AO294" s="228">
        <v>1.985</v>
      </c>
      <c r="AP294" s="228" t="s">
        <v>1052</v>
      </c>
      <c r="AQ294" s="228" t="s">
        <v>1565</v>
      </c>
      <c r="AR294" s="228" t="s">
        <v>1577</v>
      </c>
      <c r="AS294" s="228" t="s">
        <v>1792</v>
      </c>
      <c r="AT294" s="228" t="s">
        <v>1565</v>
      </c>
      <c r="AU294" s="229"/>
      <c r="AV294" s="229"/>
      <c r="AW294" s="229"/>
      <c r="AX294" s="228" t="s">
        <v>1052</v>
      </c>
      <c r="AY294" s="228" t="s">
        <v>1565</v>
      </c>
    </row>
    <row r="295" ht="22.5" customHeight="1">
      <c r="A295" s="227">
        <v>45826.0</v>
      </c>
      <c r="B295" s="228">
        <v>2.08797864880971E14</v>
      </c>
      <c r="C295" s="229"/>
      <c r="D295" s="230">
        <v>45821.87111111111</v>
      </c>
      <c r="E295" s="228" t="s">
        <v>1563</v>
      </c>
      <c r="F295" s="228" t="s">
        <v>1564</v>
      </c>
      <c r="G295" s="231"/>
      <c r="H295" s="229"/>
      <c r="I295" s="228" t="s">
        <v>1577</v>
      </c>
      <c r="J295" s="228">
        <v>625.0</v>
      </c>
      <c r="K295" s="228">
        <v>10.0</v>
      </c>
      <c r="L295" s="228">
        <v>75.0</v>
      </c>
      <c r="M295" s="228">
        <v>55.0</v>
      </c>
      <c r="N295" s="228">
        <v>130.0</v>
      </c>
      <c r="O295" s="232">
        <v>505.0</v>
      </c>
      <c r="P295" s="228">
        <v>25.26</v>
      </c>
      <c r="Q295" s="233">
        <v>530.26</v>
      </c>
      <c r="R295" s="228">
        <v>530.24</v>
      </c>
      <c r="S295" s="234">
        <v>0.1</v>
      </c>
      <c r="T295" s="228">
        <v>53.02</v>
      </c>
      <c r="U295" s="228">
        <v>0.0</v>
      </c>
      <c r="V295" s="228">
        <v>0.0</v>
      </c>
      <c r="W295" s="228">
        <v>0.0</v>
      </c>
      <c r="X295" s="228">
        <v>0.0</v>
      </c>
      <c r="Y295" s="228">
        <v>10.6</v>
      </c>
      <c r="Z295" s="228">
        <v>0.0</v>
      </c>
      <c r="AA295" s="228">
        <v>0.0</v>
      </c>
      <c r="AB295" s="228">
        <v>0.0</v>
      </c>
      <c r="AC295" s="228">
        <v>0.0</v>
      </c>
      <c r="AD295" s="228">
        <v>11.46</v>
      </c>
      <c r="AE295" s="233">
        <v>75.08</v>
      </c>
      <c r="AF295" s="228">
        <v>0.0</v>
      </c>
      <c r="AG295" s="228">
        <v>0.0</v>
      </c>
      <c r="AH295" s="233">
        <v>0.0</v>
      </c>
      <c r="AI295" s="235">
        <v>25.25</v>
      </c>
      <c r="AJ295" s="228">
        <v>0.0</v>
      </c>
      <c r="AK295" s="228">
        <v>0.51</v>
      </c>
      <c r="AL295" s="236">
        <v>25.76</v>
      </c>
      <c r="AM295" s="233">
        <v>429.43</v>
      </c>
      <c r="AN295" s="228" t="s">
        <v>1565</v>
      </c>
      <c r="AO295" s="228">
        <v>2.748</v>
      </c>
      <c r="AP295" s="228" t="s">
        <v>1052</v>
      </c>
      <c r="AQ295" s="228" t="s">
        <v>1565</v>
      </c>
      <c r="AR295" s="229"/>
      <c r="AS295" s="228" t="s">
        <v>1793</v>
      </c>
      <c r="AT295" s="228" t="s">
        <v>1565</v>
      </c>
      <c r="AU295" s="229"/>
      <c r="AV295" s="229"/>
      <c r="AW295" s="229"/>
      <c r="AX295" s="228" t="s">
        <v>1052</v>
      </c>
      <c r="AY295" s="228" t="s">
        <v>1565</v>
      </c>
    </row>
    <row r="296" ht="22.5" customHeight="1">
      <c r="A296" s="227">
        <v>45826.0</v>
      </c>
      <c r="B296" s="228">
        <v>2.08798799343033E14</v>
      </c>
      <c r="C296" s="229"/>
      <c r="D296" s="230">
        <v>45821.88193287037</v>
      </c>
      <c r="E296" s="228" t="s">
        <v>1563</v>
      </c>
      <c r="F296" s="228" t="s">
        <v>1564</v>
      </c>
      <c r="G296" s="231"/>
      <c r="H296" s="229"/>
      <c r="I296" s="228" t="s">
        <v>1582</v>
      </c>
      <c r="J296" s="228">
        <v>1700.0</v>
      </c>
      <c r="K296" s="228">
        <v>0.0</v>
      </c>
      <c r="L296" s="228">
        <v>49.99</v>
      </c>
      <c r="M296" s="228">
        <v>159.99</v>
      </c>
      <c r="N296" s="228">
        <v>209.98</v>
      </c>
      <c r="O296" s="232">
        <v>1490.02</v>
      </c>
      <c r="P296" s="228">
        <v>74.5</v>
      </c>
      <c r="Q296" s="233">
        <v>1564.52</v>
      </c>
      <c r="R296" s="228">
        <v>1564.52</v>
      </c>
      <c r="S296" s="234">
        <v>0.1</v>
      </c>
      <c r="T296" s="228">
        <v>156.45</v>
      </c>
      <c r="U296" s="228">
        <v>0.0</v>
      </c>
      <c r="V296" s="228">
        <v>0.0</v>
      </c>
      <c r="W296" s="228">
        <v>0.0</v>
      </c>
      <c r="X296" s="228">
        <v>0.0</v>
      </c>
      <c r="Y296" s="228">
        <v>31.29</v>
      </c>
      <c r="Z296" s="228">
        <v>0.0</v>
      </c>
      <c r="AA296" s="228">
        <v>0.0</v>
      </c>
      <c r="AB296" s="228">
        <v>0.0</v>
      </c>
      <c r="AC296" s="228">
        <v>0.0</v>
      </c>
      <c r="AD296" s="228">
        <v>33.8</v>
      </c>
      <c r="AE296" s="233">
        <v>221.54</v>
      </c>
      <c r="AF296" s="228">
        <v>0.0</v>
      </c>
      <c r="AG296" s="228">
        <v>0.0</v>
      </c>
      <c r="AH296" s="233">
        <v>0.0</v>
      </c>
      <c r="AI296" s="235">
        <v>74.5</v>
      </c>
      <c r="AJ296" s="228">
        <v>0.0</v>
      </c>
      <c r="AK296" s="228">
        <v>1.49</v>
      </c>
      <c r="AL296" s="236">
        <v>75.99</v>
      </c>
      <c r="AM296" s="233">
        <v>1267.01</v>
      </c>
      <c r="AN296" s="228" t="s">
        <v>1565</v>
      </c>
      <c r="AO296" s="228">
        <v>3.123</v>
      </c>
      <c r="AP296" s="228" t="s">
        <v>1052</v>
      </c>
      <c r="AQ296" s="228" t="s">
        <v>1565</v>
      </c>
      <c r="AR296" s="228" t="s">
        <v>1585</v>
      </c>
      <c r="AS296" s="228" t="s">
        <v>1794</v>
      </c>
      <c r="AT296" s="228" t="s">
        <v>1565</v>
      </c>
      <c r="AU296" s="229"/>
      <c r="AV296" s="229"/>
      <c r="AW296" s="229"/>
      <c r="AX296" s="228" t="s">
        <v>1052</v>
      </c>
      <c r="AY296" s="228" t="s">
        <v>1565</v>
      </c>
    </row>
    <row r="297" ht="22.5" customHeight="1">
      <c r="A297" s="227">
        <v>45826.0</v>
      </c>
      <c r="B297" s="228">
        <v>2.08799159540603E14</v>
      </c>
      <c r="C297" s="229"/>
      <c r="D297" s="230">
        <v>45821.886099537034</v>
      </c>
      <c r="E297" s="228" t="s">
        <v>1563</v>
      </c>
      <c r="F297" s="228" t="s">
        <v>1564</v>
      </c>
      <c r="G297" s="231"/>
      <c r="H297" s="229"/>
      <c r="I297" s="228" t="s">
        <v>1577</v>
      </c>
      <c r="J297" s="228">
        <v>850.0</v>
      </c>
      <c r="K297" s="228">
        <v>10.0</v>
      </c>
      <c r="L297" s="228">
        <v>75.0</v>
      </c>
      <c r="M297" s="228">
        <v>77.5</v>
      </c>
      <c r="N297" s="228">
        <v>152.5</v>
      </c>
      <c r="O297" s="232">
        <v>707.5</v>
      </c>
      <c r="P297" s="228">
        <v>35.38</v>
      </c>
      <c r="Q297" s="233">
        <v>742.88</v>
      </c>
      <c r="R297" s="228">
        <v>742.88</v>
      </c>
      <c r="S297" s="234">
        <v>0.1</v>
      </c>
      <c r="T297" s="228">
        <v>74.29</v>
      </c>
      <c r="U297" s="228">
        <v>0.0</v>
      </c>
      <c r="V297" s="228">
        <v>0.0</v>
      </c>
      <c r="W297" s="228">
        <v>0.0</v>
      </c>
      <c r="X297" s="228">
        <v>0.0</v>
      </c>
      <c r="Y297" s="228">
        <v>14.86</v>
      </c>
      <c r="Z297" s="228">
        <v>0.0</v>
      </c>
      <c r="AA297" s="228">
        <v>0.0</v>
      </c>
      <c r="AB297" s="228">
        <v>0.0</v>
      </c>
      <c r="AC297" s="228">
        <v>0.0</v>
      </c>
      <c r="AD297" s="228">
        <v>16.04</v>
      </c>
      <c r="AE297" s="233">
        <v>105.19</v>
      </c>
      <c r="AF297" s="228">
        <v>0.0</v>
      </c>
      <c r="AG297" s="228">
        <v>0.0</v>
      </c>
      <c r="AH297" s="233">
        <v>0.0</v>
      </c>
      <c r="AI297" s="235">
        <v>35.38</v>
      </c>
      <c r="AJ297" s="228">
        <v>0.0</v>
      </c>
      <c r="AK297" s="228">
        <v>0.71</v>
      </c>
      <c r="AL297" s="236">
        <v>36.09</v>
      </c>
      <c r="AM297" s="233">
        <v>601.59</v>
      </c>
      <c r="AN297" s="228" t="s">
        <v>1565</v>
      </c>
      <c r="AO297" s="228">
        <v>2.9</v>
      </c>
      <c r="AP297" s="228" t="s">
        <v>1052</v>
      </c>
      <c r="AQ297" s="228" t="s">
        <v>1565</v>
      </c>
      <c r="AR297" s="229"/>
      <c r="AS297" s="228" t="s">
        <v>1795</v>
      </c>
      <c r="AT297" s="228" t="s">
        <v>1565</v>
      </c>
      <c r="AU297" s="229"/>
      <c r="AV297" s="229"/>
      <c r="AW297" s="229"/>
      <c r="AX297" s="228" t="s">
        <v>1052</v>
      </c>
      <c r="AY297" s="228" t="s">
        <v>1565</v>
      </c>
    </row>
    <row r="298" ht="22.5" customHeight="1">
      <c r="A298" s="227">
        <v>45826.0</v>
      </c>
      <c r="B298" s="228">
        <v>2.0880625243515E14</v>
      </c>
      <c r="C298" s="229"/>
      <c r="D298" s="230">
        <v>45821.968194444446</v>
      </c>
      <c r="E298" s="228" t="s">
        <v>1563</v>
      </c>
      <c r="F298" s="228" t="s">
        <v>1564</v>
      </c>
      <c r="G298" s="231"/>
      <c r="H298" s="229"/>
      <c r="I298" s="229"/>
      <c r="J298" s="228">
        <v>850.0</v>
      </c>
      <c r="K298" s="228">
        <v>10.0</v>
      </c>
      <c r="L298" s="228">
        <v>0.0</v>
      </c>
      <c r="M298" s="228">
        <v>85.0</v>
      </c>
      <c r="N298" s="228">
        <v>85.0</v>
      </c>
      <c r="O298" s="232">
        <v>775.0</v>
      </c>
      <c r="P298" s="228">
        <v>38.76</v>
      </c>
      <c r="Q298" s="233">
        <v>813.76</v>
      </c>
      <c r="R298" s="228">
        <v>813.76</v>
      </c>
      <c r="S298" s="234">
        <v>0.1</v>
      </c>
      <c r="T298" s="228">
        <v>81.38</v>
      </c>
      <c r="U298" s="228">
        <v>0.0</v>
      </c>
      <c r="V298" s="228">
        <v>0.0</v>
      </c>
      <c r="W298" s="228">
        <v>0.0</v>
      </c>
      <c r="X298" s="228">
        <v>0.0</v>
      </c>
      <c r="Y298" s="228">
        <v>16.28</v>
      </c>
      <c r="Z298" s="228">
        <v>0.0</v>
      </c>
      <c r="AA298" s="228">
        <v>0.0</v>
      </c>
      <c r="AB298" s="228">
        <v>0.0</v>
      </c>
      <c r="AC298" s="228">
        <v>0.0</v>
      </c>
      <c r="AD298" s="228">
        <v>17.58</v>
      </c>
      <c r="AE298" s="233">
        <v>115.24</v>
      </c>
      <c r="AF298" s="228">
        <v>0.0</v>
      </c>
      <c r="AG298" s="228">
        <v>0.0</v>
      </c>
      <c r="AH298" s="233">
        <v>0.0</v>
      </c>
      <c r="AI298" s="235">
        <v>38.75</v>
      </c>
      <c r="AJ298" s="228">
        <v>0.0</v>
      </c>
      <c r="AK298" s="228">
        <v>0.78</v>
      </c>
      <c r="AL298" s="236">
        <v>39.53</v>
      </c>
      <c r="AM298" s="233">
        <v>658.99</v>
      </c>
      <c r="AN298" s="228" t="s">
        <v>1565</v>
      </c>
      <c r="AO298" s="228">
        <v>3.03</v>
      </c>
      <c r="AP298" s="228" t="s">
        <v>1052</v>
      </c>
      <c r="AQ298" s="228" t="s">
        <v>1565</v>
      </c>
      <c r="AR298" s="229"/>
      <c r="AS298" s="228" t="s">
        <v>1706</v>
      </c>
      <c r="AT298" s="228" t="s">
        <v>1565</v>
      </c>
      <c r="AU298" s="229"/>
      <c r="AV298" s="229"/>
      <c r="AW298" s="229"/>
      <c r="AX298" s="228" t="s">
        <v>1052</v>
      </c>
      <c r="AY298" s="228" t="s">
        <v>1565</v>
      </c>
    </row>
    <row r="299" ht="22.5" customHeight="1">
      <c r="A299" s="227">
        <v>45826.0</v>
      </c>
      <c r="B299" s="228">
        <v>2.08806657151419E14</v>
      </c>
      <c r="C299" s="229"/>
      <c r="D299" s="230">
        <v>45821.97288194444</v>
      </c>
      <c r="E299" s="228" t="s">
        <v>1563</v>
      </c>
      <c r="F299" s="228" t="s">
        <v>1564</v>
      </c>
      <c r="G299" s="231"/>
      <c r="H299" s="229"/>
      <c r="I299" s="228" t="s">
        <v>1585</v>
      </c>
      <c r="J299" s="228">
        <v>625.0</v>
      </c>
      <c r="K299" s="228">
        <v>10.0</v>
      </c>
      <c r="L299" s="228">
        <v>50.0</v>
      </c>
      <c r="M299" s="228">
        <v>57.5</v>
      </c>
      <c r="N299" s="228">
        <v>107.5</v>
      </c>
      <c r="O299" s="232">
        <v>527.5</v>
      </c>
      <c r="P299" s="228">
        <v>26.38</v>
      </c>
      <c r="Q299" s="233">
        <v>553.88</v>
      </c>
      <c r="R299" s="228">
        <v>553.88</v>
      </c>
      <c r="S299" s="234">
        <v>0.1</v>
      </c>
      <c r="T299" s="228">
        <v>55.39</v>
      </c>
      <c r="U299" s="228">
        <v>0.0</v>
      </c>
      <c r="V299" s="228">
        <v>0.0</v>
      </c>
      <c r="W299" s="228">
        <v>0.0</v>
      </c>
      <c r="X299" s="228">
        <v>0.0</v>
      </c>
      <c r="Y299" s="228">
        <v>11.08</v>
      </c>
      <c r="Z299" s="228">
        <v>0.0</v>
      </c>
      <c r="AA299" s="228">
        <v>0.0</v>
      </c>
      <c r="AB299" s="228">
        <v>0.0</v>
      </c>
      <c r="AC299" s="228">
        <v>0.0</v>
      </c>
      <c r="AD299" s="228">
        <v>11.96</v>
      </c>
      <c r="AE299" s="233">
        <v>78.43</v>
      </c>
      <c r="AF299" s="228">
        <v>0.0</v>
      </c>
      <c r="AG299" s="228">
        <v>0.0</v>
      </c>
      <c r="AH299" s="233">
        <v>0.0</v>
      </c>
      <c r="AI299" s="235">
        <v>26.38</v>
      </c>
      <c r="AJ299" s="228">
        <v>0.0</v>
      </c>
      <c r="AK299" s="228">
        <v>0.53</v>
      </c>
      <c r="AL299" s="236">
        <v>26.91</v>
      </c>
      <c r="AM299" s="233">
        <v>448.53</v>
      </c>
      <c r="AN299" s="228" t="s">
        <v>1565</v>
      </c>
      <c r="AO299" s="228">
        <v>2.9</v>
      </c>
      <c r="AP299" s="228" t="s">
        <v>1052</v>
      </c>
      <c r="AQ299" s="228" t="s">
        <v>1565</v>
      </c>
      <c r="AR299" s="229"/>
      <c r="AS299" s="228" t="s">
        <v>1796</v>
      </c>
      <c r="AT299" s="228" t="s">
        <v>1565</v>
      </c>
      <c r="AU299" s="229"/>
      <c r="AV299" s="229"/>
      <c r="AW299" s="229"/>
      <c r="AX299" s="228" t="s">
        <v>1052</v>
      </c>
      <c r="AY299" s="228" t="s">
        <v>1565</v>
      </c>
    </row>
    <row r="300" ht="22.5" hidden="1" customHeight="1">
      <c r="A300" s="227">
        <v>45826.0</v>
      </c>
      <c r="B300" s="228">
        <v>2.08807949279682E14</v>
      </c>
      <c r="C300" s="229"/>
      <c r="D300" s="230">
        <v>45821.98783564815</v>
      </c>
      <c r="E300" s="228" t="s">
        <v>1563</v>
      </c>
      <c r="F300" s="228" t="s">
        <v>1564</v>
      </c>
      <c r="G300" s="231"/>
      <c r="H300" s="229"/>
      <c r="I300" s="229"/>
      <c r="J300" s="228">
        <v>625.0</v>
      </c>
      <c r="K300" s="228">
        <v>10.0</v>
      </c>
      <c r="L300" s="228">
        <v>0.0</v>
      </c>
      <c r="M300" s="228">
        <v>0.0</v>
      </c>
      <c r="N300" s="228">
        <v>0.0</v>
      </c>
      <c r="O300" s="232">
        <v>635.0</v>
      </c>
      <c r="P300" s="228">
        <v>31.76</v>
      </c>
      <c r="Q300" s="233">
        <v>666.76</v>
      </c>
      <c r="R300" s="228">
        <v>666.76</v>
      </c>
      <c r="S300" s="234">
        <v>0.1</v>
      </c>
      <c r="T300" s="228">
        <v>66.68</v>
      </c>
      <c r="U300" s="228">
        <v>0.0</v>
      </c>
      <c r="V300" s="228">
        <v>0.0</v>
      </c>
      <c r="W300" s="228">
        <v>0.0</v>
      </c>
      <c r="X300" s="228">
        <v>0.0</v>
      </c>
      <c r="Y300" s="228">
        <v>13.34</v>
      </c>
      <c r="Z300" s="228">
        <v>0.0</v>
      </c>
      <c r="AA300" s="228">
        <v>0.0</v>
      </c>
      <c r="AB300" s="228">
        <v>0.0</v>
      </c>
      <c r="AC300" s="228">
        <v>0.0</v>
      </c>
      <c r="AD300" s="228">
        <v>14.4</v>
      </c>
      <c r="AE300" s="233">
        <v>94.42</v>
      </c>
      <c r="AF300" s="228">
        <v>0.0</v>
      </c>
      <c r="AG300" s="228">
        <v>0.0</v>
      </c>
      <c r="AH300" s="233">
        <v>0.0</v>
      </c>
      <c r="AI300" s="235">
        <v>31.75</v>
      </c>
      <c r="AJ300" s="228">
        <v>0.0</v>
      </c>
      <c r="AK300" s="228">
        <v>0.64</v>
      </c>
      <c r="AL300" s="236">
        <v>32.39</v>
      </c>
      <c r="AM300" s="233">
        <v>539.94</v>
      </c>
      <c r="AN300" s="228" t="s">
        <v>1565</v>
      </c>
      <c r="AO300" s="228">
        <v>1.802</v>
      </c>
      <c r="AP300" s="228" t="s">
        <v>1052</v>
      </c>
      <c r="AQ300" s="228" t="s">
        <v>1565</v>
      </c>
      <c r="AR300" s="229"/>
      <c r="AS300" s="228" t="s">
        <v>1776</v>
      </c>
      <c r="AT300" s="228" t="s">
        <v>1565</v>
      </c>
      <c r="AU300" s="229"/>
      <c r="AV300" s="229"/>
      <c r="AW300" s="229"/>
      <c r="AX300" s="228" t="s">
        <v>1052</v>
      </c>
      <c r="AY300" s="228" t="s">
        <v>1565</v>
      </c>
    </row>
    <row r="301" ht="22.5" hidden="1" customHeight="1">
      <c r="A301" s="227">
        <v>45826.0</v>
      </c>
      <c r="B301" s="228">
        <v>2.08874174860314E14</v>
      </c>
      <c r="C301" s="229"/>
      <c r="D301" s="230">
        <v>45822.754328703704</v>
      </c>
      <c r="E301" s="228" t="s">
        <v>1563</v>
      </c>
      <c r="F301" s="228" t="s">
        <v>1564</v>
      </c>
      <c r="G301" s="231"/>
      <c r="H301" s="229"/>
      <c r="I301" s="229"/>
      <c r="J301" s="228">
        <v>370.0</v>
      </c>
      <c r="K301" s="228">
        <v>0.0</v>
      </c>
      <c r="L301" s="228">
        <v>0.0</v>
      </c>
      <c r="M301" s="228">
        <v>0.0</v>
      </c>
      <c r="N301" s="228">
        <v>0.0</v>
      </c>
      <c r="O301" s="232">
        <v>370.0</v>
      </c>
      <c r="P301" s="228">
        <v>18.5</v>
      </c>
      <c r="Q301" s="233">
        <v>388.5</v>
      </c>
      <c r="R301" s="228">
        <v>388.5</v>
      </c>
      <c r="S301" s="234">
        <v>0.1</v>
      </c>
      <c r="T301" s="228">
        <v>38.85</v>
      </c>
      <c r="U301" s="228">
        <v>0.0</v>
      </c>
      <c r="V301" s="228">
        <v>0.0</v>
      </c>
      <c r="W301" s="228">
        <v>0.0</v>
      </c>
      <c r="X301" s="228">
        <v>0.0</v>
      </c>
      <c r="Y301" s="228">
        <v>7.77</v>
      </c>
      <c r="Z301" s="228">
        <v>0.0</v>
      </c>
      <c r="AA301" s="228">
        <v>0.0</v>
      </c>
      <c r="AB301" s="228">
        <v>0.0</v>
      </c>
      <c r="AC301" s="228">
        <v>0.0</v>
      </c>
      <c r="AD301" s="228">
        <v>8.4</v>
      </c>
      <c r="AE301" s="233">
        <v>55.02</v>
      </c>
      <c r="AF301" s="228">
        <v>0.0</v>
      </c>
      <c r="AG301" s="228">
        <v>0.0</v>
      </c>
      <c r="AH301" s="233">
        <v>0.0</v>
      </c>
      <c r="AI301" s="235">
        <v>18.5</v>
      </c>
      <c r="AJ301" s="228">
        <v>0.0</v>
      </c>
      <c r="AK301" s="228">
        <v>0.37</v>
      </c>
      <c r="AL301" s="236">
        <v>18.87</v>
      </c>
      <c r="AM301" s="233">
        <v>314.63</v>
      </c>
      <c r="AN301" s="228" t="s">
        <v>1565</v>
      </c>
      <c r="AO301" s="228">
        <v>0.745</v>
      </c>
      <c r="AP301" s="228" t="s">
        <v>1052</v>
      </c>
      <c r="AQ301" s="228" t="s">
        <v>1565</v>
      </c>
      <c r="AR301" s="229"/>
      <c r="AS301" s="228" t="s">
        <v>1797</v>
      </c>
      <c r="AT301" s="228" t="s">
        <v>1565</v>
      </c>
      <c r="AU301" s="229"/>
      <c r="AV301" s="229"/>
      <c r="AW301" s="229"/>
      <c r="AX301" s="228" t="s">
        <v>1052</v>
      </c>
      <c r="AY301" s="228" t="s">
        <v>1565</v>
      </c>
    </row>
    <row r="302" ht="22.5" hidden="1" customHeight="1">
      <c r="A302" s="227">
        <v>45826.0</v>
      </c>
      <c r="B302" s="228">
        <v>2.08879442005359E14</v>
      </c>
      <c r="C302" s="229"/>
      <c r="D302" s="230">
        <v>45822.815300925926</v>
      </c>
      <c r="E302" s="228" t="s">
        <v>1563</v>
      </c>
      <c r="F302" s="228" t="s">
        <v>1564</v>
      </c>
      <c r="G302" s="231"/>
      <c r="H302" s="229"/>
      <c r="I302" s="229"/>
      <c r="J302" s="228">
        <v>575.0</v>
      </c>
      <c r="K302" s="228">
        <v>10.0</v>
      </c>
      <c r="L302" s="228">
        <v>0.0</v>
      </c>
      <c r="M302" s="228">
        <v>0.0</v>
      </c>
      <c r="N302" s="228">
        <v>0.0</v>
      </c>
      <c r="O302" s="232">
        <v>585.0</v>
      </c>
      <c r="P302" s="228">
        <v>29.26</v>
      </c>
      <c r="Q302" s="233">
        <v>614.26</v>
      </c>
      <c r="R302" s="228">
        <v>614.24</v>
      </c>
      <c r="S302" s="234">
        <v>0.1</v>
      </c>
      <c r="T302" s="228">
        <v>61.42</v>
      </c>
      <c r="U302" s="228">
        <v>0.0</v>
      </c>
      <c r="V302" s="228">
        <v>0.0</v>
      </c>
      <c r="W302" s="228">
        <v>0.0</v>
      </c>
      <c r="X302" s="228">
        <v>0.0</v>
      </c>
      <c r="Y302" s="228">
        <v>12.28</v>
      </c>
      <c r="Z302" s="228">
        <v>0.0</v>
      </c>
      <c r="AA302" s="228">
        <v>0.0</v>
      </c>
      <c r="AB302" s="228">
        <v>0.0</v>
      </c>
      <c r="AC302" s="228">
        <v>0.0</v>
      </c>
      <c r="AD302" s="228">
        <v>13.26</v>
      </c>
      <c r="AE302" s="233">
        <v>86.96</v>
      </c>
      <c r="AF302" s="228">
        <v>0.0</v>
      </c>
      <c r="AG302" s="228">
        <v>0.0</v>
      </c>
      <c r="AH302" s="233">
        <v>0.0</v>
      </c>
      <c r="AI302" s="235">
        <v>29.25</v>
      </c>
      <c r="AJ302" s="228">
        <v>0.0</v>
      </c>
      <c r="AK302" s="228">
        <v>0.58</v>
      </c>
      <c r="AL302" s="236">
        <v>29.83</v>
      </c>
      <c r="AM302" s="233">
        <v>497.44</v>
      </c>
      <c r="AN302" s="228" t="s">
        <v>1565</v>
      </c>
      <c r="AO302" s="228">
        <v>2.357</v>
      </c>
      <c r="AP302" s="228" t="s">
        <v>1052</v>
      </c>
      <c r="AQ302" s="228" t="s">
        <v>1565</v>
      </c>
      <c r="AR302" s="229"/>
      <c r="AS302" s="228" t="s">
        <v>1798</v>
      </c>
      <c r="AT302" s="228" t="s">
        <v>1565</v>
      </c>
      <c r="AU302" s="229"/>
      <c r="AV302" s="229"/>
      <c r="AW302" s="229"/>
      <c r="AX302" s="228" t="s">
        <v>1052</v>
      </c>
      <c r="AY302" s="228" t="s">
        <v>1565</v>
      </c>
    </row>
    <row r="303" ht="22.5" hidden="1" customHeight="1">
      <c r="A303" s="227">
        <v>45826.0</v>
      </c>
      <c r="B303" s="228">
        <v>2.08880918756828E14</v>
      </c>
      <c r="C303" s="229"/>
      <c r="D303" s="230">
        <v>45822.83238425926</v>
      </c>
      <c r="E303" s="228" t="s">
        <v>1563</v>
      </c>
      <c r="F303" s="228" t="s">
        <v>1564</v>
      </c>
      <c r="G303" s="231"/>
      <c r="H303" s="229"/>
      <c r="I303" s="229"/>
      <c r="J303" s="228">
        <v>475.0</v>
      </c>
      <c r="K303" s="228">
        <v>0.0</v>
      </c>
      <c r="L303" s="228">
        <v>0.0</v>
      </c>
      <c r="M303" s="228">
        <v>0.0</v>
      </c>
      <c r="N303" s="228">
        <v>0.0</v>
      </c>
      <c r="O303" s="232">
        <v>475.0</v>
      </c>
      <c r="P303" s="228">
        <v>23.76</v>
      </c>
      <c r="Q303" s="233">
        <v>498.76</v>
      </c>
      <c r="R303" s="228">
        <v>498.76</v>
      </c>
      <c r="S303" s="234">
        <v>0.1</v>
      </c>
      <c r="T303" s="228">
        <v>49.88</v>
      </c>
      <c r="U303" s="228">
        <v>0.0</v>
      </c>
      <c r="V303" s="228">
        <v>0.0</v>
      </c>
      <c r="W303" s="228">
        <v>0.0</v>
      </c>
      <c r="X303" s="228">
        <v>0.0</v>
      </c>
      <c r="Y303" s="228">
        <v>9.98</v>
      </c>
      <c r="Z303" s="228">
        <v>0.0</v>
      </c>
      <c r="AA303" s="228">
        <v>0.0</v>
      </c>
      <c r="AB303" s="228">
        <v>0.0</v>
      </c>
      <c r="AC303" s="228">
        <v>0.0</v>
      </c>
      <c r="AD303" s="228">
        <v>10.78</v>
      </c>
      <c r="AE303" s="233">
        <v>70.64</v>
      </c>
      <c r="AF303" s="228">
        <v>0.0</v>
      </c>
      <c r="AG303" s="228">
        <v>0.0</v>
      </c>
      <c r="AH303" s="233">
        <v>0.0</v>
      </c>
      <c r="AI303" s="235">
        <v>23.75</v>
      </c>
      <c r="AJ303" s="228">
        <v>0.0</v>
      </c>
      <c r="AK303" s="228">
        <v>0.48</v>
      </c>
      <c r="AL303" s="236">
        <v>24.23</v>
      </c>
      <c r="AM303" s="233">
        <v>403.9</v>
      </c>
      <c r="AN303" s="228" t="s">
        <v>1565</v>
      </c>
      <c r="AO303" s="228">
        <v>2.368</v>
      </c>
      <c r="AP303" s="228" t="s">
        <v>1052</v>
      </c>
      <c r="AQ303" s="228" t="s">
        <v>1565</v>
      </c>
      <c r="AR303" s="229"/>
      <c r="AS303" s="228" t="s">
        <v>1799</v>
      </c>
      <c r="AT303" s="228" t="s">
        <v>1565</v>
      </c>
      <c r="AU303" s="229"/>
      <c r="AV303" s="229"/>
      <c r="AW303" s="229"/>
      <c r="AX303" s="228" t="s">
        <v>1052</v>
      </c>
      <c r="AY303" s="228" t="s">
        <v>1565</v>
      </c>
    </row>
    <row r="304" ht="22.5" hidden="1" customHeight="1">
      <c r="A304" s="227">
        <v>45826.0</v>
      </c>
      <c r="B304" s="228">
        <v>2.08882078058963E14</v>
      </c>
      <c r="C304" s="229"/>
      <c r="D304" s="230">
        <v>45822.84581018519</v>
      </c>
      <c r="E304" s="228" t="s">
        <v>1563</v>
      </c>
      <c r="F304" s="228" t="s">
        <v>1564</v>
      </c>
      <c r="G304" s="231"/>
      <c r="H304" s="229"/>
      <c r="I304" s="229"/>
      <c r="J304" s="228">
        <v>1375.0</v>
      </c>
      <c r="K304" s="228">
        <v>10.0</v>
      </c>
      <c r="L304" s="228">
        <v>0.0</v>
      </c>
      <c r="M304" s="228">
        <v>0.0</v>
      </c>
      <c r="N304" s="228">
        <v>0.0</v>
      </c>
      <c r="O304" s="232">
        <v>1385.0</v>
      </c>
      <c r="P304" s="228">
        <v>69.26</v>
      </c>
      <c r="Q304" s="233">
        <v>1454.26</v>
      </c>
      <c r="R304" s="228">
        <v>1454.24</v>
      </c>
      <c r="S304" s="234">
        <v>0.1</v>
      </c>
      <c r="T304" s="228">
        <v>145.42</v>
      </c>
      <c r="U304" s="228">
        <v>0.0</v>
      </c>
      <c r="V304" s="228">
        <v>0.0</v>
      </c>
      <c r="W304" s="228">
        <v>0.0</v>
      </c>
      <c r="X304" s="228">
        <v>0.0</v>
      </c>
      <c r="Y304" s="228">
        <v>29.08</v>
      </c>
      <c r="Z304" s="228">
        <v>0.0</v>
      </c>
      <c r="AA304" s="228">
        <v>0.0</v>
      </c>
      <c r="AB304" s="228">
        <v>0.0</v>
      </c>
      <c r="AC304" s="228">
        <v>0.0</v>
      </c>
      <c r="AD304" s="228">
        <v>31.42</v>
      </c>
      <c r="AE304" s="233">
        <v>205.92</v>
      </c>
      <c r="AF304" s="228">
        <v>0.0</v>
      </c>
      <c r="AG304" s="228">
        <v>0.0</v>
      </c>
      <c r="AH304" s="233">
        <v>0.0</v>
      </c>
      <c r="AI304" s="235">
        <v>69.25</v>
      </c>
      <c r="AJ304" s="228">
        <v>0.0</v>
      </c>
      <c r="AK304" s="228">
        <v>1.39</v>
      </c>
      <c r="AL304" s="236">
        <v>70.64</v>
      </c>
      <c r="AM304" s="233">
        <v>1177.72</v>
      </c>
      <c r="AN304" s="228" t="s">
        <v>1565</v>
      </c>
      <c r="AO304" s="228">
        <v>0.745</v>
      </c>
      <c r="AP304" s="228" t="s">
        <v>1052</v>
      </c>
      <c r="AQ304" s="228" t="s">
        <v>1565</v>
      </c>
      <c r="AR304" s="229"/>
      <c r="AS304" s="228" t="s">
        <v>1800</v>
      </c>
      <c r="AT304" s="228" t="s">
        <v>1565</v>
      </c>
      <c r="AU304" s="229"/>
      <c r="AV304" s="229"/>
      <c r="AW304" s="229"/>
      <c r="AX304" s="228" t="s">
        <v>1052</v>
      </c>
      <c r="AY304" s="228" t="s">
        <v>1565</v>
      </c>
    </row>
    <row r="305" ht="22.5" hidden="1" customHeight="1">
      <c r="A305" s="227">
        <v>45826.0</v>
      </c>
      <c r="B305" s="228">
        <v>2.08884546890748E14</v>
      </c>
      <c r="C305" s="229"/>
      <c r="D305" s="230">
        <v>45822.874375</v>
      </c>
      <c r="E305" s="228" t="s">
        <v>1563</v>
      </c>
      <c r="F305" s="228" t="s">
        <v>1564</v>
      </c>
      <c r="G305" s="231"/>
      <c r="H305" s="229"/>
      <c r="I305" s="229"/>
      <c r="J305" s="228">
        <v>1740.0</v>
      </c>
      <c r="K305" s="228">
        <v>20.0</v>
      </c>
      <c r="L305" s="228">
        <v>0.0</v>
      </c>
      <c r="M305" s="228">
        <v>0.0</v>
      </c>
      <c r="N305" s="228">
        <v>0.0</v>
      </c>
      <c r="O305" s="232">
        <v>1760.0</v>
      </c>
      <c r="P305" s="228">
        <v>88.0</v>
      </c>
      <c r="Q305" s="233">
        <v>1848.0</v>
      </c>
      <c r="R305" s="228">
        <v>1848.0</v>
      </c>
      <c r="S305" s="234">
        <v>0.1</v>
      </c>
      <c r="T305" s="228">
        <v>184.8</v>
      </c>
      <c r="U305" s="228">
        <v>0.0</v>
      </c>
      <c r="V305" s="228">
        <v>0.0</v>
      </c>
      <c r="W305" s="228">
        <v>0.0</v>
      </c>
      <c r="X305" s="228">
        <v>0.0</v>
      </c>
      <c r="Y305" s="228">
        <v>36.96</v>
      </c>
      <c r="Z305" s="228">
        <v>0.0</v>
      </c>
      <c r="AA305" s="228">
        <v>0.0</v>
      </c>
      <c r="AB305" s="228">
        <v>0.0</v>
      </c>
      <c r="AC305" s="228">
        <v>0.0</v>
      </c>
      <c r="AD305" s="228">
        <v>39.92</v>
      </c>
      <c r="AE305" s="233">
        <v>261.68</v>
      </c>
      <c r="AF305" s="228">
        <v>0.0</v>
      </c>
      <c r="AG305" s="228">
        <v>0.0</v>
      </c>
      <c r="AH305" s="233">
        <v>0.0</v>
      </c>
      <c r="AI305" s="235">
        <v>88.0</v>
      </c>
      <c r="AJ305" s="228">
        <v>0.0</v>
      </c>
      <c r="AK305" s="228">
        <v>1.76</v>
      </c>
      <c r="AL305" s="236">
        <v>89.76</v>
      </c>
      <c r="AM305" s="233">
        <v>1496.56</v>
      </c>
      <c r="AN305" s="228" t="s">
        <v>1565</v>
      </c>
      <c r="AO305" s="228">
        <v>3.137</v>
      </c>
      <c r="AP305" s="228" t="s">
        <v>1052</v>
      </c>
      <c r="AQ305" s="228" t="s">
        <v>1565</v>
      </c>
      <c r="AR305" s="229"/>
      <c r="AS305" s="237"/>
      <c r="AT305" s="228" t="s">
        <v>1565</v>
      </c>
      <c r="AU305" s="229"/>
      <c r="AV305" s="229"/>
      <c r="AW305" s="229"/>
      <c r="AX305" s="228" t="s">
        <v>1565</v>
      </c>
      <c r="AY305" s="228" t="s">
        <v>1565</v>
      </c>
    </row>
    <row r="306" ht="22.5" hidden="1" customHeight="1">
      <c r="A306" s="227">
        <v>45826.0</v>
      </c>
      <c r="B306" s="228">
        <v>2.08885732440135E14</v>
      </c>
      <c r="C306" s="229"/>
      <c r="D306" s="230">
        <v>45822.88810185185</v>
      </c>
      <c r="E306" s="228" t="s">
        <v>1563</v>
      </c>
      <c r="F306" s="228" t="s">
        <v>1564</v>
      </c>
      <c r="G306" s="231"/>
      <c r="H306" s="229"/>
      <c r="I306" s="228" t="s">
        <v>1610</v>
      </c>
      <c r="J306" s="228">
        <v>750.0</v>
      </c>
      <c r="K306" s="228">
        <v>10.0</v>
      </c>
      <c r="L306" s="228">
        <v>0.0</v>
      </c>
      <c r="M306" s="228">
        <v>0.0</v>
      </c>
      <c r="N306" s="228">
        <v>0.0</v>
      </c>
      <c r="O306" s="232">
        <v>760.0</v>
      </c>
      <c r="P306" s="228">
        <v>38.0</v>
      </c>
      <c r="Q306" s="233">
        <v>798.0</v>
      </c>
      <c r="R306" s="228">
        <v>798.0</v>
      </c>
      <c r="S306" s="234">
        <v>0.1</v>
      </c>
      <c r="T306" s="228">
        <v>79.8</v>
      </c>
      <c r="U306" s="228">
        <v>0.0</v>
      </c>
      <c r="V306" s="228">
        <v>0.0</v>
      </c>
      <c r="W306" s="228">
        <v>0.0</v>
      </c>
      <c r="X306" s="228">
        <v>0.0</v>
      </c>
      <c r="Y306" s="228">
        <v>15.96</v>
      </c>
      <c r="Z306" s="228">
        <v>0.0</v>
      </c>
      <c r="AA306" s="228">
        <v>0.0</v>
      </c>
      <c r="AB306" s="228">
        <v>0.0</v>
      </c>
      <c r="AC306" s="228">
        <v>0.0</v>
      </c>
      <c r="AD306" s="228">
        <v>17.24</v>
      </c>
      <c r="AE306" s="233">
        <v>113.0</v>
      </c>
      <c r="AF306" s="228">
        <v>0.0</v>
      </c>
      <c r="AG306" s="228">
        <v>0.0</v>
      </c>
      <c r="AH306" s="233">
        <v>0.0</v>
      </c>
      <c r="AI306" s="235">
        <v>38.0</v>
      </c>
      <c r="AJ306" s="228">
        <v>0.0</v>
      </c>
      <c r="AK306" s="228">
        <v>0.76</v>
      </c>
      <c r="AL306" s="236">
        <v>38.76</v>
      </c>
      <c r="AM306" s="233">
        <v>646.24</v>
      </c>
      <c r="AN306" s="228" t="s">
        <v>1565</v>
      </c>
      <c r="AO306" s="228">
        <v>5.027</v>
      </c>
      <c r="AP306" s="228" t="s">
        <v>1052</v>
      </c>
      <c r="AQ306" s="228" t="s">
        <v>1565</v>
      </c>
      <c r="AR306" s="229"/>
      <c r="AS306" s="228" t="s">
        <v>1801</v>
      </c>
      <c r="AT306" s="228" t="s">
        <v>1565</v>
      </c>
      <c r="AU306" s="229"/>
      <c r="AV306" s="229"/>
      <c r="AW306" s="229"/>
      <c r="AX306" s="228" t="s">
        <v>1052</v>
      </c>
      <c r="AY306" s="228" t="s">
        <v>1565</v>
      </c>
    </row>
    <row r="307" ht="22.5" hidden="1" customHeight="1">
      <c r="A307" s="227">
        <v>45833.0</v>
      </c>
      <c r="B307" s="228">
        <v>2.090286605722E14</v>
      </c>
      <c r="C307" s="229"/>
      <c r="D307" s="230">
        <v>45824.54236111111</v>
      </c>
      <c r="E307" s="228" t="s">
        <v>1563</v>
      </c>
      <c r="F307" s="228" t="s">
        <v>1564</v>
      </c>
      <c r="G307" s="231"/>
      <c r="H307" s="229"/>
      <c r="I307" s="237"/>
      <c r="J307" s="228">
        <v>575.0</v>
      </c>
      <c r="K307" s="228">
        <v>10.0</v>
      </c>
      <c r="L307" s="228">
        <v>0.0</v>
      </c>
      <c r="M307" s="228">
        <v>0.0</v>
      </c>
      <c r="N307" s="228">
        <v>0.0</v>
      </c>
      <c r="O307" s="232">
        <v>585.0</v>
      </c>
      <c r="P307" s="228">
        <v>29.26</v>
      </c>
      <c r="Q307" s="233">
        <v>614.26</v>
      </c>
      <c r="R307" s="228">
        <v>614.24</v>
      </c>
      <c r="S307" s="234">
        <v>0.1</v>
      </c>
      <c r="T307" s="228">
        <v>61.42</v>
      </c>
      <c r="U307" s="228">
        <v>0.0</v>
      </c>
      <c r="V307" s="228">
        <v>0.0</v>
      </c>
      <c r="W307" s="228">
        <v>0.0</v>
      </c>
      <c r="X307" s="228">
        <v>0.0</v>
      </c>
      <c r="Y307" s="228">
        <v>12.28</v>
      </c>
      <c r="Z307" s="228">
        <v>0.0</v>
      </c>
      <c r="AA307" s="228">
        <v>0.0</v>
      </c>
      <c r="AB307" s="228">
        <v>0.0</v>
      </c>
      <c r="AC307" s="228">
        <v>0.0</v>
      </c>
      <c r="AD307" s="228">
        <v>13.26</v>
      </c>
      <c r="AE307" s="233">
        <v>86.96</v>
      </c>
      <c r="AF307" s="228">
        <v>0.0</v>
      </c>
      <c r="AG307" s="228">
        <v>0.0</v>
      </c>
      <c r="AH307" s="233">
        <v>0.0</v>
      </c>
      <c r="AI307" s="235">
        <v>29.25</v>
      </c>
      <c r="AJ307" s="228">
        <v>0.0</v>
      </c>
      <c r="AK307" s="228">
        <v>0.58</v>
      </c>
      <c r="AL307" s="236">
        <v>29.83</v>
      </c>
      <c r="AM307" s="233">
        <v>497.44</v>
      </c>
      <c r="AN307" s="228" t="s">
        <v>1565</v>
      </c>
      <c r="AO307" s="228">
        <v>4.075</v>
      </c>
      <c r="AP307" s="228" t="s">
        <v>1052</v>
      </c>
      <c r="AQ307" s="228" t="s">
        <v>1565</v>
      </c>
      <c r="AR307" s="229"/>
      <c r="AS307" s="228" t="s">
        <v>1802</v>
      </c>
      <c r="AT307" s="228" t="s">
        <v>1565</v>
      </c>
      <c r="AU307" s="229"/>
      <c r="AV307" s="229"/>
      <c r="AW307" s="229"/>
      <c r="AX307" s="228" t="s">
        <v>1052</v>
      </c>
      <c r="AY307" s="228" t="s">
        <v>1565</v>
      </c>
    </row>
    <row r="308" ht="22.5" hidden="1" customHeight="1">
      <c r="A308" s="227">
        <v>45833.0</v>
      </c>
      <c r="B308" s="228">
        <v>2.09052386479866E14</v>
      </c>
      <c r="C308" s="229"/>
      <c r="D308" s="230">
        <v>45824.81696759259</v>
      </c>
      <c r="E308" s="228" t="s">
        <v>1563</v>
      </c>
      <c r="F308" s="228" t="s">
        <v>1564</v>
      </c>
      <c r="G308" s="231"/>
      <c r="H308" s="229"/>
      <c r="I308" s="228" t="s">
        <v>1708</v>
      </c>
      <c r="J308" s="228">
        <v>475.0</v>
      </c>
      <c r="K308" s="228">
        <v>0.0</v>
      </c>
      <c r="L308" s="228">
        <v>0.0</v>
      </c>
      <c r="M308" s="228">
        <v>0.0</v>
      </c>
      <c r="N308" s="228">
        <v>0.0</v>
      </c>
      <c r="O308" s="232">
        <v>475.0</v>
      </c>
      <c r="P308" s="228">
        <v>23.76</v>
      </c>
      <c r="Q308" s="233">
        <v>498.76</v>
      </c>
      <c r="R308" s="228">
        <v>498.76</v>
      </c>
      <c r="S308" s="234">
        <v>0.1</v>
      </c>
      <c r="T308" s="228">
        <v>49.88</v>
      </c>
      <c r="U308" s="228">
        <v>0.0</v>
      </c>
      <c r="V308" s="228">
        <v>0.0</v>
      </c>
      <c r="W308" s="228">
        <v>0.0</v>
      </c>
      <c r="X308" s="228">
        <v>0.0</v>
      </c>
      <c r="Y308" s="228">
        <v>9.98</v>
      </c>
      <c r="Z308" s="228">
        <v>0.0</v>
      </c>
      <c r="AA308" s="228">
        <v>0.0</v>
      </c>
      <c r="AB308" s="228">
        <v>0.0</v>
      </c>
      <c r="AC308" s="228">
        <v>0.0</v>
      </c>
      <c r="AD308" s="228">
        <v>10.78</v>
      </c>
      <c r="AE308" s="233">
        <v>70.64</v>
      </c>
      <c r="AF308" s="228">
        <v>0.0</v>
      </c>
      <c r="AG308" s="228">
        <v>0.0</v>
      </c>
      <c r="AH308" s="233">
        <v>0.0</v>
      </c>
      <c r="AI308" s="235">
        <v>23.75</v>
      </c>
      <c r="AJ308" s="228">
        <v>0.0</v>
      </c>
      <c r="AK308" s="228">
        <v>0.48</v>
      </c>
      <c r="AL308" s="236">
        <v>24.23</v>
      </c>
      <c r="AM308" s="233">
        <v>403.9</v>
      </c>
      <c r="AN308" s="228" t="s">
        <v>1565</v>
      </c>
      <c r="AO308" s="228">
        <v>0.518</v>
      </c>
      <c r="AP308" s="228" t="s">
        <v>1052</v>
      </c>
      <c r="AQ308" s="228" t="s">
        <v>1565</v>
      </c>
      <c r="AR308" s="229"/>
      <c r="AS308" s="228" t="s">
        <v>1803</v>
      </c>
      <c r="AT308" s="228" t="s">
        <v>1565</v>
      </c>
      <c r="AU308" s="229"/>
      <c r="AV308" s="229"/>
      <c r="AW308" s="229"/>
      <c r="AX308" s="228" t="s">
        <v>1052</v>
      </c>
      <c r="AY308" s="228" t="s">
        <v>1565</v>
      </c>
    </row>
    <row r="309" ht="22.5" hidden="1" customHeight="1">
      <c r="A309" s="227">
        <v>45833.0</v>
      </c>
      <c r="B309" s="228">
        <v>2.09052397737708E14</v>
      </c>
      <c r="C309" s="229"/>
      <c r="D309" s="230">
        <v>45824.817094907405</v>
      </c>
      <c r="E309" s="228" t="s">
        <v>1563</v>
      </c>
      <c r="F309" s="228" t="s">
        <v>1564</v>
      </c>
      <c r="G309" s="231"/>
      <c r="H309" s="229"/>
      <c r="I309" s="237"/>
      <c r="J309" s="228">
        <v>475.0</v>
      </c>
      <c r="K309" s="228">
        <v>10.0</v>
      </c>
      <c r="L309" s="228">
        <v>0.0</v>
      </c>
      <c r="M309" s="228">
        <v>0.0</v>
      </c>
      <c r="N309" s="228">
        <v>0.0</v>
      </c>
      <c r="O309" s="232">
        <v>485.0</v>
      </c>
      <c r="P309" s="228">
        <v>24.26</v>
      </c>
      <c r="Q309" s="233">
        <v>509.26</v>
      </c>
      <c r="R309" s="228">
        <v>509.24</v>
      </c>
      <c r="S309" s="234">
        <v>0.1</v>
      </c>
      <c r="T309" s="228">
        <v>50.92</v>
      </c>
      <c r="U309" s="228">
        <v>0.0</v>
      </c>
      <c r="V309" s="228">
        <v>0.0</v>
      </c>
      <c r="W309" s="228">
        <v>0.0</v>
      </c>
      <c r="X309" s="228">
        <v>0.0</v>
      </c>
      <c r="Y309" s="228">
        <v>10.18</v>
      </c>
      <c r="Z309" s="228">
        <v>0.0</v>
      </c>
      <c r="AA309" s="228">
        <v>0.0</v>
      </c>
      <c r="AB309" s="228">
        <v>0.0</v>
      </c>
      <c r="AC309" s="228">
        <v>0.0</v>
      </c>
      <c r="AD309" s="228">
        <v>11.0</v>
      </c>
      <c r="AE309" s="233">
        <v>72.1</v>
      </c>
      <c r="AF309" s="228">
        <v>0.0</v>
      </c>
      <c r="AG309" s="228">
        <v>0.0</v>
      </c>
      <c r="AH309" s="233">
        <v>0.0</v>
      </c>
      <c r="AI309" s="235">
        <v>24.25</v>
      </c>
      <c r="AJ309" s="228">
        <v>0.0</v>
      </c>
      <c r="AK309" s="228">
        <v>0.48</v>
      </c>
      <c r="AL309" s="236">
        <v>24.73</v>
      </c>
      <c r="AM309" s="233">
        <v>412.42</v>
      </c>
      <c r="AN309" s="228" t="s">
        <v>1565</v>
      </c>
      <c r="AO309" s="228">
        <v>4.712</v>
      </c>
      <c r="AP309" s="228" t="s">
        <v>1052</v>
      </c>
      <c r="AQ309" s="228" t="s">
        <v>1565</v>
      </c>
      <c r="AR309" s="229"/>
      <c r="AS309" s="228" t="s">
        <v>1804</v>
      </c>
      <c r="AT309" s="228" t="s">
        <v>1565</v>
      </c>
      <c r="AU309" s="229"/>
      <c r="AV309" s="229"/>
      <c r="AW309" s="229"/>
      <c r="AX309" s="228" t="s">
        <v>1052</v>
      </c>
      <c r="AY309" s="228" t="s">
        <v>1565</v>
      </c>
    </row>
    <row r="310" ht="22.5" hidden="1" customHeight="1">
      <c r="A310" s="227">
        <v>45833.0</v>
      </c>
      <c r="B310" s="228">
        <v>2.09056653379176E14</v>
      </c>
      <c r="C310" s="229"/>
      <c r="D310" s="230">
        <v>45824.86635416667</v>
      </c>
      <c r="E310" s="228" t="s">
        <v>1563</v>
      </c>
      <c r="F310" s="228" t="s">
        <v>1564</v>
      </c>
      <c r="G310" s="231"/>
      <c r="H310" s="229"/>
      <c r="I310" s="237"/>
      <c r="J310" s="228">
        <v>750.0</v>
      </c>
      <c r="K310" s="228">
        <v>10.0</v>
      </c>
      <c r="L310" s="228">
        <v>0.0</v>
      </c>
      <c r="M310" s="228">
        <v>0.0</v>
      </c>
      <c r="N310" s="228">
        <v>0.0</v>
      </c>
      <c r="O310" s="232">
        <v>760.0</v>
      </c>
      <c r="P310" s="228">
        <v>38.0</v>
      </c>
      <c r="Q310" s="233">
        <v>798.0</v>
      </c>
      <c r="R310" s="228">
        <v>798.0</v>
      </c>
      <c r="S310" s="234">
        <v>0.1</v>
      </c>
      <c r="T310" s="228">
        <v>79.8</v>
      </c>
      <c r="U310" s="228">
        <v>0.0</v>
      </c>
      <c r="V310" s="228">
        <v>0.0</v>
      </c>
      <c r="W310" s="228">
        <v>0.0</v>
      </c>
      <c r="X310" s="228">
        <v>0.0</v>
      </c>
      <c r="Y310" s="228">
        <v>15.96</v>
      </c>
      <c r="Z310" s="228">
        <v>0.0</v>
      </c>
      <c r="AA310" s="228">
        <v>0.0</v>
      </c>
      <c r="AB310" s="228">
        <v>0.0</v>
      </c>
      <c r="AC310" s="228">
        <v>0.0</v>
      </c>
      <c r="AD310" s="228">
        <v>17.24</v>
      </c>
      <c r="AE310" s="233">
        <v>113.0</v>
      </c>
      <c r="AF310" s="228">
        <v>0.0</v>
      </c>
      <c r="AG310" s="228">
        <v>0.0</v>
      </c>
      <c r="AH310" s="233">
        <v>0.0</v>
      </c>
      <c r="AI310" s="235">
        <v>38.0</v>
      </c>
      <c r="AJ310" s="228">
        <v>0.0</v>
      </c>
      <c r="AK310" s="228">
        <v>0.76</v>
      </c>
      <c r="AL310" s="236">
        <v>38.76</v>
      </c>
      <c r="AM310" s="233">
        <v>646.24</v>
      </c>
      <c r="AN310" s="228" t="s">
        <v>1565</v>
      </c>
      <c r="AO310" s="228">
        <v>0.762</v>
      </c>
      <c r="AP310" s="228" t="s">
        <v>1052</v>
      </c>
      <c r="AQ310" s="228" t="s">
        <v>1565</v>
      </c>
      <c r="AR310" s="229"/>
      <c r="AS310" s="228" t="s">
        <v>1805</v>
      </c>
      <c r="AT310" s="228" t="s">
        <v>1565</v>
      </c>
      <c r="AU310" s="229"/>
      <c r="AV310" s="229"/>
      <c r="AW310" s="229"/>
      <c r="AX310" s="228" t="s">
        <v>1052</v>
      </c>
      <c r="AY310" s="228" t="s">
        <v>1565</v>
      </c>
    </row>
    <row r="311" ht="22.5" hidden="1" customHeight="1">
      <c r="A311" s="227">
        <v>45833.0</v>
      </c>
      <c r="B311" s="228">
        <v>2.09059860927744E14</v>
      </c>
      <c r="C311" s="229"/>
      <c r="D311" s="230">
        <v>45824.90347222222</v>
      </c>
      <c r="E311" s="228" t="s">
        <v>1563</v>
      </c>
      <c r="F311" s="228" t="s">
        <v>1564</v>
      </c>
      <c r="G311" s="231"/>
      <c r="H311" s="229"/>
      <c r="I311" s="237"/>
      <c r="J311" s="228">
        <v>1115.0</v>
      </c>
      <c r="K311" s="228">
        <v>20.0</v>
      </c>
      <c r="L311" s="228">
        <v>0.0</v>
      </c>
      <c r="M311" s="228">
        <v>0.0</v>
      </c>
      <c r="N311" s="228">
        <v>0.0</v>
      </c>
      <c r="O311" s="232">
        <v>1135.0</v>
      </c>
      <c r="P311" s="228">
        <v>56.76</v>
      </c>
      <c r="Q311" s="233">
        <v>1191.76</v>
      </c>
      <c r="R311" s="228">
        <v>1191.76</v>
      </c>
      <c r="S311" s="234">
        <v>0.1</v>
      </c>
      <c r="T311" s="228">
        <v>119.18</v>
      </c>
      <c r="U311" s="228">
        <v>0.0</v>
      </c>
      <c r="V311" s="228">
        <v>0.0</v>
      </c>
      <c r="W311" s="228">
        <v>0.0</v>
      </c>
      <c r="X311" s="228">
        <v>0.0</v>
      </c>
      <c r="Y311" s="228">
        <v>23.84</v>
      </c>
      <c r="Z311" s="228">
        <v>0.0</v>
      </c>
      <c r="AA311" s="228">
        <v>0.0</v>
      </c>
      <c r="AB311" s="228">
        <v>0.0</v>
      </c>
      <c r="AC311" s="228">
        <v>0.0</v>
      </c>
      <c r="AD311" s="228">
        <v>25.74</v>
      </c>
      <c r="AE311" s="233">
        <v>168.76</v>
      </c>
      <c r="AF311" s="228">
        <v>0.0</v>
      </c>
      <c r="AG311" s="228">
        <v>0.0</v>
      </c>
      <c r="AH311" s="233">
        <v>0.0</v>
      </c>
      <c r="AI311" s="235">
        <v>56.75</v>
      </c>
      <c r="AJ311" s="228">
        <v>0.0</v>
      </c>
      <c r="AK311" s="228">
        <v>1.14</v>
      </c>
      <c r="AL311" s="236">
        <v>57.89</v>
      </c>
      <c r="AM311" s="233">
        <v>965.1</v>
      </c>
      <c r="AN311" s="228" t="s">
        <v>1565</v>
      </c>
      <c r="AO311" s="228">
        <v>3.721</v>
      </c>
      <c r="AP311" s="228" t="s">
        <v>1052</v>
      </c>
      <c r="AQ311" s="228" t="s">
        <v>1565</v>
      </c>
      <c r="AR311" s="229"/>
      <c r="AS311" s="228" t="s">
        <v>1806</v>
      </c>
      <c r="AT311" s="228" t="s">
        <v>1565</v>
      </c>
      <c r="AU311" s="229"/>
      <c r="AV311" s="229"/>
      <c r="AW311" s="229"/>
      <c r="AX311" s="228" t="s">
        <v>1052</v>
      </c>
      <c r="AY311" s="228" t="s">
        <v>1565</v>
      </c>
    </row>
    <row r="312" ht="22.5" hidden="1" customHeight="1">
      <c r="A312" s="227">
        <v>45833.0</v>
      </c>
      <c r="B312" s="228">
        <v>2.090603255649E14</v>
      </c>
      <c r="C312" s="229"/>
      <c r="D312" s="230">
        <v>45824.908854166664</v>
      </c>
      <c r="E312" s="228" t="s">
        <v>1563</v>
      </c>
      <c r="F312" s="228" t="s">
        <v>1564</v>
      </c>
      <c r="G312" s="231"/>
      <c r="H312" s="229"/>
      <c r="I312" s="237"/>
      <c r="J312" s="228">
        <v>850.0</v>
      </c>
      <c r="K312" s="228">
        <v>10.0</v>
      </c>
      <c r="L312" s="228">
        <v>0.0</v>
      </c>
      <c r="M312" s="228">
        <v>0.0</v>
      </c>
      <c r="N312" s="228">
        <v>0.0</v>
      </c>
      <c r="O312" s="232">
        <v>860.0</v>
      </c>
      <c r="P312" s="228">
        <v>43.0</v>
      </c>
      <c r="Q312" s="233">
        <v>903.0</v>
      </c>
      <c r="R312" s="228">
        <v>903.0</v>
      </c>
      <c r="S312" s="234">
        <v>0.1</v>
      </c>
      <c r="T312" s="228">
        <v>90.3</v>
      </c>
      <c r="U312" s="228">
        <v>0.0</v>
      </c>
      <c r="V312" s="228">
        <v>0.0</v>
      </c>
      <c r="W312" s="228">
        <v>0.0</v>
      </c>
      <c r="X312" s="228">
        <v>0.0</v>
      </c>
      <c r="Y312" s="228">
        <v>18.06</v>
      </c>
      <c r="Z312" s="228">
        <v>0.0</v>
      </c>
      <c r="AA312" s="228">
        <v>0.0</v>
      </c>
      <c r="AB312" s="228">
        <v>0.0</v>
      </c>
      <c r="AC312" s="228">
        <v>0.0</v>
      </c>
      <c r="AD312" s="228">
        <v>19.5</v>
      </c>
      <c r="AE312" s="233">
        <v>127.86</v>
      </c>
      <c r="AF312" s="228">
        <v>0.0</v>
      </c>
      <c r="AG312" s="228">
        <v>0.0</v>
      </c>
      <c r="AH312" s="233">
        <v>0.0</v>
      </c>
      <c r="AI312" s="235">
        <v>43.0</v>
      </c>
      <c r="AJ312" s="228">
        <v>0.0</v>
      </c>
      <c r="AK312" s="228">
        <v>0.86</v>
      </c>
      <c r="AL312" s="236">
        <v>43.86</v>
      </c>
      <c r="AM312" s="233">
        <v>731.28</v>
      </c>
      <c r="AN312" s="228" t="s">
        <v>1565</v>
      </c>
      <c r="AO312" s="228">
        <v>2.368</v>
      </c>
      <c r="AP312" s="228" t="s">
        <v>1052</v>
      </c>
      <c r="AQ312" s="228" t="s">
        <v>1565</v>
      </c>
      <c r="AR312" s="229"/>
      <c r="AS312" s="228" t="s">
        <v>1807</v>
      </c>
      <c r="AT312" s="228" t="s">
        <v>1565</v>
      </c>
      <c r="AU312" s="229"/>
      <c r="AV312" s="229"/>
      <c r="AW312" s="229"/>
      <c r="AX312" s="228" t="s">
        <v>1052</v>
      </c>
      <c r="AY312" s="228" t="s">
        <v>1565</v>
      </c>
    </row>
    <row r="313" ht="22.5" hidden="1" customHeight="1">
      <c r="A313" s="227">
        <v>45833.0</v>
      </c>
      <c r="B313" s="228">
        <v>2.09065554448952E14</v>
      </c>
      <c r="C313" s="229"/>
      <c r="D313" s="230">
        <v>45824.969375</v>
      </c>
      <c r="E313" s="228" t="s">
        <v>1563</v>
      </c>
      <c r="F313" s="228" t="s">
        <v>1564</v>
      </c>
      <c r="G313" s="231"/>
      <c r="H313" s="229"/>
      <c r="I313" s="237"/>
      <c r="J313" s="228">
        <v>750.0</v>
      </c>
      <c r="K313" s="228">
        <v>0.0</v>
      </c>
      <c r="L313" s="228">
        <v>0.0</v>
      </c>
      <c r="M313" s="228">
        <v>0.0</v>
      </c>
      <c r="N313" s="228">
        <v>0.0</v>
      </c>
      <c r="O313" s="232">
        <v>750.0</v>
      </c>
      <c r="P313" s="228">
        <v>37.5</v>
      </c>
      <c r="Q313" s="233">
        <v>787.5</v>
      </c>
      <c r="R313" s="228">
        <v>787.5</v>
      </c>
      <c r="S313" s="234">
        <v>0.1</v>
      </c>
      <c r="T313" s="228">
        <v>78.75</v>
      </c>
      <c r="U313" s="228">
        <v>0.0</v>
      </c>
      <c r="V313" s="228">
        <v>0.0</v>
      </c>
      <c r="W313" s="228">
        <v>0.0</v>
      </c>
      <c r="X313" s="228">
        <v>0.0</v>
      </c>
      <c r="Y313" s="228">
        <v>15.75</v>
      </c>
      <c r="Z313" s="228">
        <v>0.0</v>
      </c>
      <c r="AA313" s="228">
        <v>0.0</v>
      </c>
      <c r="AB313" s="228">
        <v>0.0</v>
      </c>
      <c r="AC313" s="228">
        <v>0.0</v>
      </c>
      <c r="AD313" s="228">
        <v>17.0</v>
      </c>
      <c r="AE313" s="233">
        <v>111.5</v>
      </c>
      <c r="AF313" s="228">
        <v>0.0</v>
      </c>
      <c r="AG313" s="228">
        <v>0.0</v>
      </c>
      <c r="AH313" s="233">
        <v>0.0</v>
      </c>
      <c r="AI313" s="235">
        <v>37.5</v>
      </c>
      <c r="AJ313" s="228">
        <v>0.0</v>
      </c>
      <c r="AK313" s="228">
        <v>0.75</v>
      </c>
      <c r="AL313" s="236">
        <v>38.25</v>
      </c>
      <c r="AM313" s="233">
        <v>637.73</v>
      </c>
      <c r="AN313" s="228" t="s">
        <v>1565</v>
      </c>
      <c r="AO313" s="228">
        <v>1.802</v>
      </c>
      <c r="AP313" s="228" t="s">
        <v>1052</v>
      </c>
      <c r="AQ313" s="228" t="s">
        <v>1565</v>
      </c>
      <c r="AR313" s="229"/>
      <c r="AS313" s="228" t="s">
        <v>1776</v>
      </c>
      <c r="AT313" s="228" t="s">
        <v>1565</v>
      </c>
      <c r="AU313" s="229"/>
      <c r="AV313" s="229"/>
      <c r="AW313" s="229"/>
      <c r="AX313" s="228" t="s">
        <v>1052</v>
      </c>
      <c r="AY313" s="228" t="s">
        <v>1565</v>
      </c>
    </row>
    <row r="314" ht="22.5" hidden="1" customHeight="1">
      <c r="A314" s="227">
        <v>45833.0</v>
      </c>
      <c r="B314" s="228">
        <v>2.09136094241233E14</v>
      </c>
      <c r="C314" s="229"/>
      <c r="D314" s="230">
        <v>45825.78581018518</v>
      </c>
      <c r="E314" s="228" t="s">
        <v>1563</v>
      </c>
      <c r="F314" s="228" t="s">
        <v>1564</v>
      </c>
      <c r="G314" s="231"/>
      <c r="H314" s="229"/>
      <c r="I314" s="237"/>
      <c r="J314" s="228">
        <v>240.0</v>
      </c>
      <c r="K314" s="228">
        <v>0.0</v>
      </c>
      <c r="L314" s="228">
        <v>0.0</v>
      </c>
      <c r="M314" s="228">
        <v>0.0</v>
      </c>
      <c r="N314" s="228">
        <v>0.0</v>
      </c>
      <c r="O314" s="232">
        <v>240.0</v>
      </c>
      <c r="P314" s="228">
        <v>12.0</v>
      </c>
      <c r="Q314" s="233">
        <v>252.0</v>
      </c>
      <c r="R314" s="228">
        <v>252.0</v>
      </c>
      <c r="S314" s="234">
        <v>0.1</v>
      </c>
      <c r="T314" s="228">
        <v>25.2</v>
      </c>
      <c r="U314" s="228">
        <v>0.0</v>
      </c>
      <c r="V314" s="228">
        <v>0.0</v>
      </c>
      <c r="W314" s="228">
        <v>0.0</v>
      </c>
      <c r="X314" s="228">
        <v>0.0</v>
      </c>
      <c r="Y314" s="228">
        <v>5.04</v>
      </c>
      <c r="Z314" s="228">
        <v>0.0</v>
      </c>
      <c r="AA314" s="228">
        <v>0.0</v>
      </c>
      <c r="AB314" s="228">
        <v>0.0</v>
      </c>
      <c r="AC314" s="228">
        <v>0.0</v>
      </c>
      <c r="AD314" s="228">
        <v>5.44</v>
      </c>
      <c r="AE314" s="233">
        <v>35.68</v>
      </c>
      <c r="AF314" s="228">
        <v>0.0</v>
      </c>
      <c r="AG314" s="228">
        <v>0.0</v>
      </c>
      <c r="AH314" s="233">
        <v>0.0</v>
      </c>
      <c r="AI314" s="235">
        <v>12.0</v>
      </c>
      <c r="AJ314" s="228">
        <v>0.0</v>
      </c>
      <c r="AK314" s="228">
        <v>0.24</v>
      </c>
      <c r="AL314" s="236">
        <v>12.24</v>
      </c>
      <c r="AM314" s="233">
        <v>204.08</v>
      </c>
      <c r="AN314" s="228" t="s">
        <v>1565</v>
      </c>
      <c r="AO314" s="228">
        <v>4.568</v>
      </c>
      <c r="AP314" s="228" t="s">
        <v>1052</v>
      </c>
      <c r="AQ314" s="228" t="s">
        <v>1565</v>
      </c>
      <c r="AR314" s="229"/>
      <c r="AS314" s="228" t="s">
        <v>1808</v>
      </c>
      <c r="AT314" s="228" t="s">
        <v>1565</v>
      </c>
      <c r="AU314" s="229"/>
      <c r="AV314" s="229"/>
      <c r="AW314" s="229"/>
      <c r="AX314" s="228" t="s">
        <v>1052</v>
      </c>
      <c r="AY314" s="228" t="s">
        <v>1565</v>
      </c>
    </row>
    <row r="315" ht="22.5" hidden="1" customHeight="1">
      <c r="A315" s="227">
        <v>45833.0</v>
      </c>
      <c r="B315" s="228">
        <v>2.09143861446498E14</v>
      </c>
      <c r="C315" s="229"/>
      <c r="D315" s="230">
        <v>45825.875706018516</v>
      </c>
      <c r="E315" s="228" t="s">
        <v>1563</v>
      </c>
      <c r="F315" s="228" t="s">
        <v>1564</v>
      </c>
      <c r="G315" s="231"/>
      <c r="H315" s="229"/>
      <c r="I315" s="237"/>
      <c r="J315" s="228">
        <v>1150.0</v>
      </c>
      <c r="K315" s="228">
        <v>0.0</v>
      </c>
      <c r="L315" s="228">
        <v>0.0</v>
      </c>
      <c r="M315" s="228">
        <v>0.0</v>
      </c>
      <c r="N315" s="228">
        <v>0.0</v>
      </c>
      <c r="O315" s="232">
        <v>1150.0</v>
      </c>
      <c r="P315" s="228">
        <v>57.5</v>
      </c>
      <c r="Q315" s="233">
        <v>1207.5</v>
      </c>
      <c r="R315" s="228">
        <v>1207.5</v>
      </c>
      <c r="S315" s="234">
        <v>0.1</v>
      </c>
      <c r="T315" s="228">
        <v>120.75</v>
      </c>
      <c r="U315" s="228">
        <v>0.0</v>
      </c>
      <c r="V315" s="228">
        <v>0.0</v>
      </c>
      <c r="W315" s="228">
        <v>0.0</v>
      </c>
      <c r="X315" s="228">
        <v>0.0</v>
      </c>
      <c r="Y315" s="228">
        <v>24.15</v>
      </c>
      <c r="Z315" s="228">
        <v>0.0</v>
      </c>
      <c r="AA315" s="228">
        <v>0.0</v>
      </c>
      <c r="AB315" s="228">
        <v>0.0</v>
      </c>
      <c r="AC315" s="228">
        <v>0.0</v>
      </c>
      <c r="AD315" s="228">
        <v>26.08</v>
      </c>
      <c r="AE315" s="233">
        <v>170.98</v>
      </c>
      <c r="AF315" s="228">
        <v>0.0</v>
      </c>
      <c r="AG315" s="228">
        <v>0.0</v>
      </c>
      <c r="AH315" s="233">
        <v>0.0</v>
      </c>
      <c r="AI315" s="235">
        <v>57.5</v>
      </c>
      <c r="AJ315" s="228">
        <v>0.0</v>
      </c>
      <c r="AK315" s="228">
        <v>1.15</v>
      </c>
      <c r="AL315" s="236">
        <v>58.65</v>
      </c>
      <c r="AM315" s="233">
        <v>977.87</v>
      </c>
      <c r="AN315" s="228" t="s">
        <v>1565</v>
      </c>
      <c r="AO315" s="228">
        <v>3.024</v>
      </c>
      <c r="AP315" s="228" t="s">
        <v>1052</v>
      </c>
      <c r="AQ315" s="228" t="s">
        <v>1565</v>
      </c>
      <c r="AR315" s="229"/>
      <c r="AS315" s="228" t="s">
        <v>1809</v>
      </c>
      <c r="AT315" s="228" t="s">
        <v>1565</v>
      </c>
      <c r="AU315" s="229"/>
      <c r="AV315" s="229"/>
      <c r="AW315" s="229"/>
      <c r="AX315" s="228" t="s">
        <v>1052</v>
      </c>
      <c r="AY315" s="228" t="s">
        <v>1565</v>
      </c>
    </row>
    <row r="316" ht="22.5" hidden="1" customHeight="1">
      <c r="A316" s="227">
        <v>45833.0</v>
      </c>
      <c r="B316" s="228">
        <v>2.09150618559714E14</v>
      </c>
      <c r="C316" s="229"/>
      <c r="D316" s="230">
        <v>45825.95391203704</v>
      </c>
      <c r="E316" s="228" t="s">
        <v>1563</v>
      </c>
      <c r="F316" s="228" t="s">
        <v>1564</v>
      </c>
      <c r="G316" s="231"/>
      <c r="H316" s="229"/>
      <c r="I316" s="237"/>
      <c r="J316" s="228">
        <v>1240.0</v>
      </c>
      <c r="K316" s="228">
        <v>10.0</v>
      </c>
      <c r="L316" s="228">
        <v>0.0</v>
      </c>
      <c r="M316" s="228">
        <v>0.0</v>
      </c>
      <c r="N316" s="228">
        <v>0.0</v>
      </c>
      <c r="O316" s="232">
        <v>1250.0</v>
      </c>
      <c r="P316" s="228">
        <v>62.5</v>
      </c>
      <c r="Q316" s="233">
        <v>1312.5</v>
      </c>
      <c r="R316" s="228">
        <v>1312.5</v>
      </c>
      <c r="S316" s="234">
        <v>0.1</v>
      </c>
      <c r="T316" s="228">
        <v>131.25</v>
      </c>
      <c r="U316" s="228">
        <v>0.0</v>
      </c>
      <c r="V316" s="228">
        <v>0.0</v>
      </c>
      <c r="W316" s="228">
        <v>0.0</v>
      </c>
      <c r="X316" s="228">
        <v>0.0</v>
      </c>
      <c r="Y316" s="228">
        <v>26.25</v>
      </c>
      <c r="Z316" s="228">
        <v>0.0</v>
      </c>
      <c r="AA316" s="228">
        <v>0.0</v>
      </c>
      <c r="AB316" s="228">
        <v>0.0</v>
      </c>
      <c r="AC316" s="228">
        <v>0.0</v>
      </c>
      <c r="AD316" s="228">
        <v>28.34</v>
      </c>
      <c r="AE316" s="233">
        <v>185.84</v>
      </c>
      <c r="AF316" s="228">
        <v>0.0</v>
      </c>
      <c r="AG316" s="228">
        <v>0.0</v>
      </c>
      <c r="AH316" s="233">
        <v>0.0</v>
      </c>
      <c r="AI316" s="235">
        <v>62.5</v>
      </c>
      <c r="AJ316" s="228">
        <v>0.0</v>
      </c>
      <c r="AK316" s="228">
        <v>1.25</v>
      </c>
      <c r="AL316" s="236">
        <v>63.75</v>
      </c>
      <c r="AM316" s="233">
        <v>1062.89</v>
      </c>
      <c r="AN316" s="228" t="s">
        <v>1565</v>
      </c>
      <c r="AO316" s="228">
        <v>1.802</v>
      </c>
      <c r="AP316" s="228" t="s">
        <v>1052</v>
      </c>
      <c r="AQ316" s="228" t="s">
        <v>1565</v>
      </c>
      <c r="AR316" s="229"/>
      <c r="AS316" s="228" t="s">
        <v>1810</v>
      </c>
      <c r="AT316" s="228" t="s">
        <v>1565</v>
      </c>
      <c r="AU316" s="229"/>
      <c r="AV316" s="229"/>
      <c r="AW316" s="229"/>
      <c r="AX316" s="228" t="s">
        <v>1052</v>
      </c>
      <c r="AY316" s="228" t="s">
        <v>1565</v>
      </c>
    </row>
    <row r="317" ht="22.5" hidden="1" customHeight="1">
      <c r="A317" s="227">
        <v>45833.0</v>
      </c>
      <c r="B317" s="228">
        <v>2.09217140334982E14</v>
      </c>
      <c r="C317" s="229"/>
      <c r="D317" s="230">
        <v>45826.72384259259</v>
      </c>
      <c r="E317" s="228" t="s">
        <v>1563</v>
      </c>
      <c r="F317" s="228" t="s">
        <v>1564</v>
      </c>
      <c r="G317" s="231"/>
      <c r="H317" s="229"/>
      <c r="I317" s="228" t="s">
        <v>1811</v>
      </c>
      <c r="J317" s="228">
        <v>1380.0</v>
      </c>
      <c r="K317" s="228">
        <v>20.0</v>
      </c>
      <c r="L317" s="228">
        <v>0.0</v>
      </c>
      <c r="M317" s="228">
        <v>0.0</v>
      </c>
      <c r="N317" s="228">
        <v>0.0</v>
      </c>
      <c r="O317" s="232">
        <v>1400.0</v>
      </c>
      <c r="P317" s="228">
        <v>70.0</v>
      </c>
      <c r="Q317" s="233">
        <v>1470.0</v>
      </c>
      <c r="R317" s="228">
        <v>1470.0</v>
      </c>
      <c r="S317" s="234">
        <v>0.1</v>
      </c>
      <c r="T317" s="228">
        <v>147.0</v>
      </c>
      <c r="U317" s="228">
        <v>0.0</v>
      </c>
      <c r="V317" s="228">
        <v>0.0</v>
      </c>
      <c r="W317" s="228">
        <v>0.0</v>
      </c>
      <c r="X317" s="228">
        <v>0.0</v>
      </c>
      <c r="Y317" s="228">
        <v>29.4</v>
      </c>
      <c r="Z317" s="228">
        <v>0.0</v>
      </c>
      <c r="AA317" s="228">
        <v>0.0</v>
      </c>
      <c r="AB317" s="228">
        <v>0.0</v>
      </c>
      <c r="AC317" s="228">
        <v>0.0</v>
      </c>
      <c r="AD317" s="228">
        <v>31.76</v>
      </c>
      <c r="AE317" s="233">
        <v>208.16</v>
      </c>
      <c r="AF317" s="228">
        <v>0.0</v>
      </c>
      <c r="AG317" s="228">
        <v>0.0</v>
      </c>
      <c r="AH317" s="233">
        <v>0.0</v>
      </c>
      <c r="AI317" s="235">
        <v>70.0</v>
      </c>
      <c r="AJ317" s="228">
        <v>0.0</v>
      </c>
      <c r="AK317" s="228">
        <v>1.4</v>
      </c>
      <c r="AL317" s="236">
        <v>71.4</v>
      </c>
      <c r="AM317" s="233">
        <v>1190.46</v>
      </c>
      <c r="AN317" s="228" t="s">
        <v>1565</v>
      </c>
      <c r="AO317" s="228">
        <v>13.322</v>
      </c>
      <c r="AP317" s="228" t="s">
        <v>1052</v>
      </c>
      <c r="AQ317" s="228" t="s">
        <v>1565</v>
      </c>
      <c r="AR317" s="229"/>
      <c r="AS317" s="237"/>
      <c r="AT317" s="228" t="s">
        <v>1565</v>
      </c>
      <c r="AU317" s="229"/>
      <c r="AV317" s="229"/>
      <c r="AW317" s="229"/>
      <c r="AX317" s="228" t="s">
        <v>1052</v>
      </c>
      <c r="AY317" s="228" t="s">
        <v>1565</v>
      </c>
    </row>
    <row r="318" ht="22.5" hidden="1" customHeight="1">
      <c r="A318" s="227">
        <v>45833.0</v>
      </c>
      <c r="B318" s="228">
        <v>2.09222599561116E14</v>
      </c>
      <c r="C318" s="229"/>
      <c r="D318" s="230">
        <v>45826.78702546296</v>
      </c>
      <c r="E318" s="228" t="s">
        <v>1563</v>
      </c>
      <c r="F318" s="228" t="s">
        <v>1564</v>
      </c>
      <c r="G318" s="231"/>
      <c r="H318" s="229"/>
      <c r="I318" s="237"/>
      <c r="J318" s="228">
        <v>2120.0</v>
      </c>
      <c r="K318" s="228">
        <v>30.0</v>
      </c>
      <c r="L318" s="228">
        <v>0.0</v>
      </c>
      <c r="M318" s="228">
        <v>0.0</v>
      </c>
      <c r="N318" s="228">
        <v>0.0</v>
      </c>
      <c r="O318" s="232">
        <v>2150.0</v>
      </c>
      <c r="P318" s="228">
        <v>107.5</v>
      </c>
      <c r="Q318" s="233">
        <v>2257.5</v>
      </c>
      <c r="R318" s="228">
        <v>2257.5</v>
      </c>
      <c r="S318" s="234">
        <v>0.1</v>
      </c>
      <c r="T318" s="228">
        <v>225.75</v>
      </c>
      <c r="U318" s="228">
        <v>0.0</v>
      </c>
      <c r="V318" s="228">
        <v>0.0</v>
      </c>
      <c r="W318" s="228">
        <v>0.0</v>
      </c>
      <c r="X318" s="228">
        <v>0.0</v>
      </c>
      <c r="Y318" s="228">
        <v>45.15</v>
      </c>
      <c r="Z318" s="228">
        <v>0.0</v>
      </c>
      <c r="AA318" s="228">
        <v>0.0</v>
      </c>
      <c r="AB318" s="228">
        <v>0.0</v>
      </c>
      <c r="AC318" s="228">
        <v>0.0</v>
      </c>
      <c r="AD318" s="228">
        <v>48.76</v>
      </c>
      <c r="AE318" s="233">
        <v>319.66</v>
      </c>
      <c r="AF318" s="228">
        <v>0.0</v>
      </c>
      <c r="AG318" s="228">
        <v>0.0</v>
      </c>
      <c r="AH318" s="233">
        <v>0.0</v>
      </c>
      <c r="AI318" s="235">
        <v>107.5</v>
      </c>
      <c r="AJ318" s="228">
        <v>0.0</v>
      </c>
      <c r="AK318" s="228">
        <v>2.15</v>
      </c>
      <c r="AL318" s="236">
        <v>109.65</v>
      </c>
      <c r="AM318" s="233">
        <v>1828.19</v>
      </c>
      <c r="AN318" s="228" t="s">
        <v>1565</v>
      </c>
      <c r="AO318" s="228">
        <v>1.694</v>
      </c>
      <c r="AP318" s="228" t="s">
        <v>1052</v>
      </c>
      <c r="AQ318" s="228" t="s">
        <v>1565</v>
      </c>
      <c r="AR318" s="229"/>
      <c r="AS318" s="228" t="s">
        <v>1812</v>
      </c>
      <c r="AT318" s="228" t="s">
        <v>1565</v>
      </c>
      <c r="AU318" s="229"/>
      <c r="AV318" s="229"/>
      <c r="AW318" s="229"/>
      <c r="AX318" s="228" t="s">
        <v>1052</v>
      </c>
      <c r="AY318" s="228" t="s">
        <v>1565</v>
      </c>
    </row>
    <row r="319" ht="22.5" hidden="1" customHeight="1">
      <c r="A319" s="227">
        <v>45833.0</v>
      </c>
      <c r="B319" s="228">
        <v>2.09226984698649E14</v>
      </c>
      <c r="C319" s="229"/>
      <c r="D319" s="230">
        <v>45826.83777777778</v>
      </c>
      <c r="E319" s="228" t="s">
        <v>1563</v>
      </c>
      <c r="F319" s="228" t="s">
        <v>1564</v>
      </c>
      <c r="G319" s="231"/>
      <c r="H319" s="229"/>
      <c r="I319" s="237"/>
      <c r="J319" s="228">
        <v>875.0</v>
      </c>
      <c r="K319" s="228">
        <v>0.0</v>
      </c>
      <c r="L319" s="228">
        <v>0.0</v>
      </c>
      <c r="M319" s="228">
        <v>0.0</v>
      </c>
      <c r="N319" s="228">
        <v>0.0</v>
      </c>
      <c r="O319" s="232">
        <v>875.0</v>
      </c>
      <c r="P319" s="228">
        <v>43.76</v>
      </c>
      <c r="Q319" s="233">
        <v>918.76</v>
      </c>
      <c r="R319" s="228">
        <v>918.76</v>
      </c>
      <c r="S319" s="234">
        <v>0.1</v>
      </c>
      <c r="T319" s="228">
        <v>91.88</v>
      </c>
      <c r="U319" s="228">
        <v>0.0</v>
      </c>
      <c r="V319" s="228">
        <v>0.0</v>
      </c>
      <c r="W319" s="228">
        <v>0.0</v>
      </c>
      <c r="X319" s="228">
        <v>0.0</v>
      </c>
      <c r="Y319" s="228">
        <v>18.38</v>
      </c>
      <c r="Z319" s="228">
        <v>0.0</v>
      </c>
      <c r="AA319" s="228">
        <v>0.0</v>
      </c>
      <c r="AB319" s="228">
        <v>0.0</v>
      </c>
      <c r="AC319" s="228">
        <v>0.0</v>
      </c>
      <c r="AD319" s="228">
        <v>19.84</v>
      </c>
      <c r="AE319" s="233">
        <v>130.1</v>
      </c>
      <c r="AF319" s="228">
        <v>0.0</v>
      </c>
      <c r="AG319" s="228">
        <v>0.0</v>
      </c>
      <c r="AH319" s="233">
        <v>0.0</v>
      </c>
      <c r="AI319" s="235">
        <v>43.75</v>
      </c>
      <c r="AJ319" s="228">
        <v>0.0</v>
      </c>
      <c r="AK319" s="228">
        <v>0.88</v>
      </c>
      <c r="AL319" s="236">
        <v>44.63</v>
      </c>
      <c r="AM319" s="233">
        <v>744.01</v>
      </c>
      <c r="AN319" s="228" t="s">
        <v>1565</v>
      </c>
      <c r="AO319" s="228">
        <v>0.745</v>
      </c>
      <c r="AP319" s="228" t="s">
        <v>1052</v>
      </c>
      <c r="AQ319" s="228" t="s">
        <v>1565</v>
      </c>
      <c r="AR319" s="229"/>
      <c r="AS319" s="228" t="s">
        <v>1813</v>
      </c>
      <c r="AT319" s="228" t="s">
        <v>1565</v>
      </c>
      <c r="AU319" s="229"/>
      <c r="AV319" s="229"/>
      <c r="AW319" s="229"/>
      <c r="AX319" s="228" t="s">
        <v>1052</v>
      </c>
      <c r="AY319" s="228" t="s">
        <v>1565</v>
      </c>
    </row>
    <row r="320" ht="22.5" hidden="1" customHeight="1">
      <c r="A320" s="227">
        <v>45833.0</v>
      </c>
      <c r="B320" s="228">
        <v>2.0922856025378E14</v>
      </c>
      <c r="C320" s="229"/>
      <c r="D320" s="230">
        <v>45826.85601851852</v>
      </c>
      <c r="E320" s="228" t="s">
        <v>1563</v>
      </c>
      <c r="F320" s="228" t="s">
        <v>1564</v>
      </c>
      <c r="G320" s="231"/>
      <c r="H320" s="229"/>
      <c r="I320" s="237"/>
      <c r="J320" s="228">
        <v>825.0</v>
      </c>
      <c r="K320" s="228">
        <v>0.0</v>
      </c>
      <c r="L320" s="228">
        <v>0.0</v>
      </c>
      <c r="M320" s="228">
        <v>0.0</v>
      </c>
      <c r="N320" s="228">
        <v>0.0</v>
      </c>
      <c r="O320" s="232">
        <v>825.0</v>
      </c>
      <c r="P320" s="228">
        <v>41.26</v>
      </c>
      <c r="Q320" s="233">
        <v>866.26</v>
      </c>
      <c r="R320" s="228">
        <v>866.24</v>
      </c>
      <c r="S320" s="234">
        <v>0.1</v>
      </c>
      <c r="T320" s="228">
        <v>86.62</v>
      </c>
      <c r="U320" s="228">
        <v>0.0</v>
      </c>
      <c r="V320" s="228">
        <v>0.0</v>
      </c>
      <c r="W320" s="228">
        <v>0.0</v>
      </c>
      <c r="X320" s="228">
        <v>0.0</v>
      </c>
      <c r="Y320" s="228">
        <v>17.32</v>
      </c>
      <c r="Z320" s="228">
        <v>0.0</v>
      </c>
      <c r="AA320" s="228">
        <v>0.0</v>
      </c>
      <c r="AB320" s="228">
        <v>0.0</v>
      </c>
      <c r="AC320" s="228">
        <v>0.0</v>
      </c>
      <c r="AD320" s="228">
        <v>18.7</v>
      </c>
      <c r="AE320" s="233">
        <v>122.64</v>
      </c>
      <c r="AF320" s="228">
        <v>0.0</v>
      </c>
      <c r="AG320" s="228">
        <v>0.0</v>
      </c>
      <c r="AH320" s="233">
        <v>0.0</v>
      </c>
      <c r="AI320" s="235">
        <v>41.25</v>
      </c>
      <c r="AJ320" s="228">
        <v>0.0</v>
      </c>
      <c r="AK320" s="228">
        <v>0.83</v>
      </c>
      <c r="AL320" s="236">
        <v>42.08</v>
      </c>
      <c r="AM320" s="233">
        <v>701.52</v>
      </c>
      <c r="AN320" s="228" t="s">
        <v>1565</v>
      </c>
      <c r="AO320" s="228">
        <v>3.024</v>
      </c>
      <c r="AP320" s="228" t="s">
        <v>1052</v>
      </c>
      <c r="AQ320" s="228" t="s">
        <v>1565</v>
      </c>
      <c r="AR320" s="229"/>
      <c r="AS320" s="228" t="s">
        <v>1814</v>
      </c>
      <c r="AT320" s="228" t="s">
        <v>1565</v>
      </c>
      <c r="AU320" s="229"/>
      <c r="AV320" s="229"/>
      <c r="AW320" s="229"/>
      <c r="AX320" s="228" t="s">
        <v>1052</v>
      </c>
      <c r="AY320" s="228" t="s">
        <v>1565</v>
      </c>
    </row>
    <row r="321" ht="22.5" customHeight="1">
      <c r="A321" s="227">
        <v>45833.0</v>
      </c>
      <c r="B321" s="228">
        <v>2.09314773615472E14</v>
      </c>
      <c r="C321" s="229"/>
      <c r="D321" s="230">
        <v>45827.853854166664</v>
      </c>
      <c r="E321" s="228" t="s">
        <v>1563</v>
      </c>
      <c r="F321" s="228" t="s">
        <v>1564</v>
      </c>
      <c r="G321" s="231"/>
      <c r="H321" s="229"/>
      <c r="I321" s="237"/>
      <c r="J321" s="228">
        <v>1475.0</v>
      </c>
      <c r="K321" s="228">
        <v>10.0</v>
      </c>
      <c r="L321" s="228">
        <v>0.0</v>
      </c>
      <c r="M321" s="228">
        <v>147.5</v>
      </c>
      <c r="N321" s="228">
        <v>147.5</v>
      </c>
      <c r="O321" s="232">
        <v>1337.5</v>
      </c>
      <c r="P321" s="228">
        <v>66.88</v>
      </c>
      <c r="Q321" s="233">
        <v>1404.38</v>
      </c>
      <c r="R321" s="228">
        <v>1404.38</v>
      </c>
      <c r="S321" s="234">
        <v>0.1</v>
      </c>
      <c r="T321" s="228">
        <v>140.44</v>
      </c>
      <c r="U321" s="228">
        <v>0.0</v>
      </c>
      <c r="V321" s="228">
        <v>0.0</v>
      </c>
      <c r="W321" s="228">
        <v>0.0</v>
      </c>
      <c r="X321" s="228">
        <v>0.0</v>
      </c>
      <c r="Y321" s="228">
        <v>28.09</v>
      </c>
      <c r="Z321" s="228">
        <v>0.0</v>
      </c>
      <c r="AA321" s="228">
        <v>0.0</v>
      </c>
      <c r="AB321" s="228">
        <v>0.0</v>
      </c>
      <c r="AC321" s="228">
        <v>0.0</v>
      </c>
      <c r="AD321" s="228">
        <v>30.34</v>
      </c>
      <c r="AE321" s="233">
        <v>198.87</v>
      </c>
      <c r="AF321" s="228">
        <v>0.0</v>
      </c>
      <c r="AG321" s="228">
        <v>0.0</v>
      </c>
      <c r="AH321" s="233">
        <v>0.0</v>
      </c>
      <c r="AI321" s="235">
        <v>66.88</v>
      </c>
      <c r="AJ321" s="228">
        <v>0.0</v>
      </c>
      <c r="AK321" s="228">
        <v>1.34</v>
      </c>
      <c r="AL321" s="236">
        <v>68.22</v>
      </c>
      <c r="AM321" s="233">
        <v>1137.3</v>
      </c>
      <c r="AN321" s="228" t="s">
        <v>1565</v>
      </c>
      <c r="AO321" s="228">
        <v>1.802</v>
      </c>
      <c r="AP321" s="228" t="s">
        <v>1052</v>
      </c>
      <c r="AQ321" s="228" t="s">
        <v>1565</v>
      </c>
      <c r="AR321" s="229"/>
      <c r="AS321" s="228" t="s">
        <v>1815</v>
      </c>
      <c r="AT321" s="228" t="s">
        <v>1565</v>
      </c>
      <c r="AU321" s="229"/>
      <c r="AV321" s="229"/>
      <c r="AW321" s="229"/>
      <c r="AX321" s="228" t="s">
        <v>1052</v>
      </c>
      <c r="AY321" s="228" t="s">
        <v>1565</v>
      </c>
    </row>
    <row r="322" ht="22.5" customHeight="1">
      <c r="A322" s="227">
        <v>45833.0</v>
      </c>
      <c r="B322" s="228">
        <v>2.09320568136328E14</v>
      </c>
      <c r="C322" s="229"/>
      <c r="D322" s="230">
        <v>45827.92092592592</v>
      </c>
      <c r="E322" s="228" t="s">
        <v>1563</v>
      </c>
      <c r="F322" s="228" t="s">
        <v>1564</v>
      </c>
      <c r="G322" s="231"/>
      <c r="H322" s="229"/>
      <c r="I322" s="237"/>
      <c r="J322" s="228">
        <v>850.0</v>
      </c>
      <c r="K322" s="228">
        <v>10.0</v>
      </c>
      <c r="L322" s="228">
        <v>0.0</v>
      </c>
      <c r="M322" s="228">
        <v>85.0</v>
      </c>
      <c r="N322" s="228">
        <v>85.0</v>
      </c>
      <c r="O322" s="232">
        <v>775.0</v>
      </c>
      <c r="P322" s="228">
        <v>38.76</v>
      </c>
      <c r="Q322" s="233">
        <v>813.76</v>
      </c>
      <c r="R322" s="228">
        <v>813.76</v>
      </c>
      <c r="S322" s="234">
        <v>0.1</v>
      </c>
      <c r="T322" s="228">
        <v>81.38</v>
      </c>
      <c r="U322" s="228">
        <v>0.0</v>
      </c>
      <c r="V322" s="228">
        <v>0.0</v>
      </c>
      <c r="W322" s="228">
        <v>0.0</v>
      </c>
      <c r="X322" s="228">
        <v>0.0</v>
      </c>
      <c r="Y322" s="228">
        <v>16.28</v>
      </c>
      <c r="Z322" s="228">
        <v>0.0</v>
      </c>
      <c r="AA322" s="228">
        <v>0.0</v>
      </c>
      <c r="AB322" s="228">
        <v>0.0</v>
      </c>
      <c r="AC322" s="228">
        <v>0.0</v>
      </c>
      <c r="AD322" s="228">
        <v>17.58</v>
      </c>
      <c r="AE322" s="233">
        <v>115.24</v>
      </c>
      <c r="AF322" s="228">
        <v>0.0</v>
      </c>
      <c r="AG322" s="228">
        <v>0.0</v>
      </c>
      <c r="AH322" s="233">
        <v>0.0</v>
      </c>
      <c r="AI322" s="235">
        <v>38.75</v>
      </c>
      <c r="AJ322" s="228">
        <v>0.0</v>
      </c>
      <c r="AK322" s="228">
        <v>0.78</v>
      </c>
      <c r="AL322" s="236">
        <v>39.53</v>
      </c>
      <c r="AM322" s="233">
        <v>658.99</v>
      </c>
      <c r="AN322" s="228" t="s">
        <v>1565</v>
      </c>
      <c r="AO322" s="228">
        <v>1.555</v>
      </c>
      <c r="AP322" s="228" t="s">
        <v>1052</v>
      </c>
      <c r="AQ322" s="228" t="s">
        <v>1565</v>
      </c>
      <c r="AR322" s="229"/>
      <c r="AS322" s="228" t="s">
        <v>1816</v>
      </c>
      <c r="AT322" s="228" t="s">
        <v>1565</v>
      </c>
      <c r="AU322" s="229"/>
      <c r="AV322" s="229"/>
      <c r="AW322" s="229"/>
      <c r="AX322" s="228" t="s">
        <v>1052</v>
      </c>
      <c r="AY322" s="228" t="s">
        <v>1565</v>
      </c>
    </row>
    <row r="323" ht="22.5" hidden="1" customHeight="1">
      <c r="A323" s="227">
        <v>45833.0</v>
      </c>
      <c r="B323" s="228">
        <v>2.09388361349648E14</v>
      </c>
      <c r="C323" s="229"/>
      <c r="D323" s="230">
        <v>45828.70556712963</v>
      </c>
      <c r="E323" s="228" t="s">
        <v>1563</v>
      </c>
      <c r="F323" s="228" t="s">
        <v>1564</v>
      </c>
      <c r="G323" s="231"/>
      <c r="H323" s="229"/>
      <c r="I323" s="237"/>
      <c r="J323" s="228">
        <v>1825.0</v>
      </c>
      <c r="K323" s="228">
        <v>10.0</v>
      </c>
      <c r="L323" s="228">
        <v>0.0</v>
      </c>
      <c r="M323" s="228">
        <v>0.0</v>
      </c>
      <c r="N323" s="228">
        <v>0.0</v>
      </c>
      <c r="O323" s="232">
        <v>1835.0</v>
      </c>
      <c r="P323" s="228">
        <v>91.76</v>
      </c>
      <c r="Q323" s="233">
        <v>1926.76</v>
      </c>
      <c r="R323" s="228">
        <v>1926.76</v>
      </c>
      <c r="S323" s="234">
        <v>0.1</v>
      </c>
      <c r="T323" s="228">
        <v>192.68</v>
      </c>
      <c r="U323" s="228">
        <v>0.0</v>
      </c>
      <c r="V323" s="228">
        <v>0.0</v>
      </c>
      <c r="W323" s="228">
        <v>0.0</v>
      </c>
      <c r="X323" s="228">
        <v>0.0</v>
      </c>
      <c r="Y323" s="228">
        <v>38.54</v>
      </c>
      <c r="Z323" s="228">
        <v>0.0</v>
      </c>
      <c r="AA323" s="228">
        <v>0.0</v>
      </c>
      <c r="AB323" s="228">
        <v>0.0</v>
      </c>
      <c r="AC323" s="228">
        <v>0.0</v>
      </c>
      <c r="AD323" s="228">
        <v>41.62</v>
      </c>
      <c r="AE323" s="233">
        <v>272.84</v>
      </c>
      <c r="AF323" s="228">
        <v>0.0</v>
      </c>
      <c r="AG323" s="228">
        <v>0.0</v>
      </c>
      <c r="AH323" s="233">
        <v>0.0</v>
      </c>
      <c r="AI323" s="235">
        <v>91.75</v>
      </c>
      <c r="AJ323" s="228">
        <v>0.0</v>
      </c>
      <c r="AK323" s="228">
        <v>1.83</v>
      </c>
      <c r="AL323" s="236">
        <v>93.58</v>
      </c>
      <c r="AM323" s="233">
        <v>1560.33</v>
      </c>
      <c r="AN323" s="228" t="s">
        <v>1565</v>
      </c>
      <c r="AO323" s="228">
        <v>5.01</v>
      </c>
      <c r="AP323" s="228" t="s">
        <v>1052</v>
      </c>
      <c r="AQ323" s="228" t="s">
        <v>1565</v>
      </c>
      <c r="AR323" s="229"/>
      <c r="AS323" s="237"/>
      <c r="AT323" s="228" t="s">
        <v>1565</v>
      </c>
      <c r="AU323" s="229"/>
      <c r="AV323" s="229"/>
      <c r="AW323" s="229"/>
      <c r="AX323" s="228" t="s">
        <v>1565</v>
      </c>
      <c r="AY323" s="228" t="s">
        <v>1565</v>
      </c>
    </row>
    <row r="324" ht="22.5" customHeight="1">
      <c r="A324" s="227">
        <v>45833.0</v>
      </c>
      <c r="B324" s="228">
        <v>2.0939231827696E14</v>
      </c>
      <c r="C324" s="229"/>
      <c r="D324" s="230">
        <v>45828.75136574074</v>
      </c>
      <c r="E324" s="228" t="s">
        <v>1563</v>
      </c>
      <c r="F324" s="228" t="s">
        <v>1564</v>
      </c>
      <c r="G324" s="231"/>
      <c r="H324" s="229"/>
      <c r="I324" s="228" t="s">
        <v>1817</v>
      </c>
      <c r="J324" s="228">
        <v>725.0</v>
      </c>
      <c r="K324" s="228">
        <v>10.0</v>
      </c>
      <c r="L324" s="228">
        <v>145.0</v>
      </c>
      <c r="M324" s="228">
        <v>58.0</v>
      </c>
      <c r="N324" s="228">
        <v>203.0</v>
      </c>
      <c r="O324" s="232">
        <v>532.0</v>
      </c>
      <c r="P324" s="228">
        <v>26.6</v>
      </c>
      <c r="Q324" s="233">
        <v>558.6</v>
      </c>
      <c r="R324" s="228">
        <v>558.6</v>
      </c>
      <c r="S324" s="234">
        <v>0.1</v>
      </c>
      <c r="T324" s="228">
        <v>55.86</v>
      </c>
      <c r="U324" s="228">
        <v>0.0</v>
      </c>
      <c r="V324" s="228">
        <v>0.0</v>
      </c>
      <c r="W324" s="228">
        <v>0.0</v>
      </c>
      <c r="X324" s="228">
        <v>0.0</v>
      </c>
      <c r="Y324" s="228">
        <v>11.17</v>
      </c>
      <c r="Z324" s="228">
        <v>0.0</v>
      </c>
      <c r="AA324" s="228">
        <v>0.0</v>
      </c>
      <c r="AB324" s="228">
        <v>0.0</v>
      </c>
      <c r="AC324" s="228">
        <v>0.0</v>
      </c>
      <c r="AD324" s="228">
        <v>12.06</v>
      </c>
      <c r="AE324" s="233">
        <v>79.09</v>
      </c>
      <c r="AF324" s="228">
        <v>0.0</v>
      </c>
      <c r="AG324" s="228">
        <v>0.0</v>
      </c>
      <c r="AH324" s="233">
        <v>0.0</v>
      </c>
      <c r="AI324" s="235">
        <v>26.6</v>
      </c>
      <c r="AJ324" s="228">
        <v>0.0</v>
      </c>
      <c r="AK324" s="228">
        <v>0.53</v>
      </c>
      <c r="AL324" s="236">
        <v>27.13</v>
      </c>
      <c r="AM324" s="233">
        <v>452.36</v>
      </c>
      <c r="AN324" s="228" t="s">
        <v>1565</v>
      </c>
      <c r="AO324" s="228">
        <v>2.007</v>
      </c>
      <c r="AP324" s="228" t="s">
        <v>1052</v>
      </c>
      <c r="AQ324" s="228" t="s">
        <v>1565</v>
      </c>
      <c r="AR324" s="229"/>
      <c r="AS324" s="228" t="s">
        <v>1818</v>
      </c>
      <c r="AT324" s="228" t="s">
        <v>1565</v>
      </c>
      <c r="AU324" s="229"/>
      <c r="AV324" s="229"/>
      <c r="AW324" s="229"/>
      <c r="AX324" s="228" t="s">
        <v>1052</v>
      </c>
      <c r="AY324" s="228" t="s">
        <v>1565</v>
      </c>
    </row>
    <row r="325" ht="22.5" customHeight="1">
      <c r="A325" s="227">
        <v>45833.0</v>
      </c>
      <c r="B325" s="228">
        <v>2.09393203578519E14</v>
      </c>
      <c r="C325" s="229"/>
      <c r="D325" s="230">
        <v>45828.761608796296</v>
      </c>
      <c r="E325" s="228" t="s">
        <v>1563</v>
      </c>
      <c r="F325" s="228" t="s">
        <v>1564</v>
      </c>
      <c r="G325" s="231"/>
      <c r="H325" s="229"/>
      <c r="I325" s="228" t="s">
        <v>1817</v>
      </c>
      <c r="J325" s="228">
        <v>850.0</v>
      </c>
      <c r="K325" s="228">
        <v>10.0</v>
      </c>
      <c r="L325" s="228">
        <v>170.0</v>
      </c>
      <c r="M325" s="228">
        <v>68.0</v>
      </c>
      <c r="N325" s="228">
        <v>238.0</v>
      </c>
      <c r="O325" s="232">
        <v>622.0</v>
      </c>
      <c r="P325" s="228">
        <v>31.1</v>
      </c>
      <c r="Q325" s="233">
        <v>653.1</v>
      </c>
      <c r="R325" s="228">
        <v>653.1</v>
      </c>
      <c r="S325" s="234">
        <v>0.1</v>
      </c>
      <c r="T325" s="228">
        <v>65.31</v>
      </c>
      <c r="U325" s="228">
        <v>0.0</v>
      </c>
      <c r="V325" s="228">
        <v>0.0</v>
      </c>
      <c r="W325" s="228">
        <v>0.0</v>
      </c>
      <c r="X325" s="228">
        <v>0.0</v>
      </c>
      <c r="Y325" s="228">
        <v>13.06</v>
      </c>
      <c r="Z325" s="228">
        <v>0.0</v>
      </c>
      <c r="AA325" s="228">
        <v>0.0</v>
      </c>
      <c r="AB325" s="228">
        <v>0.0</v>
      </c>
      <c r="AC325" s="228">
        <v>0.0</v>
      </c>
      <c r="AD325" s="228">
        <v>14.1</v>
      </c>
      <c r="AE325" s="233">
        <v>92.47</v>
      </c>
      <c r="AF325" s="228">
        <v>0.0</v>
      </c>
      <c r="AG325" s="228">
        <v>0.0</v>
      </c>
      <c r="AH325" s="233">
        <v>0.0</v>
      </c>
      <c r="AI325" s="235">
        <v>31.1</v>
      </c>
      <c r="AJ325" s="228">
        <v>0.0</v>
      </c>
      <c r="AK325" s="228">
        <v>0.62</v>
      </c>
      <c r="AL325" s="236">
        <v>31.72</v>
      </c>
      <c r="AM325" s="233">
        <v>528.89</v>
      </c>
      <c r="AN325" s="228" t="s">
        <v>1565</v>
      </c>
      <c r="AO325" s="228">
        <v>5.334</v>
      </c>
      <c r="AP325" s="228" t="s">
        <v>1052</v>
      </c>
      <c r="AQ325" s="228" t="s">
        <v>1565</v>
      </c>
      <c r="AR325" s="229"/>
      <c r="AS325" s="228" t="s">
        <v>1819</v>
      </c>
      <c r="AT325" s="228" t="s">
        <v>1565</v>
      </c>
      <c r="AU325" s="229"/>
      <c r="AV325" s="229"/>
      <c r="AW325" s="229"/>
      <c r="AX325" s="228" t="s">
        <v>1052</v>
      </c>
      <c r="AY325" s="228" t="s">
        <v>1565</v>
      </c>
    </row>
    <row r="326" ht="22.5" customHeight="1">
      <c r="A326" s="227">
        <v>45833.0</v>
      </c>
      <c r="B326" s="228">
        <v>2.09396152608656E14</v>
      </c>
      <c r="C326" s="229"/>
      <c r="D326" s="230">
        <v>45828.79574074074</v>
      </c>
      <c r="E326" s="228" t="s">
        <v>1563</v>
      </c>
      <c r="F326" s="228" t="s">
        <v>1564</v>
      </c>
      <c r="G326" s="231"/>
      <c r="H326" s="229"/>
      <c r="I326" s="228" t="s">
        <v>1817</v>
      </c>
      <c r="J326" s="228">
        <v>1215.0</v>
      </c>
      <c r="K326" s="228">
        <v>10.0</v>
      </c>
      <c r="L326" s="228">
        <v>243.0</v>
      </c>
      <c r="M326" s="228">
        <v>97.2</v>
      </c>
      <c r="N326" s="228">
        <v>340.2</v>
      </c>
      <c r="O326" s="232">
        <v>884.8</v>
      </c>
      <c r="P326" s="228">
        <v>44.24</v>
      </c>
      <c r="Q326" s="233">
        <v>929.04</v>
      </c>
      <c r="R326" s="228">
        <v>929.04</v>
      </c>
      <c r="S326" s="234">
        <v>0.1</v>
      </c>
      <c r="T326" s="228">
        <v>92.9</v>
      </c>
      <c r="U326" s="228">
        <v>0.0</v>
      </c>
      <c r="V326" s="228">
        <v>0.0</v>
      </c>
      <c r="W326" s="228">
        <v>0.0</v>
      </c>
      <c r="X326" s="228">
        <v>0.0</v>
      </c>
      <c r="Y326" s="228">
        <v>18.58</v>
      </c>
      <c r="Z326" s="228">
        <v>0.0</v>
      </c>
      <c r="AA326" s="228">
        <v>0.0</v>
      </c>
      <c r="AB326" s="228">
        <v>0.0</v>
      </c>
      <c r="AC326" s="228">
        <v>0.0</v>
      </c>
      <c r="AD326" s="228">
        <v>20.06</v>
      </c>
      <c r="AE326" s="233">
        <v>131.54</v>
      </c>
      <c r="AF326" s="228">
        <v>0.0</v>
      </c>
      <c r="AG326" s="228">
        <v>0.0</v>
      </c>
      <c r="AH326" s="233">
        <v>0.0</v>
      </c>
      <c r="AI326" s="235">
        <v>44.24</v>
      </c>
      <c r="AJ326" s="228">
        <v>0.0</v>
      </c>
      <c r="AK326" s="228">
        <v>0.88</v>
      </c>
      <c r="AL326" s="236">
        <v>45.12</v>
      </c>
      <c r="AM326" s="233">
        <v>752.36</v>
      </c>
      <c r="AN326" s="228" t="s">
        <v>1565</v>
      </c>
      <c r="AO326" s="228">
        <v>2.926</v>
      </c>
      <c r="AP326" s="228" t="s">
        <v>1052</v>
      </c>
      <c r="AQ326" s="228" t="s">
        <v>1565</v>
      </c>
      <c r="AR326" s="229"/>
      <c r="AS326" s="228" t="s">
        <v>1820</v>
      </c>
      <c r="AT326" s="228" t="s">
        <v>1565</v>
      </c>
      <c r="AU326" s="229"/>
      <c r="AV326" s="229"/>
      <c r="AW326" s="229"/>
      <c r="AX326" s="228" t="s">
        <v>1052</v>
      </c>
      <c r="AY326" s="228" t="s">
        <v>1565</v>
      </c>
    </row>
    <row r="327" ht="22.5" hidden="1" customHeight="1">
      <c r="A327" s="227">
        <v>45833.0</v>
      </c>
      <c r="B327" s="228">
        <v>2.09396957238606E14</v>
      </c>
      <c r="C327" s="229"/>
      <c r="D327" s="230">
        <v>45828.80505787037</v>
      </c>
      <c r="E327" s="228" t="s">
        <v>1563</v>
      </c>
      <c r="F327" s="228" t="s">
        <v>1564</v>
      </c>
      <c r="G327" s="231"/>
      <c r="H327" s="229"/>
      <c r="I327" s="228" t="s">
        <v>1821</v>
      </c>
      <c r="J327" s="228">
        <v>570.0</v>
      </c>
      <c r="K327" s="228">
        <v>15.0</v>
      </c>
      <c r="L327" s="228">
        <v>79.99</v>
      </c>
      <c r="M327" s="228">
        <v>0.0</v>
      </c>
      <c r="N327" s="228">
        <v>79.99</v>
      </c>
      <c r="O327" s="232">
        <v>505.01</v>
      </c>
      <c r="P327" s="228">
        <v>25.26</v>
      </c>
      <c r="Q327" s="233">
        <v>530.27</v>
      </c>
      <c r="R327" s="228">
        <v>530.27</v>
      </c>
      <c r="S327" s="234">
        <v>0.1</v>
      </c>
      <c r="T327" s="228">
        <v>53.03</v>
      </c>
      <c r="U327" s="228">
        <v>0.0</v>
      </c>
      <c r="V327" s="228">
        <v>0.0</v>
      </c>
      <c r="W327" s="228">
        <v>0.0</v>
      </c>
      <c r="X327" s="228">
        <v>0.0</v>
      </c>
      <c r="Y327" s="228">
        <v>10.61</v>
      </c>
      <c r="Z327" s="228">
        <v>0.0</v>
      </c>
      <c r="AA327" s="228">
        <v>0.0</v>
      </c>
      <c r="AB327" s="228">
        <v>0.0</v>
      </c>
      <c r="AC327" s="228">
        <v>0.0</v>
      </c>
      <c r="AD327" s="228">
        <v>11.46</v>
      </c>
      <c r="AE327" s="233">
        <v>75.1</v>
      </c>
      <c r="AF327" s="228">
        <v>0.0</v>
      </c>
      <c r="AG327" s="228">
        <v>0.0</v>
      </c>
      <c r="AH327" s="233">
        <v>0.0</v>
      </c>
      <c r="AI327" s="235">
        <v>25.25</v>
      </c>
      <c r="AJ327" s="228">
        <v>0.0</v>
      </c>
      <c r="AK327" s="228">
        <v>0.51</v>
      </c>
      <c r="AL327" s="236">
        <v>25.76</v>
      </c>
      <c r="AM327" s="233">
        <v>429.42</v>
      </c>
      <c r="AN327" s="228" t="s">
        <v>1565</v>
      </c>
      <c r="AO327" s="228">
        <v>12.37</v>
      </c>
      <c r="AP327" s="228" t="s">
        <v>1052</v>
      </c>
      <c r="AQ327" s="228" t="s">
        <v>1565</v>
      </c>
      <c r="AR327" s="229"/>
      <c r="AS327" s="228">
        <v>9.8037564E7</v>
      </c>
      <c r="AT327" s="228" t="s">
        <v>1565</v>
      </c>
      <c r="AU327" s="229"/>
      <c r="AV327" s="229"/>
      <c r="AW327" s="229"/>
      <c r="AX327" s="228" t="s">
        <v>1052</v>
      </c>
      <c r="AY327" s="228" t="s">
        <v>1565</v>
      </c>
    </row>
    <row r="328" ht="22.5" customHeight="1">
      <c r="A328" s="227">
        <v>45833.0</v>
      </c>
      <c r="B328" s="228">
        <v>2.09397676015123E14</v>
      </c>
      <c r="C328" s="229"/>
      <c r="D328" s="230">
        <v>45828.81337962963</v>
      </c>
      <c r="E328" s="228" t="s">
        <v>1563</v>
      </c>
      <c r="F328" s="228" t="s">
        <v>1564</v>
      </c>
      <c r="G328" s="231"/>
      <c r="H328" s="229"/>
      <c r="I328" s="237"/>
      <c r="J328" s="228">
        <v>575.0</v>
      </c>
      <c r="K328" s="228">
        <v>10.0</v>
      </c>
      <c r="L328" s="228">
        <v>0.0</v>
      </c>
      <c r="M328" s="228">
        <v>57.5</v>
      </c>
      <c r="N328" s="228">
        <v>57.5</v>
      </c>
      <c r="O328" s="232">
        <v>527.5</v>
      </c>
      <c r="P328" s="228">
        <v>26.38</v>
      </c>
      <c r="Q328" s="233">
        <v>553.88</v>
      </c>
      <c r="R328" s="228">
        <v>553.88</v>
      </c>
      <c r="S328" s="234">
        <v>0.1</v>
      </c>
      <c r="T328" s="228">
        <v>55.39</v>
      </c>
      <c r="U328" s="228">
        <v>0.0</v>
      </c>
      <c r="V328" s="228">
        <v>0.0</v>
      </c>
      <c r="W328" s="228">
        <v>0.0</v>
      </c>
      <c r="X328" s="228">
        <v>0.0</v>
      </c>
      <c r="Y328" s="228">
        <v>11.08</v>
      </c>
      <c r="Z328" s="228">
        <v>0.0</v>
      </c>
      <c r="AA328" s="228">
        <v>0.0</v>
      </c>
      <c r="AB328" s="228">
        <v>0.0</v>
      </c>
      <c r="AC328" s="228">
        <v>0.0</v>
      </c>
      <c r="AD328" s="228">
        <v>11.96</v>
      </c>
      <c r="AE328" s="233">
        <v>78.43</v>
      </c>
      <c r="AF328" s="228">
        <v>0.0</v>
      </c>
      <c r="AG328" s="228">
        <v>0.0</v>
      </c>
      <c r="AH328" s="233">
        <v>0.0</v>
      </c>
      <c r="AI328" s="235">
        <v>26.38</v>
      </c>
      <c r="AJ328" s="228">
        <v>0.0</v>
      </c>
      <c r="AK328" s="228">
        <v>0.53</v>
      </c>
      <c r="AL328" s="236">
        <v>26.91</v>
      </c>
      <c r="AM328" s="233">
        <v>448.53</v>
      </c>
      <c r="AN328" s="228" t="s">
        <v>1565</v>
      </c>
      <c r="AO328" s="228">
        <v>0.851</v>
      </c>
      <c r="AP328" s="228" t="s">
        <v>1052</v>
      </c>
      <c r="AQ328" s="228" t="s">
        <v>1565</v>
      </c>
      <c r="AR328" s="229"/>
      <c r="AS328" s="228" t="s">
        <v>1822</v>
      </c>
      <c r="AT328" s="228" t="s">
        <v>1565</v>
      </c>
      <c r="AU328" s="229"/>
      <c r="AV328" s="229"/>
      <c r="AW328" s="229"/>
      <c r="AX328" s="228" t="s">
        <v>1052</v>
      </c>
      <c r="AY328" s="228" t="s">
        <v>1565</v>
      </c>
    </row>
    <row r="329" ht="22.5" customHeight="1">
      <c r="A329" s="227">
        <v>45833.0</v>
      </c>
      <c r="B329" s="228">
        <v>2.09397994854277E14</v>
      </c>
      <c r="C329" s="229"/>
      <c r="D329" s="230">
        <v>45828.81706018518</v>
      </c>
      <c r="E329" s="228" t="s">
        <v>1563</v>
      </c>
      <c r="F329" s="228" t="s">
        <v>1564</v>
      </c>
      <c r="G329" s="231"/>
      <c r="H329" s="229"/>
      <c r="I329" s="237"/>
      <c r="J329" s="228">
        <v>575.0</v>
      </c>
      <c r="K329" s="228">
        <v>10.0</v>
      </c>
      <c r="L329" s="228">
        <v>0.0</v>
      </c>
      <c r="M329" s="228">
        <v>57.5</v>
      </c>
      <c r="N329" s="228">
        <v>57.5</v>
      </c>
      <c r="O329" s="232">
        <v>527.5</v>
      </c>
      <c r="P329" s="228">
        <v>26.38</v>
      </c>
      <c r="Q329" s="233">
        <v>553.88</v>
      </c>
      <c r="R329" s="228">
        <v>553.88</v>
      </c>
      <c r="S329" s="234">
        <v>0.1</v>
      </c>
      <c r="T329" s="228">
        <v>55.39</v>
      </c>
      <c r="U329" s="228">
        <v>0.0</v>
      </c>
      <c r="V329" s="228">
        <v>0.0</v>
      </c>
      <c r="W329" s="228">
        <v>0.0</v>
      </c>
      <c r="X329" s="228">
        <v>0.0</v>
      </c>
      <c r="Y329" s="228">
        <v>11.08</v>
      </c>
      <c r="Z329" s="228">
        <v>0.0</v>
      </c>
      <c r="AA329" s="228">
        <v>0.0</v>
      </c>
      <c r="AB329" s="228">
        <v>0.0</v>
      </c>
      <c r="AC329" s="228">
        <v>0.0</v>
      </c>
      <c r="AD329" s="228">
        <v>11.96</v>
      </c>
      <c r="AE329" s="233">
        <v>78.43</v>
      </c>
      <c r="AF329" s="228">
        <v>0.0</v>
      </c>
      <c r="AG329" s="228">
        <v>0.0</v>
      </c>
      <c r="AH329" s="233">
        <v>0.0</v>
      </c>
      <c r="AI329" s="235">
        <v>26.38</v>
      </c>
      <c r="AJ329" s="228">
        <v>0.0</v>
      </c>
      <c r="AK329" s="228">
        <v>0.53</v>
      </c>
      <c r="AL329" s="236">
        <v>26.91</v>
      </c>
      <c r="AM329" s="233">
        <v>448.53</v>
      </c>
      <c r="AN329" s="228" t="s">
        <v>1565</v>
      </c>
      <c r="AO329" s="228">
        <v>6.677</v>
      </c>
      <c r="AP329" s="228" t="s">
        <v>1052</v>
      </c>
      <c r="AQ329" s="228" t="s">
        <v>1565</v>
      </c>
      <c r="AR329" s="229"/>
      <c r="AS329" s="228" t="s">
        <v>1822</v>
      </c>
      <c r="AT329" s="228" t="s">
        <v>1565</v>
      </c>
      <c r="AU329" s="229"/>
      <c r="AV329" s="229"/>
      <c r="AW329" s="229"/>
      <c r="AX329" s="228" t="s">
        <v>1052</v>
      </c>
      <c r="AY329" s="228" t="s">
        <v>1565</v>
      </c>
    </row>
    <row r="330" ht="22.5" customHeight="1">
      <c r="A330" s="227">
        <v>45833.0</v>
      </c>
      <c r="B330" s="228">
        <v>2.09398219147528E14</v>
      </c>
      <c r="C330" s="229"/>
      <c r="D330" s="230">
        <v>45828.81966435185</v>
      </c>
      <c r="E330" s="228" t="s">
        <v>1563</v>
      </c>
      <c r="F330" s="228" t="s">
        <v>1564</v>
      </c>
      <c r="G330" s="231"/>
      <c r="H330" s="229"/>
      <c r="I330" s="237"/>
      <c r="J330" s="228">
        <v>1650.0</v>
      </c>
      <c r="K330" s="228">
        <v>20.0</v>
      </c>
      <c r="L330" s="228">
        <v>0.0</v>
      </c>
      <c r="M330" s="228">
        <v>165.0</v>
      </c>
      <c r="N330" s="228">
        <v>165.0</v>
      </c>
      <c r="O330" s="232">
        <v>1505.0</v>
      </c>
      <c r="P330" s="228">
        <v>75.26</v>
      </c>
      <c r="Q330" s="233">
        <v>1580.26</v>
      </c>
      <c r="R330" s="228">
        <v>1580.24</v>
      </c>
      <c r="S330" s="234">
        <v>0.1</v>
      </c>
      <c r="T330" s="228">
        <v>158.02</v>
      </c>
      <c r="U330" s="228">
        <v>0.0</v>
      </c>
      <c r="V330" s="228">
        <v>0.0</v>
      </c>
      <c r="W330" s="228">
        <v>0.0</v>
      </c>
      <c r="X330" s="228">
        <v>0.0</v>
      </c>
      <c r="Y330" s="228">
        <v>31.6</v>
      </c>
      <c r="Z330" s="228">
        <v>0.0</v>
      </c>
      <c r="AA330" s="228">
        <v>0.0</v>
      </c>
      <c r="AB330" s="228">
        <v>0.0</v>
      </c>
      <c r="AC330" s="228">
        <v>0.0</v>
      </c>
      <c r="AD330" s="228">
        <v>34.14</v>
      </c>
      <c r="AE330" s="233">
        <v>223.76</v>
      </c>
      <c r="AF330" s="228">
        <v>0.0</v>
      </c>
      <c r="AG330" s="228">
        <v>0.0</v>
      </c>
      <c r="AH330" s="233">
        <v>0.0</v>
      </c>
      <c r="AI330" s="235">
        <v>75.25</v>
      </c>
      <c r="AJ330" s="228">
        <v>0.0</v>
      </c>
      <c r="AK330" s="228">
        <v>1.51</v>
      </c>
      <c r="AL330" s="236">
        <v>76.76</v>
      </c>
      <c r="AM330" s="233">
        <v>1279.75</v>
      </c>
      <c r="AN330" s="228" t="s">
        <v>1565</v>
      </c>
      <c r="AO330" s="228">
        <v>8.425</v>
      </c>
      <c r="AP330" s="228" t="s">
        <v>1052</v>
      </c>
      <c r="AQ330" s="228" t="s">
        <v>1565</v>
      </c>
      <c r="AR330" s="229"/>
      <c r="AS330" s="228" t="s">
        <v>1823</v>
      </c>
      <c r="AT330" s="228" t="s">
        <v>1565</v>
      </c>
      <c r="AU330" s="229"/>
      <c r="AV330" s="229"/>
      <c r="AW330" s="229"/>
      <c r="AX330" s="228" t="s">
        <v>1052</v>
      </c>
      <c r="AY330" s="228" t="s">
        <v>1565</v>
      </c>
    </row>
    <row r="331" ht="22.5" customHeight="1">
      <c r="A331" s="227">
        <v>45833.0</v>
      </c>
      <c r="B331" s="228">
        <v>2.09400060315971E14</v>
      </c>
      <c r="C331" s="229"/>
      <c r="D331" s="230">
        <v>45828.84097222222</v>
      </c>
      <c r="E331" s="228" t="s">
        <v>1563</v>
      </c>
      <c r="F331" s="228" t="s">
        <v>1564</v>
      </c>
      <c r="G331" s="231"/>
      <c r="H331" s="229"/>
      <c r="I331" s="228" t="s">
        <v>1817</v>
      </c>
      <c r="J331" s="228">
        <v>4075.0</v>
      </c>
      <c r="K331" s="228">
        <v>20.0</v>
      </c>
      <c r="L331" s="228">
        <v>815.0</v>
      </c>
      <c r="M331" s="228">
        <v>326.0</v>
      </c>
      <c r="N331" s="228">
        <v>1141.0</v>
      </c>
      <c r="O331" s="232">
        <v>2954.0</v>
      </c>
      <c r="P331" s="228">
        <v>147.7</v>
      </c>
      <c r="Q331" s="233">
        <v>3101.7</v>
      </c>
      <c r="R331" s="228">
        <v>3101.7</v>
      </c>
      <c r="S331" s="234">
        <v>0.1</v>
      </c>
      <c r="T331" s="228">
        <v>310.17</v>
      </c>
      <c r="U331" s="228">
        <v>0.0</v>
      </c>
      <c r="V331" s="228">
        <v>0.0</v>
      </c>
      <c r="W331" s="228">
        <v>0.0</v>
      </c>
      <c r="X331" s="228">
        <v>0.0</v>
      </c>
      <c r="Y331" s="228">
        <v>62.03</v>
      </c>
      <c r="Z331" s="228">
        <v>0.0</v>
      </c>
      <c r="AA331" s="228">
        <v>0.0</v>
      </c>
      <c r="AB331" s="228">
        <v>0.0</v>
      </c>
      <c r="AC331" s="228">
        <v>0.0</v>
      </c>
      <c r="AD331" s="228">
        <v>67.0</v>
      </c>
      <c r="AE331" s="233">
        <v>439.2</v>
      </c>
      <c r="AF331" s="228">
        <v>0.0</v>
      </c>
      <c r="AG331" s="228">
        <v>0.0</v>
      </c>
      <c r="AH331" s="233">
        <v>0.0</v>
      </c>
      <c r="AI331" s="235">
        <v>147.7</v>
      </c>
      <c r="AJ331" s="228">
        <v>0.0</v>
      </c>
      <c r="AK331" s="228">
        <v>2.95</v>
      </c>
      <c r="AL331" s="236">
        <v>150.65</v>
      </c>
      <c r="AM331" s="233">
        <v>2511.85</v>
      </c>
      <c r="AN331" s="228" t="s">
        <v>1565</v>
      </c>
      <c r="AO331" s="228">
        <v>2.028</v>
      </c>
      <c r="AP331" s="228" t="s">
        <v>1052</v>
      </c>
      <c r="AQ331" s="228" t="s">
        <v>1565</v>
      </c>
      <c r="AR331" s="229"/>
      <c r="AS331" s="228" t="s">
        <v>1824</v>
      </c>
      <c r="AT331" s="228" t="s">
        <v>1565</v>
      </c>
      <c r="AU331" s="229"/>
      <c r="AV331" s="229"/>
      <c r="AW331" s="229"/>
      <c r="AX331" s="228" t="s">
        <v>1052</v>
      </c>
      <c r="AY331" s="228" t="s">
        <v>1565</v>
      </c>
    </row>
    <row r="332" ht="22.5" hidden="1" customHeight="1">
      <c r="A332" s="227">
        <v>45833.0</v>
      </c>
      <c r="B332" s="228">
        <v>2.09401171578911E14</v>
      </c>
      <c r="C332" s="229"/>
      <c r="D332" s="230">
        <v>45828.85383101852</v>
      </c>
      <c r="E332" s="228" t="s">
        <v>1563</v>
      </c>
      <c r="F332" s="228" t="s">
        <v>1564</v>
      </c>
      <c r="G332" s="231"/>
      <c r="H332" s="229"/>
      <c r="I332" s="228" t="s">
        <v>1817</v>
      </c>
      <c r="J332" s="228">
        <v>725.0</v>
      </c>
      <c r="K332" s="228">
        <v>0.0</v>
      </c>
      <c r="L332" s="228">
        <v>145.0</v>
      </c>
      <c r="M332" s="228">
        <v>0.0</v>
      </c>
      <c r="N332" s="228">
        <v>145.0</v>
      </c>
      <c r="O332" s="232">
        <v>580.0</v>
      </c>
      <c r="P332" s="228">
        <v>29.0</v>
      </c>
      <c r="Q332" s="233">
        <v>609.0</v>
      </c>
      <c r="R332" s="228">
        <v>609.0</v>
      </c>
      <c r="S332" s="234">
        <v>0.1</v>
      </c>
      <c r="T332" s="228">
        <v>60.9</v>
      </c>
      <c r="U332" s="228">
        <v>0.0</v>
      </c>
      <c r="V332" s="228">
        <v>0.0</v>
      </c>
      <c r="W332" s="228">
        <v>0.0</v>
      </c>
      <c r="X332" s="228">
        <v>0.0</v>
      </c>
      <c r="Y332" s="228">
        <v>12.18</v>
      </c>
      <c r="Z332" s="228">
        <v>0.0</v>
      </c>
      <c r="AA332" s="228">
        <v>0.0</v>
      </c>
      <c r="AB332" s="228">
        <v>0.0</v>
      </c>
      <c r="AC332" s="228">
        <v>0.0</v>
      </c>
      <c r="AD332" s="228">
        <v>13.16</v>
      </c>
      <c r="AE332" s="233">
        <v>86.24</v>
      </c>
      <c r="AF332" s="228">
        <v>0.0</v>
      </c>
      <c r="AG332" s="228">
        <v>0.0</v>
      </c>
      <c r="AH332" s="233">
        <v>0.0</v>
      </c>
      <c r="AI332" s="235">
        <v>29.0</v>
      </c>
      <c r="AJ332" s="228">
        <v>0.0</v>
      </c>
      <c r="AK332" s="228">
        <v>0.58</v>
      </c>
      <c r="AL332" s="236">
        <v>29.58</v>
      </c>
      <c r="AM332" s="233">
        <v>493.2</v>
      </c>
      <c r="AN332" s="228" t="s">
        <v>1565</v>
      </c>
      <c r="AO332" s="228">
        <v>7.497</v>
      </c>
      <c r="AP332" s="228" t="s">
        <v>1052</v>
      </c>
      <c r="AQ332" s="228" t="s">
        <v>1565</v>
      </c>
      <c r="AR332" s="229"/>
      <c r="AS332" s="228">
        <v>9.8037418E7</v>
      </c>
      <c r="AT332" s="228" t="s">
        <v>1565</v>
      </c>
      <c r="AU332" s="229"/>
      <c r="AV332" s="229"/>
      <c r="AW332" s="229"/>
      <c r="AX332" s="228" t="s">
        <v>1565</v>
      </c>
      <c r="AY332" s="228" t="s">
        <v>1565</v>
      </c>
    </row>
    <row r="333" ht="22.5" customHeight="1">
      <c r="A333" s="227">
        <v>45833.0</v>
      </c>
      <c r="B333" s="228">
        <v>2.09403990858684E14</v>
      </c>
      <c r="C333" s="229"/>
      <c r="D333" s="230">
        <v>45828.886458333334</v>
      </c>
      <c r="E333" s="228" t="s">
        <v>1563</v>
      </c>
      <c r="F333" s="228" t="s">
        <v>1564</v>
      </c>
      <c r="G333" s="231"/>
      <c r="H333" s="229"/>
      <c r="I333" s="237"/>
      <c r="J333" s="228">
        <v>520.0</v>
      </c>
      <c r="K333" s="228">
        <v>0.0</v>
      </c>
      <c r="L333" s="228">
        <v>0.0</v>
      </c>
      <c r="M333" s="228">
        <v>52.0</v>
      </c>
      <c r="N333" s="228">
        <v>52.0</v>
      </c>
      <c r="O333" s="232">
        <v>468.0</v>
      </c>
      <c r="P333" s="228">
        <v>23.4</v>
      </c>
      <c r="Q333" s="233">
        <v>491.4</v>
      </c>
      <c r="R333" s="228">
        <v>491.4</v>
      </c>
      <c r="S333" s="234">
        <v>0.1</v>
      </c>
      <c r="T333" s="228">
        <v>49.14</v>
      </c>
      <c r="U333" s="228">
        <v>0.0</v>
      </c>
      <c r="V333" s="228">
        <v>0.0</v>
      </c>
      <c r="W333" s="228">
        <v>0.0</v>
      </c>
      <c r="X333" s="228">
        <v>0.0</v>
      </c>
      <c r="Y333" s="228">
        <v>9.83</v>
      </c>
      <c r="Z333" s="228">
        <v>0.0</v>
      </c>
      <c r="AA333" s="228">
        <v>0.0</v>
      </c>
      <c r="AB333" s="228">
        <v>0.0</v>
      </c>
      <c r="AC333" s="228">
        <v>0.0</v>
      </c>
      <c r="AD333" s="228">
        <v>10.62</v>
      </c>
      <c r="AE333" s="233">
        <v>69.59</v>
      </c>
      <c r="AF333" s="228">
        <v>0.0</v>
      </c>
      <c r="AG333" s="228">
        <v>0.0</v>
      </c>
      <c r="AH333" s="233">
        <v>0.0</v>
      </c>
      <c r="AI333" s="235">
        <v>23.4</v>
      </c>
      <c r="AJ333" s="228">
        <v>0.0</v>
      </c>
      <c r="AK333" s="228">
        <v>0.47</v>
      </c>
      <c r="AL333" s="236">
        <v>23.87</v>
      </c>
      <c r="AM333" s="233">
        <v>397.96</v>
      </c>
      <c r="AN333" s="228" t="s">
        <v>1565</v>
      </c>
      <c r="AO333" s="228">
        <v>1.802</v>
      </c>
      <c r="AP333" s="228" t="s">
        <v>1052</v>
      </c>
      <c r="AQ333" s="228" t="s">
        <v>1565</v>
      </c>
      <c r="AR333" s="229"/>
      <c r="AS333" s="228" t="s">
        <v>1825</v>
      </c>
      <c r="AT333" s="228" t="s">
        <v>1565</v>
      </c>
      <c r="AU333" s="229"/>
      <c r="AV333" s="229"/>
      <c r="AW333" s="229"/>
      <c r="AX333" s="228" t="s">
        <v>1052</v>
      </c>
      <c r="AY333" s="228" t="s">
        <v>1565</v>
      </c>
    </row>
    <row r="334" ht="22.5" hidden="1" customHeight="1">
      <c r="A334" s="227">
        <v>45833.0</v>
      </c>
      <c r="B334" s="228">
        <v>2.0940794602081E14</v>
      </c>
      <c r="C334" s="229"/>
      <c r="D334" s="230">
        <v>45828.93224537037</v>
      </c>
      <c r="E334" s="228" t="s">
        <v>1563</v>
      </c>
      <c r="F334" s="228" t="s">
        <v>1564</v>
      </c>
      <c r="G334" s="231"/>
      <c r="H334" s="229"/>
      <c r="I334" s="237"/>
      <c r="J334" s="228">
        <v>490.0</v>
      </c>
      <c r="K334" s="228">
        <v>10.0</v>
      </c>
      <c r="L334" s="228">
        <v>0.0</v>
      </c>
      <c r="M334" s="228">
        <v>0.0</v>
      </c>
      <c r="N334" s="228">
        <v>0.0</v>
      </c>
      <c r="O334" s="232">
        <v>500.0</v>
      </c>
      <c r="P334" s="228">
        <v>25.0</v>
      </c>
      <c r="Q334" s="233">
        <v>525.0</v>
      </c>
      <c r="R334" s="228">
        <v>525.0</v>
      </c>
      <c r="S334" s="234">
        <v>0.1</v>
      </c>
      <c r="T334" s="228">
        <v>52.5</v>
      </c>
      <c r="U334" s="228">
        <v>0.0</v>
      </c>
      <c r="V334" s="228">
        <v>0.0</v>
      </c>
      <c r="W334" s="228">
        <v>0.0</v>
      </c>
      <c r="X334" s="228">
        <v>0.0</v>
      </c>
      <c r="Y334" s="228">
        <v>10.5</v>
      </c>
      <c r="Z334" s="228">
        <v>0.0</v>
      </c>
      <c r="AA334" s="228">
        <v>0.0</v>
      </c>
      <c r="AB334" s="228">
        <v>0.0</v>
      </c>
      <c r="AC334" s="228">
        <v>0.0</v>
      </c>
      <c r="AD334" s="228">
        <v>11.34</v>
      </c>
      <c r="AE334" s="233">
        <v>74.34</v>
      </c>
      <c r="AF334" s="228">
        <v>0.0</v>
      </c>
      <c r="AG334" s="228">
        <v>0.0</v>
      </c>
      <c r="AH334" s="233">
        <v>0.0</v>
      </c>
      <c r="AI334" s="235">
        <v>25.0</v>
      </c>
      <c r="AJ334" s="228">
        <v>0.0</v>
      </c>
      <c r="AK334" s="228">
        <v>0.5</v>
      </c>
      <c r="AL334" s="236">
        <v>25.5</v>
      </c>
      <c r="AM334" s="233">
        <v>425.16</v>
      </c>
      <c r="AN334" s="228" t="s">
        <v>1565</v>
      </c>
      <c r="AO334" s="228">
        <v>2.019</v>
      </c>
      <c r="AP334" s="228" t="s">
        <v>1052</v>
      </c>
      <c r="AQ334" s="228" t="s">
        <v>1565</v>
      </c>
      <c r="AR334" s="229"/>
      <c r="AS334" s="228" t="s">
        <v>1754</v>
      </c>
      <c r="AT334" s="228" t="s">
        <v>1565</v>
      </c>
      <c r="AU334" s="229"/>
      <c r="AV334" s="229"/>
      <c r="AW334" s="229"/>
      <c r="AX334" s="228" t="s">
        <v>1052</v>
      </c>
      <c r="AY334" s="228" t="s">
        <v>1565</v>
      </c>
    </row>
    <row r="335" ht="22.5" customHeight="1">
      <c r="A335" s="227">
        <v>45833.0</v>
      </c>
      <c r="B335" s="228">
        <v>2.09482558354008E14</v>
      </c>
      <c r="C335" s="229"/>
      <c r="D335" s="230">
        <v>45829.795810185184</v>
      </c>
      <c r="E335" s="228" t="s">
        <v>1563</v>
      </c>
      <c r="F335" s="228" t="s">
        <v>1564</v>
      </c>
      <c r="G335" s="231"/>
      <c r="H335" s="229"/>
      <c r="I335" s="228" t="s">
        <v>1826</v>
      </c>
      <c r="J335" s="228">
        <v>710.0</v>
      </c>
      <c r="K335" s="228">
        <v>10.0</v>
      </c>
      <c r="L335" s="228">
        <v>106.5</v>
      </c>
      <c r="M335" s="228">
        <v>150.87</v>
      </c>
      <c r="N335" s="228">
        <v>257.37</v>
      </c>
      <c r="O335" s="232">
        <v>462.63</v>
      </c>
      <c r="P335" s="228">
        <v>23.14</v>
      </c>
      <c r="Q335" s="233">
        <v>485.77</v>
      </c>
      <c r="R335" s="228">
        <v>485.77</v>
      </c>
      <c r="S335" s="234">
        <v>0.1</v>
      </c>
      <c r="T335" s="228">
        <v>48.58</v>
      </c>
      <c r="U335" s="228">
        <v>0.0</v>
      </c>
      <c r="V335" s="228">
        <v>0.0</v>
      </c>
      <c r="W335" s="228">
        <v>0.0</v>
      </c>
      <c r="X335" s="228">
        <v>0.0</v>
      </c>
      <c r="Y335" s="228">
        <v>9.72</v>
      </c>
      <c r="Z335" s="228">
        <v>0.0</v>
      </c>
      <c r="AA335" s="228">
        <v>0.0</v>
      </c>
      <c r="AB335" s="228">
        <v>0.0</v>
      </c>
      <c r="AC335" s="228">
        <v>0.0</v>
      </c>
      <c r="AD335" s="228">
        <v>10.5</v>
      </c>
      <c r="AE335" s="233">
        <v>68.8</v>
      </c>
      <c r="AF335" s="228">
        <v>0.0</v>
      </c>
      <c r="AG335" s="228">
        <v>0.0</v>
      </c>
      <c r="AH335" s="233">
        <v>0.0</v>
      </c>
      <c r="AI335" s="235">
        <v>23.13</v>
      </c>
      <c r="AJ335" s="228">
        <v>0.0</v>
      </c>
      <c r="AK335" s="228">
        <v>0.46</v>
      </c>
      <c r="AL335" s="236">
        <v>23.59</v>
      </c>
      <c r="AM335" s="233">
        <v>393.38</v>
      </c>
      <c r="AN335" s="228" t="s">
        <v>1565</v>
      </c>
      <c r="AO335" s="228">
        <v>1.787</v>
      </c>
      <c r="AP335" s="228" t="s">
        <v>1052</v>
      </c>
      <c r="AQ335" s="228" t="s">
        <v>1565</v>
      </c>
      <c r="AR335" s="229"/>
      <c r="AS335" s="228" t="s">
        <v>1827</v>
      </c>
      <c r="AT335" s="228" t="s">
        <v>1565</v>
      </c>
      <c r="AU335" s="229"/>
      <c r="AV335" s="229"/>
      <c r="AW335" s="229"/>
      <c r="AX335" s="228" t="s">
        <v>1052</v>
      </c>
      <c r="AY335" s="228" t="s">
        <v>1565</v>
      </c>
    </row>
    <row r="336" ht="22.5" hidden="1" customHeight="1">
      <c r="A336" s="227">
        <v>45833.0</v>
      </c>
      <c r="B336" s="228">
        <v>2.0948449752319E14</v>
      </c>
      <c r="C336" s="229"/>
      <c r="D336" s="230">
        <v>45829.81825231481</v>
      </c>
      <c r="E336" s="228" t="s">
        <v>1563</v>
      </c>
      <c r="F336" s="228" t="s">
        <v>1564</v>
      </c>
      <c r="G336" s="231"/>
      <c r="H336" s="229"/>
      <c r="I336" s="237"/>
      <c r="J336" s="228">
        <v>480.0</v>
      </c>
      <c r="K336" s="228">
        <v>15.0</v>
      </c>
      <c r="L336" s="228">
        <v>0.0</v>
      </c>
      <c r="M336" s="228">
        <v>0.0</v>
      </c>
      <c r="N336" s="228">
        <v>0.0</v>
      </c>
      <c r="O336" s="232">
        <v>495.0</v>
      </c>
      <c r="P336" s="228">
        <v>24.76</v>
      </c>
      <c r="Q336" s="233">
        <v>519.76</v>
      </c>
      <c r="R336" s="228">
        <v>519.76</v>
      </c>
      <c r="S336" s="234">
        <v>0.1</v>
      </c>
      <c r="T336" s="228">
        <v>51.98</v>
      </c>
      <c r="U336" s="228">
        <v>0.0</v>
      </c>
      <c r="V336" s="228">
        <v>0.0</v>
      </c>
      <c r="W336" s="228">
        <v>0.0</v>
      </c>
      <c r="X336" s="228">
        <v>0.0</v>
      </c>
      <c r="Y336" s="228">
        <v>10.4</v>
      </c>
      <c r="Z336" s="228">
        <v>0.0</v>
      </c>
      <c r="AA336" s="228">
        <v>0.0</v>
      </c>
      <c r="AB336" s="228">
        <v>0.0</v>
      </c>
      <c r="AC336" s="228">
        <v>0.0</v>
      </c>
      <c r="AD336" s="228">
        <v>11.22</v>
      </c>
      <c r="AE336" s="233">
        <v>73.6</v>
      </c>
      <c r="AF336" s="228">
        <v>0.0</v>
      </c>
      <c r="AG336" s="228">
        <v>0.0</v>
      </c>
      <c r="AH336" s="233">
        <v>0.0</v>
      </c>
      <c r="AI336" s="235">
        <v>24.75</v>
      </c>
      <c r="AJ336" s="228">
        <v>0.0</v>
      </c>
      <c r="AK336" s="228">
        <v>0.49</v>
      </c>
      <c r="AL336" s="236">
        <v>25.24</v>
      </c>
      <c r="AM336" s="233">
        <v>420.89</v>
      </c>
      <c r="AN336" s="228" t="s">
        <v>1565</v>
      </c>
      <c r="AO336" s="228">
        <v>5.013</v>
      </c>
      <c r="AP336" s="228" t="s">
        <v>1052</v>
      </c>
      <c r="AQ336" s="228" t="s">
        <v>1565</v>
      </c>
      <c r="AR336" s="229"/>
      <c r="AS336" s="237"/>
      <c r="AT336" s="228" t="s">
        <v>1565</v>
      </c>
      <c r="AU336" s="229"/>
      <c r="AV336" s="229"/>
      <c r="AW336" s="229"/>
      <c r="AX336" s="228" t="s">
        <v>1565</v>
      </c>
      <c r="AY336" s="228" t="s">
        <v>1565</v>
      </c>
    </row>
    <row r="337" ht="22.5" customHeight="1">
      <c r="A337" s="227">
        <v>45833.0</v>
      </c>
      <c r="B337" s="228">
        <v>2.09485253935736E14</v>
      </c>
      <c r="C337" s="229"/>
      <c r="D337" s="230">
        <v>45829.827002314814</v>
      </c>
      <c r="E337" s="228" t="s">
        <v>1563</v>
      </c>
      <c r="F337" s="228" t="s">
        <v>1564</v>
      </c>
      <c r="G337" s="231"/>
      <c r="H337" s="229"/>
      <c r="I337" s="228" t="s">
        <v>1828</v>
      </c>
      <c r="J337" s="228">
        <v>1695.0</v>
      </c>
      <c r="K337" s="228">
        <v>20.0</v>
      </c>
      <c r="L337" s="228">
        <v>99.99</v>
      </c>
      <c r="M337" s="228">
        <v>398.75</v>
      </c>
      <c r="N337" s="228">
        <v>498.74</v>
      </c>
      <c r="O337" s="232">
        <v>1216.26</v>
      </c>
      <c r="P337" s="228">
        <v>60.82</v>
      </c>
      <c r="Q337" s="233">
        <v>1277.08</v>
      </c>
      <c r="R337" s="228">
        <v>1277.08</v>
      </c>
      <c r="S337" s="234">
        <v>0.1</v>
      </c>
      <c r="T337" s="228">
        <v>127.71</v>
      </c>
      <c r="U337" s="228">
        <v>0.0</v>
      </c>
      <c r="V337" s="228">
        <v>0.0</v>
      </c>
      <c r="W337" s="228">
        <v>0.0</v>
      </c>
      <c r="X337" s="228">
        <v>0.0</v>
      </c>
      <c r="Y337" s="228">
        <v>25.54</v>
      </c>
      <c r="Z337" s="228">
        <v>0.0</v>
      </c>
      <c r="AA337" s="228">
        <v>0.0</v>
      </c>
      <c r="AB337" s="228">
        <v>0.0</v>
      </c>
      <c r="AC337" s="228">
        <v>0.0</v>
      </c>
      <c r="AD337" s="228">
        <v>27.58</v>
      </c>
      <c r="AE337" s="233">
        <v>180.83</v>
      </c>
      <c r="AF337" s="228">
        <v>0.0</v>
      </c>
      <c r="AG337" s="228">
        <v>0.0</v>
      </c>
      <c r="AH337" s="233">
        <v>0.0</v>
      </c>
      <c r="AI337" s="235">
        <v>60.81</v>
      </c>
      <c r="AJ337" s="228">
        <v>0.0</v>
      </c>
      <c r="AK337" s="228">
        <v>1.22</v>
      </c>
      <c r="AL337" s="236">
        <v>62.03</v>
      </c>
      <c r="AM337" s="233">
        <v>1034.21</v>
      </c>
      <c r="AN337" s="228" t="s">
        <v>1565</v>
      </c>
      <c r="AO337" s="228">
        <v>0.745</v>
      </c>
      <c r="AP337" s="228" t="s">
        <v>1052</v>
      </c>
      <c r="AQ337" s="228" t="s">
        <v>1565</v>
      </c>
      <c r="AR337" s="229"/>
      <c r="AS337" s="228" t="s">
        <v>1829</v>
      </c>
      <c r="AT337" s="228" t="s">
        <v>1565</v>
      </c>
      <c r="AU337" s="229"/>
      <c r="AV337" s="229"/>
      <c r="AW337" s="229"/>
      <c r="AX337" s="228" t="s">
        <v>1052</v>
      </c>
      <c r="AY337" s="228" t="s">
        <v>1565</v>
      </c>
    </row>
    <row r="338" ht="22.5" customHeight="1">
      <c r="A338" s="227">
        <v>45833.0</v>
      </c>
      <c r="B338" s="228">
        <v>2.0948744779482E14</v>
      </c>
      <c r="C338" s="229"/>
      <c r="D338" s="230">
        <v>45829.85239583333</v>
      </c>
      <c r="E338" s="228" t="s">
        <v>1563</v>
      </c>
      <c r="F338" s="228" t="s">
        <v>1564</v>
      </c>
      <c r="G338" s="231"/>
      <c r="H338" s="229"/>
      <c r="I338" s="237"/>
      <c r="J338" s="228">
        <v>1185.0</v>
      </c>
      <c r="K338" s="228">
        <v>0.0</v>
      </c>
      <c r="L338" s="228">
        <v>0.0</v>
      </c>
      <c r="M338" s="228">
        <v>177.75</v>
      </c>
      <c r="N338" s="228">
        <v>177.75</v>
      </c>
      <c r="O338" s="232">
        <v>1007.25</v>
      </c>
      <c r="P338" s="228">
        <v>50.36</v>
      </c>
      <c r="Q338" s="233">
        <v>1057.61</v>
      </c>
      <c r="R338" s="228">
        <v>1057.61</v>
      </c>
      <c r="S338" s="234">
        <v>0.1</v>
      </c>
      <c r="T338" s="228">
        <v>105.76</v>
      </c>
      <c r="U338" s="228">
        <v>0.0</v>
      </c>
      <c r="V338" s="228">
        <v>0.0</v>
      </c>
      <c r="W338" s="228">
        <v>0.0</v>
      </c>
      <c r="X338" s="228">
        <v>0.0</v>
      </c>
      <c r="Y338" s="228">
        <v>21.15</v>
      </c>
      <c r="Z338" s="228">
        <v>0.0</v>
      </c>
      <c r="AA338" s="228">
        <v>0.0</v>
      </c>
      <c r="AB338" s="228">
        <v>0.0</v>
      </c>
      <c r="AC338" s="228">
        <v>0.0</v>
      </c>
      <c r="AD338" s="228">
        <v>22.84</v>
      </c>
      <c r="AE338" s="233">
        <v>149.75</v>
      </c>
      <c r="AF338" s="228">
        <v>0.0</v>
      </c>
      <c r="AG338" s="228">
        <v>0.0</v>
      </c>
      <c r="AH338" s="233">
        <v>0.0</v>
      </c>
      <c r="AI338" s="235">
        <v>50.36</v>
      </c>
      <c r="AJ338" s="228">
        <v>0.0</v>
      </c>
      <c r="AK338" s="228">
        <v>1.01</v>
      </c>
      <c r="AL338" s="236">
        <v>51.37</v>
      </c>
      <c r="AM338" s="233">
        <v>856.49</v>
      </c>
      <c r="AN338" s="228" t="s">
        <v>1565</v>
      </c>
      <c r="AO338" s="228">
        <v>1.555</v>
      </c>
      <c r="AP338" s="228" t="s">
        <v>1052</v>
      </c>
      <c r="AQ338" s="228" t="s">
        <v>1565</v>
      </c>
      <c r="AR338" s="229"/>
      <c r="AS338" s="228" t="s">
        <v>1830</v>
      </c>
      <c r="AT338" s="228" t="s">
        <v>1565</v>
      </c>
      <c r="AU338" s="229"/>
      <c r="AV338" s="229"/>
      <c r="AW338" s="229"/>
      <c r="AX338" s="228" t="s">
        <v>1052</v>
      </c>
      <c r="AY338" s="228" t="s">
        <v>1565</v>
      </c>
    </row>
    <row r="339" ht="22.5" hidden="1" customHeight="1">
      <c r="A339" s="227">
        <v>45833.0</v>
      </c>
      <c r="B339" s="228">
        <v>2.09489274715725E14</v>
      </c>
      <c r="C339" s="229"/>
      <c r="D339" s="230">
        <v>45829.87354166667</v>
      </c>
      <c r="E339" s="228" t="s">
        <v>1563</v>
      </c>
      <c r="F339" s="228" t="s">
        <v>1564</v>
      </c>
      <c r="G339" s="231"/>
      <c r="H339" s="229"/>
      <c r="I339" s="237"/>
      <c r="J339" s="228">
        <v>2600.0</v>
      </c>
      <c r="K339" s="228">
        <v>35.0</v>
      </c>
      <c r="L339" s="228">
        <v>0.0</v>
      </c>
      <c r="M339" s="228">
        <v>0.0</v>
      </c>
      <c r="N339" s="228">
        <v>0.0</v>
      </c>
      <c r="O339" s="232">
        <v>2635.0</v>
      </c>
      <c r="P339" s="228">
        <v>131.76</v>
      </c>
      <c r="Q339" s="233">
        <v>2766.76</v>
      </c>
      <c r="R339" s="228">
        <v>2766.76</v>
      </c>
      <c r="S339" s="234">
        <v>0.1</v>
      </c>
      <c r="T339" s="228">
        <v>276.68</v>
      </c>
      <c r="U339" s="228">
        <v>0.0</v>
      </c>
      <c r="V339" s="228">
        <v>0.0</v>
      </c>
      <c r="W339" s="228">
        <v>0.0</v>
      </c>
      <c r="X339" s="228">
        <v>0.0</v>
      </c>
      <c r="Y339" s="228">
        <v>55.34</v>
      </c>
      <c r="Z339" s="228">
        <v>0.0</v>
      </c>
      <c r="AA339" s="228">
        <v>0.0</v>
      </c>
      <c r="AB339" s="228">
        <v>0.0</v>
      </c>
      <c r="AC339" s="228">
        <v>0.0</v>
      </c>
      <c r="AD339" s="228">
        <v>59.76</v>
      </c>
      <c r="AE339" s="233">
        <v>391.78</v>
      </c>
      <c r="AF339" s="228">
        <v>0.0</v>
      </c>
      <c r="AG339" s="228">
        <v>0.0</v>
      </c>
      <c r="AH339" s="233">
        <v>0.0</v>
      </c>
      <c r="AI339" s="235">
        <v>131.75</v>
      </c>
      <c r="AJ339" s="228">
        <v>0.0</v>
      </c>
      <c r="AK339" s="228">
        <v>2.64</v>
      </c>
      <c r="AL339" s="236">
        <v>134.39</v>
      </c>
      <c r="AM339" s="233">
        <v>2240.58</v>
      </c>
      <c r="AN339" s="228" t="s">
        <v>1565</v>
      </c>
      <c r="AO339" s="228">
        <v>6.293</v>
      </c>
      <c r="AP339" s="228" t="s">
        <v>1052</v>
      </c>
      <c r="AQ339" s="228" t="s">
        <v>1565</v>
      </c>
      <c r="AR339" s="229"/>
      <c r="AS339" s="237"/>
      <c r="AT339" s="228" t="s">
        <v>1565</v>
      </c>
      <c r="AU339" s="229"/>
      <c r="AV339" s="229"/>
      <c r="AW339" s="229"/>
      <c r="AX339" s="228" t="s">
        <v>1565</v>
      </c>
      <c r="AY339" s="228" t="s">
        <v>1565</v>
      </c>
    </row>
    <row r="340" ht="22.5" customHeight="1">
      <c r="A340" s="227">
        <v>45833.0</v>
      </c>
      <c r="B340" s="228">
        <v>2.09490299273212E14</v>
      </c>
      <c r="C340" s="229"/>
      <c r="D340" s="230">
        <v>45829.885405092595</v>
      </c>
      <c r="E340" s="228" t="s">
        <v>1563</v>
      </c>
      <c r="F340" s="228" t="s">
        <v>1564</v>
      </c>
      <c r="G340" s="231"/>
      <c r="H340" s="229"/>
      <c r="I340" s="237"/>
      <c r="J340" s="228">
        <v>1380.0</v>
      </c>
      <c r="K340" s="228">
        <v>20.0</v>
      </c>
      <c r="L340" s="228">
        <v>0.0</v>
      </c>
      <c r="M340" s="228">
        <v>206.99</v>
      </c>
      <c r="N340" s="228">
        <v>206.99</v>
      </c>
      <c r="O340" s="232">
        <v>1193.01</v>
      </c>
      <c r="P340" s="228">
        <v>59.66</v>
      </c>
      <c r="Q340" s="233">
        <v>1252.67</v>
      </c>
      <c r="R340" s="228">
        <v>1252.67</v>
      </c>
      <c r="S340" s="234">
        <v>0.1</v>
      </c>
      <c r="T340" s="228">
        <v>125.27</v>
      </c>
      <c r="U340" s="228">
        <v>0.0</v>
      </c>
      <c r="V340" s="228">
        <v>0.0</v>
      </c>
      <c r="W340" s="228">
        <v>0.0</v>
      </c>
      <c r="X340" s="228">
        <v>0.0</v>
      </c>
      <c r="Y340" s="228">
        <v>25.05</v>
      </c>
      <c r="Z340" s="228">
        <v>0.0</v>
      </c>
      <c r="AA340" s="228">
        <v>0.0</v>
      </c>
      <c r="AB340" s="228">
        <v>0.0</v>
      </c>
      <c r="AC340" s="228">
        <v>0.0</v>
      </c>
      <c r="AD340" s="228">
        <v>27.06</v>
      </c>
      <c r="AE340" s="233">
        <v>177.38</v>
      </c>
      <c r="AF340" s="228">
        <v>0.0</v>
      </c>
      <c r="AG340" s="228">
        <v>0.0</v>
      </c>
      <c r="AH340" s="233">
        <v>0.0</v>
      </c>
      <c r="AI340" s="235">
        <v>59.65</v>
      </c>
      <c r="AJ340" s="228">
        <v>0.0</v>
      </c>
      <c r="AK340" s="228">
        <v>1.19</v>
      </c>
      <c r="AL340" s="236">
        <v>60.84</v>
      </c>
      <c r="AM340" s="233">
        <v>1014.44</v>
      </c>
      <c r="AN340" s="228" t="s">
        <v>1565</v>
      </c>
      <c r="AO340" s="228">
        <v>1.555</v>
      </c>
      <c r="AP340" s="228" t="s">
        <v>1052</v>
      </c>
      <c r="AQ340" s="228" t="s">
        <v>1565</v>
      </c>
      <c r="AR340" s="229"/>
      <c r="AS340" s="228" t="s">
        <v>1831</v>
      </c>
      <c r="AT340" s="228" t="s">
        <v>1565</v>
      </c>
      <c r="AU340" s="229"/>
      <c r="AV340" s="229"/>
      <c r="AW340" s="229"/>
      <c r="AX340" s="228" t="s">
        <v>1052</v>
      </c>
      <c r="AY340" s="228" t="s">
        <v>1565</v>
      </c>
    </row>
    <row r="341" ht="22.5" customHeight="1">
      <c r="A341" s="227">
        <v>45842.0</v>
      </c>
      <c r="B341" s="238">
        <v>2.0966038249954E14</v>
      </c>
      <c r="C341" s="239"/>
      <c r="D341" s="240">
        <v>45831.85395833333</v>
      </c>
      <c r="E341" s="238" t="s">
        <v>1563</v>
      </c>
      <c r="F341" s="238" t="s">
        <v>1564</v>
      </c>
      <c r="G341" s="241"/>
      <c r="H341" s="239"/>
      <c r="I341" s="238" t="s">
        <v>1577</v>
      </c>
      <c r="J341" s="238">
        <v>650.0</v>
      </c>
      <c r="K341" s="238">
        <v>10.0</v>
      </c>
      <c r="L341" s="238">
        <v>75.0</v>
      </c>
      <c r="M341" s="238">
        <v>86.25</v>
      </c>
      <c r="N341" s="238">
        <v>161.25</v>
      </c>
      <c r="O341" s="242">
        <v>498.75</v>
      </c>
      <c r="P341" s="238">
        <v>24.94</v>
      </c>
      <c r="Q341" s="243">
        <v>523.69</v>
      </c>
      <c r="R341" s="238">
        <v>523.69</v>
      </c>
      <c r="S341" s="244">
        <v>0.1</v>
      </c>
      <c r="T341" s="238">
        <v>52.37</v>
      </c>
      <c r="U341" s="238">
        <v>0.0</v>
      </c>
      <c r="V341" s="238">
        <v>0.0</v>
      </c>
      <c r="W341" s="238">
        <v>0.0</v>
      </c>
      <c r="X341" s="238">
        <v>0.0</v>
      </c>
      <c r="Y341" s="238">
        <v>10.47</v>
      </c>
      <c r="Z341" s="238">
        <v>0.0</v>
      </c>
      <c r="AA341" s="238">
        <v>0.0</v>
      </c>
      <c r="AB341" s="238">
        <v>0.0</v>
      </c>
      <c r="AC341" s="238">
        <v>0.0</v>
      </c>
      <c r="AD341" s="238">
        <v>11.32</v>
      </c>
      <c r="AE341" s="243">
        <v>74.16</v>
      </c>
      <c r="AF341" s="238">
        <v>0.0</v>
      </c>
      <c r="AG341" s="238">
        <v>0.0</v>
      </c>
      <c r="AH341" s="243">
        <v>0.0</v>
      </c>
      <c r="AI341" s="245">
        <v>24.94</v>
      </c>
      <c r="AJ341" s="238">
        <v>0.0</v>
      </c>
      <c r="AK341" s="238">
        <v>0.5</v>
      </c>
      <c r="AL341" s="246">
        <v>25.44</v>
      </c>
      <c r="AM341" s="243">
        <v>424.11</v>
      </c>
      <c r="AN341" s="238" t="s">
        <v>1565</v>
      </c>
      <c r="AO341" s="238">
        <v>0.745</v>
      </c>
      <c r="AP341" s="238" t="s">
        <v>1052</v>
      </c>
      <c r="AQ341" s="238" t="s">
        <v>1565</v>
      </c>
      <c r="AR341" s="239"/>
      <c r="AS341" s="238" t="s">
        <v>1832</v>
      </c>
      <c r="AT341" s="238" t="s">
        <v>1565</v>
      </c>
      <c r="AU341" s="239"/>
      <c r="AV341" s="239"/>
      <c r="AW341" s="239"/>
      <c r="AX341" s="238" t="s">
        <v>1052</v>
      </c>
      <c r="AY341" s="238" t="s">
        <v>1565</v>
      </c>
    </row>
    <row r="342" ht="22.5" customHeight="1">
      <c r="A342" s="227">
        <v>45842.0</v>
      </c>
      <c r="B342" s="238">
        <v>2.0965898454847E14</v>
      </c>
      <c r="C342" s="239"/>
      <c r="D342" s="240">
        <v>45831.83777777778</v>
      </c>
      <c r="E342" s="238" t="s">
        <v>1563</v>
      </c>
      <c r="F342" s="238" t="s">
        <v>1564</v>
      </c>
      <c r="G342" s="241"/>
      <c r="H342" s="239"/>
      <c r="I342" s="238" t="s">
        <v>1828</v>
      </c>
      <c r="J342" s="238">
        <v>890.0</v>
      </c>
      <c r="K342" s="238">
        <v>0.0</v>
      </c>
      <c r="L342" s="238">
        <v>100.0</v>
      </c>
      <c r="M342" s="238">
        <v>118.5</v>
      </c>
      <c r="N342" s="238">
        <v>218.5</v>
      </c>
      <c r="O342" s="242">
        <v>671.5</v>
      </c>
      <c r="P342" s="238">
        <v>33.58</v>
      </c>
      <c r="Q342" s="243">
        <v>705.08</v>
      </c>
      <c r="R342" s="238">
        <v>705.08</v>
      </c>
      <c r="S342" s="244">
        <v>0.1</v>
      </c>
      <c r="T342" s="238">
        <v>70.51</v>
      </c>
      <c r="U342" s="238">
        <v>0.0</v>
      </c>
      <c r="V342" s="238">
        <v>0.0</v>
      </c>
      <c r="W342" s="238">
        <v>0.0</v>
      </c>
      <c r="X342" s="238">
        <v>0.0</v>
      </c>
      <c r="Y342" s="238">
        <v>14.1</v>
      </c>
      <c r="Z342" s="238">
        <v>0.0</v>
      </c>
      <c r="AA342" s="238">
        <v>0.0</v>
      </c>
      <c r="AB342" s="238">
        <v>0.0</v>
      </c>
      <c r="AC342" s="238">
        <v>0.0</v>
      </c>
      <c r="AD342" s="238">
        <v>15.22</v>
      </c>
      <c r="AE342" s="243">
        <v>99.83</v>
      </c>
      <c r="AF342" s="238">
        <v>0.0</v>
      </c>
      <c r="AG342" s="238">
        <v>0.0</v>
      </c>
      <c r="AH342" s="243">
        <v>0.0</v>
      </c>
      <c r="AI342" s="245">
        <v>33.58</v>
      </c>
      <c r="AJ342" s="238">
        <v>0.0</v>
      </c>
      <c r="AK342" s="238">
        <v>0.67</v>
      </c>
      <c r="AL342" s="246">
        <v>34.25</v>
      </c>
      <c r="AM342" s="243">
        <v>570.98</v>
      </c>
      <c r="AN342" s="238" t="s">
        <v>1565</v>
      </c>
      <c r="AO342" s="238">
        <v>1.86</v>
      </c>
      <c r="AP342" s="238" t="s">
        <v>1052</v>
      </c>
      <c r="AQ342" s="238" t="s">
        <v>1565</v>
      </c>
      <c r="AR342" s="239"/>
      <c r="AS342" s="238" t="s">
        <v>1833</v>
      </c>
      <c r="AT342" s="238" t="s">
        <v>1565</v>
      </c>
      <c r="AU342" s="239"/>
      <c r="AV342" s="239"/>
      <c r="AW342" s="239"/>
      <c r="AX342" s="238" t="s">
        <v>1052</v>
      </c>
      <c r="AY342" s="238" t="s">
        <v>1565</v>
      </c>
    </row>
    <row r="343" ht="22.5" customHeight="1">
      <c r="A343" s="227">
        <v>45842.0</v>
      </c>
      <c r="B343" s="238">
        <v>2.09648717722771E14</v>
      </c>
      <c r="C343" s="239"/>
      <c r="D343" s="240">
        <v>45831.71894675926</v>
      </c>
      <c r="E343" s="238" t="s">
        <v>1563</v>
      </c>
      <c r="F343" s="238" t="s">
        <v>1564</v>
      </c>
      <c r="G343" s="241"/>
      <c r="H343" s="239"/>
      <c r="I343" s="247"/>
      <c r="J343" s="238">
        <v>650.0</v>
      </c>
      <c r="K343" s="238">
        <v>10.0</v>
      </c>
      <c r="L343" s="238">
        <v>0.0</v>
      </c>
      <c r="M343" s="238">
        <v>97.5</v>
      </c>
      <c r="N343" s="238">
        <v>97.5</v>
      </c>
      <c r="O343" s="242">
        <v>562.5</v>
      </c>
      <c r="P343" s="238">
        <v>28.12</v>
      </c>
      <c r="Q343" s="243">
        <v>590.62</v>
      </c>
      <c r="R343" s="238">
        <v>590.62</v>
      </c>
      <c r="S343" s="244">
        <v>0.1</v>
      </c>
      <c r="T343" s="238">
        <v>59.06</v>
      </c>
      <c r="U343" s="238">
        <v>0.0</v>
      </c>
      <c r="V343" s="238">
        <v>0.0</v>
      </c>
      <c r="W343" s="238">
        <v>0.0</v>
      </c>
      <c r="X343" s="238">
        <v>0.0</v>
      </c>
      <c r="Y343" s="238">
        <v>11.81</v>
      </c>
      <c r="Z343" s="238">
        <v>0.0</v>
      </c>
      <c r="AA343" s="238">
        <v>0.0</v>
      </c>
      <c r="AB343" s="238">
        <v>0.0</v>
      </c>
      <c r="AC343" s="238">
        <v>0.0</v>
      </c>
      <c r="AD343" s="238">
        <v>12.76</v>
      </c>
      <c r="AE343" s="243">
        <v>83.63</v>
      </c>
      <c r="AF343" s="238">
        <v>0.0</v>
      </c>
      <c r="AG343" s="238">
        <v>0.0</v>
      </c>
      <c r="AH343" s="243">
        <v>0.0</v>
      </c>
      <c r="AI343" s="245">
        <v>28.12</v>
      </c>
      <c r="AJ343" s="238">
        <v>0.0</v>
      </c>
      <c r="AK343" s="238">
        <v>0.56</v>
      </c>
      <c r="AL343" s="246">
        <v>28.68</v>
      </c>
      <c r="AM343" s="243">
        <v>478.32</v>
      </c>
      <c r="AN343" s="238" t="s">
        <v>1565</v>
      </c>
      <c r="AO343" s="238">
        <v>1.622</v>
      </c>
      <c r="AP343" s="238" t="s">
        <v>1052</v>
      </c>
      <c r="AQ343" s="238" t="s">
        <v>1565</v>
      </c>
      <c r="AR343" s="239"/>
      <c r="AS343" s="238" t="s">
        <v>1834</v>
      </c>
      <c r="AT343" s="238" t="s">
        <v>1565</v>
      </c>
      <c r="AU343" s="239"/>
      <c r="AV343" s="239"/>
      <c r="AW343" s="239"/>
      <c r="AX343" s="238" t="s">
        <v>1052</v>
      </c>
      <c r="AY343" s="238" t="s">
        <v>1565</v>
      </c>
    </row>
    <row r="344" ht="22.5" hidden="1" customHeight="1">
      <c r="A344" s="227">
        <v>45842.0</v>
      </c>
      <c r="B344" s="238">
        <v>2.09666398849227E14</v>
      </c>
      <c r="C344" s="239"/>
      <c r="D344" s="240">
        <v>45831.92358796296</v>
      </c>
      <c r="E344" s="238" t="s">
        <v>1563</v>
      </c>
      <c r="F344" s="238" t="s">
        <v>1564</v>
      </c>
      <c r="G344" s="241"/>
      <c r="H344" s="239"/>
      <c r="I344" s="238" t="s">
        <v>1826</v>
      </c>
      <c r="J344" s="238">
        <v>2345.0</v>
      </c>
      <c r="K344" s="238">
        <v>30.0</v>
      </c>
      <c r="L344" s="238">
        <v>119.99</v>
      </c>
      <c r="M344" s="238">
        <v>0.0</v>
      </c>
      <c r="N344" s="238">
        <v>119.99</v>
      </c>
      <c r="O344" s="242">
        <v>2255.01</v>
      </c>
      <c r="P344" s="238">
        <v>112.76</v>
      </c>
      <c r="Q344" s="243">
        <v>2367.77</v>
      </c>
      <c r="R344" s="238">
        <v>2367.77</v>
      </c>
      <c r="S344" s="244">
        <v>0.1</v>
      </c>
      <c r="T344" s="238">
        <v>236.78</v>
      </c>
      <c r="U344" s="238">
        <v>0.0</v>
      </c>
      <c r="V344" s="238">
        <v>0.0</v>
      </c>
      <c r="W344" s="238">
        <v>0.0</v>
      </c>
      <c r="X344" s="238">
        <v>0.0</v>
      </c>
      <c r="Y344" s="238">
        <v>47.36</v>
      </c>
      <c r="Z344" s="238">
        <v>0.0</v>
      </c>
      <c r="AA344" s="238">
        <v>0.0</v>
      </c>
      <c r="AB344" s="238">
        <v>0.0</v>
      </c>
      <c r="AC344" s="238">
        <v>0.0</v>
      </c>
      <c r="AD344" s="238">
        <v>51.14</v>
      </c>
      <c r="AE344" s="243">
        <v>335.28</v>
      </c>
      <c r="AF344" s="238">
        <v>0.0</v>
      </c>
      <c r="AG344" s="238">
        <v>0.0</v>
      </c>
      <c r="AH344" s="243">
        <v>0.0</v>
      </c>
      <c r="AI344" s="245">
        <v>112.75</v>
      </c>
      <c r="AJ344" s="238">
        <v>0.0</v>
      </c>
      <c r="AK344" s="238">
        <v>2.26</v>
      </c>
      <c r="AL344" s="246">
        <v>115.01</v>
      </c>
      <c r="AM344" s="243">
        <v>1917.47</v>
      </c>
      <c r="AN344" s="238" t="s">
        <v>1565</v>
      </c>
      <c r="AO344" s="238">
        <v>1.463</v>
      </c>
      <c r="AP344" s="238" t="s">
        <v>1052</v>
      </c>
      <c r="AQ344" s="238" t="s">
        <v>1565</v>
      </c>
      <c r="AR344" s="239"/>
      <c r="AS344" s="238" t="s">
        <v>1835</v>
      </c>
      <c r="AT344" s="238" t="s">
        <v>1565</v>
      </c>
      <c r="AU344" s="239"/>
      <c r="AV344" s="239"/>
      <c r="AW344" s="239"/>
      <c r="AX344" s="238" t="s">
        <v>1052</v>
      </c>
      <c r="AY344" s="238" t="s">
        <v>1565</v>
      </c>
    </row>
    <row r="345" ht="22.5" hidden="1" customHeight="1">
      <c r="A345" s="227">
        <v>45842.0</v>
      </c>
      <c r="B345" s="238">
        <v>2.09670911565997E14</v>
      </c>
      <c r="C345" s="239"/>
      <c r="D345" s="240">
        <v>45831.97582175926</v>
      </c>
      <c r="E345" s="238" t="s">
        <v>1563</v>
      </c>
      <c r="F345" s="238" t="s">
        <v>1564</v>
      </c>
      <c r="G345" s="241"/>
      <c r="H345" s="239"/>
      <c r="I345" s="238" t="s">
        <v>1826</v>
      </c>
      <c r="J345" s="238">
        <v>710.0</v>
      </c>
      <c r="K345" s="238">
        <v>10.0</v>
      </c>
      <c r="L345" s="238">
        <v>120.0</v>
      </c>
      <c r="M345" s="238">
        <v>0.0</v>
      </c>
      <c r="N345" s="238">
        <v>120.0</v>
      </c>
      <c r="O345" s="242">
        <v>600.0</v>
      </c>
      <c r="P345" s="238">
        <v>30.0</v>
      </c>
      <c r="Q345" s="243">
        <v>630.0</v>
      </c>
      <c r="R345" s="238">
        <v>630.0</v>
      </c>
      <c r="S345" s="244">
        <v>0.1</v>
      </c>
      <c r="T345" s="238">
        <v>63.0</v>
      </c>
      <c r="U345" s="238">
        <v>0.0</v>
      </c>
      <c r="V345" s="238">
        <v>0.0</v>
      </c>
      <c r="W345" s="238">
        <v>0.0</v>
      </c>
      <c r="X345" s="238">
        <v>0.0</v>
      </c>
      <c r="Y345" s="238">
        <v>12.6</v>
      </c>
      <c r="Z345" s="238">
        <v>0.0</v>
      </c>
      <c r="AA345" s="238">
        <v>0.0</v>
      </c>
      <c r="AB345" s="238">
        <v>0.0</v>
      </c>
      <c r="AC345" s="238">
        <v>0.0</v>
      </c>
      <c r="AD345" s="238">
        <v>13.6</v>
      </c>
      <c r="AE345" s="243">
        <v>89.2</v>
      </c>
      <c r="AF345" s="238">
        <v>0.0</v>
      </c>
      <c r="AG345" s="238">
        <v>0.0</v>
      </c>
      <c r="AH345" s="243">
        <v>0.0</v>
      </c>
      <c r="AI345" s="245">
        <v>30.0</v>
      </c>
      <c r="AJ345" s="238">
        <v>0.0</v>
      </c>
      <c r="AK345" s="238">
        <v>0.6</v>
      </c>
      <c r="AL345" s="246">
        <v>30.6</v>
      </c>
      <c r="AM345" s="243">
        <v>510.18</v>
      </c>
      <c r="AN345" s="238" t="s">
        <v>1565</v>
      </c>
      <c r="AO345" s="238">
        <v>1.793</v>
      </c>
      <c r="AP345" s="238" t="s">
        <v>1052</v>
      </c>
      <c r="AQ345" s="238" t="s">
        <v>1565</v>
      </c>
      <c r="AR345" s="239"/>
      <c r="AS345" s="238" t="s">
        <v>1836</v>
      </c>
      <c r="AT345" s="238" t="s">
        <v>1565</v>
      </c>
      <c r="AU345" s="239"/>
      <c r="AV345" s="239"/>
      <c r="AW345" s="239"/>
      <c r="AX345" s="238" t="s">
        <v>1052</v>
      </c>
      <c r="AY345" s="238" t="s">
        <v>1565</v>
      </c>
    </row>
    <row r="346" ht="22.5" hidden="1" customHeight="1">
      <c r="A346" s="227">
        <v>45842.0</v>
      </c>
      <c r="B346" s="238">
        <v>2.09718627485134E14</v>
      </c>
      <c r="C346" s="239"/>
      <c r="D346" s="240">
        <v>45832.52809027778</v>
      </c>
      <c r="E346" s="238" t="s">
        <v>1563</v>
      </c>
      <c r="F346" s="238" t="s">
        <v>1564</v>
      </c>
      <c r="G346" s="241"/>
      <c r="H346" s="239"/>
      <c r="I346" s="238" t="s">
        <v>1826</v>
      </c>
      <c r="J346" s="238">
        <v>1595.0</v>
      </c>
      <c r="K346" s="238">
        <v>20.0</v>
      </c>
      <c r="L346" s="238">
        <v>120.0</v>
      </c>
      <c r="M346" s="238">
        <v>0.0</v>
      </c>
      <c r="N346" s="238">
        <v>120.0</v>
      </c>
      <c r="O346" s="242">
        <v>1495.0</v>
      </c>
      <c r="P346" s="238">
        <v>74.76</v>
      </c>
      <c r="Q346" s="243">
        <v>1569.76</v>
      </c>
      <c r="R346" s="238">
        <v>1569.76</v>
      </c>
      <c r="S346" s="244">
        <v>0.1</v>
      </c>
      <c r="T346" s="238">
        <v>156.98</v>
      </c>
      <c r="U346" s="238">
        <v>0.0</v>
      </c>
      <c r="V346" s="238">
        <v>0.0</v>
      </c>
      <c r="W346" s="238">
        <v>0.0</v>
      </c>
      <c r="X346" s="238">
        <v>0.0</v>
      </c>
      <c r="Y346" s="238">
        <v>31.4</v>
      </c>
      <c r="Z346" s="238">
        <v>0.0</v>
      </c>
      <c r="AA346" s="238">
        <v>0.0</v>
      </c>
      <c r="AB346" s="238">
        <v>0.0</v>
      </c>
      <c r="AC346" s="238">
        <v>0.0</v>
      </c>
      <c r="AD346" s="238">
        <v>33.9</v>
      </c>
      <c r="AE346" s="243">
        <v>222.28</v>
      </c>
      <c r="AF346" s="238">
        <v>0.0</v>
      </c>
      <c r="AG346" s="238">
        <v>0.0</v>
      </c>
      <c r="AH346" s="243">
        <v>0.0</v>
      </c>
      <c r="AI346" s="245">
        <v>74.75</v>
      </c>
      <c r="AJ346" s="238">
        <v>0.0</v>
      </c>
      <c r="AK346" s="238">
        <v>1.5</v>
      </c>
      <c r="AL346" s="246">
        <v>76.25</v>
      </c>
      <c r="AM346" s="243">
        <v>1271.21</v>
      </c>
      <c r="AN346" s="238" t="s">
        <v>1565</v>
      </c>
      <c r="AO346" s="238">
        <v>2.803</v>
      </c>
      <c r="AP346" s="238" t="s">
        <v>1052</v>
      </c>
      <c r="AQ346" s="238" t="s">
        <v>1565</v>
      </c>
      <c r="AR346" s="239"/>
      <c r="AS346" s="238" t="s">
        <v>1837</v>
      </c>
      <c r="AT346" s="238" t="s">
        <v>1565</v>
      </c>
      <c r="AU346" s="239"/>
      <c r="AV346" s="239"/>
      <c r="AW346" s="239"/>
      <c r="AX346" s="238" t="s">
        <v>1052</v>
      </c>
      <c r="AY346" s="238" t="s">
        <v>1565</v>
      </c>
    </row>
    <row r="347" ht="22.5" hidden="1" customHeight="1">
      <c r="A347" s="227">
        <v>45842.0</v>
      </c>
      <c r="B347" s="238">
        <v>2.0972024862032E14</v>
      </c>
      <c r="C347" s="239"/>
      <c r="D347" s="240">
        <v>45832.546851851854</v>
      </c>
      <c r="E347" s="238" t="s">
        <v>1563</v>
      </c>
      <c r="F347" s="238" t="s">
        <v>1564</v>
      </c>
      <c r="G347" s="241"/>
      <c r="H347" s="239"/>
      <c r="I347" s="247"/>
      <c r="J347" s="238">
        <v>650.0</v>
      </c>
      <c r="K347" s="238">
        <v>10.0</v>
      </c>
      <c r="L347" s="238">
        <v>0.0</v>
      </c>
      <c r="M347" s="238">
        <v>0.0</v>
      </c>
      <c r="N347" s="238">
        <v>0.0</v>
      </c>
      <c r="O347" s="242">
        <v>660.0</v>
      </c>
      <c r="P347" s="238">
        <v>33.0</v>
      </c>
      <c r="Q347" s="243">
        <v>693.0</v>
      </c>
      <c r="R347" s="238">
        <v>693.0</v>
      </c>
      <c r="S347" s="244">
        <v>0.1</v>
      </c>
      <c r="T347" s="238">
        <v>69.3</v>
      </c>
      <c r="U347" s="238">
        <v>0.0</v>
      </c>
      <c r="V347" s="238">
        <v>0.0</v>
      </c>
      <c r="W347" s="238">
        <v>0.0</v>
      </c>
      <c r="X347" s="238">
        <v>0.0</v>
      </c>
      <c r="Y347" s="238">
        <v>13.86</v>
      </c>
      <c r="Z347" s="238">
        <v>0.0</v>
      </c>
      <c r="AA347" s="238">
        <v>0.0</v>
      </c>
      <c r="AB347" s="238">
        <v>0.0</v>
      </c>
      <c r="AC347" s="238">
        <v>0.0</v>
      </c>
      <c r="AD347" s="238">
        <v>14.96</v>
      </c>
      <c r="AE347" s="243">
        <v>98.12</v>
      </c>
      <c r="AF347" s="238">
        <v>0.0</v>
      </c>
      <c r="AG347" s="238">
        <v>0.0</v>
      </c>
      <c r="AH347" s="243">
        <v>0.0</v>
      </c>
      <c r="AI347" s="245">
        <v>33.0</v>
      </c>
      <c r="AJ347" s="238">
        <v>0.0</v>
      </c>
      <c r="AK347" s="238">
        <v>0.66</v>
      </c>
      <c r="AL347" s="246">
        <v>33.66</v>
      </c>
      <c r="AM347" s="243">
        <v>561.2</v>
      </c>
      <c r="AN347" s="238" t="s">
        <v>1565</v>
      </c>
      <c r="AO347" s="238">
        <v>2.9</v>
      </c>
      <c r="AP347" s="238" t="s">
        <v>1052</v>
      </c>
      <c r="AQ347" s="238" t="s">
        <v>1565</v>
      </c>
      <c r="AR347" s="239"/>
      <c r="AS347" s="238" t="s">
        <v>1838</v>
      </c>
      <c r="AT347" s="238" t="s">
        <v>1565</v>
      </c>
      <c r="AU347" s="239"/>
      <c r="AV347" s="239"/>
      <c r="AW347" s="239"/>
      <c r="AX347" s="238" t="s">
        <v>1052</v>
      </c>
      <c r="AY347" s="238" t="s">
        <v>1565</v>
      </c>
    </row>
    <row r="348" ht="22.5" hidden="1" customHeight="1">
      <c r="A348" s="227">
        <v>45842.0</v>
      </c>
      <c r="B348" s="238">
        <v>2.09722979946893E14</v>
      </c>
      <c r="C348" s="239"/>
      <c r="D348" s="240">
        <v>45832.57846064815</v>
      </c>
      <c r="E348" s="238" t="s">
        <v>1563</v>
      </c>
      <c r="F348" s="238" t="s">
        <v>1564</v>
      </c>
      <c r="G348" s="241"/>
      <c r="H348" s="239"/>
      <c r="I348" s="247"/>
      <c r="J348" s="238">
        <v>1595.0</v>
      </c>
      <c r="K348" s="238">
        <v>20.0</v>
      </c>
      <c r="L348" s="238">
        <v>0.0</v>
      </c>
      <c r="M348" s="238">
        <v>0.0</v>
      </c>
      <c r="N348" s="238">
        <v>0.0</v>
      </c>
      <c r="O348" s="242">
        <v>1615.0</v>
      </c>
      <c r="P348" s="238">
        <v>80.76</v>
      </c>
      <c r="Q348" s="243">
        <v>1695.76</v>
      </c>
      <c r="R348" s="238">
        <v>1695.76</v>
      </c>
      <c r="S348" s="244">
        <v>0.1</v>
      </c>
      <c r="T348" s="238">
        <v>169.58</v>
      </c>
      <c r="U348" s="238">
        <v>0.0</v>
      </c>
      <c r="V348" s="238">
        <v>0.0</v>
      </c>
      <c r="W348" s="238">
        <v>0.0</v>
      </c>
      <c r="X348" s="238">
        <v>0.0</v>
      </c>
      <c r="Y348" s="238">
        <v>33.92</v>
      </c>
      <c r="Z348" s="238">
        <v>0.0</v>
      </c>
      <c r="AA348" s="238">
        <v>0.0</v>
      </c>
      <c r="AB348" s="238">
        <v>0.0</v>
      </c>
      <c r="AC348" s="238">
        <v>0.0</v>
      </c>
      <c r="AD348" s="238">
        <v>36.62</v>
      </c>
      <c r="AE348" s="243">
        <v>240.12</v>
      </c>
      <c r="AF348" s="238">
        <v>0.0</v>
      </c>
      <c r="AG348" s="238">
        <v>0.0</v>
      </c>
      <c r="AH348" s="243">
        <v>0.0</v>
      </c>
      <c r="AI348" s="245">
        <v>80.75</v>
      </c>
      <c r="AJ348" s="238">
        <v>0.0</v>
      </c>
      <c r="AK348" s="238">
        <v>1.61</v>
      </c>
      <c r="AL348" s="246">
        <v>82.36</v>
      </c>
      <c r="AM348" s="243">
        <v>1373.24</v>
      </c>
      <c r="AN348" s="238" t="s">
        <v>1565</v>
      </c>
      <c r="AO348" s="238">
        <v>2.803</v>
      </c>
      <c r="AP348" s="238" t="s">
        <v>1052</v>
      </c>
      <c r="AQ348" s="238" t="s">
        <v>1565</v>
      </c>
      <c r="AR348" s="239"/>
      <c r="AS348" s="238" t="s">
        <v>1839</v>
      </c>
      <c r="AT348" s="238" t="s">
        <v>1052</v>
      </c>
      <c r="AU348" s="238">
        <v>2.09718627485134E14</v>
      </c>
      <c r="AV348" s="239"/>
      <c r="AW348" s="239"/>
      <c r="AX348" s="238" t="s">
        <v>1052</v>
      </c>
      <c r="AY348" s="238" t="s">
        <v>1565</v>
      </c>
    </row>
    <row r="349" ht="22.5" hidden="1" customHeight="1">
      <c r="A349" s="227">
        <v>45842.0</v>
      </c>
      <c r="B349" s="238">
        <v>2.09746008982782E14</v>
      </c>
      <c r="C349" s="239"/>
      <c r="D349" s="240">
        <v>45832.845</v>
      </c>
      <c r="E349" s="238" t="s">
        <v>1563</v>
      </c>
      <c r="F349" s="238" t="s">
        <v>1564</v>
      </c>
      <c r="G349" s="241"/>
      <c r="H349" s="239"/>
      <c r="I349" s="238" t="s">
        <v>1826</v>
      </c>
      <c r="J349" s="238">
        <v>1485.0</v>
      </c>
      <c r="K349" s="238">
        <v>20.0</v>
      </c>
      <c r="L349" s="238">
        <v>120.0</v>
      </c>
      <c r="M349" s="238">
        <v>0.0</v>
      </c>
      <c r="N349" s="238">
        <v>120.0</v>
      </c>
      <c r="O349" s="242">
        <v>1385.0</v>
      </c>
      <c r="P349" s="238">
        <v>69.26</v>
      </c>
      <c r="Q349" s="243">
        <v>1454.26</v>
      </c>
      <c r="R349" s="238">
        <v>1454.24</v>
      </c>
      <c r="S349" s="244">
        <v>0.1</v>
      </c>
      <c r="T349" s="238">
        <v>145.42</v>
      </c>
      <c r="U349" s="238">
        <v>0.0</v>
      </c>
      <c r="V349" s="238">
        <v>0.0</v>
      </c>
      <c r="W349" s="238">
        <v>0.0</v>
      </c>
      <c r="X349" s="238">
        <v>0.0</v>
      </c>
      <c r="Y349" s="238">
        <v>29.08</v>
      </c>
      <c r="Z349" s="238">
        <v>0.0</v>
      </c>
      <c r="AA349" s="238">
        <v>0.0</v>
      </c>
      <c r="AB349" s="238">
        <v>0.0</v>
      </c>
      <c r="AC349" s="238">
        <v>0.0</v>
      </c>
      <c r="AD349" s="238">
        <v>31.42</v>
      </c>
      <c r="AE349" s="243">
        <v>205.92</v>
      </c>
      <c r="AF349" s="238">
        <v>0.0</v>
      </c>
      <c r="AG349" s="238">
        <v>0.0</v>
      </c>
      <c r="AH349" s="243">
        <v>0.0</v>
      </c>
      <c r="AI349" s="245">
        <v>69.25</v>
      </c>
      <c r="AJ349" s="238">
        <v>0.0</v>
      </c>
      <c r="AK349" s="238">
        <v>1.39</v>
      </c>
      <c r="AL349" s="246">
        <v>70.64</v>
      </c>
      <c r="AM349" s="243">
        <v>1177.72</v>
      </c>
      <c r="AN349" s="238" t="s">
        <v>1565</v>
      </c>
      <c r="AO349" s="238">
        <v>2.028</v>
      </c>
      <c r="AP349" s="238" t="s">
        <v>1052</v>
      </c>
      <c r="AQ349" s="238" t="s">
        <v>1565</v>
      </c>
      <c r="AR349" s="239"/>
      <c r="AS349" s="238" t="s">
        <v>1840</v>
      </c>
      <c r="AT349" s="238" t="s">
        <v>1565</v>
      </c>
      <c r="AU349" s="239"/>
      <c r="AV349" s="239"/>
      <c r="AW349" s="239"/>
      <c r="AX349" s="238" t="s">
        <v>1052</v>
      </c>
      <c r="AY349" s="238" t="s">
        <v>1565</v>
      </c>
    </row>
    <row r="350" ht="22.5" hidden="1" customHeight="1">
      <c r="A350" s="227">
        <v>45842.0</v>
      </c>
      <c r="B350" s="238">
        <v>2.09748862711984E14</v>
      </c>
      <c r="C350" s="239"/>
      <c r="D350" s="240">
        <v>45832.87803240741</v>
      </c>
      <c r="E350" s="238" t="s">
        <v>1563</v>
      </c>
      <c r="F350" s="238" t="s">
        <v>1564</v>
      </c>
      <c r="G350" s="241"/>
      <c r="H350" s="239"/>
      <c r="I350" s="238" t="s">
        <v>1826</v>
      </c>
      <c r="J350" s="238">
        <v>770.0</v>
      </c>
      <c r="K350" s="238">
        <v>10.0</v>
      </c>
      <c r="L350" s="238">
        <v>120.0</v>
      </c>
      <c r="M350" s="238">
        <v>0.0</v>
      </c>
      <c r="N350" s="238">
        <v>120.0</v>
      </c>
      <c r="O350" s="242">
        <v>660.0</v>
      </c>
      <c r="P350" s="238">
        <v>33.0</v>
      </c>
      <c r="Q350" s="243">
        <v>693.0</v>
      </c>
      <c r="R350" s="238">
        <v>693.0</v>
      </c>
      <c r="S350" s="244">
        <v>0.1</v>
      </c>
      <c r="T350" s="238">
        <v>69.3</v>
      </c>
      <c r="U350" s="238">
        <v>0.0</v>
      </c>
      <c r="V350" s="238">
        <v>0.0</v>
      </c>
      <c r="W350" s="238">
        <v>0.0</v>
      </c>
      <c r="X350" s="238">
        <v>0.0</v>
      </c>
      <c r="Y350" s="238">
        <v>13.86</v>
      </c>
      <c r="Z350" s="238">
        <v>0.0</v>
      </c>
      <c r="AA350" s="238">
        <v>0.0</v>
      </c>
      <c r="AB350" s="238">
        <v>0.0</v>
      </c>
      <c r="AC350" s="238">
        <v>0.0</v>
      </c>
      <c r="AD350" s="238">
        <v>14.96</v>
      </c>
      <c r="AE350" s="243">
        <v>98.12</v>
      </c>
      <c r="AF350" s="238">
        <v>0.0</v>
      </c>
      <c r="AG350" s="238">
        <v>0.0</v>
      </c>
      <c r="AH350" s="243">
        <v>0.0</v>
      </c>
      <c r="AI350" s="245">
        <v>33.0</v>
      </c>
      <c r="AJ350" s="238">
        <v>0.0</v>
      </c>
      <c r="AK350" s="238">
        <v>0.66</v>
      </c>
      <c r="AL350" s="246">
        <v>33.66</v>
      </c>
      <c r="AM350" s="243">
        <v>561.2</v>
      </c>
      <c r="AN350" s="238" t="s">
        <v>1565</v>
      </c>
      <c r="AO350" s="238">
        <v>1.853</v>
      </c>
      <c r="AP350" s="238" t="s">
        <v>1052</v>
      </c>
      <c r="AQ350" s="238" t="s">
        <v>1565</v>
      </c>
      <c r="AR350" s="239"/>
      <c r="AS350" s="238" t="s">
        <v>1841</v>
      </c>
      <c r="AT350" s="238" t="s">
        <v>1565</v>
      </c>
      <c r="AU350" s="239"/>
      <c r="AV350" s="239"/>
      <c r="AW350" s="239"/>
      <c r="AX350" s="238" t="s">
        <v>1052</v>
      </c>
      <c r="AY350" s="238" t="s">
        <v>1565</v>
      </c>
    </row>
    <row r="351" ht="22.5" hidden="1" customHeight="1">
      <c r="A351" s="227">
        <v>45842.0</v>
      </c>
      <c r="B351" s="238">
        <v>2.09749370957418E14</v>
      </c>
      <c r="C351" s="239"/>
      <c r="D351" s="240">
        <v>45832.88391203704</v>
      </c>
      <c r="E351" s="238" t="s">
        <v>1563</v>
      </c>
      <c r="F351" s="238" t="s">
        <v>1564</v>
      </c>
      <c r="G351" s="241"/>
      <c r="H351" s="239"/>
      <c r="I351" s="247"/>
      <c r="J351" s="238">
        <v>480.0</v>
      </c>
      <c r="K351" s="238">
        <v>15.0</v>
      </c>
      <c r="L351" s="238">
        <v>0.0</v>
      </c>
      <c r="M351" s="238">
        <v>0.0</v>
      </c>
      <c r="N351" s="238">
        <v>0.0</v>
      </c>
      <c r="O351" s="242">
        <v>495.0</v>
      </c>
      <c r="P351" s="238">
        <v>24.76</v>
      </c>
      <c r="Q351" s="243">
        <v>519.76</v>
      </c>
      <c r="R351" s="238">
        <v>519.76</v>
      </c>
      <c r="S351" s="244">
        <v>0.1</v>
      </c>
      <c r="T351" s="238">
        <v>51.98</v>
      </c>
      <c r="U351" s="238">
        <v>0.0</v>
      </c>
      <c r="V351" s="238">
        <v>0.0</v>
      </c>
      <c r="W351" s="238">
        <v>0.0</v>
      </c>
      <c r="X351" s="238">
        <v>0.0</v>
      </c>
      <c r="Y351" s="238">
        <v>10.4</v>
      </c>
      <c r="Z351" s="238">
        <v>0.0</v>
      </c>
      <c r="AA351" s="238">
        <v>0.0</v>
      </c>
      <c r="AB351" s="238">
        <v>0.0</v>
      </c>
      <c r="AC351" s="238">
        <v>0.0</v>
      </c>
      <c r="AD351" s="238">
        <v>11.22</v>
      </c>
      <c r="AE351" s="243">
        <v>73.6</v>
      </c>
      <c r="AF351" s="238">
        <v>0.0</v>
      </c>
      <c r="AG351" s="238">
        <v>0.0</v>
      </c>
      <c r="AH351" s="243">
        <v>0.0</v>
      </c>
      <c r="AI351" s="245">
        <v>24.75</v>
      </c>
      <c r="AJ351" s="238">
        <v>0.0</v>
      </c>
      <c r="AK351" s="238">
        <v>0.49</v>
      </c>
      <c r="AL351" s="246">
        <v>25.24</v>
      </c>
      <c r="AM351" s="243">
        <v>420.89</v>
      </c>
      <c r="AN351" s="238" t="s">
        <v>1565</v>
      </c>
      <c r="AO351" s="238">
        <v>1.555</v>
      </c>
      <c r="AP351" s="238" t="s">
        <v>1052</v>
      </c>
      <c r="AQ351" s="238" t="s">
        <v>1565</v>
      </c>
      <c r="AR351" s="239"/>
      <c r="AS351" s="238" t="s">
        <v>1842</v>
      </c>
      <c r="AT351" s="238" t="s">
        <v>1565</v>
      </c>
      <c r="AU351" s="239"/>
      <c r="AV351" s="239"/>
      <c r="AW351" s="239"/>
      <c r="AX351" s="238" t="s">
        <v>1052</v>
      </c>
      <c r="AY351" s="238" t="s">
        <v>1565</v>
      </c>
    </row>
    <row r="352" ht="22.5" hidden="1" customHeight="1">
      <c r="A352" s="227">
        <v>45842.0</v>
      </c>
      <c r="B352" s="238">
        <v>2.09755643330064E14</v>
      </c>
      <c r="C352" s="239"/>
      <c r="D352" s="240">
        <v>45832.9565162037</v>
      </c>
      <c r="E352" s="238" t="s">
        <v>1563</v>
      </c>
      <c r="F352" s="238" t="s">
        <v>1564</v>
      </c>
      <c r="G352" s="241"/>
      <c r="H352" s="239"/>
      <c r="I352" s="238" t="s">
        <v>1826</v>
      </c>
      <c r="J352" s="238">
        <v>670.0</v>
      </c>
      <c r="K352" s="238">
        <v>10.0</v>
      </c>
      <c r="L352" s="238">
        <v>120.0</v>
      </c>
      <c r="M352" s="238">
        <v>0.0</v>
      </c>
      <c r="N352" s="238">
        <v>120.0</v>
      </c>
      <c r="O352" s="242">
        <v>560.0</v>
      </c>
      <c r="P352" s="238">
        <v>28.0</v>
      </c>
      <c r="Q352" s="243">
        <v>588.0</v>
      </c>
      <c r="R352" s="238">
        <v>588.0</v>
      </c>
      <c r="S352" s="244">
        <v>0.1</v>
      </c>
      <c r="T352" s="238">
        <v>58.8</v>
      </c>
      <c r="U352" s="238">
        <v>0.0</v>
      </c>
      <c r="V352" s="238">
        <v>0.0</v>
      </c>
      <c r="W352" s="238">
        <v>0.0</v>
      </c>
      <c r="X352" s="238">
        <v>0.0</v>
      </c>
      <c r="Y352" s="238">
        <v>11.76</v>
      </c>
      <c r="Z352" s="238">
        <v>0.0</v>
      </c>
      <c r="AA352" s="238">
        <v>0.0</v>
      </c>
      <c r="AB352" s="238">
        <v>0.0</v>
      </c>
      <c r="AC352" s="238">
        <v>0.0</v>
      </c>
      <c r="AD352" s="238">
        <v>12.7</v>
      </c>
      <c r="AE352" s="243">
        <v>83.26</v>
      </c>
      <c r="AF352" s="238">
        <v>0.0</v>
      </c>
      <c r="AG352" s="238">
        <v>0.0</v>
      </c>
      <c r="AH352" s="243">
        <v>0.0</v>
      </c>
      <c r="AI352" s="245">
        <v>28.0</v>
      </c>
      <c r="AJ352" s="238">
        <v>0.0</v>
      </c>
      <c r="AK352" s="238">
        <v>0.56</v>
      </c>
      <c r="AL352" s="246">
        <v>28.56</v>
      </c>
      <c r="AM352" s="243">
        <v>476.18</v>
      </c>
      <c r="AN352" s="238" t="s">
        <v>1565</v>
      </c>
      <c r="AO352" s="238">
        <v>1.793</v>
      </c>
      <c r="AP352" s="238" t="s">
        <v>1052</v>
      </c>
      <c r="AQ352" s="238" t="s">
        <v>1565</v>
      </c>
      <c r="AR352" s="239"/>
      <c r="AS352" s="238" t="s">
        <v>1836</v>
      </c>
      <c r="AT352" s="238" t="s">
        <v>1565</v>
      </c>
      <c r="AU352" s="239"/>
      <c r="AV352" s="239"/>
      <c r="AW352" s="239"/>
      <c r="AX352" s="238" t="s">
        <v>1052</v>
      </c>
      <c r="AY352" s="238" t="s">
        <v>1565</v>
      </c>
    </row>
    <row r="353" ht="22.5" hidden="1" customHeight="1">
      <c r="A353" s="227">
        <v>45842.0</v>
      </c>
      <c r="B353" s="238">
        <v>2.09804397076218E14</v>
      </c>
      <c r="C353" s="239"/>
      <c r="D353" s="240">
        <v>45833.52079861111</v>
      </c>
      <c r="E353" s="238" t="s">
        <v>1563</v>
      </c>
      <c r="F353" s="238" t="s">
        <v>1564</v>
      </c>
      <c r="G353" s="241"/>
      <c r="H353" s="239"/>
      <c r="I353" s="238" t="s">
        <v>1826</v>
      </c>
      <c r="J353" s="238">
        <v>1660.0</v>
      </c>
      <c r="K353" s="238">
        <v>20.0</v>
      </c>
      <c r="L353" s="238">
        <v>119.99</v>
      </c>
      <c r="M353" s="238">
        <v>0.0</v>
      </c>
      <c r="N353" s="238">
        <v>119.99</v>
      </c>
      <c r="O353" s="242">
        <v>1560.01</v>
      </c>
      <c r="P353" s="238">
        <v>78.0</v>
      </c>
      <c r="Q353" s="243">
        <v>1638.01</v>
      </c>
      <c r="R353" s="238">
        <v>1638.01</v>
      </c>
      <c r="S353" s="244">
        <v>0.1</v>
      </c>
      <c r="T353" s="238">
        <v>163.8</v>
      </c>
      <c r="U353" s="238">
        <v>0.0</v>
      </c>
      <c r="V353" s="238">
        <v>0.0</v>
      </c>
      <c r="W353" s="238">
        <v>0.0</v>
      </c>
      <c r="X353" s="238">
        <v>0.0</v>
      </c>
      <c r="Y353" s="238">
        <v>32.76</v>
      </c>
      <c r="Z353" s="238">
        <v>0.0</v>
      </c>
      <c r="AA353" s="238">
        <v>0.0</v>
      </c>
      <c r="AB353" s="238">
        <v>0.0</v>
      </c>
      <c r="AC353" s="238">
        <v>0.0</v>
      </c>
      <c r="AD353" s="238">
        <v>35.38</v>
      </c>
      <c r="AE353" s="243">
        <v>231.94</v>
      </c>
      <c r="AF353" s="238">
        <v>0.0</v>
      </c>
      <c r="AG353" s="238">
        <v>0.0</v>
      </c>
      <c r="AH353" s="243">
        <v>0.0</v>
      </c>
      <c r="AI353" s="245">
        <v>78.0</v>
      </c>
      <c r="AJ353" s="238">
        <v>0.0</v>
      </c>
      <c r="AK353" s="238">
        <v>1.56</v>
      </c>
      <c r="AL353" s="246">
        <v>79.56</v>
      </c>
      <c r="AM353" s="243">
        <v>1326.51</v>
      </c>
      <c r="AN353" s="238" t="s">
        <v>1565</v>
      </c>
      <c r="AO353" s="238">
        <v>3.099</v>
      </c>
      <c r="AP353" s="238" t="s">
        <v>1052</v>
      </c>
      <c r="AQ353" s="238" t="s">
        <v>1565</v>
      </c>
      <c r="AR353" s="239"/>
      <c r="AS353" s="238" t="s">
        <v>1843</v>
      </c>
      <c r="AT353" s="238" t="s">
        <v>1565</v>
      </c>
      <c r="AU353" s="239"/>
      <c r="AV353" s="239"/>
      <c r="AW353" s="239"/>
      <c r="AX353" s="238" t="s">
        <v>1052</v>
      </c>
      <c r="AY353" s="238" t="s">
        <v>1565</v>
      </c>
    </row>
    <row r="354" ht="22.5" hidden="1" customHeight="1">
      <c r="A354" s="227">
        <v>45842.0</v>
      </c>
      <c r="B354" s="238">
        <v>2.09830258724533E14</v>
      </c>
      <c r="C354" s="239"/>
      <c r="D354" s="240">
        <v>45833.82011574074</v>
      </c>
      <c r="E354" s="238" t="s">
        <v>1563</v>
      </c>
      <c r="F354" s="238" t="s">
        <v>1564</v>
      </c>
      <c r="G354" s="241"/>
      <c r="H354" s="239"/>
      <c r="I354" s="247"/>
      <c r="J354" s="238">
        <v>960.0</v>
      </c>
      <c r="K354" s="238">
        <v>25.0</v>
      </c>
      <c r="L354" s="238">
        <v>0.0</v>
      </c>
      <c r="M354" s="238">
        <v>0.0</v>
      </c>
      <c r="N354" s="238">
        <v>0.0</v>
      </c>
      <c r="O354" s="242">
        <v>985.0</v>
      </c>
      <c r="P354" s="238">
        <v>49.26</v>
      </c>
      <c r="Q354" s="243">
        <v>1034.26</v>
      </c>
      <c r="R354" s="238">
        <v>1034.24</v>
      </c>
      <c r="S354" s="244">
        <v>0.1</v>
      </c>
      <c r="T354" s="238">
        <v>103.42</v>
      </c>
      <c r="U354" s="238">
        <v>0.0</v>
      </c>
      <c r="V354" s="238">
        <v>0.0</v>
      </c>
      <c r="W354" s="238">
        <v>0.0</v>
      </c>
      <c r="X354" s="238">
        <v>0.0</v>
      </c>
      <c r="Y354" s="238">
        <v>20.68</v>
      </c>
      <c r="Z354" s="238">
        <v>0.0</v>
      </c>
      <c r="AA354" s="238">
        <v>0.0</v>
      </c>
      <c r="AB354" s="238">
        <v>0.0</v>
      </c>
      <c r="AC354" s="238">
        <v>0.0</v>
      </c>
      <c r="AD354" s="238">
        <v>22.34</v>
      </c>
      <c r="AE354" s="243">
        <v>146.44</v>
      </c>
      <c r="AF354" s="238">
        <v>0.0</v>
      </c>
      <c r="AG354" s="238">
        <v>0.0</v>
      </c>
      <c r="AH354" s="243">
        <v>0.0</v>
      </c>
      <c r="AI354" s="245">
        <v>49.25</v>
      </c>
      <c r="AJ354" s="238">
        <v>0.0</v>
      </c>
      <c r="AK354" s="238">
        <v>0.98</v>
      </c>
      <c r="AL354" s="246">
        <v>50.23</v>
      </c>
      <c r="AM354" s="243">
        <v>837.58</v>
      </c>
      <c r="AN354" s="238" t="s">
        <v>1565</v>
      </c>
      <c r="AO354" s="238">
        <v>5.174</v>
      </c>
      <c r="AP354" s="238" t="s">
        <v>1052</v>
      </c>
      <c r="AQ354" s="238" t="s">
        <v>1565</v>
      </c>
      <c r="AR354" s="239"/>
      <c r="AS354" s="238" t="s">
        <v>1844</v>
      </c>
      <c r="AT354" s="238" t="s">
        <v>1565</v>
      </c>
      <c r="AU354" s="239"/>
      <c r="AV354" s="239"/>
      <c r="AW354" s="239"/>
      <c r="AX354" s="238" t="s">
        <v>1052</v>
      </c>
      <c r="AY354" s="238" t="s">
        <v>1565</v>
      </c>
    </row>
    <row r="355" ht="22.5" hidden="1" customHeight="1">
      <c r="A355" s="227">
        <v>45842.0</v>
      </c>
      <c r="B355" s="238">
        <v>2.09830888136445E14</v>
      </c>
      <c r="C355" s="239"/>
      <c r="D355" s="240">
        <v>45833.82740740741</v>
      </c>
      <c r="E355" s="238" t="s">
        <v>1563</v>
      </c>
      <c r="F355" s="238" t="s">
        <v>1564</v>
      </c>
      <c r="G355" s="241"/>
      <c r="H355" s="239"/>
      <c r="I355" s="238" t="s">
        <v>1582</v>
      </c>
      <c r="J355" s="238">
        <v>1960.0</v>
      </c>
      <c r="K355" s="238">
        <v>20.0</v>
      </c>
      <c r="L355" s="238">
        <v>119.99</v>
      </c>
      <c r="M355" s="238">
        <v>0.0</v>
      </c>
      <c r="N355" s="238">
        <v>119.99</v>
      </c>
      <c r="O355" s="242">
        <v>1860.01</v>
      </c>
      <c r="P355" s="238">
        <v>93.0</v>
      </c>
      <c r="Q355" s="243">
        <v>1953.01</v>
      </c>
      <c r="R355" s="238">
        <v>1953.01</v>
      </c>
      <c r="S355" s="244">
        <v>0.1</v>
      </c>
      <c r="T355" s="238">
        <v>195.3</v>
      </c>
      <c r="U355" s="238">
        <v>0.0</v>
      </c>
      <c r="V355" s="238">
        <v>0.0</v>
      </c>
      <c r="W355" s="238">
        <v>0.0</v>
      </c>
      <c r="X355" s="238">
        <v>0.0</v>
      </c>
      <c r="Y355" s="238">
        <v>39.06</v>
      </c>
      <c r="Z355" s="238">
        <v>0.0</v>
      </c>
      <c r="AA355" s="238">
        <v>0.0</v>
      </c>
      <c r="AB355" s="238">
        <v>0.0</v>
      </c>
      <c r="AC355" s="238">
        <v>0.0</v>
      </c>
      <c r="AD355" s="238">
        <v>42.18</v>
      </c>
      <c r="AE355" s="243">
        <v>276.54</v>
      </c>
      <c r="AF355" s="238">
        <v>0.0</v>
      </c>
      <c r="AG355" s="238">
        <v>0.0</v>
      </c>
      <c r="AH355" s="243">
        <v>0.0</v>
      </c>
      <c r="AI355" s="245">
        <v>93.0</v>
      </c>
      <c r="AJ355" s="238">
        <v>0.0</v>
      </c>
      <c r="AK355" s="238">
        <v>1.86</v>
      </c>
      <c r="AL355" s="246">
        <v>94.86</v>
      </c>
      <c r="AM355" s="243">
        <v>1581.6</v>
      </c>
      <c r="AN355" s="238" t="s">
        <v>1565</v>
      </c>
      <c r="AO355" s="238">
        <v>4.822</v>
      </c>
      <c r="AP355" s="238" t="s">
        <v>1052</v>
      </c>
      <c r="AQ355" s="238" t="s">
        <v>1565</v>
      </c>
      <c r="AR355" s="238" t="s">
        <v>1826</v>
      </c>
      <c r="AS355" s="238" t="s">
        <v>1845</v>
      </c>
      <c r="AT355" s="238" t="s">
        <v>1565</v>
      </c>
      <c r="AU355" s="239"/>
      <c r="AV355" s="239"/>
      <c r="AW355" s="239"/>
      <c r="AX355" s="238" t="s">
        <v>1052</v>
      </c>
      <c r="AY355" s="238" t="s">
        <v>1565</v>
      </c>
    </row>
    <row r="356" ht="22.5" hidden="1" customHeight="1">
      <c r="A356" s="227">
        <v>45842.0</v>
      </c>
      <c r="B356" s="238">
        <v>2.099110469297E14</v>
      </c>
      <c r="C356" s="239"/>
      <c r="D356" s="240">
        <v>45834.755162037036</v>
      </c>
      <c r="E356" s="238" t="s">
        <v>1563</v>
      </c>
      <c r="F356" s="238" t="s">
        <v>1564</v>
      </c>
      <c r="G356" s="241"/>
      <c r="H356" s="239"/>
      <c r="I356" s="247"/>
      <c r="J356" s="238">
        <v>590.0</v>
      </c>
      <c r="K356" s="238">
        <v>10.0</v>
      </c>
      <c r="L356" s="238">
        <v>0.0</v>
      </c>
      <c r="M356" s="238">
        <v>0.0</v>
      </c>
      <c r="N356" s="238">
        <v>0.0</v>
      </c>
      <c r="O356" s="242">
        <v>600.0</v>
      </c>
      <c r="P356" s="238">
        <v>30.0</v>
      </c>
      <c r="Q356" s="243">
        <v>630.0</v>
      </c>
      <c r="R356" s="238">
        <v>630.0</v>
      </c>
      <c r="S356" s="244">
        <v>0.1</v>
      </c>
      <c r="T356" s="238">
        <v>63.0</v>
      </c>
      <c r="U356" s="238">
        <v>0.0</v>
      </c>
      <c r="V356" s="238">
        <v>0.0</v>
      </c>
      <c r="W356" s="238">
        <v>0.0</v>
      </c>
      <c r="X356" s="238">
        <v>0.0</v>
      </c>
      <c r="Y356" s="238">
        <v>12.6</v>
      </c>
      <c r="Z356" s="238">
        <v>0.0</v>
      </c>
      <c r="AA356" s="238">
        <v>0.0</v>
      </c>
      <c r="AB356" s="238">
        <v>0.0</v>
      </c>
      <c r="AC356" s="238">
        <v>0.0</v>
      </c>
      <c r="AD356" s="238">
        <v>13.6</v>
      </c>
      <c r="AE356" s="243">
        <v>89.2</v>
      </c>
      <c r="AF356" s="238">
        <v>0.0</v>
      </c>
      <c r="AG356" s="238">
        <v>0.0</v>
      </c>
      <c r="AH356" s="243">
        <v>0.0</v>
      </c>
      <c r="AI356" s="245">
        <v>30.0</v>
      </c>
      <c r="AJ356" s="238">
        <v>0.0</v>
      </c>
      <c r="AK356" s="238">
        <v>0.6</v>
      </c>
      <c r="AL356" s="246">
        <v>30.6</v>
      </c>
      <c r="AM356" s="243">
        <v>510.18</v>
      </c>
      <c r="AN356" s="238" t="s">
        <v>1565</v>
      </c>
      <c r="AO356" s="238">
        <v>2.019</v>
      </c>
      <c r="AP356" s="238" t="s">
        <v>1052</v>
      </c>
      <c r="AQ356" s="238" t="s">
        <v>1565</v>
      </c>
      <c r="AR356" s="239"/>
      <c r="AS356" s="238" t="s">
        <v>1846</v>
      </c>
      <c r="AT356" s="238" t="s">
        <v>1565</v>
      </c>
      <c r="AU356" s="239"/>
      <c r="AV356" s="239"/>
      <c r="AW356" s="239"/>
      <c r="AX356" s="238" t="s">
        <v>1052</v>
      </c>
      <c r="AY356" s="238" t="s">
        <v>1565</v>
      </c>
    </row>
    <row r="357" ht="22.5" hidden="1" customHeight="1">
      <c r="A357" s="227">
        <v>45842.0</v>
      </c>
      <c r="B357" s="238">
        <v>2.09911260106971E14</v>
      </c>
      <c r="C357" s="239"/>
      <c r="D357" s="240">
        <v>45834.75763888889</v>
      </c>
      <c r="E357" s="238" t="s">
        <v>1563</v>
      </c>
      <c r="F357" s="238" t="s">
        <v>1564</v>
      </c>
      <c r="G357" s="241"/>
      <c r="H357" s="239"/>
      <c r="I357" s="238" t="s">
        <v>1826</v>
      </c>
      <c r="J357" s="238">
        <v>1410.0</v>
      </c>
      <c r="K357" s="238">
        <v>20.0</v>
      </c>
      <c r="L357" s="238">
        <v>119.99</v>
      </c>
      <c r="M357" s="238">
        <v>0.0</v>
      </c>
      <c r="N357" s="238">
        <v>119.99</v>
      </c>
      <c r="O357" s="242">
        <v>1310.01</v>
      </c>
      <c r="P357" s="238">
        <v>65.5</v>
      </c>
      <c r="Q357" s="243">
        <v>1375.51</v>
      </c>
      <c r="R357" s="238">
        <v>1375.51</v>
      </c>
      <c r="S357" s="244">
        <v>0.1</v>
      </c>
      <c r="T357" s="238">
        <v>137.55</v>
      </c>
      <c r="U357" s="238">
        <v>0.0</v>
      </c>
      <c r="V357" s="238">
        <v>0.0</v>
      </c>
      <c r="W357" s="238">
        <v>0.0</v>
      </c>
      <c r="X357" s="238">
        <v>0.0</v>
      </c>
      <c r="Y357" s="238">
        <v>27.51</v>
      </c>
      <c r="Z357" s="238">
        <v>0.0</v>
      </c>
      <c r="AA357" s="238">
        <v>0.0</v>
      </c>
      <c r="AB357" s="238">
        <v>0.0</v>
      </c>
      <c r="AC357" s="238">
        <v>0.0</v>
      </c>
      <c r="AD357" s="238">
        <v>29.72</v>
      </c>
      <c r="AE357" s="243">
        <v>194.78</v>
      </c>
      <c r="AF357" s="238">
        <v>0.0</v>
      </c>
      <c r="AG357" s="238">
        <v>0.0</v>
      </c>
      <c r="AH357" s="243">
        <v>0.0</v>
      </c>
      <c r="AI357" s="245">
        <v>65.5</v>
      </c>
      <c r="AJ357" s="238">
        <v>0.0</v>
      </c>
      <c r="AK357" s="238">
        <v>1.31</v>
      </c>
      <c r="AL357" s="246">
        <v>66.81</v>
      </c>
      <c r="AM357" s="243">
        <v>1113.94</v>
      </c>
      <c r="AN357" s="238" t="s">
        <v>1565</v>
      </c>
      <c r="AO357" s="238">
        <v>6.616</v>
      </c>
      <c r="AP357" s="238" t="s">
        <v>1052</v>
      </c>
      <c r="AQ357" s="238" t="s">
        <v>1565</v>
      </c>
      <c r="AR357" s="239"/>
      <c r="AS357" s="238" t="s">
        <v>1847</v>
      </c>
      <c r="AT357" s="238" t="s">
        <v>1565</v>
      </c>
      <c r="AU357" s="239"/>
      <c r="AV357" s="239"/>
      <c r="AW357" s="239"/>
      <c r="AX357" s="238" t="s">
        <v>1052</v>
      </c>
      <c r="AY357" s="238" t="s">
        <v>1565</v>
      </c>
    </row>
    <row r="358" ht="22.5" hidden="1" customHeight="1">
      <c r="A358" s="227">
        <v>45842.0</v>
      </c>
      <c r="B358" s="238">
        <v>2.0991224986119E14</v>
      </c>
      <c r="C358" s="239"/>
      <c r="D358" s="240">
        <v>45834.76908564815</v>
      </c>
      <c r="E358" s="238" t="s">
        <v>1563</v>
      </c>
      <c r="F358" s="238" t="s">
        <v>1564</v>
      </c>
      <c r="G358" s="241"/>
      <c r="H358" s="239"/>
      <c r="I358" s="238" t="s">
        <v>1826</v>
      </c>
      <c r="J358" s="238">
        <v>680.0</v>
      </c>
      <c r="K358" s="238">
        <v>10.0</v>
      </c>
      <c r="L358" s="238">
        <v>120.0</v>
      </c>
      <c r="M358" s="238">
        <v>0.0</v>
      </c>
      <c r="N358" s="238">
        <v>120.0</v>
      </c>
      <c r="O358" s="242">
        <v>570.0</v>
      </c>
      <c r="P358" s="238">
        <v>28.5</v>
      </c>
      <c r="Q358" s="243">
        <v>598.5</v>
      </c>
      <c r="R358" s="238">
        <v>598.5</v>
      </c>
      <c r="S358" s="244">
        <v>0.1</v>
      </c>
      <c r="T358" s="238">
        <v>59.85</v>
      </c>
      <c r="U358" s="238">
        <v>0.0</v>
      </c>
      <c r="V358" s="238">
        <v>0.0</v>
      </c>
      <c r="W358" s="238">
        <v>0.0</v>
      </c>
      <c r="X358" s="238">
        <v>0.0</v>
      </c>
      <c r="Y358" s="238">
        <v>11.97</v>
      </c>
      <c r="Z358" s="238">
        <v>0.0</v>
      </c>
      <c r="AA358" s="238">
        <v>0.0</v>
      </c>
      <c r="AB358" s="238">
        <v>0.0</v>
      </c>
      <c r="AC358" s="238">
        <v>0.0</v>
      </c>
      <c r="AD358" s="238">
        <v>12.92</v>
      </c>
      <c r="AE358" s="243">
        <v>84.74</v>
      </c>
      <c r="AF358" s="238">
        <v>0.0</v>
      </c>
      <c r="AG358" s="238">
        <v>0.0</v>
      </c>
      <c r="AH358" s="243">
        <v>0.0</v>
      </c>
      <c r="AI358" s="245">
        <v>28.5</v>
      </c>
      <c r="AJ358" s="238">
        <v>0.0</v>
      </c>
      <c r="AK358" s="238">
        <v>0.57</v>
      </c>
      <c r="AL358" s="246">
        <v>29.07</v>
      </c>
      <c r="AM358" s="243">
        <v>484.67</v>
      </c>
      <c r="AN358" s="238" t="s">
        <v>1565</v>
      </c>
      <c r="AO358" s="238">
        <v>0.6</v>
      </c>
      <c r="AP358" s="238" t="s">
        <v>1052</v>
      </c>
      <c r="AQ358" s="238" t="s">
        <v>1565</v>
      </c>
      <c r="AR358" s="239"/>
      <c r="AS358" s="238">
        <v>9.8297335E7</v>
      </c>
      <c r="AT358" s="238" t="s">
        <v>1565</v>
      </c>
      <c r="AU358" s="239"/>
      <c r="AV358" s="239"/>
      <c r="AW358" s="239"/>
      <c r="AX358" s="238" t="s">
        <v>1565</v>
      </c>
      <c r="AY358" s="238" t="s">
        <v>1565</v>
      </c>
    </row>
    <row r="359" ht="22.5" hidden="1" customHeight="1">
      <c r="A359" s="227">
        <v>45842.0</v>
      </c>
      <c r="B359" s="238">
        <v>2.09916086918896E14</v>
      </c>
      <c r="C359" s="239"/>
      <c r="D359" s="240">
        <v>45834.81349537037</v>
      </c>
      <c r="E359" s="238" t="s">
        <v>1563</v>
      </c>
      <c r="F359" s="238" t="s">
        <v>1564</v>
      </c>
      <c r="G359" s="241"/>
      <c r="H359" s="239"/>
      <c r="I359" s="238" t="s">
        <v>1826</v>
      </c>
      <c r="J359" s="238">
        <v>1230.0</v>
      </c>
      <c r="K359" s="238">
        <v>20.0</v>
      </c>
      <c r="L359" s="238">
        <v>119.99</v>
      </c>
      <c r="M359" s="238">
        <v>0.0</v>
      </c>
      <c r="N359" s="238">
        <v>119.99</v>
      </c>
      <c r="O359" s="242">
        <v>1130.01</v>
      </c>
      <c r="P359" s="238">
        <v>56.5</v>
      </c>
      <c r="Q359" s="243">
        <v>1186.51</v>
      </c>
      <c r="R359" s="238">
        <v>1186.51</v>
      </c>
      <c r="S359" s="244">
        <v>0.1</v>
      </c>
      <c r="T359" s="238">
        <v>118.65</v>
      </c>
      <c r="U359" s="238">
        <v>0.0</v>
      </c>
      <c r="V359" s="238">
        <v>0.0</v>
      </c>
      <c r="W359" s="238">
        <v>0.0</v>
      </c>
      <c r="X359" s="238">
        <v>0.0</v>
      </c>
      <c r="Y359" s="238">
        <v>23.73</v>
      </c>
      <c r="Z359" s="238">
        <v>0.0</v>
      </c>
      <c r="AA359" s="238">
        <v>0.0</v>
      </c>
      <c r="AB359" s="238">
        <v>0.0</v>
      </c>
      <c r="AC359" s="238">
        <v>0.0</v>
      </c>
      <c r="AD359" s="238">
        <v>25.62</v>
      </c>
      <c r="AE359" s="243">
        <v>168.0</v>
      </c>
      <c r="AF359" s="238">
        <v>0.0</v>
      </c>
      <c r="AG359" s="238">
        <v>0.0</v>
      </c>
      <c r="AH359" s="243">
        <v>0.0</v>
      </c>
      <c r="AI359" s="245">
        <v>56.5</v>
      </c>
      <c r="AJ359" s="238">
        <v>0.0</v>
      </c>
      <c r="AK359" s="238">
        <v>1.13</v>
      </c>
      <c r="AL359" s="246">
        <v>57.63</v>
      </c>
      <c r="AM359" s="243">
        <v>960.86</v>
      </c>
      <c r="AN359" s="238" t="s">
        <v>1565</v>
      </c>
      <c r="AO359" s="238">
        <v>4.714</v>
      </c>
      <c r="AP359" s="238" t="s">
        <v>1052</v>
      </c>
      <c r="AQ359" s="238" t="s">
        <v>1565</v>
      </c>
      <c r="AR359" s="239"/>
      <c r="AS359" s="238">
        <v>9.8297335E7</v>
      </c>
      <c r="AT359" s="238" t="s">
        <v>1565</v>
      </c>
      <c r="AU359" s="239"/>
      <c r="AV359" s="239"/>
      <c r="AW359" s="239"/>
      <c r="AX359" s="238" t="s">
        <v>1565</v>
      </c>
      <c r="AY359" s="238" t="s">
        <v>1565</v>
      </c>
    </row>
    <row r="360" ht="22.5" hidden="1" customHeight="1">
      <c r="A360" s="227">
        <v>45842.0</v>
      </c>
      <c r="B360" s="238">
        <v>2.09919278276414E14</v>
      </c>
      <c r="C360" s="239"/>
      <c r="D360" s="240">
        <v>45834.850439814814</v>
      </c>
      <c r="E360" s="238" t="s">
        <v>1563</v>
      </c>
      <c r="F360" s="238" t="s">
        <v>1564</v>
      </c>
      <c r="G360" s="241"/>
      <c r="H360" s="239"/>
      <c r="I360" s="247"/>
      <c r="J360" s="238">
        <v>580.0</v>
      </c>
      <c r="K360" s="238">
        <v>10.0</v>
      </c>
      <c r="L360" s="238">
        <v>0.0</v>
      </c>
      <c r="M360" s="238">
        <v>0.0</v>
      </c>
      <c r="N360" s="238">
        <v>0.0</v>
      </c>
      <c r="O360" s="242">
        <v>590.0</v>
      </c>
      <c r="P360" s="238">
        <v>29.5</v>
      </c>
      <c r="Q360" s="243">
        <v>619.5</v>
      </c>
      <c r="R360" s="238">
        <v>619.5</v>
      </c>
      <c r="S360" s="244">
        <v>0.1</v>
      </c>
      <c r="T360" s="238">
        <v>61.95</v>
      </c>
      <c r="U360" s="238">
        <v>0.0</v>
      </c>
      <c r="V360" s="238">
        <v>0.0</v>
      </c>
      <c r="W360" s="238">
        <v>0.0</v>
      </c>
      <c r="X360" s="238">
        <v>0.0</v>
      </c>
      <c r="Y360" s="238">
        <v>12.39</v>
      </c>
      <c r="Z360" s="238">
        <v>0.0</v>
      </c>
      <c r="AA360" s="238">
        <v>0.0</v>
      </c>
      <c r="AB360" s="238">
        <v>0.0</v>
      </c>
      <c r="AC360" s="238">
        <v>0.0</v>
      </c>
      <c r="AD360" s="238">
        <v>13.38</v>
      </c>
      <c r="AE360" s="243">
        <v>87.72</v>
      </c>
      <c r="AF360" s="238">
        <v>0.0</v>
      </c>
      <c r="AG360" s="238">
        <v>0.0</v>
      </c>
      <c r="AH360" s="243">
        <v>0.0</v>
      </c>
      <c r="AI360" s="245">
        <v>29.5</v>
      </c>
      <c r="AJ360" s="238">
        <v>0.0</v>
      </c>
      <c r="AK360" s="238">
        <v>0.59</v>
      </c>
      <c r="AL360" s="246">
        <v>30.09</v>
      </c>
      <c r="AM360" s="243">
        <v>501.69</v>
      </c>
      <c r="AN360" s="238" t="s">
        <v>1565</v>
      </c>
      <c r="AO360" s="238">
        <v>3.024</v>
      </c>
      <c r="AP360" s="238" t="s">
        <v>1052</v>
      </c>
      <c r="AQ360" s="238" t="s">
        <v>1565</v>
      </c>
      <c r="AR360" s="239"/>
      <c r="AS360" s="238"/>
      <c r="AT360" s="238" t="s">
        <v>1565</v>
      </c>
      <c r="AU360" s="239"/>
      <c r="AV360" s="239"/>
      <c r="AW360" s="239"/>
      <c r="AX360" s="238" t="s">
        <v>1565</v>
      </c>
      <c r="AY360" s="238" t="s">
        <v>1565</v>
      </c>
    </row>
    <row r="361" ht="22.5" hidden="1" customHeight="1">
      <c r="A361" s="227">
        <v>45842.0</v>
      </c>
      <c r="B361" s="238">
        <v>2.09920573604023E14</v>
      </c>
      <c r="C361" s="239"/>
      <c r="D361" s="240">
        <v>45834.865428240744</v>
      </c>
      <c r="E361" s="238" t="s">
        <v>1563</v>
      </c>
      <c r="F361" s="238" t="s">
        <v>1564</v>
      </c>
      <c r="G361" s="241"/>
      <c r="H361" s="239"/>
      <c r="I361" s="238" t="s">
        <v>1826</v>
      </c>
      <c r="J361" s="238">
        <v>1210.0</v>
      </c>
      <c r="K361" s="238">
        <v>20.0</v>
      </c>
      <c r="L361" s="238">
        <v>119.99</v>
      </c>
      <c r="M361" s="238">
        <v>0.0</v>
      </c>
      <c r="N361" s="238">
        <v>119.99</v>
      </c>
      <c r="O361" s="242">
        <v>1110.01</v>
      </c>
      <c r="P361" s="238">
        <v>55.5</v>
      </c>
      <c r="Q361" s="243">
        <v>1165.51</v>
      </c>
      <c r="R361" s="238">
        <v>1165.51</v>
      </c>
      <c r="S361" s="244">
        <v>0.1</v>
      </c>
      <c r="T361" s="238">
        <v>116.55</v>
      </c>
      <c r="U361" s="238">
        <v>0.0</v>
      </c>
      <c r="V361" s="238">
        <v>0.0</v>
      </c>
      <c r="W361" s="238">
        <v>0.0</v>
      </c>
      <c r="X361" s="238">
        <v>0.0</v>
      </c>
      <c r="Y361" s="238">
        <v>23.31</v>
      </c>
      <c r="Z361" s="238">
        <v>0.0</v>
      </c>
      <c r="AA361" s="238">
        <v>0.0</v>
      </c>
      <c r="AB361" s="238">
        <v>0.0</v>
      </c>
      <c r="AC361" s="238">
        <v>0.0</v>
      </c>
      <c r="AD361" s="238">
        <v>25.18</v>
      </c>
      <c r="AE361" s="243">
        <v>165.04</v>
      </c>
      <c r="AF361" s="238">
        <v>0.0</v>
      </c>
      <c r="AG361" s="238">
        <v>0.0</v>
      </c>
      <c r="AH361" s="243">
        <v>0.0</v>
      </c>
      <c r="AI361" s="245">
        <v>55.5</v>
      </c>
      <c r="AJ361" s="238">
        <v>0.0</v>
      </c>
      <c r="AK361" s="238">
        <v>1.11</v>
      </c>
      <c r="AL361" s="246">
        <v>56.61</v>
      </c>
      <c r="AM361" s="243">
        <v>943.87</v>
      </c>
      <c r="AN361" s="238" t="s">
        <v>1565</v>
      </c>
      <c r="AO361" s="238">
        <v>5.887</v>
      </c>
      <c r="AP361" s="238" t="s">
        <v>1052</v>
      </c>
      <c r="AQ361" s="238" t="s">
        <v>1565</v>
      </c>
      <c r="AR361" s="239"/>
      <c r="AS361" s="238" t="s">
        <v>1848</v>
      </c>
      <c r="AT361" s="238" t="s">
        <v>1565</v>
      </c>
      <c r="AU361" s="239"/>
      <c r="AV361" s="239"/>
      <c r="AW361" s="239"/>
      <c r="AX361" s="238" t="s">
        <v>1052</v>
      </c>
      <c r="AY361" s="238" t="s">
        <v>1565</v>
      </c>
    </row>
    <row r="362" ht="22.5" hidden="1" customHeight="1">
      <c r="A362" s="227">
        <v>45842.0</v>
      </c>
      <c r="B362" s="238">
        <v>2.09923008133353E14</v>
      </c>
      <c r="C362" s="239"/>
      <c r="D362" s="240">
        <v>45834.89361111111</v>
      </c>
      <c r="E362" s="238" t="s">
        <v>1563</v>
      </c>
      <c r="F362" s="238" t="s">
        <v>1564</v>
      </c>
      <c r="G362" s="241"/>
      <c r="H362" s="239"/>
      <c r="I362" s="238" t="s">
        <v>1826</v>
      </c>
      <c r="J362" s="238">
        <v>1520.0</v>
      </c>
      <c r="K362" s="238">
        <v>20.0</v>
      </c>
      <c r="L362" s="238">
        <v>119.99</v>
      </c>
      <c r="M362" s="238">
        <v>0.0</v>
      </c>
      <c r="N362" s="238">
        <v>119.99</v>
      </c>
      <c r="O362" s="242">
        <v>1420.01</v>
      </c>
      <c r="P362" s="238">
        <v>71.0</v>
      </c>
      <c r="Q362" s="243">
        <v>1491.01</v>
      </c>
      <c r="R362" s="238">
        <v>1491.01</v>
      </c>
      <c r="S362" s="244">
        <v>0.1</v>
      </c>
      <c r="T362" s="238">
        <v>149.1</v>
      </c>
      <c r="U362" s="238">
        <v>0.0</v>
      </c>
      <c r="V362" s="238">
        <v>0.0</v>
      </c>
      <c r="W362" s="238">
        <v>0.0</v>
      </c>
      <c r="X362" s="238">
        <v>0.0</v>
      </c>
      <c r="Y362" s="238">
        <v>29.82</v>
      </c>
      <c r="Z362" s="238">
        <v>0.0</v>
      </c>
      <c r="AA362" s="238">
        <v>0.0</v>
      </c>
      <c r="AB362" s="238">
        <v>0.0</v>
      </c>
      <c r="AC362" s="238">
        <v>0.0</v>
      </c>
      <c r="AD362" s="238">
        <v>32.2</v>
      </c>
      <c r="AE362" s="243">
        <v>211.12</v>
      </c>
      <c r="AF362" s="238">
        <v>0.0</v>
      </c>
      <c r="AG362" s="238">
        <v>0.0</v>
      </c>
      <c r="AH362" s="243">
        <v>0.0</v>
      </c>
      <c r="AI362" s="245">
        <v>71.0</v>
      </c>
      <c r="AJ362" s="238">
        <v>0.0</v>
      </c>
      <c r="AK362" s="238">
        <v>1.42</v>
      </c>
      <c r="AL362" s="246">
        <v>72.42</v>
      </c>
      <c r="AM362" s="243">
        <v>1207.45</v>
      </c>
      <c r="AN362" s="238" t="s">
        <v>1565</v>
      </c>
      <c r="AO362" s="238">
        <v>2.9</v>
      </c>
      <c r="AP362" s="238" t="s">
        <v>1052</v>
      </c>
      <c r="AQ362" s="238" t="s">
        <v>1565</v>
      </c>
      <c r="AR362" s="239"/>
      <c r="AS362" s="238" t="s">
        <v>1849</v>
      </c>
      <c r="AT362" s="238" t="s">
        <v>1565</v>
      </c>
      <c r="AU362" s="239"/>
      <c r="AV362" s="239"/>
      <c r="AW362" s="239"/>
      <c r="AX362" s="238" t="s">
        <v>1052</v>
      </c>
      <c r="AY362" s="238" t="s">
        <v>1565</v>
      </c>
    </row>
    <row r="363" ht="22.5" hidden="1" customHeight="1">
      <c r="A363" s="227">
        <v>45842.0</v>
      </c>
      <c r="B363" s="238">
        <v>2.0992307590926E14</v>
      </c>
      <c r="C363" s="239"/>
      <c r="D363" s="240">
        <v>45834.89438657407</v>
      </c>
      <c r="E363" s="238" t="s">
        <v>1563</v>
      </c>
      <c r="F363" s="238" t="s">
        <v>1564</v>
      </c>
      <c r="G363" s="241"/>
      <c r="H363" s="239"/>
      <c r="I363" s="238" t="s">
        <v>1826</v>
      </c>
      <c r="J363" s="238">
        <v>830.0</v>
      </c>
      <c r="K363" s="238">
        <v>10.0</v>
      </c>
      <c r="L363" s="238">
        <v>120.0</v>
      </c>
      <c r="M363" s="238">
        <v>0.0</v>
      </c>
      <c r="N363" s="238">
        <v>120.0</v>
      </c>
      <c r="O363" s="242">
        <v>720.0</v>
      </c>
      <c r="P363" s="238">
        <v>36.0</v>
      </c>
      <c r="Q363" s="243">
        <v>756.0</v>
      </c>
      <c r="R363" s="238">
        <v>756.0</v>
      </c>
      <c r="S363" s="244">
        <v>0.1</v>
      </c>
      <c r="T363" s="238">
        <v>75.6</v>
      </c>
      <c r="U363" s="238">
        <v>0.0</v>
      </c>
      <c r="V363" s="238">
        <v>0.0</v>
      </c>
      <c r="W363" s="238">
        <v>0.0</v>
      </c>
      <c r="X363" s="238">
        <v>0.0</v>
      </c>
      <c r="Y363" s="238">
        <v>15.12</v>
      </c>
      <c r="Z363" s="238">
        <v>0.0</v>
      </c>
      <c r="AA363" s="238">
        <v>0.0</v>
      </c>
      <c r="AB363" s="238">
        <v>0.0</v>
      </c>
      <c r="AC363" s="238">
        <v>0.0</v>
      </c>
      <c r="AD363" s="238">
        <v>16.32</v>
      </c>
      <c r="AE363" s="243">
        <v>107.04</v>
      </c>
      <c r="AF363" s="238">
        <v>0.0</v>
      </c>
      <c r="AG363" s="238">
        <v>0.0</v>
      </c>
      <c r="AH363" s="243">
        <v>0.0</v>
      </c>
      <c r="AI363" s="245">
        <v>36.0</v>
      </c>
      <c r="AJ363" s="238">
        <v>0.0</v>
      </c>
      <c r="AK363" s="238">
        <v>0.72</v>
      </c>
      <c r="AL363" s="246">
        <v>36.72</v>
      </c>
      <c r="AM363" s="243">
        <v>612.22</v>
      </c>
      <c r="AN363" s="238" t="s">
        <v>1565</v>
      </c>
      <c r="AO363" s="238">
        <v>5.142</v>
      </c>
      <c r="AP363" s="238" t="s">
        <v>1052</v>
      </c>
      <c r="AQ363" s="238" t="s">
        <v>1565</v>
      </c>
      <c r="AR363" s="239"/>
      <c r="AS363" s="238" t="s">
        <v>1850</v>
      </c>
      <c r="AT363" s="238" t="s">
        <v>1565</v>
      </c>
      <c r="AU363" s="239"/>
      <c r="AV363" s="239"/>
      <c r="AW363" s="239"/>
      <c r="AX363" s="238" t="s">
        <v>1052</v>
      </c>
      <c r="AY363" s="238" t="s">
        <v>1565</v>
      </c>
    </row>
    <row r="364" ht="22.5" hidden="1" customHeight="1">
      <c r="A364" s="227">
        <v>45842.0</v>
      </c>
      <c r="B364" s="238">
        <v>2.09923624154277E14</v>
      </c>
      <c r="C364" s="239"/>
      <c r="D364" s="240">
        <v>45834.90074074074</v>
      </c>
      <c r="E364" s="238" t="s">
        <v>1563</v>
      </c>
      <c r="F364" s="238" t="s">
        <v>1564</v>
      </c>
      <c r="G364" s="241"/>
      <c r="H364" s="239"/>
      <c r="I364" s="238" t="s">
        <v>1826</v>
      </c>
      <c r="J364" s="238">
        <v>1030.0</v>
      </c>
      <c r="K364" s="238">
        <v>10.0</v>
      </c>
      <c r="L364" s="238">
        <v>120.0</v>
      </c>
      <c r="M364" s="238">
        <v>0.0</v>
      </c>
      <c r="N364" s="238">
        <v>120.0</v>
      </c>
      <c r="O364" s="242">
        <v>920.0</v>
      </c>
      <c r="P364" s="238">
        <v>46.0</v>
      </c>
      <c r="Q364" s="243">
        <v>966.0</v>
      </c>
      <c r="R364" s="238">
        <v>966.0</v>
      </c>
      <c r="S364" s="244">
        <v>0.1</v>
      </c>
      <c r="T364" s="238">
        <v>96.6</v>
      </c>
      <c r="U364" s="238">
        <v>0.0</v>
      </c>
      <c r="V364" s="238">
        <v>0.0</v>
      </c>
      <c r="W364" s="238">
        <v>0.0</v>
      </c>
      <c r="X364" s="238">
        <v>0.0</v>
      </c>
      <c r="Y364" s="238">
        <v>19.32</v>
      </c>
      <c r="Z364" s="238">
        <v>0.0</v>
      </c>
      <c r="AA364" s="238">
        <v>0.0</v>
      </c>
      <c r="AB364" s="238">
        <v>0.0</v>
      </c>
      <c r="AC364" s="238">
        <v>0.0</v>
      </c>
      <c r="AD364" s="238">
        <v>20.86</v>
      </c>
      <c r="AE364" s="243">
        <v>136.78</v>
      </c>
      <c r="AF364" s="238">
        <v>0.0</v>
      </c>
      <c r="AG364" s="238">
        <v>0.0</v>
      </c>
      <c r="AH364" s="243">
        <v>0.0</v>
      </c>
      <c r="AI364" s="245">
        <v>46.0</v>
      </c>
      <c r="AJ364" s="238">
        <v>0.0</v>
      </c>
      <c r="AK364" s="238">
        <v>0.92</v>
      </c>
      <c r="AL364" s="246">
        <v>46.92</v>
      </c>
      <c r="AM364" s="243">
        <v>782.28</v>
      </c>
      <c r="AN364" s="238" t="s">
        <v>1565</v>
      </c>
      <c r="AO364" s="238">
        <v>2.368</v>
      </c>
      <c r="AP364" s="238" t="s">
        <v>1052</v>
      </c>
      <c r="AQ364" s="238" t="s">
        <v>1565</v>
      </c>
      <c r="AR364" s="239"/>
      <c r="AS364" s="238" t="s">
        <v>1851</v>
      </c>
      <c r="AT364" s="238" t="s">
        <v>1565</v>
      </c>
      <c r="AU364" s="239"/>
      <c r="AV364" s="239"/>
      <c r="AW364" s="239"/>
      <c r="AX364" s="238" t="s">
        <v>1052</v>
      </c>
      <c r="AY364" s="238" t="s">
        <v>1565</v>
      </c>
    </row>
    <row r="365" ht="22.5" hidden="1" customHeight="1">
      <c r="A365" s="227">
        <v>45842.0</v>
      </c>
      <c r="B365" s="238">
        <v>2.09924552620519E14</v>
      </c>
      <c r="C365" s="239"/>
      <c r="D365" s="240">
        <v>45834.91148148148</v>
      </c>
      <c r="E365" s="238" t="s">
        <v>1563</v>
      </c>
      <c r="F365" s="238" t="s">
        <v>1564</v>
      </c>
      <c r="G365" s="241"/>
      <c r="H365" s="239"/>
      <c r="I365" s="238" t="s">
        <v>1826</v>
      </c>
      <c r="J365" s="238">
        <v>880.0</v>
      </c>
      <c r="K365" s="238">
        <v>10.0</v>
      </c>
      <c r="L365" s="238">
        <v>120.0</v>
      </c>
      <c r="M365" s="238">
        <v>0.0</v>
      </c>
      <c r="N365" s="238">
        <v>120.0</v>
      </c>
      <c r="O365" s="242">
        <v>770.0</v>
      </c>
      <c r="P365" s="238">
        <v>38.5</v>
      </c>
      <c r="Q365" s="243">
        <v>808.5</v>
      </c>
      <c r="R365" s="238">
        <v>808.5</v>
      </c>
      <c r="S365" s="244">
        <v>0.1</v>
      </c>
      <c r="T365" s="238">
        <v>80.85</v>
      </c>
      <c r="U365" s="238">
        <v>0.0</v>
      </c>
      <c r="V365" s="238">
        <v>0.0</v>
      </c>
      <c r="W365" s="238">
        <v>0.0</v>
      </c>
      <c r="X365" s="238">
        <v>0.0</v>
      </c>
      <c r="Y365" s="238">
        <v>16.17</v>
      </c>
      <c r="Z365" s="238">
        <v>0.0</v>
      </c>
      <c r="AA365" s="238">
        <v>0.0</v>
      </c>
      <c r="AB365" s="238">
        <v>0.0</v>
      </c>
      <c r="AC365" s="238">
        <v>0.0</v>
      </c>
      <c r="AD365" s="238">
        <v>17.46</v>
      </c>
      <c r="AE365" s="243">
        <v>114.48</v>
      </c>
      <c r="AF365" s="238">
        <v>0.0</v>
      </c>
      <c r="AG365" s="238">
        <v>0.0</v>
      </c>
      <c r="AH365" s="243">
        <v>0.0</v>
      </c>
      <c r="AI365" s="245">
        <v>38.5</v>
      </c>
      <c r="AJ365" s="238">
        <v>0.0</v>
      </c>
      <c r="AK365" s="238">
        <v>0.77</v>
      </c>
      <c r="AL365" s="246">
        <v>39.27</v>
      </c>
      <c r="AM365" s="243">
        <v>654.75</v>
      </c>
      <c r="AN365" s="238" t="s">
        <v>1565</v>
      </c>
      <c r="AO365" s="238">
        <v>1.864</v>
      </c>
      <c r="AP365" s="238" t="s">
        <v>1052</v>
      </c>
      <c r="AQ365" s="238" t="s">
        <v>1565</v>
      </c>
      <c r="AR365" s="239"/>
      <c r="AS365" s="238" t="s">
        <v>1836</v>
      </c>
      <c r="AT365" s="238" t="s">
        <v>1565</v>
      </c>
      <c r="AU365" s="239"/>
      <c r="AV365" s="239"/>
      <c r="AW365" s="239"/>
      <c r="AX365" s="238" t="s">
        <v>1052</v>
      </c>
      <c r="AY365" s="238" t="s">
        <v>1565</v>
      </c>
    </row>
    <row r="366" ht="22.5" hidden="1" customHeight="1">
      <c r="A366" s="227">
        <v>45842.0</v>
      </c>
      <c r="B366" s="238">
        <v>2.09924955149298E14</v>
      </c>
      <c r="C366" s="239"/>
      <c r="D366" s="240">
        <v>45834.91614583333</v>
      </c>
      <c r="E366" s="238" t="s">
        <v>1563</v>
      </c>
      <c r="F366" s="238" t="s">
        <v>1564</v>
      </c>
      <c r="G366" s="241"/>
      <c r="H366" s="239"/>
      <c r="I366" s="247"/>
      <c r="J366" s="238">
        <v>490.0</v>
      </c>
      <c r="K366" s="238">
        <v>15.0</v>
      </c>
      <c r="L366" s="238">
        <v>0.0</v>
      </c>
      <c r="M366" s="238">
        <v>0.0</v>
      </c>
      <c r="N366" s="238">
        <v>0.0</v>
      </c>
      <c r="O366" s="242">
        <v>505.0</v>
      </c>
      <c r="P366" s="238">
        <v>25.26</v>
      </c>
      <c r="Q366" s="243">
        <v>530.26</v>
      </c>
      <c r="R366" s="238">
        <v>530.24</v>
      </c>
      <c r="S366" s="244">
        <v>0.1</v>
      </c>
      <c r="T366" s="238">
        <v>53.02</v>
      </c>
      <c r="U366" s="238">
        <v>0.0</v>
      </c>
      <c r="V366" s="238">
        <v>0.0</v>
      </c>
      <c r="W366" s="238">
        <v>0.0</v>
      </c>
      <c r="X366" s="238">
        <v>0.0</v>
      </c>
      <c r="Y366" s="238">
        <v>10.6</v>
      </c>
      <c r="Z366" s="238">
        <v>0.0</v>
      </c>
      <c r="AA366" s="238">
        <v>0.0</v>
      </c>
      <c r="AB366" s="238">
        <v>0.0</v>
      </c>
      <c r="AC366" s="238">
        <v>0.0</v>
      </c>
      <c r="AD366" s="238">
        <v>11.46</v>
      </c>
      <c r="AE366" s="243">
        <v>75.08</v>
      </c>
      <c r="AF366" s="238">
        <v>0.0</v>
      </c>
      <c r="AG366" s="238">
        <v>0.0</v>
      </c>
      <c r="AH366" s="243">
        <v>0.0</v>
      </c>
      <c r="AI366" s="245">
        <v>25.25</v>
      </c>
      <c r="AJ366" s="238">
        <v>0.0</v>
      </c>
      <c r="AK366" s="238">
        <v>0.51</v>
      </c>
      <c r="AL366" s="246">
        <v>25.76</v>
      </c>
      <c r="AM366" s="243">
        <v>429.43</v>
      </c>
      <c r="AN366" s="238" t="s">
        <v>1565</v>
      </c>
      <c r="AO366" s="238">
        <v>2.612</v>
      </c>
      <c r="AP366" s="238" t="s">
        <v>1052</v>
      </c>
      <c r="AQ366" s="238" t="s">
        <v>1565</v>
      </c>
      <c r="AR366" s="239"/>
      <c r="AS366" s="238" t="s">
        <v>1852</v>
      </c>
      <c r="AT366" s="238" t="s">
        <v>1565</v>
      </c>
      <c r="AU366" s="239"/>
      <c r="AV366" s="239"/>
      <c r="AW366" s="239"/>
      <c r="AX366" s="238" t="s">
        <v>1052</v>
      </c>
      <c r="AY366" s="238" t="s">
        <v>1565</v>
      </c>
    </row>
    <row r="367" ht="22.5" hidden="1" customHeight="1">
      <c r="A367" s="227">
        <v>45842.0</v>
      </c>
      <c r="B367" s="238">
        <v>2.09928019124738E14</v>
      </c>
      <c r="C367" s="239"/>
      <c r="D367" s="240">
        <v>45834.9516087963</v>
      </c>
      <c r="E367" s="238" t="s">
        <v>1563</v>
      </c>
      <c r="F367" s="238" t="s">
        <v>1564</v>
      </c>
      <c r="G367" s="241"/>
      <c r="H367" s="239"/>
      <c r="I367" s="247"/>
      <c r="J367" s="238">
        <v>560.0</v>
      </c>
      <c r="K367" s="238">
        <v>10.0</v>
      </c>
      <c r="L367" s="238">
        <v>0.0</v>
      </c>
      <c r="M367" s="238">
        <v>0.0</v>
      </c>
      <c r="N367" s="238">
        <v>0.0</v>
      </c>
      <c r="O367" s="242">
        <v>570.0</v>
      </c>
      <c r="P367" s="238">
        <v>28.5</v>
      </c>
      <c r="Q367" s="243">
        <v>598.5</v>
      </c>
      <c r="R367" s="238">
        <v>598.5</v>
      </c>
      <c r="S367" s="244">
        <v>0.1</v>
      </c>
      <c r="T367" s="238">
        <v>59.85</v>
      </c>
      <c r="U367" s="238">
        <v>0.0</v>
      </c>
      <c r="V367" s="238">
        <v>0.0</v>
      </c>
      <c r="W367" s="238">
        <v>0.0</v>
      </c>
      <c r="X367" s="238">
        <v>0.0</v>
      </c>
      <c r="Y367" s="238">
        <v>11.97</v>
      </c>
      <c r="Z367" s="238">
        <v>0.0</v>
      </c>
      <c r="AA367" s="238">
        <v>0.0</v>
      </c>
      <c r="AB367" s="238">
        <v>0.0</v>
      </c>
      <c r="AC367" s="238">
        <v>0.0</v>
      </c>
      <c r="AD367" s="238">
        <v>12.92</v>
      </c>
      <c r="AE367" s="243">
        <v>84.74</v>
      </c>
      <c r="AF367" s="238">
        <v>0.0</v>
      </c>
      <c r="AG367" s="238">
        <v>0.0</v>
      </c>
      <c r="AH367" s="243">
        <v>0.0</v>
      </c>
      <c r="AI367" s="245">
        <v>28.5</v>
      </c>
      <c r="AJ367" s="238">
        <v>0.0</v>
      </c>
      <c r="AK367" s="238">
        <v>0.57</v>
      </c>
      <c r="AL367" s="246">
        <v>29.07</v>
      </c>
      <c r="AM367" s="243">
        <v>484.67</v>
      </c>
      <c r="AN367" s="238" t="s">
        <v>1565</v>
      </c>
      <c r="AO367" s="238">
        <v>3.779</v>
      </c>
      <c r="AP367" s="238" t="s">
        <v>1052</v>
      </c>
      <c r="AQ367" s="238" t="s">
        <v>1565</v>
      </c>
      <c r="AR367" s="239"/>
      <c r="AS367" s="238" t="s">
        <v>1853</v>
      </c>
      <c r="AT367" s="238" t="s">
        <v>1565</v>
      </c>
      <c r="AU367" s="239"/>
      <c r="AV367" s="239"/>
      <c r="AW367" s="239"/>
      <c r="AX367" s="238" t="s">
        <v>1052</v>
      </c>
      <c r="AY367" s="238" t="s">
        <v>1565</v>
      </c>
    </row>
    <row r="368" ht="22.5" hidden="1" customHeight="1">
      <c r="A368" s="227">
        <v>45842.0</v>
      </c>
      <c r="B368" s="238">
        <v>2.09981299883703E14</v>
      </c>
      <c r="C368" s="239"/>
      <c r="D368" s="240">
        <v>45835.56827546296</v>
      </c>
      <c r="E368" s="238" t="s">
        <v>1563</v>
      </c>
      <c r="F368" s="238" t="s">
        <v>1564</v>
      </c>
      <c r="G368" s="241"/>
      <c r="H368" s="239"/>
      <c r="I368" s="238" t="s">
        <v>1826</v>
      </c>
      <c r="J368" s="238">
        <v>730.0</v>
      </c>
      <c r="K368" s="238">
        <v>10.0</v>
      </c>
      <c r="L368" s="238">
        <v>120.0</v>
      </c>
      <c r="M368" s="238">
        <v>0.0</v>
      </c>
      <c r="N368" s="238">
        <v>120.0</v>
      </c>
      <c r="O368" s="242">
        <v>620.0</v>
      </c>
      <c r="P368" s="238">
        <v>31.0</v>
      </c>
      <c r="Q368" s="243">
        <v>651.0</v>
      </c>
      <c r="R368" s="238">
        <v>651.0</v>
      </c>
      <c r="S368" s="244">
        <v>0.1</v>
      </c>
      <c r="T368" s="238">
        <v>65.1</v>
      </c>
      <c r="U368" s="238">
        <v>0.0</v>
      </c>
      <c r="V368" s="238">
        <v>0.0</v>
      </c>
      <c r="W368" s="238">
        <v>0.0</v>
      </c>
      <c r="X368" s="238">
        <v>0.0</v>
      </c>
      <c r="Y368" s="238">
        <v>13.02</v>
      </c>
      <c r="Z368" s="238">
        <v>0.0</v>
      </c>
      <c r="AA368" s="238">
        <v>0.0</v>
      </c>
      <c r="AB368" s="238">
        <v>0.0</v>
      </c>
      <c r="AC368" s="238">
        <v>0.0</v>
      </c>
      <c r="AD368" s="238">
        <v>14.06</v>
      </c>
      <c r="AE368" s="243">
        <v>92.18</v>
      </c>
      <c r="AF368" s="238">
        <v>0.0</v>
      </c>
      <c r="AG368" s="238">
        <v>0.0</v>
      </c>
      <c r="AH368" s="243">
        <v>0.0</v>
      </c>
      <c r="AI368" s="245">
        <v>31.0</v>
      </c>
      <c r="AJ368" s="238">
        <v>0.0</v>
      </c>
      <c r="AK368" s="238">
        <v>0.62</v>
      </c>
      <c r="AL368" s="246">
        <v>31.62</v>
      </c>
      <c r="AM368" s="243">
        <v>527.2</v>
      </c>
      <c r="AN368" s="238" t="s">
        <v>1565</v>
      </c>
      <c r="AO368" s="238">
        <v>2.028</v>
      </c>
      <c r="AP368" s="238" t="s">
        <v>1052</v>
      </c>
      <c r="AQ368" s="238" t="s">
        <v>1565</v>
      </c>
      <c r="AR368" s="239"/>
      <c r="AS368" s="238" t="s">
        <v>1854</v>
      </c>
      <c r="AT368" s="238" t="s">
        <v>1565</v>
      </c>
      <c r="AU368" s="239"/>
      <c r="AV368" s="239"/>
      <c r="AW368" s="239"/>
      <c r="AX368" s="238" t="s">
        <v>1052</v>
      </c>
      <c r="AY368" s="238" t="s">
        <v>1565</v>
      </c>
    </row>
    <row r="369" ht="22.5" hidden="1" customHeight="1">
      <c r="A369" s="227">
        <v>45842.0</v>
      </c>
      <c r="B369" s="238">
        <v>2.09982168826654E14</v>
      </c>
      <c r="C369" s="239"/>
      <c r="D369" s="240">
        <v>45835.57833333333</v>
      </c>
      <c r="E369" s="238" t="s">
        <v>1563</v>
      </c>
      <c r="F369" s="238" t="s">
        <v>1564</v>
      </c>
      <c r="G369" s="241"/>
      <c r="H369" s="239"/>
      <c r="I369" s="238" t="s">
        <v>1826</v>
      </c>
      <c r="J369" s="238">
        <v>760.0</v>
      </c>
      <c r="K369" s="238">
        <v>10.0</v>
      </c>
      <c r="L369" s="238">
        <v>120.0</v>
      </c>
      <c r="M369" s="238">
        <v>0.0</v>
      </c>
      <c r="N369" s="238">
        <v>120.0</v>
      </c>
      <c r="O369" s="242">
        <v>650.0</v>
      </c>
      <c r="P369" s="238">
        <v>32.5</v>
      </c>
      <c r="Q369" s="243">
        <v>682.5</v>
      </c>
      <c r="R369" s="238">
        <v>682.5</v>
      </c>
      <c r="S369" s="244">
        <v>0.1</v>
      </c>
      <c r="T369" s="238">
        <v>68.25</v>
      </c>
      <c r="U369" s="238">
        <v>0.0</v>
      </c>
      <c r="V369" s="238">
        <v>0.0</v>
      </c>
      <c r="W369" s="238">
        <v>0.0</v>
      </c>
      <c r="X369" s="238">
        <v>0.0</v>
      </c>
      <c r="Y369" s="238">
        <v>13.65</v>
      </c>
      <c r="Z369" s="238">
        <v>0.0</v>
      </c>
      <c r="AA369" s="238">
        <v>0.0</v>
      </c>
      <c r="AB369" s="238">
        <v>0.0</v>
      </c>
      <c r="AC369" s="238">
        <v>0.0</v>
      </c>
      <c r="AD369" s="238">
        <v>14.74</v>
      </c>
      <c r="AE369" s="243">
        <v>96.64</v>
      </c>
      <c r="AF369" s="238">
        <v>0.0</v>
      </c>
      <c r="AG369" s="238">
        <v>0.0</v>
      </c>
      <c r="AH369" s="243">
        <v>0.0</v>
      </c>
      <c r="AI369" s="245">
        <v>32.5</v>
      </c>
      <c r="AJ369" s="238">
        <v>0.0</v>
      </c>
      <c r="AK369" s="238">
        <v>0.65</v>
      </c>
      <c r="AL369" s="246">
        <v>33.15</v>
      </c>
      <c r="AM369" s="243">
        <v>552.71</v>
      </c>
      <c r="AN369" s="238" t="s">
        <v>1565</v>
      </c>
      <c r="AO369" s="238">
        <v>1.537</v>
      </c>
      <c r="AP369" s="238" t="s">
        <v>1052</v>
      </c>
      <c r="AQ369" s="238" t="s">
        <v>1565</v>
      </c>
      <c r="AR369" s="239"/>
      <c r="AS369" s="238" t="s">
        <v>1855</v>
      </c>
      <c r="AT369" s="238" t="s">
        <v>1565</v>
      </c>
      <c r="AU369" s="239"/>
      <c r="AV369" s="239"/>
      <c r="AW369" s="239"/>
      <c r="AX369" s="238" t="s">
        <v>1052</v>
      </c>
      <c r="AY369" s="238" t="s">
        <v>1565</v>
      </c>
    </row>
    <row r="370" ht="22.5" hidden="1" customHeight="1">
      <c r="A370" s="227">
        <v>45842.0</v>
      </c>
      <c r="B370" s="238">
        <v>2.09996369798013E14</v>
      </c>
      <c r="C370" s="239"/>
      <c r="D370" s="240">
        <v>45835.74269675926</v>
      </c>
      <c r="E370" s="238" t="s">
        <v>1563</v>
      </c>
      <c r="F370" s="238" t="s">
        <v>1564</v>
      </c>
      <c r="G370" s="241"/>
      <c r="H370" s="239"/>
      <c r="I370" s="238" t="s">
        <v>1826</v>
      </c>
      <c r="J370" s="238">
        <v>2240.0</v>
      </c>
      <c r="K370" s="238">
        <v>45.0</v>
      </c>
      <c r="L370" s="238">
        <v>119.99</v>
      </c>
      <c r="M370" s="238">
        <v>0.0</v>
      </c>
      <c r="N370" s="238">
        <v>119.99</v>
      </c>
      <c r="O370" s="242">
        <v>2165.01</v>
      </c>
      <c r="P370" s="238">
        <v>108.26</v>
      </c>
      <c r="Q370" s="243">
        <v>2273.27</v>
      </c>
      <c r="R370" s="238">
        <v>2273.27</v>
      </c>
      <c r="S370" s="244">
        <v>0.1</v>
      </c>
      <c r="T370" s="238">
        <v>227.33</v>
      </c>
      <c r="U370" s="238">
        <v>0.0</v>
      </c>
      <c r="V370" s="238">
        <v>0.0</v>
      </c>
      <c r="W370" s="238">
        <v>0.0</v>
      </c>
      <c r="X370" s="238">
        <v>0.0</v>
      </c>
      <c r="Y370" s="238">
        <v>45.47</v>
      </c>
      <c r="Z370" s="238">
        <v>0.0</v>
      </c>
      <c r="AA370" s="238">
        <v>0.0</v>
      </c>
      <c r="AB370" s="238">
        <v>0.0</v>
      </c>
      <c r="AC370" s="238">
        <v>0.0</v>
      </c>
      <c r="AD370" s="238">
        <v>49.1</v>
      </c>
      <c r="AE370" s="243">
        <v>321.9</v>
      </c>
      <c r="AF370" s="238">
        <v>0.0</v>
      </c>
      <c r="AG370" s="238">
        <v>0.0</v>
      </c>
      <c r="AH370" s="243">
        <v>0.0</v>
      </c>
      <c r="AI370" s="245">
        <v>108.25</v>
      </c>
      <c r="AJ370" s="238">
        <v>0.0</v>
      </c>
      <c r="AK370" s="238">
        <v>2.17</v>
      </c>
      <c r="AL370" s="246">
        <v>110.42</v>
      </c>
      <c r="AM370" s="243">
        <v>1840.94</v>
      </c>
      <c r="AN370" s="238" t="s">
        <v>1565</v>
      </c>
      <c r="AO370" s="238">
        <v>7.505</v>
      </c>
      <c r="AP370" s="238" t="s">
        <v>1052</v>
      </c>
      <c r="AQ370" s="238" t="s">
        <v>1565</v>
      </c>
      <c r="AR370" s="239"/>
      <c r="AS370" s="238">
        <v>9.8297335E7</v>
      </c>
      <c r="AT370" s="238" t="s">
        <v>1565</v>
      </c>
      <c r="AU370" s="239"/>
      <c r="AV370" s="239"/>
      <c r="AW370" s="239"/>
      <c r="AX370" s="238" t="s">
        <v>1052</v>
      </c>
      <c r="AY370" s="238" t="s">
        <v>1565</v>
      </c>
    </row>
    <row r="371" ht="22.5" hidden="1" customHeight="1">
      <c r="A371" s="227">
        <v>45842.0</v>
      </c>
      <c r="B371" s="238">
        <v>2.09999899326183E14</v>
      </c>
      <c r="C371" s="239"/>
      <c r="D371" s="240">
        <v>45835.78355324074</v>
      </c>
      <c r="E371" s="238" t="s">
        <v>1563</v>
      </c>
      <c r="F371" s="238" t="s">
        <v>1564</v>
      </c>
      <c r="G371" s="241"/>
      <c r="H371" s="239"/>
      <c r="I371" s="238" t="s">
        <v>1826</v>
      </c>
      <c r="J371" s="238">
        <v>2140.0</v>
      </c>
      <c r="K371" s="238">
        <v>30.0</v>
      </c>
      <c r="L371" s="238">
        <v>119.99</v>
      </c>
      <c r="M371" s="238">
        <v>0.0</v>
      </c>
      <c r="N371" s="238">
        <v>119.99</v>
      </c>
      <c r="O371" s="242">
        <v>2050.01</v>
      </c>
      <c r="P371" s="238">
        <v>102.5</v>
      </c>
      <c r="Q371" s="243">
        <v>2152.51</v>
      </c>
      <c r="R371" s="238">
        <v>2152.51</v>
      </c>
      <c r="S371" s="244">
        <v>0.1</v>
      </c>
      <c r="T371" s="238">
        <v>215.25</v>
      </c>
      <c r="U371" s="238">
        <v>0.0</v>
      </c>
      <c r="V371" s="238">
        <v>0.0</v>
      </c>
      <c r="W371" s="238">
        <v>0.0</v>
      </c>
      <c r="X371" s="238">
        <v>0.0</v>
      </c>
      <c r="Y371" s="238">
        <v>43.05</v>
      </c>
      <c r="Z371" s="238">
        <v>0.0</v>
      </c>
      <c r="AA371" s="238">
        <v>0.0</v>
      </c>
      <c r="AB371" s="238">
        <v>0.0</v>
      </c>
      <c r="AC371" s="238">
        <v>0.0</v>
      </c>
      <c r="AD371" s="238">
        <v>46.5</v>
      </c>
      <c r="AE371" s="243">
        <v>304.8</v>
      </c>
      <c r="AF371" s="238">
        <v>0.0</v>
      </c>
      <c r="AG371" s="238">
        <v>0.0</v>
      </c>
      <c r="AH371" s="243">
        <v>0.0</v>
      </c>
      <c r="AI371" s="245">
        <v>102.5</v>
      </c>
      <c r="AJ371" s="238">
        <v>0.0</v>
      </c>
      <c r="AK371" s="238">
        <v>2.05</v>
      </c>
      <c r="AL371" s="246">
        <v>104.55</v>
      </c>
      <c r="AM371" s="243">
        <v>1743.18</v>
      </c>
      <c r="AN371" s="238" t="s">
        <v>1565</v>
      </c>
      <c r="AO371" s="238">
        <v>1.555</v>
      </c>
      <c r="AP371" s="238" t="s">
        <v>1052</v>
      </c>
      <c r="AQ371" s="238" t="s">
        <v>1565</v>
      </c>
      <c r="AR371" s="239"/>
      <c r="AS371" s="238" t="s">
        <v>1856</v>
      </c>
      <c r="AT371" s="238" t="s">
        <v>1565</v>
      </c>
      <c r="AU371" s="239"/>
      <c r="AV371" s="239"/>
      <c r="AW371" s="239"/>
      <c r="AX371" s="238" t="s">
        <v>1052</v>
      </c>
      <c r="AY371" s="238" t="s">
        <v>1565</v>
      </c>
    </row>
    <row r="372" ht="22.5" hidden="1" customHeight="1">
      <c r="A372" s="227">
        <v>45842.0</v>
      </c>
      <c r="B372" s="238">
        <v>2.10000021503287E14</v>
      </c>
      <c r="C372" s="239"/>
      <c r="D372" s="240">
        <v>45835.78496527778</v>
      </c>
      <c r="E372" s="238" t="s">
        <v>1563</v>
      </c>
      <c r="F372" s="238" t="s">
        <v>1564</v>
      </c>
      <c r="G372" s="241"/>
      <c r="H372" s="239"/>
      <c r="I372" s="247"/>
      <c r="J372" s="238">
        <v>420.0</v>
      </c>
      <c r="K372" s="238">
        <v>15.0</v>
      </c>
      <c r="L372" s="238">
        <v>0.0</v>
      </c>
      <c r="M372" s="238">
        <v>0.0</v>
      </c>
      <c r="N372" s="238">
        <v>0.0</v>
      </c>
      <c r="O372" s="242">
        <v>435.0</v>
      </c>
      <c r="P372" s="238">
        <v>21.76</v>
      </c>
      <c r="Q372" s="243">
        <v>456.76</v>
      </c>
      <c r="R372" s="238">
        <v>456.76</v>
      </c>
      <c r="S372" s="244">
        <v>0.1</v>
      </c>
      <c r="T372" s="238">
        <v>45.68</v>
      </c>
      <c r="U372" s="238">
        <v>0.0</v>
      </c>
      <c r="V372" s="238">
        <v>0.0</v>
      </c>
      <c r="W372" s="238">
        <v>0.0</v>
      </c>
      <c r="X372" s="238">
        <v>0.0</v>
      </c>
      <c r="Y372" s="238">
        <v>9.14</v>
      </c>
      <c r="Z372" s="238">
        <v>0.0</v>
      </c>
      <c r="AA372" s="238">
        <v>0.0</v>
      </c>
      <c r="AB372" s="238">
        <v>0.0</v>
      </c>
      <c r="AC372" s="238">
        <v>0.0</v>
      </c>
      <c r="AD372" s="238">
        <v>9.86</v>
      </c>
      <c r="AE372" s="243">
        <v>64.68</v>
      </c>
      <c r="AF372" s="238">
        <v>0.0</v>
      </c>
      <c r="AG372" s="238">
        <v>0.0</v>
      </c>
      <c r="AH372" s="243">
        <v>0.0</v>
      </c>
      <c r="AI372" s="245">
        <v>21.75</v>
      </c>
      <c r="AJ372" s="238">
        <v>0.0</v>
      </c>
      <c r="AK372" s="238">
        <v>0.43</v>
      </c>
      <c r="AL372" s="246">
        <v>22.18</v>
      </c>
      <c r="AM372" s="243">
        <v>369.87</v>
      </c>
      <c r="AN372" s="238" t="s">
        <v>1565</v>
      </c>
      <c r="AO372" s="238">
        <v>0.745</v>
      </c>
      <c r="AP372" s="238" t="s">
        <v>1052</v>
      </c>
      <c r="AQ372" s="238" t="s">
        <v>1565</v>
      </c>
      <c r="AR372" s="239"/>
      <c r="AS372" s="238"/>
      <c r="AT372" s="238" t="s">
        <v>1565</v>
      </c>
      <c r="AU372" s="239"/>
      <c r="AV372" s="239"/>
      <c r="AW372" s="239"/>
      <c r="AX372" s="238" t="s">
        <v>1565</v>
      </c>
      <c r="AY372" s="238" t="s">
        <v>1565</v>
      </c>
    </row>
    <row r="373" ht="22.5" hidden="1" customHeight="1">
      <c r="A373" s="227">
        <v>45842.0</v>
      </c>
      <c r="B373" s="238">
        <v>2.10001103261108E14</v>
      </c>
      <c r="C373" s="239"/>
      <c r="D373" s="240">
        <v>45835.797488425924</v>
      </c>
      <c r="E373" s="238" t="s">
        <v>1563</v>
      </c>
      <c r="F373" s="238" t="s">
        <v>1564</v>
      </c>
      <c r="G373" s="241"/>
      <c r="H373" s="239"/>
      <c r="I373" s="238" t="s">
        <v>1826</v>
      </c>
      <c r="J373" s="238">
        <v>1610.0</v>
      </c>
      <c r="K373" s="238">
        <v>30.0</v>
      </c>
      <c r="L373" s="238">
        <v>120.0</v>
      </c>
      <c r="M373" s="238">
        <v>0.0</v>
      </c>
      <c r="N373" s="238">
        <v>120.0</v>
      </c>
      <c r="O373" s="242">
        <v>1520.0</v>
      </c>
      <c r="P373" s="238">
        <v>76.0</v>
      </c>
      <c r="Q373" s="243">
        <v>1596.0</v>
      </c>
      <c r="R373" s="238">
        <v>1596.0</v>
      </c>
      <c r="S373" s="244">
        <v>0.1</v>
      </c>
      <c r="T373" s="238">
        <v>159.6</v>
      </c>
      <c r="U373" s="238">
        <v>0.0</v>
      </c>
      <c r="V373" s="238">
        <v>0.0</v>
      </c>
      <c r="W373" s="238">
        <v>0.0</v>
      </c>
      <c r="X373" s="238">
        <v>0.0</v>
      </c>
      <c r="Y373" s="238">
        <v>31.92</v>
      </c>
      <c r="Z373" s="238">
        <v>0.0</v>
      </c>
      <c r="AA373" s="238">
        <v>0.0</v>
      </c>
      <c r="AB373" s="238">
        <v>0.0</v>
      </c>
      <c r="AC373" s="238">
        <v>0.0</v>
      </c>
      <c r="AD373" s="238">
        <v>34.48</v>
      </c>
      <c r="AE373" s="243">
        <v>226.0</v>
      </c>
      <c r="AF373" s="238">
        <v>0.0</v>
      </c>
      <c r="AG373" s="238">
        <v>0.0</v>
      </c>
      <c r="AH373" s="243">
        <v>0.0</v>
      </c>
      <c r="AI373" s="245">
        <v>76.0</v>
      </c>
      <c r="AJ373" s="238">
        <v>0.0</v>
      </c>
      <c r="AK373" s="238">
        <v>1.52</v>
      </c>
      <c r="AL373" s="246">
        <v>77.52</v>
      </c>
      <c r="AM373" s="243">
        <v>1292.5</v>
      </c>
      <c r="AN373" s="238" t="s">
        <v>1565</v>
      </c>
      <c r="AO373" s="238">
        <v>6.407</v>
      </c>
      <c r="AP373" s="238" t="s">
        <v>1052</v>
      </c>
      <c r="AQ373" s="238" t="s">
        <v>1565</v>
      </c>
      <c r="AR373" s="239"/>
      <c r="AS373" s="238" t="s">
        <v>1857</v>
      </c>
      <c r="AT373" s="238" t="s">
        <v>1565</v>
      </c>
      <c r="AU373" s="239"/>
      <c r="AV373" s="239"/>
      <c r="AW373" s="239"/>
      <c r="AX373" s="238" t="s">
        <v>1052</v>
      </c>
      <c r="AY373" s="238" t="s">
        <v>1565</v>
      </c>
    </row>
    <row r="374" ht="22.5" hidden="1" customHeight="1">
      <c r="A374" s="227">
        <v>45842.0</v>
      </c>
      <c r="B374" s="238">
        <v>2.10002163239374E14</v>
      </c>
      <c r="C374" s="239"/>
      <c r="D374" s="240">
        <v>45835.80975694444</v>
      </c>
      <c r="E374" s="238" t="s">
        <v>1563</v>
      </c>
      <c r="F374" s="238" t="s">
        <v>1564</v>
      </c>
      <c r="G374" s="241"/>
      <c r="H374" s="239"/>
      <c r="I374" s="247"/>
      <c r="J374" s="238">
        <v>470.0</v>
      </c>
      <c r="K374" s="238">
        <v>15.0</v>
      </c>
      <c r="L374" s="238">
        <v>0.0</v>
      </c>
      <c r="M374" s="238">
        <v>0.0</v>
      </c>
      <c r="N374" s="238">
        <v>0.0</v>
      </c>
      <c r="O374" s="242">
        <v>485.0</v>
      </c>
      <c r="P374" s="238">
        <v>24.26</v>
      </c>
      <c r="Q374" s="243">
        <v>509.26</v>
      </c>
      <c r="R374" s="238">
        <v>509.24</v>
      </c>
      <c r="S374" s="244">
        <v>0.1</v>
      </c>
      <c r="T374" s="238">
        <v>50.92</v>
      </c>
      <c r="U374" s="238">
        <v>0.0</v>
      </c>
      <c r="V374" s="238">
        <v>0.0</v>
      </c>
      <c r="W374" s="238">
        <v>0.0</v>
      </c>
      <c r="X374" s="238">
        <v>0.0</v>
      </c>
      <c r="Y374" s="238">
        <v>10.18</v>
      </c>
      <c r="Z374" s="238">
        <v>0.0</v>
      </c>
      <c r="AA374" s="238">
        <v>0.0</v>
      </c>
      <c r="AB374" s="238">
        <v>0.0</v>
      </c>
      <c r="AC374" s="238">
        <v>0.0</v>
      </c>
      <c r="AD374" s="238">
        <v>11.0</v>
      </c>
      <c r="AE374" s="243">
        <v>72.1</v>
      </c>
      <c r="AF374" s="238">
        <v>0.0</v>
      </c>
      <c r="AG374" s="238">
        <v>0.0</v>
      </c>
      <c r="AH374" s="243">
        <v>0.0</v>
      </c>
      <c r="AI374" s="245">
        <v>24.25</v>
      </c>
      <c r="AJ374" s="238">
        <v>0.0</v>
      </c>
      <c r="AK374" s="238">
        <v>0.48</v>
      </c>
      <c r="AL374" s="246">
        <v>24.73</v>
      </c>
      <c r="AM374" s="243">
        <v>412.42</v>
      </c>
      <c r="AN374" s="238" t="s">
        <v>1565</v>
      </c>
      <c r="AO374" s="238">
        <v>1.45</v>
      </c>
      <c r="AP374" s="238" t="s">
        <v>1052</v>
      </c>
      <c r="AQ374" s="238" t="s">
        <v>1565</v>
      </c>
      <c r="AR374" s="239"/>
      <c r="AS374" s="238" t="s">
        <v>1738</v>
      </c>
      <c r="AT374" s="238" t="s">
        <v>1565</v>
      </c>
      <c r="AU374" s="239"/>
      <c r="AV374" s="239"/>
      <c r="AW374" s="239"/>
      <c r="AX374" s="238" t="s">
        <v>1052</v>
      </c>
      <c r="AY374" s="238" t="s">
        <v>1565</v>
      </c>
    </row>
    <row r="375" ht="22.5" hidden="1" customHeight="1">
      <c r="A375" s="227">
        <v>45842.0</v>
      </c>
      <c r="B375" s="238">
        <v>2.100083783075E14</v>
      </c>
      <c r="C375" s="239"/>
      <c r="D375" s="240">
        <v>45835.881689814814</v>
      </c>
      <c r="E375" s="238" t="s">
        <v>1563</v>
      </c>
      <c r="F375" s="238" t="s">
        <v>1564</v>
      </c>
      <c r="G375" s="241"/>
      <c r="H375" s="239"/>
      <c r="I375" s="238" t="s">
        <v>1826</v>
      </c>
      <c r="J375" s="238">
        <v>680.0</v>
      </c>
      <c r="K375" s="238">
        <v>10.0</v>
      </c>
      <c r="L375" s="238">
        <v>120.0</v>
      </c>
      <c r="M375" s="238">
        <v>0.0</v>
      </c>
      <c r="N375" s="238">
        <v>120.0</v>
      </c>
      <c r="O375" s="242">
        <v>570.0</v>
      </c>
      <c r="P375" s="238">
        <v>28.5</v>
      </c>
      <c r="Q375" s="243">
        <v>598.5</v>
      </c>
      <c r="R375" s="238">
        <v>598.5</v>
      </c>
      <c r="S375" s="244">
        <v>0.1</v>
      </c>
      <c r="T375" s="238">
        <v>59.85</v>
      </c>
      <c r="U375" s="238">
        <v>0.0</v>
      </c>
      <c r="V375" s="238">
        <v>0.0</v>
      </c>
      <c r="W375" s="238">
        <v>0.0</v>
      </c>
      <c r="X375" s="238">
        <v>0.0</v>
      </c>
      <c r="Y375" s="238">
        <v>11.97</v>
      </c>
      <c r="Z375" s="238">
        <v>0.0</v>
      </c>
      <c r="AA375" s="238">
        <v>0.0</v>
      </c>
      <c r="AB375" s="238">
        <v>0.0</v>
      </c>
      <c r="AC375" s="238">
        <v>0.0</v>
      </c>
      <c r="AD375" s="238">
        <v>12.92</v>
      </c>
      <c r="AE375" s="243">
        <v>84.74</v>
      </c>
      <c r="AF375" s="238">
        <v>0.0</v>
      </c>
      <c r="AG375" s="238">
        <v>0.0</v>
      </c>
      <c r="AH375" s="243">
        <v>0.0</v>
      </c>
      <c r="AI375" s="245">
        <v>28.5</v>
      </c>
      <c r="AJ375" s="238">
        <v>0.0</v>
      </c>
      <c r="AK375" s="238">
        <v>0.57</v>
      </c>
      <c r="AL375" s="246">
        <v>29.07</v>
      </c>
      <c r="AM375" s="243">
        <v>484.67</v>
      </c>
      <c r="AN375" s="238" t="s">
        <v>1565</v>
      </c>
      <c r="AO375" s="238">
        <v>2.9</v>
      </c>
      <c r="AP375" s="238" t="s">
        <v>1052</v>
      </c>
      <c r="AQ375" s="238" t="s">
        <v>1565</v>
      </c>
      <c r="AR375" s="239"/>
      <c r="AS375" s="238" t="s">
        <v>1858</v>
      </c>
      <c r="AT375" s="238" t="s">
        <v>1565</v>
      </c>
      <c r="AU375" s="239"/>
      <c r="AV375" s="239"/>
      <c r="AW375" s="239"/>
      <c r="AX375" s="238" t="s">
        <v>1052</v>
      </c>
      <c r="AY375" s="238" t="s">
        <v>1565</v>
      </c>
    </row>
    <row r="376" ht="22.5" hidden="1" customHeight="1">
      <c r="A376" s="227">
        <v>45842.0</v>
      </c>
      <c r="B376" s="238">
        <v>2.10009364206114E14</v>
      </c>
      <c r="C376" s="239"/>
      <c r="D376" s="240">
        <v>45835.89310185185</v>
      </c>
      <c r="E376" s="238" t="s">
        <v>1563</v>
      </c>
      <c r="F376" s="238" t="s">
        <v>1564</v>
      </c>
      <c r="G376" s="241"/>
      <c r="H376" s="239"/>
      <c r="I376" s="238" t="s">
        <v>1826</v>
      </c>
      <c r="J376" s="238">
        <v>3050.0</v>
      </c>
      <c r="K376" s="238">
        <v>40.0</v>
      </c>
      <c r="L376" s="238">
        <v>119.99</v>
      </c>
      <c r="M376" s="238">
        <v>0.0</v>
      </c>
      <c r="N376" s="238">
        <v>119.99</v>
      </c>
      <c r="O376" s="242">
        <v>2970.01</v>
      </c>
      <c r="P376" s="238">
        <v>148.5</v>
      </c>
      <c r="Q376" s="243">
        <v>3118.51</v>
      </c>
      <c r="R376" s="238">
        <v>3118.51</v>
      </c>
      <c r="S376" s="244">
        <v>0.1</v>
      </c>
      <c r="T376" s="238">
        <v>311.85</v>
      </c>
      <c r="U376" s="238">
        <v>0.0</v>
      </c>
      <c r="V376" s="238">
        <v>0.0</v>
      </c>
      <c r="W376" s="238">
        <v>0.0</v>
      </c>
      <c r="X376" s="238">
        <v>0.0</v>
      </c>
      <c r="Y376" s="238">
        <v>62.37</v>
      </c>
      <c r="Z376" s="238">
        <v>0.0</v>
      </c>
      <c r="AA376" s="238">
        <v>0.0</v>
      </c>
      <c r="AB376" s="238">
        <v>0.0</v>
      </c>
      <c r="AC376" s="238">
        <v>0.0</v>
      </c>
      <c r="AD376" s="238">
        <v>67.36</v>
      </c>
      <c r="AE376" s="243">
        <v>441.58</v>
      </c>
      <c r="AF376" s="238">
        <v>0.0</v>
      </c>
      <c r="AG376" s="238">
        <v>0.0</v>
      </c>
      <c r="AH376" s="243">
        <v>0.0</v>
      </c>
      <c r="AI376" s="245">
        <v>148.5</v>
      </c>
      <c r="AJ376" s="238">
        <v>0.0</v>
      </c>
      <c r="AK376" s="238">
        <v>2.97</v>
      </c>
      <c r="AL376" s="246">
        <v>151.47</v>
      </c>
      <c r="AM376" s="243">
        <v>2525.46</v>
      </c>
      <c r="AN376" s="238" t="s">
        <v>1565</v>
      </c>
      <c r="AO376" s="238">
        <v>0.745</v>
      </c>
      <c r="AP376" s="238" t="s">
        <v>1052</v>
      </c>
      <c r="AQ376" s="238" t="s">
        <v>1565</v>
      </c>
      <c r="AR376" s="239"/>
      <c r="AS376" s="238" t="s">
        <v>1859</v>
      </c>
      <c r="AT376" s="238" t="s">
        <v>1565</v>
      </c>
      <c r="AU376" s="239"/>
      <c r="AV376" s="239"/>
      <c r="AW376" s="239"/>
      <c r="AX376" s="238" t="s">
        <v>1052</v>
      </c>
      <c r="AY376" s="238" t="s">
        <v>1565</v>
      </c>
    </row>
    <row r="377" ht="22.5" hidden="1" customHeight="1">
      <c r="A377" s="227">
        <v>45842.0</v>
      </c>
      <c r="B377" s="238">
        <v>2.10011881818715E14</v>
      </c>
      <c r="C377" s="239"/>
      <c r="D377" s="240">
        <v>45835.92223379629</v>
      </c>
      <c r="E377" s="238" t="s">
        <v>1563</v>
      </c>
      <c r="F377" s="238" t="s">
        <v>1564</v>
      </c>
      <c r="G377" s="241"/>
      <c r="H377" s="239"/>
      <c r="I377" s="238" t="s">
        <v>1826</v>
      </c>
      <c r="J377" s="238">
        <v>1070.0</v>
      </c>
      <c r="K377" s="238">
        <v>20.0</v>
      </c>
      <c r="L377" s="238">
        <v>120.0</v>
      </c>
      <c r="M377" s="238">
        <v>0.0</v>
      </c>
      <c r="N377" s="238">
        <v>120.0</v>
      </c>
      <c r="O377" s="242">
        <v>970.0</v>
      </c>
      <c r="P377" s="238">
        <v>48.5</v>
      </c>
      <c r="Q377" s="243">
        <v>1018.5</v>
      </c>
      <c r="R377" s="238">
        <v>1018.5</v>
      </c>
      <c r="S377" s="244">
        <v>0.1</v>
      </c>
      <c r="T377" s="238">
        <v>101.85</v>
      </c>
      <c r="U377" s="238">
        <v>0.0</v>
      </c>
      <c r="V377" s="238">
        <v>0.0</v>
      </c>
      <c r="W377" s="238">
        <v>0.0</v>
      </c>
      <c r="X377" s="238">
        <v>0.0</v>
      </c>
      <c r="Y377" s="238">
        <v>20.37</v>
      </c>
      <c r="Z377" s="238">
        <v>0.0</v>
      </c>
      <c r="AA377" s="238">
        <v>0.0</v>
      </c>
      <c r="AB377" s="238">
        <v>0.0</v>
      </c>
      <c r="AC377" s="238">
        <v>0.0</v>
      </c>
      <c r="AD377" s="238">
        <v>22.0</v>
      </c>
      <c r="AE377" s="243">
        <v>144.22</v>
      </c>
      <c r="AF377" s="238">
        <v>0.0</v>
      </c>
      <c r="AG377" s="238">
        <v>0.0</v>
      </c>
      <c r="AH377" s="243">
        <v>0.0</v>
      </c>
      <c r="AI377" s="245">
        <v>48.5</v>
      </c>
      <c r="AJ377" s="238">
        <v>0.0</v>
      </c>
      <c r="AK377" s="238">
        <v>0.97</v>
      </c>
      <c r="AL377" s="246">
        <v>49.47</v>
      </c>
      <c r="AM377" s="243">
        <v>824.81</v>
      </c>
      <c r="AN377" s="238" t="s">
        <v>1565</v>
      </c>
      <c r="AO377" s="238">
        <v>6.23</v>
      </c>
      <c r="AP377" s="238" t="s">
        <v>1052</v>
      </c>
      <c r="AQ377" s="238" t="s">
        <v>1565</v>
      </c>
      <c r="AR377" s="239"/>
      <c r="AS377" s="238">
        <v>9.8297335E7</v>
      </c>
      <c r="AT377" s="238" t="s">
        <v>1565</v>
      </c>
      <c r="AU377" s="239"/>
      <c r="AV377" s="239"/>
      <c r="AW377" s="239"/>
      <c r="AX377" s="238" t="s">
        <v>1565</v>
      </c>
      <c r="AY377" s="238" t="s">
        <v>1565</v>
      </c>
    </row>
    <row r="378" ht="22.5" hidden="1" customHeight="1">
      <c r="A378" s="227">
        <v>45842.0</v>
      </c>
      <c r="B378" s="238">
        <v>2.10063409476861E14</v>
      </c>
      <c r="C378" s="239"/>
      <c r="D378" s="240">
        <v>45836.51862268519</v>
      </c>
      <c r="E378" s="238" t="s">
        <v>1563</v>
      </c>
      <c r="F378" s="238" t="s">
        <v>1564</v>
      </c>
      <c r="G378" s="241"/>
      <c r="H378" s="239"/>
      <c r="I378" s="238" t="s">
        <v>1826</v>
      </c>
      <c r="J378" s="238">
        <v>680.0</v>
      </c>
      <c r="K378" s="238">
        <v>10.0</v>
      </c>
      <c r="L378" s="238">
        <v>120.0</v>
      </c>
      <c r="M378" s="238">
        <v>0.0</v>
      </c>
      <c r="N378" s="238">
        <v>120.0</v>
      </c>
      <c r="O378" s="242">
        <v>570.0</v>
      </c>
      <c r="P378" s="238">
        <v>28.5</v>
      </c>
      <c r="Q378" s="243">
        <v>598.5</v>
      </c>
      <c r="R378" s="238">
        <v>598.5</v>
      </c>
      <c r="S378" s="244">
        <v>0.1</v>
      </c>
      <c r="T378" s="238">
        <v>59.85</v>
      </c>
      <c r="U378" s="238">
        <v>0.0</v>
      </c>
      <c r="V378" s="238">
        <v>0.0</v>
      </c>
      <c r="W378" s="238">
        <v>0.0</v>
      </c>
      <c r="X378" s="238">
        <v>0.0</v>
      </c>
      <c r="Y378" s="238">
        <v>11.97</v>
      </c>
      <c r="Z378" s="238">
        <v>0.0</v>
      </c>
      <c r="AA378" s="238">
        <v>0.0</v>
      </c>
      <c r="AB378" s="238">
        <v>0.0</v>
      </c>
      <c r="AC378" s="238">
        <v>0.0</v>
      </c>
      <c r="AD378" s="238">
        <v>12.92</v>
      </c>
      <c r="AE378" s="243">
        <v>84.74</v>
      </c>
      <c r="AF378" s="238">
        <v>0.0</v>
      </c>
      <c r="AG378" s="238">
        <v>0.0</v>
      </c>
      <c r="AH378" s="243">
        <v>0.0</v>
      </c>
      <c r="AI378" s="245">
        <v>28.5</v>
      </c>
      <c r="AJ378" s="238">
        <v>0.0</v>
      </c>
      <c r="AK378" s="238">
        <v>0.57</v>
      </c>
      <c r="AL378" s="246">
        <v>29.07</v>
      </c>
      <c r="AM378" s="243">
        <v>484.67</v>
      </c>
      <c r="AN378" s="238" t="s">
        <v>1565</v>
      </c>
      <c r="AO378" s="238">
        <v>1.803</v>
      </c>
      <c r="AP378" s="238" t="s">
        <v>1052</v>
      </c>
      <c r="AQ378" s="238" t="s">
        <v>1565</v>
      </c>
      <c r="AR378" s="239"/>
      <c r="AS378" s="238" t="s">
        <v>1836</v>
      </c>
      <c r="AT378" s="238" t="s">
        <v>1565</v>
      </c>
      <c r="AU378" s="239"/>
      <c r="AV378" s="239"/>
      <c r="AW378" s="239"/>
      <c r="AX378" s="238" t="s">
        <v>1052</v>
      </c>
      <c r="AY378" s="238" t="s">
        <v>1565</v>
      </c>
    </row>
    <row r="379" ht="22.5" hidden="1" customHeight="1">
      <c r="A379" s="227">
        <v>45842.0</v>
      </c>
      <c r="B379" s="238">
        <v>2.10065160833316E14</v>
      </c>
      <c r="C379" s="239"/>
      <c r="D379" s="240">
        <v>45836.53888888889</v>
      </c>
      <c r="E379" s="238" t="s">
        <v>1563</v>
      </c>
      <c r="F379" s="238" t="s">
        <v>1564</v>
      </c>
      <c r="G379" s="241"/>
      <c r="H379" s="239"/>
      <c r="I379" s="247"/>
      <c r="J379" s="238">
        <v>1360.0</v>
      </c>
      <c r="K379" s="238">
        <v>30.0</v>
      </c>
      <c r="L379" s="238">
        <v>0.0</v>
      </c>
      <c r="M379" s="238">
        <v>0.0</v>
      </c>
      <c r="N379" s="238">
        <v>0.0</v>
      </c>
      <c r="O379" s="242">
        <v>1390.0</v>
      </c>
      <c r="P379" s="238">
        <v>69.5</v>
      </c>
      <c r="Q379" s="243">
        <v>1459.5</v>
      </c>
      <c r="R379" s="238">
        <v>1459.5</v>
      </c>
      <c r="S379" s="244">
        <v>0.1</v>
      </c>
      <c r="T379" s="238">
        <v>145.95</v>
      </c>
      <c r="U379" s="238">
        <v>0.0</v>
      </c>
      <c r="V379" s="238">
        <v>0.0</v>
      </c>
      <c r="W379" s="238">
        <v>0.0</v>
      </c>
      <c r="X379" s="238">
        <v>0.0</v>
      </c>
      <c r="Y379" s="238">
        <v>29.19</v>
      </c>
      <c r="Z379" s="238">
        <v>0.0</v>
      </c>
      <c r="AA379" s="238">
        <v>0.0</v>
      </c>
      <c r="AB379" s="238">
        <v>0.0</v>
      </c>
      <c r="AC379" s="238">
        <v>0.0</v>
      </c>
      <c r="AD379" s="238">
        <v>31.52</v>
      </c>
      <c r="AE379" s="243">
        <v>206.66</v>
      </c>
      <c r="AF379" s="238">
        <v>0.0</v>
      </c>
      <c r="AG379" s="238">
        <v>0.0</v>
      </c>
      <c r="AH379" s="243">
        <v>0.0</v>
      </c>
      <c r="AI379" s="245">
        <v>69.5</v>
      </c>
      <c r="AJ379" s="238">
        <v>0.0</v>
      </c>
      <c r="AK379" s="238">
        <v>1.39</v>
      </c>
      <c r="AL379" s="246">
        <v>70.89</v>
      </c>
      <c r="AM379" s="243">
        <v>1181.93</v>
      </c>
      <c r="AN379" s="238" t="s">
        <v>1565</v>
      </c>
      <c r="AO379" s="238">
        <v>9.867</v>
      </c>
      <c r="AP379" s="238" t="s">
        <v>1052</v>
      </c>
      <c r="AQ379" s="238" t="s">
        <v>1565</v>
      </c>
      <c r="AR379" s="239"/>
      <c r="AS379" s="238"/>
      <c r="AT379" s="238" t="s">
        <v>1565</v>
      </c>
      <c r="AU379" s="239"/>
      <c r="AV379" s="239"/>
      <c r="AW379" s="239"/>
      <c r="AX379" s="238" t="s">
        <v>1565</v>
      </c>
      <c r="AY379" s="238" t="s">
        <v>1565</v>
      </c>
    </row>
    <row r="380" ht="22.5" hidden="1" customHeight="1">
      <c r="A380" s="227">
        <v>45842.0</v>
      </c>
      <c r="B380" s="238">
        <v>2.10065450968162E14</v>
      </c>
      <c r="C380" s="239"/>
      <c r="D380" s="240">
        <v>45836.54224537037</v>
      </c>
      <c r="E380" s="238" t="s">
        <v>1563</v>
      </c>
      <c r="F380" s="238" t="s">
        <v>1564</v>
      </c>
      <c r="G380" s="241"/>
      <c r="H380" s="239"/>
      <c r="I380" s="247"/>
      <c r="J380" s="238">
        <v>480.0</v>
      </c>
      <c r="K380" s="238">
        <v>10.0</v>
      </c>
      <c r="L380" s="238">
        <v>0.0</v>
      </c>
      <c r="M380" s="238">
        <v>0.0</v>
      </c>
      <c r="N380" s="238">
        <v>0.0</v>
      </c>
      <c r="O380" s="242">
        <v>490.0</v>
      </c>
      <c r="P380" s="238">
        <v>24.5</v>
      </c>
      <c r="Q380" s="243">
        <v>514.5</v>
      </c>
      <c r="R380" s="238">
        <v>514.5</v>
      </c>
      <c r="S380" s="244">
        <v>0.1</v>
      </c>
      <c r="T380" s="238">
        <v>51.45</v>
      </c>
      <c r="U380" s="238">
        <v>0.0</v>
      </c>
      <c r="V380" s="238">
        <v>0.0</v>
      </c>
      <c r="W380" s="238">
        <v>0.0</v>
      </c>
      <c r="X380" s="238">
        <v>0.0</v>
      </c>
      <c r="Y380" s="238">
        <v>10.29</v>
      </c>
      <c r="Z380" s="238">
        <v>0.0</v>
      </c>
      <c r="AA380" s="238">
        <v>0.0</v>
      </c>
      <c r="AB380" s="238">
        <v>0.0</v>
      </c>
      <c r="AC380" s="238">
        <v>0.0</v>
      </c>
      <c r="AD380" s="238">
        <v>11.12</v>
      </c>
      <c r="AE380" s="243">
        <v>72.86</v>
      </c>
      <c r="AF380" s="238">
        <v>0.0</v>
      </c>
      <c r="AG380" s="238">
        <v>0.0</v>
      </c>
      <c r="AH380" s="243">
        <v>0.0</v>
      </c>
      <c r="AI380" s="245">
        <v>24.5</v>
      </c>
      <c r="AJ380" s="238">
        <v>0.0</v>
      </c>
      <c r="AK380" s="238">
        <v>0.49</v>
      </c>
      <c r="AL380" s="246">
        <v>24.99</v>
      </c>
      <c r="AM380" s="243">
        <v>416.67</v>
      </c>
      <c r="AN380" s="238" t="s">
        <v>1565</v>
      </c>
      <c r="AO380" s="238">
        <v>3.997</v>
      </c>
      <c r="AP380" s="238" t="s">
        <v>1052</v>
      </c>
      <c r="AQ380" s="238" t="s">
        <v>1565</v>
      </c>
      <c r="AR380" s="239"/>
      <c r="AS380" s="238" t="s">
        <v>1860</v>
      </c>
      <c r="AT380" s="238" t="s">
        <v>1565</v>
      </c>
      <c r="AU380" s="239"/>
      <c r="AV380" s="239"/>
      <c r="AW380" s="239"/>
      <c r="AX380" s="238" t="s">
        <v>1052</v>
      </c>
      <c r="AY380" s="238" t="s">
        <v>1565</v>
      </c>
    </row>
    <row r="381" ht="22.5" hidden="1" customHeight="1">
      <c r="A381" s="227">
        <v>45842.0</v>
      </c>
      <c r="B381" s="238">
        <v>2.10065965766224E14</v>
      </c>
      <c r="C381" s="239"/>
      <c r="D381" s="240">
        <v>45836.54820601852</v>
      </c>
      <c r="E381" s="238" t="s">
        <v>1563</v>
      </c>
      <c r="F381" s="238" t="s">
        <v>1564</v>
      </c>
      <c r="G381" s="241"/>
      <c r="H381" s="239"/>
      <c r="I381" s="238" t="s">
        <v>1826</v>
      </c>
      <c r="J381" s="238">
        <v>580.0</v>
      </c>
      <c r="K381" s="238">
        <v>10.0</v>
      </c>
      <c r="L381" s="238">
        <v>120.0</v>
      </c>
      <c r="M381" s="238">
        <v>0.0</v>
      </c>
      <c r="N381" s="238">
        <v>120.0</v>
      </c>
      <c r="O381" s="242">
        <v>470.0</v>
      </c>
      <c r="P381" s="238">
        <v>23.5</v>
      </c>
      <c r="Q381" s="243">
        <v>493.5</v>
      </c>
      <c r="R381" s="238">
        <v>493.5</v>
      </c>
      <c r="S381" s="244">
        <v>0.1</v>
      </c>
      <c r="T381" s="238">
        <v>49.35</v>
      </c>
      <c r="U381" s="238">
        <v>0.0</v>
      </c>
      <c r="V381" s="238">
        <v>0.0</v>
      </c>
      <c r="W381" s="238">
        <v>0.0</v>
      </c>
      <c r="X381" s="238">
        <v>0.0</v>
      </c>
      <c r="Y381" s="238">
        <v>9.87</v>
      </c>
      <c r="Z381" s="238">
        <v>0.0</v>
      </c>
      <c r="AA381" s="238">
        <v>0.0</v>
      </c>
      <c r="AB381" s="238">
        <v>0.0</v>
      </c>
      <c r="AC381" s="238">
        <v>0.0</v>
      </c>
      <c r="AD381" s="238">
        <v>10.66</v>
      </c>
      <c r="AE381" s="243">
        <v>69.88</v>
      </c>
      <c r="AF381" s="238">
        <v>0.0</v>
      </c>
      <c r="AG381" s="238">
        <v>0.0</v>
      </c>
      <c r="AH381" s="243">
        <v>0.0</v>
      </c>
      <c r="AI381" s="245">
        <v>23.5</v>
      </c>
      <c r="AJ381" s="238">
        <v>0.0</v>
      </c>
      <c r="AK381" s="238">
        <v>0.47</v>
      </c>
      <c r="AL381" s="246">
        <v>23.97</v>
      </c>
      <c r="AM381" s="243">
        <v>399.65</v>
      </c>
      <c r="AN381" s="238" t="s">
        <v>1565</v>
      </c>
      <c r="AO381" s="238">
        <v>4.639</v>
      </c>
      <c r="AP381" s="238" t="s">
        <v>1052</v>
      </c>
      <c r="AQ381" s="238" t="s">
        <v>1565</v>
      </c>
      <c r="AR381" s="239"/>
      <c r="AS381" s="238" t="s">
        <v>1861</v>
      </c>
      <c r="AT381" s="238" t="s">
        <v>1565</v>
      </c>
      <c r="AU381" s="239"/>
      <c r="AV381" s="239"/>
      <c r="AW381" s="239"/>
      <c r="AX381" s="238" t="s">
        <v>1052</v>
      </c>
      <c r="AY381" s="238" t="s">
        <v>1565</v>
      </c>
    </row>
    <row r="382" ht="22.5" hidden="1" customHeight="1">
      <c r="A382" s="227">
        <v>45842.0</v>
      </c>
      <c r="B382" s="238">
        <v>2.10084111508044E14</v>
      </c>
      <c r="C382" s="239"/>
      <c r="D382" s="240">
        <v>45836.75822916667</v>
      </c>
      <c r="E382" s="238" t="s">
        <v>1563</v>
      </c>
      <c r="F382" s="238" t="s">
        <v>1564</v>
      </c>
      <c r="G382" s="241"/>
      <c r="H382" s="239"/>
      <c r="I382" s="238" t="s">
        <v>1826</v>
      </c>
      <c r="J382" s="238">
        <v>1470.0</v>
      </c>
      <c r="K382" s="238">
        <v>10.0</v>
      </c>
      <c r="L382" s="238">
        <v>120.0</v>
      </c>
      <c r="M382" s="238">
        <v>0.0</v>
      </c>
      <c r="N382" s="238">
        <v>120.0</v>
      </c>
      <c r="O382" s="242">
        <v>1360.0</v>
      </c>
      <c r="P382" s="238">
        <v>68.0</v>
      </c>
      <c r="Q382" s="243">
        <v>1428.0</v>
      </c>
      <c r="R382" s="238">
        <v>1428.0</v>
      </c>
      <c r="S382" s="244">
        <v>0.1</v>
      </c>
      <c r="T382" s="238">
        <v>142.8</v>
      </c>
      <c r="U382" s="238">
        <v>0.0</v>
      </c>
      <c r="V382" s="238">
        <v>0.0</v>
      </c>
      <c r="W382" s="238">
        <v>0.0</v>
      </c>
      <c r="X382" s="238">
        <v>0.0</v>
      </c>
      <c r="Y382" s="238">
        <v>28.56</v>
      </c>
      <c r="Z382" s="238">
        <v>0.0</v>
      </c>
      <c r="AA382" s="238">
        <v>0.0</v>
      </c>
      <c r="AB382" s="238">
        <v>0.0</v>
      </c>
      <c r="AC382" s="238">
        <v>0.0</v>
      </c>
      <c r="AD382" s="238">
        <v>30.84</v>
      </c>
      <c r="AE382" s="243">
        <v>202.2</v>
      </c>
      <c r="AF382" s="238">
        <v>0.0</v>
      </c>
      <c r="AG382" s="238">
        <v>0.0</v>
      </c>
      <c r="AH382" s="243">
        <v>0.0</v>
      </c>
      <c r="AI382" s="245">
        <v>68.0</v>
      </c>
      <c r="AJ382" s="238">
        <v>0.0</v>
      </c>
      <c r="AK382" s="238">
        <v>1.36</v>
      </c>
      <c r="AL382" s="246">
        <v>69.36</v>
      </c>
      <c r="AM382" s="243">
        <v>1156.44</v>
      </c>
      <c r="AN382" s="238" t="s">
        <v>1565</v>
      </c>
      <c r="AO382" s="238">
        <v>3.823</v>
      </c>
      <c r="AP382" s="238" t="s">
        <v>1052</v>
      </c>
      <c r="AQ382" s="238" t="s">
        <v>1565</v>
      </c>
      <c r="AR382" s="239"/>
      <c r="AS382" s="238" t="s">
        <v>1862</v>
      </c>
      <c r="AT382" s="238" t="s">
        <v>1565</v>
      </c>
      <c r="AU382" s="239"/>
      <c r="AV382" s="239"/>
      <c r="AW382" s="239"/>
      <c r="AX382" s="238" t="s">
        <v>1052</v>
      </c>
      <c r="AY382" s="238" t="s">
        <v>1565</v>
      </c>
    </row>
    <row r="383" ht="22.5" hidden="1" customHeight="1">
      <c r="A383" s="227">
        <v>45842.0</v>
      </c>
      <c r="B383" s="238">
        <v>2.10088154759947E14</v>
      </c>
      <c r="C383" s="239"/>
      <c r="D383" s="240">
        <v>45836.80502314815</v>
      </c>
      <c r="E383" s="238" t="s">
        <v>1563</v>
      </c>
      <c r="F383" s="238" t="s">
        <v>1564</v>
      </c>
      <c r="G383" s="241"/>
      <c r="H383" s="239"/>
      <c r="I383" s="238" t="s">
        <v>1582</v>
      </c>
      <c r="J383" s="238">
        <v>1820.0</v>
      </c>
      <c r="K383" s="238">
        <v>25.0</v>
      </c>
      <c r="L383" s="238">
        <v>120.0</v>
      </c>
      <c r="M383" s="238">
        <v>0.0</v>
      </c>
      <c r="N383" s="238">
        <v>120.0</v>
      </c>
      <c r="O383" s="242">
        <v>1725.0</v>
      </c>
      <c r="P383" s="238">
        <v>86.26</v>
      </c>
      <c r="Q383" s="243">
        <v>1811.26</v>
      </c>
      <c r="R383" s="238">
        <v>1811.24</v>
      </c>
      <c r="S383" s="244">
        <v>0.1</v>
      </c>
      <c r="T383" s="238">
        <v>181.12</v>
      </c>
      <c r="U383" s="238">
        <v>0.0</v>
      </c>
      <c r="V383" s="238">
        <v>0.0</v>
      </c>
      <c r="W383" s="238">
        <v>0.0</v>
      </c>
      <c r="X383" s="238">
        <v>0.0</v>
      </c>
      <c r="Y383" s="238">
        <v>36.22</v>
      </c>
      <c r="Z383" s="238">
        <v>0.0</v>
      </c>
      <c r="AA383" s="238">
        <v>0.0</v>
      </c>
      <c r="AB383" s="238">
        <v>0.0</v>
      </c>
      <c r="AC383" s="238">
        <v>0.0</v>
      </c>
      <c r="AD383" s="238">
        <v>39.12</v>
      </c>
      <c r="AE383" s="243">
        <v>256.46</v>
      </c>
      <c r="AF383" s="238">
        <v>0.0</v>
      </c>
      <c r="AG383" s="238">
        <v>0.0</v>
      </c>
      <c r="AH383" s="243">
        <v>0.0</v>
      </c>
      <c r="AI383" s="245">
        <v>86.25</v>
      </c>
      <c r="AJ383" s="238">
        <v>0.0</v>
      </c>
      <c r="AK383" s="238">
        <v>1.73</v>
      </c>
      <c r="AL383" s="246">
        <v>87.98</v>
      </c>
      <c r="AM383" s="243">
        <v>1466.81</v>
      </c>
      <c r="AN383" s="238" t="s">
        <v>1565</v>
      </c>
      <c r="AO383" s="238">
        <v>6.589</v>
      </c>
      <c r="AP383" s="238" t="s">
        <v>1052</v>
      </c>
      <c r="AQ383" s="238" t="s">
        <v>1565</v>
      </c>
      <c r="AR383" s="238" t="s">
        <v>1826</v>
      </c>
      <c r="AS383" s="238">
        <v>9.8297335E7</v>
      </c>
      <c r="AT383" s="238" t="s">
        <v>1565</v>
      </c>
      <c r="AU383" s="239"/>
      <c r="AV383" s="239"/>
      <c r="AW383" s="239"/>
      <c r="AX383" s="238" t="s">
        <v>1565</v>
      </c>
      <c r="AY383" s="238" t="s">
        <v>1565</v>
      </c>
    </row>
    <row r="384" ht="22.5" hidden="1" customHeight="1">
      <c r="A384" s="227">
        <v>45842.0</v>
      </c>
      <c r="B384" s="238">
        <v>2.100894535031E14</v>
      </c>
      <c r="C384" s="239"/>
      <c r="D384" s="240">
        <v>45836.82005787037</v>
      </c>
      <c r="E384" s="238" t="s">
        <v>1563</v>
      </c>
      <c r="F384" s="238" t="s">
        <v>1564</v>
      </c>
      <c r="G384" s="241"/>
      <c r="H384" s="239"/>
      <c r="I384" s="238" t="s">
        <v>1826</v>
      </c>
      <c r="J384" s="238">
        <v>590.0</v>
      </c>
      <c r="K384" s="238">
        <v>10.0</v>
      </c>
      <c r="L384" s="238">
        <v>120.0</v>
      </c>
      <c r="M384" s="238">
        <v>0.0</v>
      </c>
      <c r="N384" s="238">
        <v>120.0</v>
      </c>
      <c r="O384" s="242">
        <v>480.0</v>
      </c>
      <c r="P384" s="238">
        <v>24.0</v>
      </c>
      <c r="Q384" s="243">
        <v>504.0</v>
      </c>
      <c r="R384" s="238">
        <v>504.0</v>
      </c>
      <c r="S384" s="244">
        <v>0.1</v>
      </c>
      <c r="T384" s="238">
        <v>50.4</v>
      </c>
      <c r="U384" s="238">
        <v>0.0</v>
      </c>
      <c r="V384" s="238">
        <v>0.0</v>
      </c>
      <c r="W384" s="238">
        <v>0.0</v>
      </c>
      <c r="X384" s="238">
        <v>0.0</v>
      </c>
      <c r="Y384" s="238">
        <v>10.08</v>
      </c>
      <c r="Z384" s="238">
        <v>0.0</v>
      </c>
      <c r="AA384" s="238">
        <v>0.0</v>
      </c>
      <c r="AB384" s="238">
        <v>0.0</v>
      </c>
      <c r="AC384" s="238">
        <v>0.0</v>
      </c>
      <c r="AD384" s="238">
        <v>10.88</v>
      </c>
      <c r="AE384" s="243">
        <v>71.36</v>
      </c>
      <c r="AF384" s="238">
        <v>0.0</v>
      </c>
      <c r="AG384" s="238">
        <v>0.0</v>
      </c>
      <c r="AH384" s="243">
        <v>0.0</v>
      </c>
      <c r="AI384" s="245">
        <v>24.0</v>
      </c>
      <c r="AJ384" s="238">
        <v>0.0</v>
      </c>
      <c r="AK384" s="238">
        <v>0.48</v>
      </c>
      <c r="AL384" s="246">
        <v>24.48</v>
      </c>
      <c r="AM384" s="243">
        <v>408.14</v>
      </c>
      <c r="AN384" s="238" t="s">
        <v>1565</v>
      </c>
      <c r="AO384" s="238">
        <v>9.023</v>
      </c>
      <c r="AP384" s="238" t="s">
        <v>1052</v>
      </c>
      <c r="AQ384" s="238" t="s">
        <v>1565</v>
      </c>
      <c r="AR384" s="239"/>
      <c r="AS384" s="238">
        <v>9.8297335E7</v>
      </c>
      <c r="AT384" s="238" t="s">
        <v>1565</v>
      </c>
      <c r="AU384" s="239"/>
      <c r="AV384" s="239"/>
      <c r="AW384" s="239"/>
      <c r="AX384" s="238" t="s">
        <v>1052</v>
      </c>
      <c r="AY384" s="238" t="s">
        <v>1565</v>
      </c>
    </row>
    <row r="385" ht="22.5" hidden="1" customHeight="1">
      <c r="A385" s="227">
        <v>45842.0</v>
      </c>
      <c r="B385" s="238">
        <v>2.10092329225262E14</v>
      </c>
      <c r="C385" s="239"/>
      <c r="D385" s="240">
        <v>45836.85334490741</v>
      </c>
      <c r="E385" s="238" t="s">
        <v>1563</v>
      </c>
      <c r="F385" s="238" t="s">
        <v>1564</v>
      </c>
      <c r="G385" s="241"/>
      <c r="H385" s="239"/>
      <c r="I385" s="238" t="s">
        <v>1826</v>
      </c>
      <c r="J385" s="238">
        <v>2880.0</v>
      </c>
      <c r="K385" s="238">
        <v>25.0</v>
      </c>
      <c r="L385" s="238">
        <v>119.99</v>
      </c>
      <c r="M385" s="238">
        <v>0.0</v>
      </c>
      <c r="N385" s="238">
        <v>119.99</v>
      </c>
      <c r="O385" s="242">
        <v>2785.01</v>
      </c>
      <c r="P385" s="238">
        <v>139.26</v>
      </c>
      <c r="Q385" s="243">
        <v>2924.27</v>
      </c>
      <c r="R385" s="238">
        <v>2924.27</v>
      </c>
      <c r="S385" s="244">
        <v>0.1</v>
      </c>
      <c r="T385" s="238">
        <v>292.43</v>
      </c>
      <c r="U385" s="238">
        <v>0.0</v>
      </c>
      <c r="V385" s="238">
        <v>0.0</v>
      </c>
      <c r="W385" s="238">
        <v>0.0</v>
      </c>
      <c r="X385" s="238">
        <v>0.0</v>
      </c>
      <c r="Y385" s="238">
        <v>58.49</v>
      </c>
      <c r="Z385" s="238">
        <v>0.0</v>
      </c>
      <c r="AA385" s="238">
        <v>0.0</v>
      </c>
      <c r="AB385" s="238">
        <v>0.0</v>
      </c>
      <c r="AC385" s="238">
        <v>0.0</v>
      </c>
      <c r="AD385" s="238">
        <v>63.16</v>
      </c>
      <c r="AE385" s="243">
        <v>414.08</v>
      </c>
      <c r="AF385" s="238">
        <v>0.0</v>
      </c>
      <c r="AG385" s="238">
        <v>0.0</v>
      </c>
      <c r="AH385" s="243">
        <v>0.0</v>
      </c>
      <c r="AI385" s="245">
        <v>139.25</v>
      </c>
      <c r="AJ385" s="238">
        <v>0.0</v>
      </c>
      <c r="AK385" s="238">
        <v>2.79</v>
      </c>
      <c r="AL385" s="246">
        <v>142.04</v>
      </c>
      <c r="AM385" s="243">
        <v>2368.13</v>
      </c>
      <c r="AN385" s="238" t="s">
        <v>1565</v>
      </c>
      <c r="AO385" s="238">
        <v>3.777</v>
      </c>
      <c r="AP385" s="238" t="s">
        <v>1052</v>
      </c>
      <c r="AQ385" s="238" t="s">
        <v>1565</v>
      </c>
      <c r="AR385" s="239"/>
      <c r="AS385" s="238" t="s">
        <v>1863</v>
      </c>
      <c r="AT385" s="238" t="s">
        <v>1565</v>
      </c>
      <c r="AU385" s="239"/>
      <c r="AV385" s="239"/>
      <c r="AW385" s="239"/>
      <c r="AX385" s="238" t="s">
        <v>1052</v>
      </c>
      <c r="AY385" s="238" t="s">
        <v>1565</v>
      </c>
    </row>
    <row r="386" ht="22.5" hidden="1" customHeight="1">
      <c r="A386" s="227">
        <v>45842.0</v>
      </c>
      <c r="B386" s="238">
        <v>2.10096286797693E14</v>
      </c>
      <c r="C386" s="239"/>
      <c r="D386" s="240">
        <v>45836.899143518516</v>
      </c>
      <c r="E386" s="238" t="s">
        <v>1563</v>
      </c>
      <c r="F386" s="238" t="s">
        <v>1564</v>
      </c>
      <c r="G386" s="241"/>
      <c r="H386" s="239"/>
      <c r="I386" s="238" t="s">
        <v>1826</v>
      </c>
      <c r="J386" s="238">
        <v>1030.0</v>
      </c>
      <c r="K386" s="238">
        <v>10.0</v>
      </c>
      <c r="L386" s="238">
        <v>120.0</v>
      </c>
      <c r="M386" s="238">
        <v>0.0</v>
      </c>
      <c r="N386" s="238">
        <v>120.0</v>
      </c>
      <c r="O386" s="242">
        <v>920.0</v>
      </c>
      <c r="P386" s="238">
        <v>46.0</v>
      </c>
      <c r="Q386" s="243">
        <v>966.0</v>
      </c>
      <c r="R386" s="238">
        <v>966.0</v>
      </c>
      <c r="S386" s="244">
        <v>0.1</v>
      </c>
      <c r="T386" s="238">
        <v>96.6</v>
      </c>
      <c r="U386" s="238">
        <v>0.0</v>
      </c>
      <c r="V386" s="238">
        <v>0.0</v>
      </c>
      <c r="W386" s="238">
        <v>0.0</v>
      </c>
      <c r="X386" s="238">
        <v>0.0</v>
      </c>
      <c r="Y386" s="238">
        <v>19.32</v>
      </c>
      <c r="Z386" s="238">
        <v>0.0</v>
      </c>
      <c r="AA386" s="238">
        <v>0.0</v>
      </c>
      <c r="AB386" s="238">
        <v>0.0</v>
      </c>
      <c r="AC386" s="238">
        <v>0.0</v>
      </c>
      <c r="AD386" s="238">
        <v>20.86</v>
      </c>
      <c r="AE386" s="243">
        <v>136.78</v>
      </c>
      <c r="AF386" s="238">
        <v>0.0</v>
      </c>
      <c r="AG386" s="238">
        <v>0.0</v>
      </c>
      <c r="AH386" s="243">
        <v>0.0</v>
      </c>
      <c r="AI386" s="245">
        <v>46.0</v>
      </c>
      <c r="AJ386" s="238">
        <v>0.0</v>
      </c>
      <c r="AK386" s="238">
        <v>0.92</v>
      </c>
      <c r="AL386" s="246">
        <v>46.92</v>
      </c>
      <c r="AM386" s="243">
        <v>782.28</v>
      </c>
      <c r="AN386" s="238" t="s">
        <v>1565</v>
      </c>
      <c r="AO386" s="238">
        <v>2.026</v>
      </c>
      <c r="AP386" s="238" t="s">
        <v>1052</v>
      </c>
      <c r="AQ386" s="238" t="s">
        <v>1565</v>
      </c>
      <c r="AR386" s="239"/>
      <c r="AS386" s="238" t="s">
        <v>1864</v>
      </c>
      <c r="AT386" s="238" t="s">
        <v>1565</v>
      </c>
      <c r="AU386" s="239"/>
      <c r="AV386" s="239"/>
      <c r="AW386" s="239"/>
      <c r="AX386" s="238" t="s">
        <v>1052</v>
      </c>
      <c r="AY386" s="238" t="s">
        <v>1565</v>
      </c>
    </row>
    <row r="387" ht="22.5" hidden="1" customHeight="1">
      <c r="A387" s="227">
        <v>45842.0</v>
      </c>
      <c r="B387" s="238">
        <v>2.10102211783166E14</v>
      </c>
      <c r="C387" s="239"/>
      <c r="D387" s="240">
        <v>45836.96771990741</v>
      </c>
      <c r="E387" s="238" t="s">
        <v>1563</v>
      </c>
      <c r="F387" s="238" t="s">
        <v>1564</v>
      </c>
      <c r="G387" s="241"/>
      <c r="H387" s="239"/>
      <c r="I387" s="238" t="s">
        <v>1826</v>
      </c>
      <c r="J387" s="238">
        <v>580.0</v>
      </c>
      <c r="K387" s="238">
        <v>10.0</v>
      </c>
      <c r="L387" s="238">
        <v>120.0</v>
      </c>
      <c r="M387" s="238">
        <v>0.0</v>
      </c>
      <c r="N387" s="238">
        <v>120.0</v>
      </c>
      <c r="O387" s="242">
        <v>470.0</v>
      </c>
      <c r="P387" s="238">
        <v>23.5</v>
      </c>
      <c r="Q387" s="243">
        <v>493.5</v>
      </c>
      <c r="R387" s="238">
        <v>493.5</v>
      </c>
      <c r="S387" s="244">
        <v>0.1</v>
      </c>
      <c r="T387" s="238">
        <v>49.35</v>
      </c>
      <c r="U387" s="238">
        <v>0.0</v>
      </c>
      <c r="V387" s="238">
        <v>0.0</v>
      </c>
      <c r="W387" s="238">
        <v>0.0</v>
      </c>
      <c r="X387" s="238">
        <v>0.0</v>
      </c>
      <c r="Y387" s="238">
        <v>9.87</v>
      </c>
      <c r="Z387" s="238">
        <v>0.0</v>
      </c>
      <c r="AA387" s="238">
        <v>0.0</v>
      </c>
      <c r="AB387" s="238">
        <v>0.0</v>
      </c>
      <c r="AC387" s="238">
        <v>0.0</v>
      </c>
      <c r="AD387" s="238">
        <v>10.66</v>
      </c>
      <c r="AE387" s="243">
        <v>69.88</v>
      </c>
      <c r="AF387" s="238">
        <v>0.0</v>
      </c>
      <c r="AG387" s="238">
        <v>0.0</v>
      </c>
      <c r="AH387" s="243">
        <v>0.0</v>
      </c>
      <c r="AI387" s="245">
        <v>23.5</v>
      </c>
      <c r="AJ387" s="238">
        <v>0.0</v>
      </c>
      <c r="AK387" s="238">
        <v>0.47</v>
      </c>
      <c r="AL387" s="246">
        <v>23.97</v>
      </c>
      <c r="AM387" s="243">
        <v>399.65</v>
      </c>
      <c r="AN387" s="238" t="s">
        <v>1565</v>
      </c>
      <c r="AO387" s="238">
        <v>5.24</v>
      </c>
      <c r="AP387" s="238" t="s">
        <v>1052</v>
      </c>
      <c r="AQ387" s="238" t="s">
        <v>1565</v>
      </c>
      <c r="AR387" s="239"/>
      <c r="AS387" s="238" t="s">
        <v>1865</v>
      </c>
      <c r="AT387" s="238" t="s">
        <v>1565</v>
      </c>
      <c r="AU387" s="239"/>
      <c r="AV387" s="239"/>
      <c r="AW387" s="239"/>
      <c r="AX387" s="238" t="s">
        <v>1052</v>
      </c>
      <c r="AY387" s="238" t="s">
        <v>1565</v>
      </c>
    </row>
    <row r="388" ht="22.5" hidden="1" customHeight="1">
      <c r="A388" s="227">
        <v>45842.0</v>
      </c>
      <c r="B388" s="238">
        <v>2.10242922441681E14</v>
      </c>
      <c r="C388" s="239"/>
      <c r="D388" s="240">
        <v>45838.59631944444</v>
      </c>
      <c r="E388" s="238" t="s">
        <v>1563</v>
      </c>
      <c r="F388" s="238" t="s">
        <v>1564</v>
      </c>
      <c r="G388" s="241"/>
      <c r="H388" s="239"/>
      <c r="I388" s="238" t="s">
        <v>1826</v>
      </c>
      <c r="J388" s="238">
        <v>1120.0</v>
      </c>
      <c r="K388" s="238">
        <v>20.0</v>
      </c>
      <c r="L388" s="238">
        <v>120.0</v>
      </c>
      <c r="M388" s="238">
        <v>0.0</v>
      </c>
      <c r="N388" s="238">
        <v>120.0</v>
      </c>
      <c r="O388" s="242">
        <v>1020.0</v>
      </c>
      <c r="P388" s="238">
        <v>51.0</v>
      </c>
      <c r="Q388" s="243">
        <v>1071.0</v>
      </c>
      <c r="R388" s="238">
        <v>1071.0</v>
      </c>
      <c r="S388" s="244">
        <v>0.1</v>
      </c>
      <c r="T388" s="238">
        <v>107.1</v>
      </c>
      <c r="U388" s="238">
        <v>0.0</v>
      </c>
      <c r="V388" s="238">
        <v>0.0</v>
      </c>
      <c r="W388" s="238">
        <v>0.0</v>
      </c>
      <c r="X388" s="238">
        <v>0.0</v>
      </c>
      <c r="Y388" s="238">
        <v>21.42</v>
      </c>
      <c r="Z388" s="238">
        <v>0.0</v>
      </c>
      <c r="AA388" s="238">
        <v>0.0</v>
      </c>
      <c r="AB388" s="238">
        <v>0.0</v>
      </c>
      <c r="AC388" s="238">
        <v>0.0</v>
      </c>
      <c r="AD388" s="238">
        <v>23.14</v>
      </c>
      <c r="AE388" s="243">
        <v>151.66</v>
      </c>
      <c r="AF388" s="238">
        <v>0.0</v>
      </c>
      <c r="AG388" s="238">
        <v>0.0</v>
      </c>
      <c r="AH388" s="243">
        <v>0.0</v>
      </c>
      <c r="AI388" s="245">
        <v>51.0</v>
      </c>
      <c r="AJ388" s="238">
        <v>0.0</v>
      </c>
      <c r="AK388" s="238">
        <v>1.02</v>
      </c>
      <c r="AL388" s="246">
        <v>52.02</v>
      </c>
      <c r="AM388" s="243">
        <v>867.34</v>
      </c>
      <c r="AN388" s="238" t="s">
        <v>1565</v>
      </c>
      <c r="AO388" s="238">
        <v>2.9</v>
      </c>
      <c r="AP388" s="238" t="s">
        <v>1052</v>
      </c>
      <c r="AQ388" s="238" t="s">
        <v>1565</v>
      </c>
      <c r="AR388" s="239"/>
      <c r="AS388" s="238" t="s">
        <v>1866</v>
      </c>
      <c r="AT388" s="238" t="s">
        <v>1565</v>
      </c>
      <c r="AU388" s="239"/>
      <c r="AV388" s="239"/>
      <c r="AW388" s="239"/>
      <c r="AX388" s="238" t="s">
        <v>1052</v>
      </c>
      <c r="AY388" s="238" t="s">
        <v>1565</v>
      </c>
    </row>
    <row r="389" ht="22.5" hidden="1" customHeight="1">
      <c r="A389" s="227">
        <v>45842.0</v>
      </c>
      <c r="B389" s="238">
        <v>2.10252024326772E14</v>
      </c>
      <c r="C389" s="239"/>
      <c r="D389" s="240">
        <v>45838.70166666667</v>
      </c>
      <c r="E389" s="238" t="s">
        <v>1563</v>
      </c>
      <c r="F389" s="238" t="s">
        <v>1564</v>
      </c>
      <c r="G389" s="241"/>
      <c r="H389" s="239"/>
      <c r="I389" s="238" t="s">
        <v>1826</v>
      </c>
      <c r="J389" s="238">
        <v>1320.0</v>
      </c>
      <c r="K389" s="238">
        <v>30.0</v>
      </c>
      <c r="L389" s="238">
        <v>120.0</v>
      </c>
      <c r="M389" s="238">
        <v>0.0</v>
      </c>
      <c r="N389" s="238">
        <v>120.0</v>
      </c>
      <c r="O389" s="242">
        <v>1230.0</v>
      </c>
      <c r="P389" s="238">
        <v>61.5</v>
      </c>
      <c r="Q389" s="243">
        <v>1291.5</v>
      </c>
      <c r="R389" s="238">
        <v>1291.5</v>
      </c>
      <c r="S389" s="244">
        <v>0.1</v>
      </c>
      <c r="T389" s="238">
        <v>129.15</v>
      </c>
      <c r="U389" s="238">
        <v>0.0</v>
      </c>
      <c r="V389" s="238">
        <v>0.0</v>
      </c>
      <c r="W389" s="238">
        <v>0.0</v>
      </c>
      <c r="X389" s="238">
        <v>0.0</v>
      </c>
      <c r="Y389" s="238">
        <v>25.83</v>
      </c>
      <c r="Z389" s="238">
        <v>0.0</v>
      </c>
      <c r="AA389" s="238">
        <v>0.0</v>
      </c>
      <c r="AB389" s="238">
        <v>0.0</v>
      </c>
      <c r="AC389" s="238">
        <v>0.0</v>
      </c>
      <c r="AD389" s="238">
        <v>27.9</v>
      </c>
      <c r="AE389" s="243">
        <v>182.88</v>
      </c>
      <c r="AF389" s="238">
        <v>0.0</v>
      </c>
      <c r="AG389" s="238">
        <v>0.0</v>
      </c>
      <c r="AH389" s="243">
        <v>0.0</v>
      </c>
      <c r="AI389" s="245">
        <v>61.5</v>
      </c>
      <c r="AJ389" s="238">
        <v>0.0</v>
      </c>
      <c r="AK389" s="238">
        <v>1.23</v>
      </c>
      <c r="AL389" s="246">
        <v>62.73</v>
      </c>
      <c r="AM389" s="243">
        <v>1045.89</v>
      </c>
      <c r="AN389" s="238" t="s">
        <v>1565</v>
      </c>
      <c r="AO389" s="238">
        <v>15.922</v>
      </c>
      <c r="AP389" s="238" t="s">
        <v>1052</v>
      </c>
      <c r="AQ389" s="238" t="s">
        <v>1565</v>
      </c>
      <c r="AR389" s="239"/>
      <c r="AS389" s="238">
        <v>9.8297335E7</v>
      </c>
      <c r="AT389" s="238" t="s">
        <v>1565</v>
      </c>
      <c r="AU389" s="239"/>
      <c r="AV389" s="239"/>
      <c r="AW389" s="239"/>
      <c r="AX389" s="238" t="s">
        <v>1052</v>
      </c>
      <c r="AY389" s="238" t="s">
        <v>1565</v>
      </c>
    </row>
    <row r="390" ht="22.5" hidden="1" customHeight="1">
      <c r="A390" s="227">
        <v>45842.0</v>
      </c>
      <c r="B390" s="238">
        <v>2.10257716984427E14</v>
      </c>
      <c r="C390" s="239"/>
      <c r="D390" s="240">
        <v>45838.767546296294</v>
      </c>
      <c r="E390" s="238" t="s">
        <v>1563</v>
      </c>
      <c r="F390" s="238" t="s">
        <v>1564</v>
      </c>
      <c r="G390" s="241"/>
      <c r="H390" s="239"/>
      <c r="I390" s="247"/>
      <c r="J390" s="238">
        <v>2440.0</v>
      </c>
      <c r="K390" s="238">
        <v>20.0</v>
      </c>
      <c r="L390" s="238">
        <v>0.0</v>
      </c>
      <c r="M390" s="238">
        <v>0.0</v>
      </c>
      <c r="N390" s="238">
        <v>0.0</v>
      </c>
      <c r="O390" s="242">
        <v>2460.0</v>
      </c>
      <c r="P390" s="238">
        <v>123.0</v>
      </c>
      <c r="Q390" s="243">
        <v>2583.0</v>
      </c>
      <c r="R390" s="238">
        <v>2583.0</v>
      </c>
      <c r="S390" s="244">
        <v>0.1</v>
      </c>
      <c r="T390" s="238">
        <v>258.3</v>
      </c>
      <c r="U390" s="238">
        <v>0.0</v>
      </c>
      <c r="V390" s="238">
        <v>0.0</v>
      </c>
      <c r="W390" s="238">
        <v>0.0</v>
      </c>
      <c r="X390" s="238">
        <v>0.0</v>
      </c>
      <c r="Y390" s="238">
        <v>51.66</v>
      </c>
      <c r="Z390" s="238">
        <v>0.0</v>
      </c>
      <c r="AA390" s="238">
        <v>0.0</v>
      </c>
      <c r="AB390" s="238">
        <v>0.0</v>
      </c>
      <c r="AC390" s="238">
        <v>0.0</v>
      </c>
      <c r="AD390" s="238">
        <v>55.8</v>
      </c>
      <c r="AE390" s="243">
        <v>365.76</v>
      </c>
      <c r="AF390" s="238">
        <v>0.0</v>
      </c>
      <c r="AG390" s="238">
        <v>0.0</v>
      </c>
      <c r="AH390" s="243">
        <v>0.0</v>
      </c>
      <c r="AI390" s="245">
        <v>123.0</v>
      </c>
      <c r="AJ390" s="238">
        <v>0.0</v>
      </c>
      <c r="AK390" s="238">
        <v>2.46</v>
      </c>
      <c r="AL390" s="246">
        <v>125.46</v>
      </c>
      <c r="AM390" s="243">
        <v>2091.8</v>
      </c>
      <c r="AN390" s="238" t="s">
        <v>1565</v>
      </c>
      <c r="AO390" s="238">
        <v>15.95</v>
      </c>
      <c r="AP390" s="238" t="s">
        <v>1052</v>
      </c>
      <c r="AQ390" s="238" t="s">
        <v>1565</v>
      </c>
      <c r="AR390" s="239"/>
      <c r="AS390" s="238"/>
      <c r="AT390" s="238" t="s">
        <v>1565</v>
      </c>
      <c r="AU390" s="239"/>
      <c r="AV390" s="239"/>
      <c r="AW390" s="239"/>
      <c r="AX390" s="238" t="s">
        <v>1565</v>
      </c>
      <c r="AY390" s="238" t="s">
        <v>1565</v>
      </c>
    </row>
    <row r="391" ht="22.5" hidden="1" customHeight="1">
      <c r="A391" s="227">
        <v>45842.0</v>
      </c>
      <c r="B391" s="238">
        <v>2.10257886214935E14</v>
      </c>
      <c r="C391" s="239"/>
      <c r="D391" s="240">
        <v>45838.76951388889</v>
      </c>
      <c r="E391" s="238" t="s">
        <v>1563</v>
      </c>
      <c r="F391" s="238" t="s">
        <v>1564</v>
      </c>
      <c r="G391" s="241"/>
      <c r="H391" s="239"/>
      <c r="I391" s="238" t="s">
        <v>1826</v>
      </c>
      <c r="J391" s="238">
        <v>890.0</v>
      </c>
      <c r="K391" s="238">
        <v>0.0</v>
      </c>
      <c r="L391" s="238">
        <v>120.0</v>
      </c>
      <c r="M391" s="238">
        <v>0.0</v>
      </c>
      <c r="N391" s="238">
        <v>120.0</v>
      </c>
      <c r="O391" s="242">
        <v>770.0</v>
      </c>
      <c r="P391" s="238">
        <v>38.5</v>
      </c>
      <c r="Q391" s="243">
        <v>808.5</v>
      </c>
      <c r="R391" s="238">
        <v>808.5</v>
      </c>
      <c r="S391" s="244">
        <v>0.1</v>
      </c>
      <c r="T391" s="238">
        <v>80.85</v>
      </c>
      <c r="U391" s="238">
        <v>0.0</v>
      </c>
      <c r="V391" s="238">
        <v>0.0</v>
      </c>
      <c r="W391" s="238">
        <v>0.0</v>
      </c>
      <c r="X391" s="238">
        <v>0.0</v>
      </c>
      <c r="Y391" s="238">
        <v>16.17</v>
      </c>
      <c r="Z391" s="238">
        <v>0.0</v>
      </c>
      <c r="AA391" s="238">
        <v>0.0</v>
      </c>
      <c r="AB391" s="238">
        <v>0.0</v>
      </c>
      <c r="AC391" s="238">
        <v>0.0</v>
      </c>
      <c r="AD391" s="238">
        <v>17.46</v>
      </c>
      <c r="AE391" s="243">
        <v>114.48</v>
      </c>
      <c r="AF391" s="238">
        <v>0.0</v>
      </c>
      <c r="AG391" s="238">
        <v>0.0</v>
      </c>
      <c r="AH391" s="243">
        <v>0.0</v>
      </c>
      <c r="AI391" s="245">
        <v>38.5</v>
      </c>
      <c r="AJ391" s="238">
        <v>0.0</v>
      </c>
      <c r="AK391" s="238">
        <v>0.77</v>
      </c>
      <c r="AL391" s="246">
        <v>39.27</v>
      </c>
      <c r="AM391" s="243">
        <v>654.75</v>
      </c>
      <c r="AN391" s="238" t="s">
        <v>1565</v>
      </c>
      <c r="AO391" s="238">
        <v>2.028</v>
      </c>
      <c r="AP391" s="238" t="s">
        <v>1052</v>
      </c>
      <c r="AQ391" s="238" t="s">
        <v>1565</v>
      </c>
      <c r="AR391" s="239"/>
      <c r="AS391" s="238" t="s">
        <v>1867</v>
      </c>
      <c r="AT391" s="238" t="s">
        <v>1565</v>
      </c>
      <c r="AU391" s="239"/>
      <c r="AV391" s="239"/>
      <c r="AW391" s="239"/>
      <c r="AX391" s="238" t="s">
        <v>1052</v>
      </c>
      <c r="AY391" s="238" t="s">
        <v>1565</v>
      </c>
    </row>
    <row r="392" ht="22.5" hidden="1" customHeight="1">
      <c r="A392" s="227">
        <v>45842.0</v>
      </c>
      <c r="B392" s="238">
        <v>2.10259498604154E14</v>
      </c>
      <c r="C392" s="239"/>
      <c r="D392" s="240">
        <v>45838.7881712963</v>
      </c>
      <c r="E392" s="238" t="s">
        <v>1563</v>
      </c>
      <c r="F392" s="238" t="s">
        <v>1564</v>
      </c>
      <c r="G392" s="241"/>
      <c r="H392" s="239"/>
      <c r="I392" s="238" t="s">
        <v>1826</v>
      </c>
      <c r="J392" s="238">
        <v>730.0</v>
      </c>
      <c r="K392" s="238">
        <v>10.0</v>
      </c>
      <c r="L392" s="238">
        <v>120.0</v>
      </c>
      <c r="M392" s="238">
        <v>0.0</v>
      </c>
      <c r="N392" s="238">
        <v>120.0</v>
      </c>
      <c r="O392" s="242">
        <v>620.0</v>
      </c>
      <c r="P392" s="238">
        <v>31.0</v>
      </c>
      <c r="Q392" s="243">
        <v>651.0</v>
      </c>
      <c r="R392" s="238">
        <v>651.0</v>
      </c>
      <c r="S392" s="244">
        <v>0.1</v>
      </c>
      <c r="T392" s="238">
        <v>65.1</v>
      </c>
      <c r="U392" s="238">
        <v>0.0</v>
      </c>
      <c r="V392" s="238">
        <v>0.0</v>
      </c>
      <c r="W392" s="238">
        <v>0.0</v>
      </c>
      <c r="X392" s="238">
        <v>0.0</v>
      </c>
      <c r="Y392" s="238">
        <v>13.02</v>
      </c>
      <c r="Z392" s="238">
        <v>0.0</v>
      </c>
      <c r="AA392" s="238">
        <v>0.0</v>
      </c>
      <c r="AB392" s="238">
        <v>0.0</v>
      </c>
      <c r="AC392" s="238">
        <v>0.0</v>
      </c>
      <c r="AD392" s="238">
        <v>14.06</v>
      </c>
      <c r="AE392" s="243">
        <v>92.18</v>
      </c>
      <c r="AF392" s="238">
        <v>0.0</v>
      </c>
      <c r="AG392" s="238">
        <v>0.0</v>
      </c>
      <c r="AH392" s="243">
        <v>0.0</v>
      </c>
      <c r="AI392" s="245">
        <v>31.0</v>
      </c>
      <c r="AJ392" s="238">
        <v>0.0</v>
      </c>
      <c r="AK392" s="238">
        <v>0.62</v>
      </c>
      <c r="AL392" s="246">
        <v>31.62</v>
      </c>
      <c r="AM392" s="243">
        <v>527.2</v>
      </c>
      <c r="AN392" s="238" t="s">
        <v>1565</v>
      </c>
      <c r="AO392" s="238">
        <v>3.107</v>
      </c>
      <c r="AP392" s="238" t="s">
        <v>1052</v>
      </c>
      <c r="AQ392" s="238" t="s">
        <v>1565</v>
      </c>
      <c r="AR392" s="239"/>
      <c r="AS392" s="238">
        <v>9.8297335E7</v>
      </c>
      <c r="AT392" s="238" t="s">
        <v>1565</v>
      </c>
      <c r="AU392" s="239"/>
      <c r="AV392" s="239"/>
      <c r="AW392" s="239"/>
      <c r="AX392" s="238" t="s">
        <v>1565</v>
      </c>
      <c r="AY392" s="238" t="s">
        <v>1565</v>
      </c>
    </row>
    <row r="393" ht="22.5" hidden="1" customHeight="1">
      <c r="A393" s="227">
        <v>45842.0</v>
      </c>
      <c r="B393" s="238">
        <v>2.10261185299748E14</v>
      </c>
      <c r="C393" s="239"/>
      <c r="D393" s="240">
        <v>45838.80769675926</v>
      </c>
      <c r="E393" s="238" t="s">
        <v>1563</v>
      </c>
      <c r="F393" s="238" t="s">
        <v>1564</v>
      </c>
      <c r="G393" s="241"/>
      <c r="H393" s="239"/>
      <c r="I393" s="238" t="s">
        <v>1826</v>
      </c>
      <c r="J393" s="238">
        <v>530.0</v>
      </c>
      <c r="K393" s="238">
        <v>10.0</v>
      </c>
      <c r="L393" s="238">
        <v>120.0</v>
      </c>
      <c r="M393" s="238">
        <v>0.0</v>
      </c>
      <c r="N393" s="238">
        <v>120.0</v>
      </c>
      <c r="O393" s="242">
        <v>420.0</v>
      </c>
      <c r="P393" s="238">
        <v>21.0</v>
      </c>
      <c r="Q393" s="243">
        <v>441.0</v>
      </c>
      <c r="R393" s="238">
        <v>441.0</v>
      </c>
      <c r="S393" s="244">
        <v>0.1</v>
      </c>
      <c r="T393" s="238">
        <v>44.1</v>
      </c>
      <c r="U393" s="238">
        <v>0.0</v>
      </c>
      <c r="V393" s="238">
        <v>0.0</v>
      </c>
      <c r="W393" s="238">
        <v>0.0</v>
      </c>
      <c r="X393" s="238">
        <v>0.0</v>
      </c>
      <c r="Y393" s="238">
        <v>8.82</v>
      </c>
      <c r="Z393" s="238">
        <v>0.0</v>
      </c>
      <c r="AA393" s="238">
        <v>0.0</v>
      </c>
      <c r="AB393" s="238">
        <v>0.0</v>
      </c>
      <c r="AC393" s="238">
        <v>0.0</v>
      </c>
      <c r="AD393" s="238">
        <v>9.52</v>
      </c>
      <c r="AE393" s="243">
        <v>62.44</v>
      </c>
      <c r="AF393" s="238">
        <v>0.0</v>
      </c>
      <c r="AG393" s="238">
        <v>0.0</v>
      </c>
      <c r="AH393" s="243">
        <v>0.0</v>
      </c>
      <c r="AI393" s="245">
        <v>21.0</v>
      </c>
      <c r="AJ393" s="238">
        <v>0.0</v>
      </c>
      <c r="AK393" s="238">
        <v>0.42</v>
      </c>
      <c r="AL393" s="246">
        <v>21.42</v>
      </c>
      <c r="AM393" s="243">
        <v>357.12</v>
      </c>
      <c r="AN393" s="238" t="s">
        <v>1565</v>
      </c>
      <c r="AO393" s="238">
        <v>6.632</v>
      </c>
      <c r="AP393" s="238" t="s">
        <v>1052</v>
      </c>
      <c r="AQ393" s="238" t="s">
        <v>1565</v>
      </c>
      <c r="AR393" s="239"/>
      <c r="AS393" s="238" t="s">
        <v>1868</v>
      </c>
      <c r="AT393" s="238" t="s">
        <v>1565</v>
      </c>
      <c r="AU393" s="239"/>
      <c r="AV393" s="239"/>
      <c r="AW393" s="239"/>
      <c r="AX393" s="238" t="s">
        <v>1052</v>
      </c>
      <c r="AY393" s="238" t="s">
        <v>1565</v>
      </c>
    </row>
    <row r="394" ht="22.5" hidden="1" customHeight="1">
      <c r="A394" s="227">
        <v>45842.0</v>
      </c>
      <c r="B394" s="238">
        <v>2.10265130498494E14</v>
      </c>
      <c r="C394" s="239"/>
      <c r="D394" s="240">
        <v>45838.85335648148</v>
      </c>
      <c r="E394" s="238" t="s">
        <v>1563</v>
      </c>
      <c r="F394" s="238" t="s">
        <v>1564</v>
      </c>
      <c r="G394" s="241"/>
      <c r="H394" s="239"/>
      <c r="I394" s="238" t="s">
        <v>1826</v>
      </c>
      <c r="J394" s="238">
        <v>880.0</v>
      </c>
      <c r="K394" s="238">
        <v>10.0</v>
      </c>
      <c r="L394" s="238">
        <v>120.0</v>
      </c>
      <c r="M394" s="238">
        <v>0.0</v>
      </c>
      <c r="N394" s="238">
        <v>120.0</v>
      </c>
      <c r="O394" s="242">
        <v>770.0</v>
      </c>
      <c r="P394" s="238">
        <v>38.5</v>
      </c>
      <c r="Q394" s="243">
        <v>808.5</v>
      </c>
      <c r="R394" s="238">
        <v>808.5</v>
      </c>
      <c r="S394" s="244">
        <v>0.1</v>
      </c>
      <c r="T394" s="238">
        <v>80.85</v>
      </c>
      <c r="U394" s="238">
        <v>0.0</v>
      </c>
      <c r="V394" s="238">
        <v>0.0</v>
      </c>
      <c r="W394" s="238">
        <v>0.0</v>
      </c>
      <c r="X394" s="238">
        <v>0.0</v>
      </c>
      <c r="Y394" s="238">
        <v>16.17</v>
      </c>
      <c r="Z394" s="238">
        <v>0.0</v>
      </c>
      <c r="AA394" s="238">
        <v>0.0</v>
      </c>
      <c r="AB394" s="238">
        <v>0.0</v>
      </c>
      <c r="AC394" s="238">
        <v>0.0</v>
      </c>
      <c r="AD394" s="238">
        <v>17.46</v>
      </c>
      <c r="AE394" s="243">
        <v>114.48</v>
      </c>
      <c r="AF394" s="238">
        <v>0.0</v>
      </c>
      <c r="AG394" s="238">
        <v>0.0</v>
      </c>
      <c r="AH394" s="243">
        <v>0.0</v>
      </c>
      <c r="AI394" s="245">
        <v>38.5</v>
      </c>
      <c r="AJ394" s="238">
        <v>0.0</v>
      </c>
      <c r="AK394" s="238">
        <v>0.77</v>
      </c>
      <c r="AL394" s="246">
        <v>39.27</v>
      </c>
      <c r="AM394" s="243">
        <v>654.75</v>
      </c>
      <c r="AN394" s="238" t="s">
        <v>1565</v>
      </c>
      <c r="AO394" s="238">
        <v>1.784</v>
      </c>
      <c r="AP394" s="238" t="s">
        <v>1052</v>
      </c>
      <c r="AQ394" s="238" t="s">
        <v>1565</v>
      </c>
      <c r="AR394" s="239"/>
      <c r="AS394" s="238" t="s">
        <v>1836</v>
      </c>
      <c r="AT394" s="238" t="s">
        <v>1565</v>
      </c>
      <c r="AU394" s="239"/>
      <c r="AV394" s="239"/>
      <c r="AW394" s="239"/>
      <c r="AX394" s="238" t="s">
        <v>1052</v>
      </c>
      <c r="AY394" s="238" t="s">
        <v>1565</v>
      </c>
    </row>
    <row r="395" ht="22.5" hidden="1" customHeight="1">
      <c r="A395" s="227">
        <v>45842.0</v>
      </c>
      <c r="B395" s="238">
        <v>2.10267839146227E14</v>
      </c>
      <c r="C395" s="239"/>
      <c r="D395" s="240">
        <v>45838.88471064815</v>
      </c>
      <c r="E395" s="238" t="s">
        <v>1563</v>
      </c>
      <c r="F395" s="238" t="s">
        <v>1564</v>
      </c>
      <c r="G395" s="241"/>
      <c r="H395" s="239"/>
      <c r="I395" s="247"/>
      <c r="J395" s="238">
        <v>880.0</v>
      </c>
      <c r="K395" s="238">
        <v>10.0</v>
      </c>
      <c r="L395" s="238">
        <v>0.0</v>
      </c>
      <c r="M395" s="238">
        <v>0.0</v>
      </c>
      <c r="N395" s="238">
        <v>0.0</v>
      </c>
      <c r="O395" s="242">
        <v>890.0</v>
      </c>
      <c r="P395" s="238">
        <v>44.5</v>
      </c>
      <c r="Q395" s="243">
        <v>934.5</v>
      </c>
      <c r="R395" s="238">
        <v>934.5</v>
      </c>
      <c r="S395" s="244">
        <v>0.1</v>
      </c>
      <c r="T395" s="238">
        <v>93.45</v>
      </c>
      <c r="U395" s="238">
        <v>0.0</v>
      </c>
      <c r="V395" s="238">
        <v>0.0</v>
      </c>
      <c r="W395" s="238">
        <v>0.0</v>
      </c>
      <c r="X395" s="238">
        <v>0.0</v>
      </c>
      <c r="Y395" s="238">
        <v>18.69</v>
      </c>
      <c r="Z395" s="238">
        <v>0.0</v>
      </c>
      <c r="AA395" s="238">
        <v>0.0</v>
      </c>
      <c r="AB395" s="238">
        <v>0.0</v>
      </c>
      <c r="AC395" s="238">
        <v>0.0</v>
      </c>
      <c r="AD395" s="238">
        <v>20.18</v>
      </c>
      <c r="AE395" s="243">
        <v>132.32</v>
      </c>
      <c r="AF395" s="238">
        <v>0.0</v>
      </c>
      <c r="AG395" s="238">
        <v>0.0</v>
      </c>
      <c r="AH395" s="243">
        <v>0.0</v>
      </c>
      <c r="AI395" s="245">
        <v>44.5</v>
      </c>
      <c r="AJ395" s="238">
        <v>0.0</v>
      </c>
      <c r="AK395" s="238">
        <v>0.89</v>
      </c>
      <c r="AL395" s="246">
        <v>45.39</v>
      </c>
      <c r="AM395" s="243">
        <v>756.77</v>
      </c>
      <c r="AN395" s="238" t="s">
        <v>1565</v>
      </c>
      <c r="AO395" s="238">
        <v>1.0</v>
      </c>
      <c r="AP395" s="238" t="s">
        <v>1052</v>
      </c>
      <c r="AQ395" s="238" t="s">
        <v>1565</v>
      </c>
      <c r="AR395" s="239"/>
      <c r="AS395" s="238"/>
      <c r="AT395" s="238" t="s">
        <v>1565</v>
      </c>
      <c r="AU395" s="239"/>
      <c r="AV395" s="239"/>
      <c r="AW395" s="239"/>
      <c r="AX395" s="238" t="s">
        <v>1565</v>
      </c>
      <c r="AY395" s="238" t="s">
        <v>1565</v>
      </c>
    </row>
    <row r="396" ht="22.5" hidden="1" customHeight="1">
      <c r="A396" s="227">
        <v>45842.0</v>
      </c>
      <c r="B396" s="238">
        <v>2.10270100653275E14</v>
      </c>
      <c r="C396" s="239"/>
      <c r="D396" s="240">
        <v>45838.91087962963</v>
      </c>
      <c r="E396" s="238" t="s">
        <v>1563</v>
      </c>
      <c r="F396" s="238" t="s">
        <v>1564</v>
      </c>
      <c r="G396" s="241"/>
      <c r="H396" s="239"/>
      <c r="I396" s="238" t="s">
        <v>1826</v>
      </c>
      <c r="J396" s="238">
        <v>590.0</v>
      </c>
      <c r="K396" s="238">
        <v>10.0</v>
      </c>
      <c r="L396" s="238">
        <v>120.0</v>
      </c>
      <c r="M396" s="238">
        <v>0.0</v>
      </c>
      <c r="N396" s="238">
        <v>120.0</v>
      </c>
      <c r="O396" s="242">
        <v>480.0</v>
      </c>
      <c r="P396" s="238">
        <v>24.0</v>
      </c>
      <c r="Q396" s="243">
        <v>504.0</v>
      </c>
      <c r="R396" s="238">
        <v>504.0</v>
      </c>
      <c r="S396" s="244">
        <v>0.1</v>
      </c>
      <c r="T396" s="238">
        <v>50.4</v>
      </c>
      <c r="U396" s="238">
        <v>0.0</v>
      </c>
      <c r="V396" s="238">
        <v>0.0</v>
      </c>
      <c r="W396" s="238">
        <v>0.0</v>
      </c>
      <c r="X396" s="238">
        <v>0.0</v>
      </c>
      <c r="Y396" s="238">
        <v>10.08</v>
      </c>
      <c r="Z396" s="238">
        <v>0.0</v>
      </c>
      <c r="AA396" s="238">
        <v>0.0</v>
      </c>
      <c r="AB396" s="238">
        <v>0.0</v>
      </c>
      <c r="AC396" s="238">
        <v>0.0</v>
      </c>
      <c r="AD396" s="238">
        <v>10.88</v>
      </c>
      <c r="AE396" s="243">
        <v>71.36</v>
      </c>
      <c r="AF396" s="238">
        <v>0.0</v>
      </c>
      <c r="AG396" s="238">
        <v>0.0</v>
      </c>
      <c r="AH396" s="243">
        <v>0.0</v>
      </c>
      <c r="AI396" s="245">
        <v>24.0</v>
      </c>
      <c r="AJ396" s="238">
        <v>0.0</v>
      </c>
      <c r="AK396" s="238">
        <v>0.48</v>
      </c>
      <c r="AL396" s="246">
        <v>24.48</v>
      </c>
      <c r="AM396" s="243">
        <v>408.14</v>
      </c>
      <c r="AN396" s="238" t="s">
        <v>1565</v>
      </c>
      <c r="AO396" s="238">
        <v>8.915</v>
      </c>
      <c r="AP396" s="238" t="s">
        <v>1052</v>
      </c>
      <c r="AQ396" s="238" t="s">
        <v>1565</v>
      </c>
      <c r="AR396" s="239"/>
      <c r="AS396" s="238">
        <v>9.8297335E7</v>
      </c>
      <c r="AT396" s="238" t="s">
        <v>1565</v>
      </c>
      <c r="AU396" s="239"/>
      <c r="AV396" s="239"/>
      <c r="AW396" s="239"/>
      <c r="AX396" s="238" t="s">
        <v>1052</v>
      </c>
      <c r="AY396" s="238" t="s">
        <v>1565</v>
      </c>
    </row>
    <row r="397" ht="22.5" hidden="1" customHeight="1">
      <c r="A397" s="227">
        <v>45842.0</v>
      </c>
      <c r="B397" s="238">
        <v>2.1027254166342E14</v>
      </c>
      <c r="C397" s="239"/>
      <c r="D397" s="240">
        <v>45838.93913194445</v>
      </c>
      <c r="E397" s="238" t="s">
        <v>1563</v>
      </c>
      <c r="F397" s="238" t="s">
        <v>1564</v>
      </c>
      <c r="G397" s="241"/>
      <c r="H397" s="239"/>
      <c r="I397" s="238" t="s">
        <v>1826</v>
      </c>
      <c r="J397" s="238">
        <v>890.0</v>
      </c>
      <c r="K397" s="238">
        <v>10.0</v>
      </c>
      <c r="L397" s="238">
        <v>120.0</v>
      </c>
      <c r="M397" s="238">
        <v>0.0</v>
      </c>
      <c r="N397" s="238">
        <v>120.0</v>
      </c>
      <c r="O397" s="242">
        <v>780.0</v>
      </c>
      <c r="P397" s="238">
        <v>39.0</v>
      </c>
      <c r="Q397" s="243">
        <v>819.0</v>
      </c>
      <c r="R397" s="238">
        <v>819.0</v>
      </c>
      <c r="S397" s="244">
        <v>0.1</v>
      </c>
      <c r="T397" s="238">
        <v>81.9</v>
      </c>
      <c r="U397" s="238">
        <v>0.0</v>
      </c>
      <c r="V397" s="238">
        <v>0.0</v>
      </c>
      <c r="W397" s="238">
        <v>0.0</v>
      </c>
      <c r="X397" s="238">
        <v>0.0</v>
      </c>
      <c r="Y397" s="238">
        <v>16.38</v>
      </c>
      <c r="Z397" s="238">
        <v>0.0</v>
      </c>
      <c r="AA397" s="238">
        <v>0.0</v>
      </c>
      <c r="AB397" s="238">
        <v>0.0</v>
      </c>
      <c r="AC397" s="238">
        <v>0.0</v>
      </c>
      <c r="AD397" s="238">
        <v>17.7</v>
      </c>
      <c r="AE397" s="243">
        <v>115.98</v>
      </c>
      <c r="AF397" s="238">
        <v>0.0</v>
      </c>
      <c r="AG397" s="238">
        <v>0.0</v>
      </c>
      <c r="AH397" s="243">
        <v>0.0</v>
      </c>
      <c r="AI397" s="245">
        <v>39.0</v>
      </c>
      <c r="AJ397" s="238">
        <v>0.0</v>
      </c>
      <c r="AK397" s="238">
        <v>0.78</v>
      </c>
      <c r="AL397" s="246">
        <v>39.78</v>
      </c>
      <c r="AM397" s="243">
        <v>663.26</v>
      </c>
      <c r="AN397" s="238" t="s">
        <v>1565</v>
      </c>
      <c r="AO397" s="238">
        <v>7.366</v>
      </c>
      <c r="AP397" s="238" t="s">
        <v>1052</v>
      </c>
      <c r="AQ397" s="238" t="s">
        <v>1565</v>
      </c>
      <c r="AR397" s="239"/>
      <c r="AS397" s="238" t="s">
        <v>1869</v>
      </c>
      <c r="AT397" s="238" t="s">
        <v>1565</v>
      </c>
      <c r="AU397" s="239"/>
      <c r="AV397" s="239"/>
      <c r="AW397" s="239"/>
      <c r="AX397" s="238" t="s">
        <v>1052</v>
      </c>
      <c r="AY397" s="238" t="s">
        <v>1565</v>
      </c>
    </row>
    <row r="398" ht="22.5" customHeight="1">
      <c r="A398" s="227">
        <v>45847.0</v>
      </c>
      <c r="B398" s="238">
        <v>2.1032213113429E14</v>
      </c>
      <c r="C398" s="239"/>
      <c r="D398" s="240">
        <v>45839.513090277775</v>
      </c>
      <c r="E398" s="238" t="s">
        <v>1563</v>
      </c>
      <c r="F398" s="238" t="s">
        <v>1564</v>
      </c>
      <c r="G398" s="241"/>
      <c r="H398" s="239"/>
      <c r="I398" s="238" t="s">
        <v>1826</v>
      </c>
      <c r="J398" s="238">
        <v>560.0</v>
      </c>
      <c r="K398" s="238">
        <v>10.0</v>
      </c>
      <c r="L398" s="238">
        <v>120.0</v>
      </c>
      <c r="M398" s="238">
        <v>0.0</v>
      </c>
      <c r="N398" s="238">
        <v>120.0</v>
      </c>
      <c r="O398" s="242">
        <v>450.0</v>
      </c>
      <c r="P398" s="238">
        <v>22.5</v>
      </c>
      <c r="Q398" s="243">
        <v>472.5</v>
      </c>
      <c r="R398" s="238">
        <v>472.5</v>
      </c>
      <c r="S398" s="244">
        <v>0.1</v>
      </c>
      <c r="T398" s="238">
        <v>47.25</v>
      </c>
      <c r="U398" s="238">
        <v>0.0</v>
      </c>
      <c r="V398" s="238">
        <v>0.0</v>
      </c>
      <c r="W398" s="238">
        <v>0.0</v>
      </c>
      <c r="X398" s="238">
        <v>0.0</v>
      </c>
      <c r="Y398" s="238">
        <v>9.45</v>
      </c>
      <c r="Z398" s="238">
        <v>0.0</v>
      </c>
      <c r="AA398" s="238">
        <v>0.0</v>
      </c>
      <c r="AB398" s="238">
        <v>0.0</v>
      </c>
      <c r="AC398" s="238">
        <v>0.0</v>
      </c>
      <c r="AD398" s="238">
        <v>10.2</v>
      </c>
      <c r="AE398" s="243">
        <v>66.9</v>
      </c>
      <c r="AF398" s="238">
        <v>0.0</v>
      </c>
      <c r="AG398" s="238">
        <v>0.0</v>
      </c>
      <c r="AH398" s="243">
        <v>0.0</v>
      </c>
      <c r="AI398" s="245">
        <v>22.5</v>
      </c>
      <c r="AJ398" s="238">
        <v>0.0</v>
      </c>
      <c r="AK398" s="238">
        <v>0.45</v>
      </c>
      <c r="AL398" s="246">
        <v>22.95</v>
      </c>
      <c r="AM398" s="243">
        <v>382.63</v>
      </c>
      <c r="AN398" s="238" t="s">
        <v>1565</v>
      </c>
      <c r="AO398" s="238">
        <v>3.831</v>
      </c>
      <c r="AP398" s="238" t="s">
        <v>1052</v>
      </c>
      <c r="AQ398" s="238" t="s">
        <v>1565</v>
      </c>
      <c r="AR398" s="239"/>
      <c r="AS398" s="238" t="s">
        <v>1870</v>
      </c>
      <c r="AT398" s="238" t="s">
        <v>1565</v>
      </c>
      <c r="AU398" s="239"/>
      <c r="AV398" s="239"/>
      <c r="AW398" s="239"/>
      <c r="AX398" s="238" t="s">
        <v>1052</v>
      </c>
      <c r="AY398" s="238" t="s">
        <v>1565</v>
      </c>
    </row>
    <row r="399" ht="22.5" customHeight="1">
      <c r="A399" s="227">
        <v>45847.0</v>
      </c>
      <c r="B399" s="238">
        <v>2.1033408469766E14</v>
      </c>
      <c r="C399" s="239"/>
      <c r="D399" s="240">
        <v>45839.65143518519</v>
      </c>
      <c r="E399" s="238" t="s">
        <v>1563</v>
      </c>
      <c r="F399" s="238" t="s">
        <v>1564</v>
      </c>
      <c r="G399" s="241"/>
      <c r="H399" s="239"/>
      <c r="I399" s="238"/>
      <c r="J399" s="238">
        <v>490.0</v>
      </c>
      <c r="K399" s="238">
        <v>15.0</v>
      </c>
      <c r="L399" s="238">
        <v>0.0</v>
      </c>
      <c r="M399" s="238">
        <v>0.0</v>
      </c>
      <c r="N399" s="238">
        <v>0.0</v>
      </c>
      <c r="O399" s="242">
        <v>505.0</v>
      </c>
      <c r="P399" s="238">
        <v>25.26</v>
      </c>
      <c r="Q399" s="243">
        <v>530.26</v>
      </c>
      <c r="R399" s="238">
        <v>530.24</v>
      </c>
      <c r="S399" s="244">
        <v>0.1</v>
      </c>
      <c r="T399" s="238">
        <v>53.02</v>
      </c>
      <c r="U399" s="238">
        <v>0.0</v>
      </c>
      <c r="V399" s="238">
        <v>0.0</v>
      </c>
      <c r="W399" s="238">
        <v>0.0</v>
      </c>
      <c r="X399" s="238">
        <v>0.0</v>
      </c>
      <c r="Y399" s="238">
        <v>10.6</v>
      </c>
      <c r="Z399" s="238">
        <v>0.0</v>
      </c>
      <c r="AA399" s="238">
        <v>0.0</v>
      </c>
      <c r="AB399" s="238">
        <v>0.0</v>
      </c>
      <c r="AC399" s="238">
        <v>0.0</v>
      </c>
      <c r="AD399" s="238">
        <v>11.46</v>
      </c>
      <c r="AE399" s="243">
        <v>75.08</v>
      </c>
      <c r="AF399" s="238">
        <v>0.0</v>
      </c>
      <c r="AG399" s="238">
        <v>0.0</v>
      </c>
      <c r="AH399" s="243">
        <v>0.0</v>
      </c>
      <c r="AI399" s="245">
        <v>25.25</v>
      </c>
      <c r="AJ399" s="238">
        <v>0.0</v>
      </c>
      <c r="AK399" s="238">
        <v>0.51</v>
      </c>
      <c r="AL399" s="246">
        <v>25.76</v>
      </c>
      <c r="AM399" s="243">
        <v>429.43</v>
      </c>
      <c r="AN399" s="238" t="s">
        <v>1565</v>
      </c>
      <c r="AO399" s="238">
        <v>5.334</v>
      </c>
      <c r="AP399" s="238" t="s">
        <v>1052</v>
      </c>
      <c r="AQ399" s="238" t="s">
        <v>1565</v>
      </c>
      <c r="AR399" s="239"/>
      <c r="AS399" s="238" t="s">
        <v>1871</v>
      </c>
      <c r="AT399" s="238" t="s">
        <v>1565</v>
      </c>
      <c r="AU399" s="239"/>
      <c r="AV399" s="239"/>
      <c r="AW399" s="239"/>
      <c r="AX399" s="238" t="s">
        <v>1052</v>
      </c>
      <c r="AY399" s="238" t="s">
        <v>1565</v>
      </c>
    </row>
    <row r="400" ht="22.5" customHeight="1">
      <c r="A400" s="227">
        <v>45847.0</v>
      </c>
      <c r="B400" s="238">
        <v>2.10349946215913E14</v>
      </c>
      <c r="C400" s="239"/>
      <c r="D400" s="240">
        <v>45839.835023148145</v>
      </c>
      <c r="E400" s="238" t="s">
        <v>1563</v>
      </c>
      <c r="F400" s="238" t="s">
        <v>1564</v>
      </c>
      <c r="G400" s="241"/>
      <c r="H400" s="239"/>
      <c r="I400" s="238" t="s">
        <v>1826</v>
      </c>
      <c r="J400" s="238">
        <v>780.0</v>
      </c>
      <c r="K400" s="238">
        <v>10.0</v>
      </c>
      <c r="L400" s="238">
        <v>120.0</v>
      </c>
      <c r="M400" s="238">
        <v>0.0</v>
      </c>
      <c r="N400" s="238">
        <v>120.0</v>
      </c>
      <c r="O400" s="242">
        <v>670.0</v>
      </c>
      <c r="P400" s="238">
        <v>33.5</v>
      </c>
      <c r="Q400" s="243">
        <v>703.5</v>
      </c>
      <c r="R400" s="238">
        <v>703.5</v>
      </c>
      <c r="S400" s="244">
        <v>0.1</v>
      </c>
      <c r="T400" s="238">
        <v>70.35</v>
      </c>
      <c r="U400" s="238">
        <v>0.0</v>
      </c>
      <c r="V400" s="238">
        <v>0.0</v>
      </c>
      <c r="W400" s="238">
        <v>0.0</v>
      </c>
      <c r="X400" s="238">
        <v>0.0</v>
      </c>
      <c r="Y400" s="238">
        <v>14.07</v>
      </c>
      <c r="Z400" s="238">
        <v>0.0</v>
      </c>
      <c r="AA400" s="238">
        <v>0.0</v>
      </c>
      <c r="AB400" s="238">
        <v>0.0</v>
      </c>
      <c r="AC400" s="238">
        <v>0.0</v>
      </c>
      <c r="AD400" s="238">
        <v>15.2</v>
      </c>
      <c r="AE400" s="243">
        <v>99.62</v>
      </c>
      <c r="AF400" s="238">
        <v>0.0</v>
      </c>
      <c r="AG400" s="238">
        <v>0.0</v>
      </c>
      <c r="AH400" s="243">
        <v>0.0</v>
      </c>
      <c r="AI400" s="245">
        <v>33.5</v>
      </c>
      <c r="AJ400" s="238">
        <v>0.0</v>
      </c>
      <c r="AK400" s="238">
        <v>0.67</v>
      </c>
      <c r="AL400" s="246">
        <v>34.17</v>
      </c>
      <c r="AM400" s="243">
        <v>569.71</v>
      </c>
      <c r="AN400" s="238" t="s">
        <v>1565</v>
      </c>
      <c r="AO400" s="238">
        <v>3.371</v>
      </c>
      <c r="AP400" s="238" t="s">
        <v>1052</v>
      </c>
      <c r="AQ400" s="238" t="s">
        <v>1565</v>
      </c>
      <c r="AR400" s="239"/>
      <c r="AS400" s="238" t="s">
        <v>1872</v>
      </c>
      <c r="AT400" s="238" t="s">
        <v>1565</v>
      </c>
      <c r="AU400" s="239"/>
      <c r="AV400" s="239"/>
      <c r="AW400" s="239"/>
      <c r="AX400" s="238" t="s">
        <v>1052</v>
      </c>
      <c r="AY400" s="238" t="s">
        <v>1565</v>
      </c>
    </row>
    <row r="401" ht="22.5" customHeight="1">
      <c r="A401" s="227">
        <v>45847.0</v>
      </c>
      <c r="B401" s="238">
        <v>2.10351677781428E14</v>
      </c>
      <c r="C401" s="239"/>
      <c r="D401" s="240">
        <v>45839.85505787037</v>
      </c>
      <c r="E401" s="238" t="s">
        <v>1563</v>
      </c>
      <c r="F401" s="238" t="s">
        <v>1564</v>
      </c>
      <c r="G401" s="241"/>
      <c r="H401" s="239"/>
      <c r="I401" s="238" t="s">
        <v>1826</v>
      </c>
      <c r="J401" s="238">
        <v>530.0</v>
      </c>
      <c r="K401" s="238">
        <v>10.0</v>
      </c>
      <c r="L401" s="238">
        <v>120.0</v>
      </c>
      <c r="M401" s="238">
        <v>0.0</v>
      </c>
      <c r="N401" s="238">
        <v>120.0</v>
      </c>
      <c r="O401" s="242">
        <v>420.0</v>
      </c>
      <c r="P401" s="238">
        <v>21.0</v>
      </c>
      <c r="Q401" s="243">
        <v>441.0</v>
      </c>
      <c r="R401" s="238">
        <v>441.0</v>
      </c>
      <c r="S401" s="244">
        <v>0.1</v>
      </c>
      <c r="T401" s="238">
        <v>44.1</v>
      </c>
      <c r="U401" s="238">
        <v>0.0</v>
      </c>
      <c r="V401" s="238">
        <v>0.0</v>
      </c>
      <c r="W401" s="238">
        <v>0.0</v>
      </c>
      <c r="X401" s="238">
        <v>0.0</v>
      </c>
      <c r="Y401" s="238">
        <v>8.82</v>
      </c>
      <c r="Z401" s="238">
        <v>0.0</v>
      </c>
      <c r="AA401" s="238">
        <v>0.0</v>
      </c>
      <c r="AB401" s="238">
        <v>0.0</v>
      </c>
      <c r="AC401" s="238">
        <v>0.0</v>
      </c>
      <c r="AD401" s="238">
        <v>9.52</v>
      </c>
      <c r="AE401" s="243">
        <v>62.44</v>
      </c>
      <c r="AF401" s="238">
        <v>0.0</v>
      </c>
      <c r="AG401" s="238">
        <v>0.0</v>
      </c>
      <c r="AH401" s="243">
        <v>0.0</v>
      </c>
      <c r="AI401" s="245">
        <v>21.0</v>
      </c>
      <c r="AJ401" s="238">
        <v>0.0</v>
      </c>
      <c r="AK401" s="238">
        <v>0.42</v>
      </c>
      <c r="AL401" s="246">
        <v>21.42</v>
      </c>
      <c r="AM401" s="243">
        <v>357.12</v>
      </c>
      <c r="AN401" s="238" t="s">
        <v>1565</v>
      </c>
      <c r="AO401" s="238">
        <v>3.768</v>
      </c>
      <c r="AP401" s="238" t="s">
        <v>1052</v>
      </c>
      <c r="AQ401" s="238" t="s">
        <v>1565</v>
      </c>
      <c r="AR401" s="239"/>
      <c r="AS401" s="238" t="s">
        <v>1873</v>
      </c>
      <c r="AT401" s="238" t="s">
        <v>1565</v>
      </c>
      <c r="AU401" s="239"/>
      <c r="AV401" s="239"/>
      <c r="AW401" s="239"/>
      <c r="AX401" s="238" t="s">
        <v>1052</v>
      </c>
      <c r="AY401" s="238" t="s">
        <v>1565</v>
      </c>
    </row>
    <row r="402" ht="22.5" customHeight="1">
      <c r="A402" s="227">
        <v>45847.0</v>
      </c>
      <c r="B402" s="238">
        <v>2.10352003454307E14</v>
      </c>
      <c r="C402" s="239"/>
      <c r="D402" s="240">
        <v>45839.858831018515</v>
      </c>
      <c r="E402" s="238" t="s">
        <v>1563</v>
      </c>
      <c r="F402" s="238" t="s">
        <v>1564</v>
      </c>
      <c r="G402" s="241"/>
      <c r="H402" s="239"/>
      <c r="I402" s="238" t="s">
        <v>1826</v>
      </c>
      <c r="J402" s="238">
        <v>1760.0</v>
      </c>
      <c r="K402" s="238">
        <v>20.0</v>
      </c>
      <c r="L402" s="238">
        <v>120.0</v>
      </c>
      <c r="M402" s="238">
        <v>0.0</v>
      </c>
      <c r="N402" s="238">
        <v>120.0</v>
      </c>
      <c r="O402" s="242">
        <v>1660.0</v>
      </c>
      <c r="P402" s="238">
        <v>83.0</v>
      </c>
      <c r="Q402" s="243">
        <v>1743.0</v>
      </c>
      <c r="R402" s="238">
        <v>1743.0</v>
      </c>
      <c r="S402" s="244">
        <v>0.1</v>
      </c>
      <c r="T402" s="238">
        <v>174.3</v>
      </c>
      <c r="U402" s="238">
        <v>0.0</v>
      </c>
      <c r="V402" s="238">
        <v>0.0</v>
      </c>
      <c r="W402" s="238">
        <v>0.0</v>
      </c>
      <c r="X402" s="238">
        <v>0.0</v>
      </c>
      <c r="Y402" s="238">
        <v>34.86</v>
      </c>
      <c r="Z402" s="238">
        <v>0.0</v>
      </c>
      <c r="AA402" s="238">
        <v>0.0</v>
      </c>
      <c r="AB402" s="238">
        <v>0.0</v>
      </c>
      <c r="AC402" s="238">
        <v>0.0</v>
      </c>
      <c r="AD402" s="238">
        <v>37.64</v>
      </c>
      <c r="AE402" s="243">
        <v>246.8</v>
      </c>
      <c r="AF402" s="238">
        <v>0.0</v>
      </c>
      <c r="AG402" s="238">
        <v>0.0</v>
      </c>
      <c r="AH402" s="243">
        <v>0.0</v>
      </c>
      <c r="AI402" s="245">
        <v>83.0</v>
      </c>
      <c r="AJ402" s="238">
        <v>0.0</v>
      </c>
      <c r="AK402" s="238">
        <v>1.66</v>
      </c>
      <c r="AL402" s="246">
        <v>84.66</v>
      </c>
      <c r="AM402" s="243">
        <v>1411.52</v>
      </c>
      <c r="AN402" s="238" t="s">
        <v>1565</v>
      </c>
      <c r="AO402" s="238">
        <v>2.9</v>
      </c>
      <c r="AP402" s="238" t="s">
        <v>1052</v>
      </c>
      <c r="AQ402" s="238" t="s">
        <v>1565</v>
      </c>
      <c r="AR402" s="239"/>
      <c r="AS402" s="238" t="s">
        <v>1849</v>
      </c>
      <c r="AT402" s="238" t="s">
        <v>1565</v>
      </c>
      <c r="AU402" s="239"/>
      <c r="AV402" s="239"/>
      <c r="AW402" s="239"/>
      <c r="AX402" s="238" t="s">
        <v>1052</v>
      </c>
      <c r="AY402" s="238" t="s">
        <v>1565</v>
      </c>
    </row>
    <row r="403" ht="22.5" customHeight="1">
      <c r="A403" s="227">
        <v>45847.0</v>
      </c>
      <c r="B403" s="238">
        <v>2.10353996621543E14</v>
      </c>
      <c r="C403" s="239"/>
      <c r="D403" s="240">
        <v>45839.881898148145</v>
      </c>
      <c r="E403" s="238" t="s">
        <v>1563</v>
      </c>
      <c r="F403" s="238" t="s">
        <v>1564</v>
      </c>
      <c r="G403" s="241"/>
      <c r="H403" s="239"/>
      <c r="I403" s="238" t="s">
        <v>1826</v>
      </c>
      <c r="J403" s="238">
        <v>780.0</v>
      </c>
      <c r="K403" s="238">
        <v>10.0</v>
      </c>
      <c r="L403" s="238">
        <v>120.0</v>
      </c>
      <c r="M403" s="238">
        <v>0.0</v>
      </c>
      <c r="N403" s="238">
        <v>120.0</v>
      </c>
      <c r="O403" s="242">
        <v>670.0</v>
      </c>
      <c r="P403" s="238">
        <v>33.5</v>
      </c>
      <c r="Q403" s="243">
        <v>703.5</v>
      </c>
      <c r="R403" s="238">
        <v>703.5</v>
      </c>
      <c r="S403" s="244">
        <v>0.1</v>
      </c>
      <c r="T403" s="238">
        <v>70.35</v>
      </c>
      <c r="U403" s="238">
        <v>0.0</v>
      </c>
      <c r="V403" s="238">
        <v>0.0</v>
      </c>
      <c r="W403" s="238">
        <v>0.0</v>
      </c>
      <c r="X403" s="238">
        <v>0.0</v>
      </c>
      <c r="Y403" s="238">
        <v>14.07</v>
      </c>
      <c r="Z403" s="238">
        <v>0.0</v>
      </c>
      <c r="AA403" s="238">
        <v>0.0</v>
      </c>
      <c r="AB403" s="238">
        <v>0.0</v>
      </c>
      <c r="AC403" s="238">
        <v>0.0</v>
      </c>
      <c r="AD403" s="238">
        <v>15.2</v>
      </c>
      <c r="AE403" s="243">
        <v>99.62</v>
      </c>
      <c r="AF403" s="238">
        <v>0.0</v>
      </c>
      <c r="AG403" s="238">
        <v>0.0</v>
      </c>
      <c r="AH403" s="243">
        <v>0.0</v>
      </c>
      <c r="AI403" s="245">
        <v>33.5</v>
      </c>
      <c r="AJ403" s="238">
        <v>0.0</v>
      </c>
      <c r="AK403" s="238">
        <v>0.67</v>
      </c>
      <c r="AL403" s="246">
        <v>34.17</v>
      </c>
      <c r="AM403" s="243">
        <v>569.71</v>
      </c>
      <c r="AN403" s="238" t="s">
        <v>1565</v>
      </c>
      <c r="AO403" s="238">
        <v>1.784</v>
      </c>
      <c r="AP403" s="238" t="s">
        <v>1052</v>
      </c>
      <c r="AQ403" s="238" t="s">
        <v>1565</v>
      </c>
      <c r="AR403" s="239"/>
      <c r="AS403" s="238" t="s">
        <v>1836</v>
      </c>
      <c r="AT403" s="238" t="s">
        <v>1565</v>
      </c>
      <c r="AU403" s="239"/>
      <c r="AV403" s="239"/>
      <c r="AW403" s="239"/>
      <c r="AX403" s="238" t="s">
        <v>1052</v>
      </c>
      <c r="AY403" s="238" t="s">
        <v>1565</v>
      </c>
    </row>
    <row r="404" ht="22.5" customHeight="1">
      <c r="A404" s="227">
        <v>45847.0</v>
      </c>
      <c r="B404" s="238">
        <v>2.10360214152949E14</v>
      </c>
      <c r="C404" s="239"/>
      <c r="D404" s="240">
        <v>45839.95386574074</v>
      </c>
      <c r="E404" s="238" t="s">
        <v>1563</v>
      </c>
      <c r="F404" s="238" t="s">
        <v>1564</v>
      </c>
      <c r="G404" s="241"/>
      <c r="H404" s="239"/>
      <c r="I404" s="238" t="s">
        <v>1826</v>
      </c>
      <c r="J404" s="238">
        <v>530.0</v>
      </c>
      <c r="K404" s="238">
        <v>10.0</v>
      </c>
      <c r="L404" s="238">
        <v>120.0</v>
      </c>
      <c r="M404" s="238">
        <v>0.0</v>
      </c>
      <c r="N404" s="238">
        <v>120.0</v>
      </c>
      <c r="O404" s="242">
        <v>420.0</v>
      </c>
      <c r="P404" s="238">
        <v>21.0</v>
      </c>
      <c r="Q404" s="243">
        <v>441.0</v>
      </c>
      <c r="R404" s="238">
        <v>441.0</v>
      </c>
      <c r="S404" s="244">
        <v>0.1</v>
      </c>
      <c r="T404" s="238">
        <v>44.1</v>
      </c>
      <c r="U404" s="238">
        <v>0.0</v>
      </c>
      <c r="V404" s="238">
        <v>0.0</v>
      </c>
      <c r="W404" s="238">
        <v>0.0</v>
      </c>
      <c r="X404" s="238">
        <v>0.0</v>
      </c>
      <c r="Y404" s="238">
        <v>8.82</v>
      </c>
      <c r="Z404" s="238">
        <v>0.0</v>
      </c>
      <c r="AA404" s="238">
        <v>0.0</v>
      </c>
      <c r="AB404" s="238">
        <v>0.0</v>
      </c>
      <c r="AC404" s="238">
        <v>0.0</v>
      </c>
      <c r="AD404" s="238">
        <v>9.52</v>
      </c>
      <c r="AE404" s="243">
        <v>62.44</v>
      </c>
      <c r="AF404" s="238">
        <v>0.0</v>
      </c>
      <c r="AG404" s="238">
        <v>0.0</v>
      </c>
      <c r="AH404" s="243">
        <v>0.0</v>
      </c>
      <c r="AI404" s="245">
        <v>21.0</v>
      </c>
      <c r="AJ404" s="238">
        <v>0.0</v>
      </c>
      <c r="AK404" s="238">
        <v>0.42</v>
      </c>
      <c r="AL404" s="246">
        <v>21.42</v>
      </c>
      <c r="AM404" s="243">
        <v>357.12</v>
      </c>
      <c r="AN404" s="238" t="s">
        <v>1565</v>
      </c>
      <c r="AO404" s="238">
        <v>4.105</v>
      </c>
      <c r="AP404" s="238" t="s">
        <v>1052</v>
      </c>
      <c r="AQ404" s="238" t="s">
        <v>1565</v>
      </c>
      <c r="AR404" s="239"/>
      <c r="AS404" s="238" t="s">
        <v>1874</v>
      </c>
      <c r="AT404" s="238" t="s">
        <v>1565</v>
      </c>
      <c r="AU404" s="239"/>
      <c r="AV404" s="239"/>
      <c r="AW404" s="239"/>
      <c r="AX404" s="238" t="s">
        <v>1052</v>
      </c>
      <c r="AY404" s="238" t="s">
        <v>1565</v>
      </c>
    </row>
    <row r="405" ht="22.5" customHeight="1">
      <c r="A405" s="227">
        <v>45847.0</v>
      </c>
      <c r="B405" s="238">
        <v>2.10412769463337E14</v>
      </c>
      <c r="C405" s="239"/>
      <c r="D405" s="240">
        <v>45840.56214120371</v>
      </c>
      <c r="E405" s="238" t="s">
        <v>1563</v>
      </c>
      <c r="F405" s="238" t="s">
        <v>1564</v>
      </c>
      <c r="G405" s="241"/>
      <c r="H405" s="239"/>
      <c r="I405" s="238" t="s">
        <v>1826</v>
      </c>
      <c r="J405" s="238">
        <v>730.0</v>
      </c>
      <c r="K405" s="238">
        <v>10.0</v>
      </c>
      <c r="L405" s="238">
        <v>120.0</v>
      </c>
      <c r="M405" s="238">
        <v>0.0</v>
      </c>
      <c r="N405" s="238">
        <v>120.0</v>
      </c>
      <c r="O405" s="242">
        <v>620.0</v>
      </c>
      <c r="P405" s="238">
        <v>31.0</v>
      </c>
      <c r="Q405" s="243">
        <v>651.0</v>
      </c>
      <c r="R405" s="238">
        <v>651.0</v>
      </c>
      <c r="S405" s="244">
        <v>0.1</v>
      </c>
      <c r="T405" s="238">
        <v>65.1</v>
      </c>
      <c r="U405" s="238">
        <v>0.0</v>
      </c>
      <c r="V405" s="238">
        <v>0.0</v>
      </c>
      <c r="W405" s="238">
        <v>0.0</v>
      </c>
      <c r="X405" s="238">
        <v>0.0</v>
      </c>
      <c r="Y405" s="238">
        <v>13.02</v>
      </c>
      <c r="Z405" s="238">
        <v>0.0</v>
      </c>
      <c r="AA405" s="238">
        <v>0.0</v>
      </c>
      <c r="AB405" s="238">
        <v>0.0</v>
      </c>
      <c r="AC405" s="238">
        <v>0.0</v>
      </c>
      <c r="AD405" s="238">
        <v>14.06</v>
      </c>
      <c r="AE405" s="243">
        <v>92.18</v>
      </c>
      <c r="AF405" s="238">
        <v>0.0</v>
      </c>
      <c r="AG405" s="238">
        <v>0.0</v>
      </c>
      <c r="AH405" s="243">
        <v>0.0</v>
      </c>
      <c r="AI405" s="245">
        <v>31.0</v>
      </c>
      <c r="AJ405" s="238">
        <v>0.0</v>
      </c>
      <c r="AK405" s="238">
        <v>0.62</v>
      </c>
      <c r="AL405" s="246">
        <v>31.62</v>
      </c>
      <c r="AM405" s="243">
        <v>527.2</v>
      </c>
      <c r="AN405" s="238" t="s">
        <v>1565</v>
      </c>
      <c r="AO405" s="238">
        <v>1.559</v>
      </c>
      <c r="AP405" s="238" t="s">
        <v>1052</v>
      </c>
      <c r="AQ405" s="238" t="s">
        <v>1565</v>
      </c>
      <c r="AR405" s="239"/>
      <c r="AS405" s="238" t="s">
        <v>1875</v>
      </c>
      <c r="AT405" s="238" t="s">
        <v>1565</v>
      </c>
      <c r="AU405" s="239"/>
      <c r="AV405" s="239"/>
      <c r="AW405" s="239"/>
      <c r="AX405" s="238" t="s">
        <v>1052</v>
      </c>
      <c r="AY405" s="238" t="s">
        <v>1565</v>
      </c>
    </row>
    <row r="406" ht="22.5" customHeight="1">
      <c r="A406" s="227">
        <v>45847.0</v>
      </c>
      <c r="B406" s="238">
        <v>2.10422336025561E14</v>
      </c>
      <c r="C406" s="239"/>
      <c r="D406" s="240">
        <v>45840.67287037037</v>
      </c>
      <c r="E406" s="238" t="s">
        <v>1563</v>
      </c>
      <c r="F406" s="238" t="s">
        <v>1564</v>
      </c>
      <c r="G406" s="241"/>
      <c r="H406" s="239"/>
      <c r="I406" s="238" t="s">
        <v>1826</v>
      </c>
      <c r="J406" s="238">
        <v>580.0</v>
      </c>
      <c r="K406" s="238">
        <v>10.0</v>
      </c>
      <c r="L406" s="238">
        <v>120.0</v>
      </c>
      <c r="M406" s="238">
        <v>0.0</v>
      </c>
      <c r="N406" s="238">
        <v>120.0</v>
      </c>
      <c r="O406" s="242">
        <v>470.0</v>
      </c>
      <c r="P406" s="238">
        <v>23.5</v>
      </c>
      <c r="Q406" s="243">
        <v>493.5</v>
      </c>
      <c r="R406" s="238">
        <v>493.5</v>
      </c>
      <c r="S406" s="244">
        <v>0.1</v>
      </c>
      <c r="T406" s="238">
        <v>49.35</v>
      </c>
      <c r="U406" s="238">
        <v>0.0</v>
      </c>
      <c r="V406" s="238">
        <v>0.0</v>
      </c>
      <c r="W406" s="238">
        <v>0.0</v>
      </c>
      <c r="X406" s="238">
        <v>0.0</v>
      </c>
      <c r="Y406" s="238">
        <v>9.87</v>
      </c>
      <c r="Z406" s="238">
        <v>0.0</v>
      </c>
      <c r="AA406" s="238">
        <v>0.0</v>
      </c>
      <c r="AB406" s="238">
        <v>0.0</v>
      </c>
      <c r="AC406" s="238">
        <v>0.0</v>
      </c>
      <c r="AD406" s="238">
        <v>10.66</v>
      </c>
      <c r="AE406" s="243">
        <v>69.88</v>
      </c>
      <c r="AF406" s="238">
        <v>0.0</v>
      </c>
      <c r="AG406" s="238">
        <v>0.0</v>
      </c>
      <c r="AH406" s="243">
        <v>0.0</v>
      </c>
      <c r="AI406" s="245">
        <v>23.5</v>
      </c>
      <c r="AJ406" s="238">
        <v>0.0</v>
      </c>
      <c r="AK406" s="238">
        <v>0.47</v>
      </c>
      <c r="AL406" s="246">
        <v>23.97</v>
      </c>
      <c r="AM406" s="243">
        <v>399.65</v>
      </c>
      <c r="AN406" s="238" t="s">
        <v>1565</v>
      </c>
      <c r="AO406" s="238">
        <v>5.797</v>
      </c>
      <c r="AP406" s="238" t="s">
        <v>1052</v>
      </c>
      <c r="AQ406" s="238" t="s">
        <v>1565</v>
      </c>
      <c r="AR406" s="239"/>
      <c r="AS406" s="238" t="s">
        <v>1876</v>
      </c>
      <c r="AT406" s="238" t="s">
        <v>1565</v>
      </c>
      <c r="AU406" s="239"/>
      <c r="AV406" s="239"/>
      <c r="AW406" s="239"/>
      <c r="AX406" s="238" t="s">
        <v>1052</v>
      </c>
      <c r="AY406" s="238" t="s">
        <v>1565</v>
      </c>
    </row>
    <row r="407" ht="22.5" customHeight="1">
      <c r="A407" s="227">
        <v>45847.0</v>
      </c>
      <c r="B407" s="238">
        <v>2.10424229291614E14</v>
      </c>
      <c r="C407" s="239"/>
      <c r="D407" s="240">
        <v>45840.69478009259</v>
      </c>
      <c r="E407" s="238" t="s">
        <v>1563</v>
      </c>
      <c r="F407" s="238" t="s">
        <v>1564</v>
      </c>
      <c r="G407" s="241"/>
      <c r="H407" s="239"/>
      <c r="I407" s="238"/>
      <c r="J407" s="238">
        <v>1270.0</v>
      </c>
      <c r="K407" s="238">
        <v>30.0</v>
      </c>
      <c r="L407" s="238">
        <v>0.0</v>
      </c>
      <c r="M407" s="238">
        <v>0.0</v>
      </c>
      <c r="N407" s="238">
        <v>0.0</v>
      </c>
      <c r="O407" s="242">
        <v>1300.0</v>
      </c>
      <c r="P407" s="238">
        <v>65.0</v>
      </c>
      <c r="Q407" s="243">
        <v>1365.0</v>
      </c>
      <c r="R407" s="238">
        <v>1365.0</v>
      </c>
      <c r="S407" s="244">
        <v>0.1</v>
      </c>
      <c r="T407" s="238">
        <v>136.5</v>
      </c>
      <c r="U407" s="238">
        <v>0.0</v>
      </c>
      <c r="V407" s="238">
        <v>0.0</v>
      </c>
      <c r="W407" s="238">
        <v>0.0</v>
      </c>
      <c r="X407" s="238">
        <v>0.0</v>
      </c>
      <c r="Y407" s="238">
        <v>27.3</v>
      </c>
      <c r="Z407" s="238">
        <v>0.0</v>
      </c>
      <c r="AA407" s="238">
        <v>0.0</v>
      </c>
      <c r="AB407" s="238">
        <v>0.0</v>
      </c>
      <c r="AC407" s="238">
        <v>0.0</v>
      </c>
      <c r="AD407" s="238">
        <v>29.48</v>
      </c>
      <c r="AE407" s="243">
        <v>193.28</v>
      </c>
      <c r="AF407" s="238">
        <v>0.0</v>
      </c>
      <c r="AG407" s="238">
        <v>0.0</v>
      </c>
      <c r="AH407" s="243">
        <v>0.0</v>
      </c>
      <c r="AI407" s="245">
        <v>65.0</v>
      </c>
      <c r="AJ407" s="238">
        <v>0.0</v>
      </c>
      <c r="AK407" s="238">
        <v>1.3</v>
      </c>
      <c r="AL407" s="246">
        <v>66.3</v>
      </c>
      <c r="AM407" s="243">
        <v>1105.42</v>
      </c>
      <c r="AN407" s="238" t="s">
        <v>1565</v>
      </c>
      <c r="AO407" s="238">
        <v>11.702</v>
      </c>
      <c r="AP407" s="238" t="s">
        <v>1052</v>
      </c>
      <c r="AQ407" s="238" t="s">
        <v>1565</v>
      </c>
      <c r="AR407" s="239"/>
      <c r="AS407" s="238"/>
      <c r="AT407" s="238" t="s">
        <v>1565</v>
      </c>
      <c r="AU407" s="239"/>
      <c r="AV407" s="239"/>
      <c r="AW407" s="239"/>
      <c r="AX407" s="238" t="s">
        <v>1052</v>
      </c>
      <c r="AY407" s="238" t="s">
        <v>1565</v>
      </c>
    </row>
    <row r="408" ht="22.5" customHeight="1">
      <c r="A408" s="227">
        <v>45847.0</v>
      </c>
      <c r="B408" s="238">
        <v>2.10430080103678E14</v>
      </c>
      <c r="C408" s="239"/>
      <c r="D408" s="240">
        <v>45840.7625</v>
      </c>
      <c r="E408" s="238" t="s">
        <v>1563</v>
      </c>
      <c r="F408" s="238" t="s">
        <v>1564</v>
      </c>
      <c r="G408" s="241"/>
      <c r="H408" s="239"/>
      <c r="I408" s="238" t="s">
        <v>1826</v>
      </c>
      <c r="J408" s="238">
        <v>680.0</v>
      </c>
      <c r="K408" s="238">
        <v>10.0</v>
      </c>
      <c r="L408" s="238">
        <v>120.0</v>
      </c>
      <c r="M408" s="238">
        <v>0.0</v>
      </c>
      <c r="N408" s="238">
        <v>120.0</v>
      </c>
      <c r="O408" s="242">
        <v>570.0</v>
      </c>
      <c r="P408" s="238">
        <v>28.5</v>
      </c>
      <c r="Q408" s="243">
        <v>598.5</v>
      </c>
      <c r="R408" s="238">
        <v>598.5</v>
      </c>
      <c r="S408" s="244">
        <v>0.1</v>
      </c>
      <c r="T408" s="238">
        <v>59.85</v>
      </c>
      <c r="U408" s="238">
        <v>0.0</v>
      </c>
      <c r="V408" s="238">
        <v>0.0</v>
      </c>
      <c r="W408" s="238">
        <v>0.0</v>
      </c>
      <c r="X408" s="238">
        <v>0.0</v>
      </c>
      <c r="Y408" s="238">
        <v>11.97</v>
      </c>
      <c r="Z408" s="238">
        <v>0.0</v>
      </c>
      <c r="AA408" s="238">
        <v>0.0</v>
      </c>
      <c r="AB408" s="238">
        <v>0.0</v>
      </c>
      <c r="AC408" s="238">
        <v>0.0</v>
      </c>
      <c r="AD408" s="238">
        <v>12.92</v>
      </c>
      <c r="AE408" s="243">
        <v>84.74</v>
      </c>
      <c r="AF408" s="238">
        <v>0.0</v>
      </c>
      <c r="AG408" s="238">
        <v>0.0</v>
      </c>
      <c r="AH408" s="243">
        <v>0.0</v>
      </c>
      <c r="AI408" s="245">
        <v>28.5</v>
      </c>
      <c r="AJ408" s="238">
        <v>0.0</v>
      </c>
      <c r="AK408" s="238">
        <v>0.57</v>
      </c>
      <c r="AL408" s="246">
        <v>29.07</v>
      </c>
      <c r="AM408" s="243">
        <v>484.67</v>
      </c>
      <c r="AN408" s="238" t="s">
        <v>1565</v>
      </c>
      <c r="AO408" s="238">
        <v>4.92</v>
      </c>
      <c r="AP408" s="238" t="s">
        <v>1052</v>
      </c>
      <c r="AQ408" s="238" t="s">
        <v>1565</v>
      </c>
      <c r="AR408" s="239"/>
      <c r="AS408" s="238" t="s">
        <v>1877</v>
      </c>
      <c r="AT408" s="238" t="s">
        <v>1565</v>
      </c>
      <c r="AU408" s="239"/>
      <c r="AV408" s="239"/>
      <c r="AW408" s="239"/>
      <c r="AX408" s="238" t="s">
        <v>1052</v>
      </c>
      <c r="AY408" s="238" t="s">
        <v>1565</v>
      </c>
    </row>
    <row r="409" ht="22.5" customHeight="1">
      <c r="A409" s="227">
        <v>45847.0</v>
      </c>
      <c r="B409" s="238">
        <v>2.10434125314443E14</v>
      </c>
      <c r="C409" s="239"/>
      <c r="D409" s="240">
        <v>45840.80931712963</v>
      </c>
      <c r="E409" s="238" t="s">
        <v>1563</v>
      </c>
      <c r="F409" s="238" t="s">
        <v>1564</v>
      </c>
      <c r="G409" s="241"/>
      <c r="H409" s="239"/>
      <c r="I409" s="238" t="s">
        <v>1826</v>
      </c>
      <c r="J409" s="238">
        <v>580.0</v>
      </c>
      <c r="K409" s="238">
        <v>10.0</v>
      </c>
      <c r="L409" s="238">
        <v>120.0</v>
      </c>
      <c r="M409" s="238">
        <v>0.0</v>
      </c>
      <c r="N409" s="238">
        <v>120.0</v>
      </c>
      <c r="O409" s="242">
        <v>470.0</v>
      </c>
      <c r="P409" s="238">
        <v>23.5</v>
      </c>
      <c r="Q409" s="243">
        <v>493.5</v>
      </c>
      <c r="R409" s="238">
        <v>493.5</v>
      </c>
      <c r="S409" s="244">
        <v>0.1</v>
      </c>
      <c r="T409" s="238">
        <v>49.35</v>
      </c>
      <c r="U409" s="238">
        <v>0.0</v>
      </c>
      <c r="V409" s="238">
        <v>0.0</v>
      </c>
      <c r="W409" s="238">
        <v>0.0</v>
      </c>
      <c r="X409" s="238">
        <v>0.0</v>
      </c>
      <c r="Y409" s="238">
        <v>9.87</v>
      </c>
      <c r="Z409" s="238">
        <v>0.0</v>
      </c>
      <c r="AA409" s="238">
        <v>0.0</v>
      </c>
      <c r="AB409" s="238">
        <v>0.0</v>
      </c>
      <c r="AC409" s="238">
        <v>0.0</v>
      </c>
      <c r="AD409" s="238">
        <v>10.66</v>
      </c>
      <c r="AE409" s="243">
        <v>69.88</v>
      </c>
      <c r="AF409" s="238">
        <v>0.0</v>
      </c>
      <c r="AG409" s="238">
        <v>0.0</v>
      </c>
      <c r="AH409" s="243">
        <v>0.0</v>
      </c>
      <c r="AI409" s="245">
        <v>23.5</v>
      </c>
      <c r="AJ409" s="238">
        <v>0.0</v>
      </c>
      <c r="AK409" s="238">
        <v>0.47</v>
      </c>
      <c r="AL409" s="246">
        <v>23.97</v>
      </c>
      <c r="AM409" s="243">
        <v>399.65</v>
      </c>
      <c r="AN409" s="238" t="s">
        <v>1565</v>
      </c>
      <c r="AO409" s="238">
        <v>8.443</v>
      </c>
      <c r="AP409" s="238" t="s">
        <v>1052</v>
      </c>
      <c r="AQ409" s="238" t="s">
        <v>1565</v>
      </c>
      <c r="AR409" s="239"/>
      <c r="AS409" s="238">
        <v>9.8297335E7</v>
      </c>
      <c r="AT409" s="238" t="s">
        <v>1565</v>
      </c>
      <c r="AU409" s="239"/>
      <c r="AV409" s="239"/>
      <c r="AW409" s="239"/>
      <c r="AX409" s="238" t="s">
        <v>1565</v>
      </c>
      <c r="AY409" s="238" t="s">
        <v>1565</v>
      </c>
    </row>
    <row r="410" ht="22.5" customHeight="1">
      <c r="A410" s="227">
        <v>45847.0</v>
      </c>
      <c r="B410" s="238">
        <v>2.10442431005118E14</v>
      </c>
      <c r="C410" s="239"/>
      <c r="D410" s="240">
        <v>45840.90545138889</v>
      </c>
      <c r="E410" s="238" t="s">
        <v>1563</v>
      </c>
      <c r="F410" s="238" t="s">
        <v>1564</v>
      </c>
      <c r="G410" s="241"/>
      <c r="H410" s="239"/>
      <c r="I410" s="238" t="s">
        <v>1826</v>
      </c>
      <c r="J410" s="238">
        <v>560.0</v>
      </c>
      <c r="K410" s="238">
        <v>10.0</v>
      </c>
      <c r="L410" s="238">
        <v>120.0</v>
      </c>
      <c r="M410" s="238">
        <v>0.0</v>
      </c>
      <c r="N410" s="238">
        <v>120.0</v>
      </c>
      <c r="O410" s="242">
        <v>450.0</v>
      </c>
      <c r="P410" s="238">
        <v>22.5</v>
      </c>
      <c r="Q410" s="243">
        <v>472.5</v>
      </c>
      <c r="R410" s="238">
        <v>472.5</v>
      </c>
      <c r="S410" s="244">
        <v>0.1</v>
      </c>
      <c r="T410" s="238">
        <v>47.25</v>
      </c>
      <c r="U410" s="238">
        <v>0.0</v>
      </c>
      <c r="V410" s="238">
        <v>0.0</v>
      </c>
      <c r="W410" s="238">
        <v>0.0</v>
      </c>
      <c r="X410" s="238">
        <v>0.0</v>
      </c>
      <c r="Y410" s="238">
        <v>9.45</v>
      </c>
      <c r="Z410" s="238">
        <v>0.0</v>
      </c>
      <c r="AA410" s="238">
        <v>0.0</v>
      </c>
      <c r="AB410" s="238">
        <v>0.0</v>
      </c>
      <c r="AC410" s="238">
        <v>0.0</v>
      </c>
      <c r="AD410" s="238">
        <v>10.2</v>
      </c>
      <c r="AE410" s="243">
        <v>66.9</v>
      </c>
      <c r="AF410" s="238">
        <v>0.0</v>
      </c>
      <c r="AG410" s="238">
        <v>0.0</v>
      </c>
      <c r="AH410" s="243">
        <v>0.0</v>
      </c>
      <c r="AI410" s="245">
        <v>22.5</v>
      </c>
      <c r="AJ410" s="238">
        <v>0.0</v>
      </c>
      <c r="AK410" s="238">
        <v>0.45</v>
      </c>
      <c r="AL410" s="246">
        <v>22.95</v>
      </c>
      <c r="AM410" s="243">
        <v>382.63</v>
      </c>
      <c r="AN410" s="238" t="s">
        <v>1565</v>
      </c>
      <c r="AO410" s="238">
        <v>1.45</v>
      </c>
      <c r="AP410" s="238" t="s">
        <v>1052</v>
      </c>
      <c r="AQ410" s="238" t="s">
        <v>1565</v>
      </c>
      <c r="AR410" s="239"/>
      <c r="AS410" s="238" t="s">
        <v>1878</v>
      </c>
      <c r="AT410" s="238" t="s">
        <v>1565</v>
      </c>
      <c r="AU410" s="239"/>
      <c r="AV410" s="239"/>
      <c r="AW410" s="239"/>
      <c r="AX410" s="238" t="s">
        <v>1052</v>
      </c>
      <c r="AY410" s="238" t="s">
        <v>1565</v>
      </c>
    </row>
    <row r="411" ht="22.5" customHeight="1">
      <c r="A411" s="227">
        <v>45847.0</v>
      </c>
      <c r="B411" s="238">
        <v>2.10517976438242E14</v>
      </c>
      <c r="C411" s="239"/>
      <c r="D411" s="240">
        <v>45841.779814814814</v>
      </c>
      <c r="E411" s="238" t="s">
        <v>1563</v>
      </c>
      <c r="F411" s="238" t="s">
        <v>1564</v>
      </c>
      <c r="G411" s="241"/>
      <c r="H411" s="239"/>
      <c r="I411" s="238" t="s">
        <v>1826</v>
      </c>
      <c r="J411" s="238">
        <v>880.0</v>
      </c>
      <c r="K411" s="238">
        <v>10.0</v>
      </c>
      <c r="L411" s="238">
        <v>120.0</v>
      </c>
      <c r="M411" s="238">
        <v>0.0</v>
      </c>
      <c r="N411" s="238">
        <v>120.0</v>
      </c>
      <c r="O411" s="242">
        <v>770.0</v>
      </c>
      <c r="P411" s="238">
        <v>38.5</v>
      </c>
      <c r="Q411" s="243">
        <v>808.5</v>
      </c>
      <c r="R411" s="238">
        <v>808.5</v>
      </c>
      <c r="S411" s="244">
        <v>0.1</v>
      </c>
      <c r="T411" s="238">
        <v>80.85</v>
      </c>
      <c r="U411" s="238">
        <v>0.0</v>
      </c>
      <c r="V411" s="238">
        <v>0.0</v>
      </c>
      <c r="W411" s="238">
        <v>0.0</v>
      </c>
      <c r="X411" s="238">
        <v>0.0</v>
      </c>
      <c r="Y411" s="238">
        <v>16.17</v>
      </c>
      <c r="Z411" s="238">
        <v>0.0</v>
      </c>
      <c r="AA411" s="238">
        <v>0.0</v>
      </c>
      <c r="AB411" s="238">
        <v>0.0</v>
      </c>
      <c r="AC411" s="238">
        <v>0.0</v>
      </c>
      <c r="AD411" s="238">
        <v>17.46</v>
      </c>
      <c r="AE411" s="243">
        <v>114.48</v>
      </c>
      <c r="AF411" s="238">
        <v>0.0</v>
      </c>
      <c r="AG411" s="238">
        <v>0.0</v>
      </c>
      <c r="AH411" s="243">
        <v>0.0</v>
      </c>
      <c r="AI411" s="245">
        <v>38.5</v>
      </c>
      <c r="AJ411" s="238">
        <v>0.0</v>
      </c>
      <c r="AK411" s="238">
        <v>0.77</v>
      </c>
      <c r="AL411" s="246">
        <v>39.27</v>
      </c>
      <c r="AM411" s="243">
        <v>654.75</v>
      </c>
      <c r="AN411" s="238" t="s">
        <v>1565</v>
      </c>
      <c r="AO411" s="238">
        <v>1.402</v>
      </c>
      <c r="AP411" s="238" t="s">
        <v>1052</v>
      </c>
      <c r="AQ411" s="238" t="s">
        <v>1565</v>
      </c>
      <c r="AR411" s="239"/>
      <c r="AS411" s="238">
        <v>9.8297335E7</v>
      </c>
      <c r="AT411" s="238" t="s">
        <v>1565</v>
      </c>
      <c r="AU411" s="239"/>
      <c r="AV411" s="239"/>
      <c r="AW411" s="239"/>
      <c r="AX411" s="238" t="s">
        <v>1565</v>
      </c>
      <c r="AY411" s="238" t="s">
        <v>1565</v>
      </c>
    </row>
    <row r="412" ht="22.5" customHeight="1">
      <c r="A412" s="227">
        <v>45847.0</v>
      </c>
      <c r="B412" s="238">
        <v>2.1051919089721E14</v>
      </c>
      <c r="C412" s="239"/>
      <c r="D412" s="240">
        <v>45841.79386574074</v>
      </c>
      <c r="E412" s="238" t="s">
        <v>1563</v>
      </c>
      <c r="F412" s="238" t="s">
        <v>1564</v>
      </c>
      <c r="G412" s="241"/>
      <c r="H412" s="239"/>
      <c r="I412" s="238" t="s">
        <v>1826</v>
      </c>
      <c r="J412" s="238">
        <v>530.0</v>
      </c>
      <c r="K412" s="238">
        <v>10.0</v>
      </c>
      <c r="L412" s="238">
        <v>120.0</v>
      </c>
      <c r="M412" s="238">
        <v>0.0</v>
      </c>
      <c r="N412" s="238">
        <v>120.0</v>
      </c>
      <c r="O412" s="242">
        <v>420.0</v>
      </c>
      <c r="P412" s="238">
        <v>21.0</v>
      </c>
      <c r="Q412" s="243">
        <v>441.0</v>
      </c>
      <c r="R412" s="238">
        <v>441.0</v>
      </c>
      <c r="S412" s="244">
        <v>0.1</v>
      </c>
      <c r="T412" s="238">
        <v>44.1</v>
      </c>
      <c r="U412" s="238">
        <v>0.0</v>
      </c>
      <c r="V412" s="238">
        <v>0.0</v>
      </c>
      <c r="W412" s="238">
        <v>0.0</v>
      </c>
      <c r="X412" s="238">
        <v>0.0</v>
      </c>
      <c r="Y412" s="238">
        <v>8.82</v>
      </c>
      <c r="Z412" s="238">
        <v>0.0</v>
      </c>
      <c r="AA412" s="238">
        <v>0.0</v>
      </c>
      <c r="AB412" s="238">
        <v>0.0</v>
      </c>
      <c r="AC412" s="238">
        <v>0.0</v>
      </c>
      <c r="AD412" s="238">
        <v>9.52</v>
      </c>
      <c r="AE412" s="243">
        <v>62.44</v>
      </c>
      <c r="AF412" s="238">
        <v>0.0</v>
      </c>
      <c r="AG412" s="238">
        <v>0.0</v>
      </c>
      <c r="AH412" s="243">
        <v>0.0</v>
      </c>
      <c r="AI412" s="245">
        <v>21.0</v>
      </c>
      <c r="AJ412" s="238">
        <v>0.0</v>
      </c>
      <c r="AK412" s="238">
        <v>0.42</v>
      </c>
      <c r="AL412" s="246">
        <v>21.42</v>
      </c>
      <c r="AM412" s="243">
        <v>357.12</v>
      </c>
      <c r="AN412" s="238" t="s">
        <v>1565</v>
      </c>
      <c r="AO412" s="238">
        <v>0.762</v>
      </c>
      <c r="AP412" s="238" t="s">
        <v>1052</v>
      </c>
      <c r="AQ412" s="238" t="s">
        <v>1565</v>
      </c>
      <c r="AR412" s="239"/>
      <c r="AS412" s="238" t="s">
        <v>1879</v>
      </c>
      <c r="AT412" s="238" t="s">
        <v>1565</v>
      </c>
      <c r="AU412" s="239"/>
      <c r="AV412" s="239"/>
      <c r="AW412" s="239"/>
      <c r="AX412" s="238" t="s">
        <v>1052</v>
      </c>
      <c r="AY412" s="238" t="s">
        <v>1565</v>
      </c>
    </row>
    <row r="413" ht="22.5" customHeight="1">
      <c r="A413" s="227">
        <v>45847.0</v>
      </c>
      <c r="B413" s="238">
        <v>2.10530210273969E14</v>
      </c>
      <c r="C413" s="239"/>
      <c r="D413" s="240">
        <v>45841.92141203704</v>
      </c>
      <c r="E413" s="238" t="s">
        <v>1563</v>
      </c>
      <c r="F413" s="238" t="s">
        <v>1564</v>
      </c>
      <c r="G413" s="241"/>
      <c r="H413" s="239"/>
      <c r="I413" s="238" t="s">
        <v>1826</v>
      </c>
      <c r="J413" s="238">
        <v>1620.0</v>
      </c>
      <c r="K413" s="238">
        <v>10.0</v>
      </c>
      <c r="L413" s="238">
        <v>119.99</v>
      </c>
      <c r="M413" s="238">
        <v>0.0</v>
      </c>
      <c r="N413" s="238">
        <v>119.99</v>
      </c>
      <c r="O413" s="242">
        <v>1510.01</v>
      </c>
      <c r="P413" s="238">
        <v>75.5</v>
      </c>
      <c r="Q413" s="243">
        <v>1585.51</v>
      </c>
      <c r="R413" s="238">
        <v>1585.51</v>
      </c>
      <c r="S413" s="244">
        <v>0.1</v>
      </c>
      <c r="T413" s="238">
        <v>158.55</v>
      </c>
      <c r="U413" s="238">
        <v>0.0</v>
      </c>
      <c r="V413" s="238">
        <v>0.0</v>
      </c>
      <c r="W413" s="238">
        <v>0.0</v>
      </c>
      <c r="X413" s="238">
        <v>0.0</v>
      </c>
      <c r="Y413" s="238">
        <v>31.71</v>
      </c>
      <c r="Z413" s="238">
        <v>0.0</v>
      </c>
      <c r="AA413" s="238">
        <v>0.0</v>
      </c>
      <c r="AB413" s="238">
        <v>0.0</v>
      </c>
      <c r="AC413" s="238">
        <v>0.0</v>
      </c>
      <c r="AD413" s="238">
        <v>34.24</v>
      </c>
      <c r="AE413" s="243">
        <v>224.5</v>
      </c>
      <c r="AF413" s="238">
        <v>0.0</v>
      </c>
      <c r="AG413" s="238">
        <v>0.0</v>
      </c>
      <c r="AH413" s="243">
        <v>0.0</v>
      </c>
      <c r="AI413" s="245">
        <v>75.5</v>
      </c>
      <c r="AJ413" s="238">
        <v>0.0</v>
      </c>
      <c r="AK413" s="238">
        <v>1.51</v>
      </c>
      <c r="AL413" s="246">
        <v>77.01</v>
      </c>
      <c r="AM413" s="243">
        <v>1283.98</v>
      </c>
      <c r="AN413" s="238" t="s">
        <v>1565</v>
      </c>
      <c r="AO413" s="238">
        <v>1.784</v>
      </c>
      <c r="AP413" s="238" t="s">
        <v>1052</v>
      </c>
      <c r="AQ413" s="238" t="s">
        <v>1565</v>
      </c>
      <c r="AR413" s="239"/>
      <c r="AS413" s="238" t="s">
        <v>1880</v>
      </c>
      <c r="AT413" s="238" t="s">
        <v>1565</v>
      </c>
      <c r="AU413" s="239"/>
      <c r="AV413" s="239"/>
      <c r="AW413" s="239"/>
      <c r="AX413" s="238" t="s">
        <v>1052</v>
      </c>
      <c r="AY413" s="238" t="s">
        <v>1565</v>
      </c>
    </row>
    <row r="414" ht="22.5" customHeight="1">
      <c r="A414" s="227">
        <v>45847.0</v>
      </c>
      <c r="B414" s="238">
        <v>2.10532881795539E14</v>
      </c>
      <c r="C414" s="239"/>
      <c r="D414" s="240">
        <v>45841.95232638889</v>
      </c>
      <c r="E414" s="238" t="s">
        <v>1563</v>
      </c>
      <c r="F414" s="238" t="s">
        <v>1564</v>
      </c>
      <c r="G414" s="241"/>
      <c r="H414" s="239"/>
      <c r="I414" s="238" t="s">
        <v>1826</v>
      </c>
      <c r="J414" s="238">
        <v>1370.0</v>
      </c>
      <c r="K414" s="238">
        <v>10.0</v>
      </c>
      <c r="L414" s="238">
        <v>120.0</v>
      </c>
      <c r="M414" s="238">
        <v>0.0</v>
      </c>
      <c r="N414" s="238">
        <v>120.0</v>
      </c>
      <c r="O414" s="242">
        <v>1260.0</v>
      </c>
      <c r="P414" s="238">
        <v>63.0</v>
      </c>
      <c r="Q414" s="243">
        <v>1323.0</v>
      </c>
      <c r="R414" s="238">
        <v>1323.0</v>
      </c>
      <c r="S414" s="244">
        <v>0.1</v>
      </c>
      <c r="T414" s="238">
        <v>132.3</v>
      </c>
      <c r="U414" s="238">
        <v>0.0</v>
      </c>
      <c r="V414" s="238">
        <v>0.0</v>
      </c>
      <c r="W414" s="238">
        <v>0.0</v>
      </c>
      <c r="X414" s="238">
        <v>0.0</v>
      </c>
      <c r="Y414" s="238">
        <v>26.46</v>
      </c>
      <c r="Z414" s="238">
        <v>0.0</v>
      </c>
      <c r="AA414" s="238">
        <v>0.0</v>
      </c>
      <c r="AB414" s="238">
        <v>0.0</v>
      </c>
      <c r="AC414" s="238">
        <v>0.0</v>
      </c>
      <c r="AD414" s="238">
        <v>28.58</v>
      </c>
      <c r="AE414" s="243">
        <v>187.34</v>
      </c>
      <c r="AF414" s="238">
        <v>0.0</v>
      </c>
      <c r="AG414" s="238">
        <v>0.0</v>
      </c>
      <c r="AH414" s="243">
        <v>0.0</v>
      </c>
      <c r="AI414" s="245">
        <v>63.0</v>
      </c>
      <c r="AJ414" s="238">
        <v>0.0</v>
      </c>
      <c r="AK414" s="238">
        <v>1.26</v>
      </c>
      <c r="AL414" s="246">
        <v>64.26</v>
      </c>
      <c r="AM414" s="243">
        <v>1071.4</v>
      </c>
      <c r="AN414" s="238" t="s">
        <v>1565</v>
      </c>
      <c r="AO414" s="238">
        <v>6.586</v>
      </c>
      <c r="AP414" s="238" t="s">
        <v>1052</v>
      </c>
      <c r="AQ414" s="238" t="s">
        <v>1565</v>
      </c>
      <c r="AR414" s="239"/>
      <c r="AS414" s="238" t="s">
        <v>1881</v>
      </c>
      <c r="AT414" s="238" t="s">
        <v>1565</v>
      </c>
      <c r="AU414" s="239"/>
      <c r="AV414" s="239"/>
      <c r="AW414" s="239"/>
      <c r="AX414" s="238" t="s">
        <v>1052</v>
      </c>
      <c r="AY414" s="238" t="s">
        <v>1565</v>
      </c>
    </row>
    <row r="415" ht="22.5" customHeight="1">
      <c r="A415" s="227">
        <v>45847.0</v>
      </c>
      <c r="B415" s="238">
        <v>2.10606644577172E14</v>
      </c>
      <c r="C415" s="239"/>
      <c r="D415" s="240">
        <v>45842.80606481482</v>
      </c>
      <c r="E415" s="238" t="s">
        <v>1563</v>
      </c>
      <c r="F415" s="238" t="s">
        <v>1564</v>
      </c>
      <c r="G415" s="241"/>
      <c r="H415" s="239"/>
      <c r="I415" s="238"/>
      <c r="J415" s="238">
        <v>580.0</v>
      </c>
      <c r="K415" s="238">
        <v>10.0</v>
      </c>
      <c r="L415" s="238">
        <v>0.0</v>
      </c>
      <c r="M415" s="238">
        <v>0.0</v>
      </c>
      <c r="N415" s="238">
        <v>0.0</v>
      </c>
      <c r="O415" s="242">
        <v>590.0</v>
      </c>
      <c r="P415" s="238">
        <v>29.5</v>
      </c>
      <c r="Q415" s="243">
        <v>619.5</v>
      </c>
      <c r="R415" s="238">
        <v>619.5</v>
      </c>
      <c r="S415" s="244">
        <v>0.1</v>
      </c>
      <c r="T415" s="238">
        <v>61.95</v>
      </c>
      <c r="U415" s="238">
        <v>0.0</v>
      </c>
      <c r="V415" s="238">
        <v>0.0</v>
      </c>
      <c r="W415" s="238">
        <v>0.0</v>
      </c>
      <c r="X415" s="238">
        <v>0.0</v>
      </c>
      <c r="Y415" s="238">
        <v>12.39</v>
      </c>
      <c r="Z415" s="238">
        <v>0.0</v>
      </c>
      <c r="AA415" s="238">
        <v>0.0</v>
      </c>
      <c r="AB415" s="238">
        <v>0.0</v>
      </c>
      <c r="AC415" s="238">
        <v>0.0</v>
      </c>
      <c r="AD415" s="238">
        <v>13.38</v>
      </c>
      <c r="AE415" s="243">
        <v>87.72</v>
      </c>
      <c r="AF415" s="238">
        <v>0.0</v>
      </c>
      <c r="AG415" s="238">
        <v>0.0</v>
      </c>
      <c r="AH415" s="243">
        <v>0.0</v>
      </c>
      <c r="AI415" s="245">
        <v>29.5</v>
      </c>
      <c r="AJ415" s="238">
        <v>0.0</v>
      </c>
      <c r="AK415" s="238">
        <v>0.59</v>
      </c>
      <c r="AL415" s="246">
        <v>30.09</v>
      </c>
      <c r="AM415" s="243">
        <v>501.69</v>
      </c>
      <c r="AN415" s="238" t="s">
        <v>1565</v>
      </c>
      <c r="AO415" s="238">
        <v>0.745</v>
      </c>
      <c r="AP415" s="238" t="s">
        <v>1052</v>
      </c>
      <c r="AQ415" s="238" t="s">
        <v>1565</v>
      </c>
      <c r="AR415" s="239"/>
      <c r="AS415" s="238" t="s">
        <v>1882</v>
      </c>
      <c r="AT415" s="238" t="s">
        <v>1565</v>
      </c>
      <c r="AU415" s="239"/>
      <c r="AV415" s="239"/>
      <c r="AW415" s="239"/>
      <c r="AX415" s="238" t="s">
        <v>1052</v>
      </c>
      <c r="AY415" s="238" t="s">
        <v>1565</v>
      </c>
    </row>
    <row r="416" ht="22.5" customHeight="1">
      <c r="A416" s="227">
        <v>45847.0</v>
      </c>
      <c r="B416" s="238">
        <v>2.10606887375672E14</v>
      </c>
      <c r="C416" s="239"/>
      <c r="D416" s="240">
        <v>45842.80887731481</v>
      </c>
      <c r="E416" s="238" t="s">
        <v>1563</v>
      </c>
      <c r="F416" s="238" t="s">
        <v>1564</v>
      </c>
      <c r="G416" s="241"/>
      <c r="H416" s="239"/>
      <c r="I416" s="238" t="s">
        <v>1606</v>
      </c>
      <c r="J416" s="238">
        <v>760.0</v>
      </c>
      <c r="K416" s="238">
        <v>10.0</v>
      </c>
      <c r="L416" s="238">
        <v>0.0</v>
      </c>
      <c r="M416" s="238">
        <v>0.0</v>
      </c>
      <c r="N416" s="238">
        <v>0.0</v>
      </c>
      <c r="O416" s="242">
        <v>770.0</v>
      </c>
      <c r="P416" s="238">
        <v>38.5</v>
      </c>
      <c r="Q416" s="243">
        <v>808.5</v>
      </c>
      <c r="R416" s="238">
        <v>808.5</v>
      </c>
      <c r="S416" s="244">
        <v>0.1</v>
      </c>
      <c r="T416" s="238">
        <v>80.85</v>
      </c>
      <c r="U416" s="238">
        <v>0.0</v>
      </c>
      <c r="V416" s="238">
        <v>0.0</v>
      </c>
      <c r="W416" s="238">
        <v>0.0</v>
      </c>
      <c r="X416" s="238">
        <v>0.0</v>
      </c>
      <c r="Y416" s="238">
        <v>16.17</v>
      </c>
      <c r="Z416" s="238">
        <v>0.0</v>
      </c>
      <c r="AA416" s="238">
        <v>0.0</v>
      </c>
      <c r="AB416" s="238">
        <v>0.0</v>
      </c>
      <c r="AC416" s="238">
        <v>0.0</v>
      </c>
      <c r="AD416" s="238">
        <v>17.46</v>
      </c>
      <c r="AE416" s="243">
        <v>114.48</v>
      </c>
      <c r="AF416" s="238">
        <v>0.0</v>
      </c>
      <c r="AG416" s="238">
        <v>0.0</v>
      </c>
      <c r="AH416" s="243">
        <v>0.0</v>
      </c>
      <c r="AI416" s="245">
        <v>38.5</v>
      </c>
      <c r="AJ416" s="238">
        <v>0.0</v>
      </c>
      <c r="AK416" s="238">
        <v>0.77</v>
      </c>
      <c r="AL416" s="246">
        <v>39.27</v>
      </c>
      <c r="AM416" s="243">
        <v>654.75</v>
      </c>
      <c r="AN416" s="238" t="s">
        <v>1565</v>
      </c>
      <c r="AO416" s="238">
        <v>1.555</v>
      </c>
      <c r="AP416" s="238" t="s">
        <v>1052</v>
      </c>
      <c r="AQ416" s="238" t="s">
        <v>1565</v>
      </c>
      <c r="AR416" s="239"/>
      <c r="AS416" s="238" t="s">
        <v>1883</v>
      </c>
      <c r="AT416" s="238" t="s">
        <v>1565</v>
      </c>
      <c r="AU416" s="239"/>
      <c r="AV416" s="239"/>
      <c r="AW416" s="239"/>
      <c r="AX416" s="238" t="s">
        <v>1052</v>
      </c>
      <c r="AY416" s="238" t="s">
        <v>1565</v>
      </c>
    </row>
    <row r="417" ht="22.5" customHeight="1">
      <c r="A417" s="227">
        <v>45847.0</v>
      </c>
      <c r="B417" s="238">
        <v>2.10609422877004E14</v>
      </c>
      <c r="C417" s="239"/>
      <c r="D417" s="240">
        <v>45842.838217592594</v>
      </c>
      <c r="E417" s="238" t="s">
        <v>1563</v>
      </c>
      <c r="F417" s="238" t="s">
        <v>1564</v>
      </c>
      <c r="G417" s="241"/>
      <c r="H417" s="239"/>
      <c r="I417" s="238"/>
      <c r="J417" s="238">
        <v>970.0</v>
      </c>
      <c r="K417" s="238">
        <v>10.0</v>
      </c>
      <c r="L417" s="238">
        <v>0.0</v>
      </c>
      <c r="M417" s="238">
        <v>0.0</v>
      </c>
      <c r="N417" s="238">
        <v>0.0</v>
      </c>
      <c r="O417" s="242">
        <v>980.0</v>
      </c>
      <c r="P417" s="238">
        <v>49.0</v>
      </c>
      <c r="Q417" s="243">
        <v>1029.0</v>
      </c>
      <c r="R417" s="238">
        <v>1029.0</v>
      </c>
      <c r="S417" s="244">
        <v>0.1</v>
      </c>
      <c r="T417" s="238">
        <v>102.9</v>
      </c>
      <c r="U417" s="238">
        <v>0.0</v>
      </c>
      <c r="V417" s="238">
        <v>0.0</v>
      </c>
      <c r="W417" s="238">
        <v>0.0</v>
      </c>
      <c r="X417" s="238">
        <v>0.0</v>
      </c>
      <c r="Y417" s="238">
        <v>20.58</v>
      </c>
      <c r="Z417" s="238">
        <v>0.0</v>
      </c>
      <c r="AA417" s="238">
        <v>0.0</v>
      </c>
      <c r="AB417" s="238">
        <v>0.0</v>
      </c>
      <c r="AC417" s="238">
        <v>0.0</v>
      </c>
      <c r="AD417" s="238">
        <v>22.22</v>
      </c>
      <c r="AE417" s="243">
        <v>145.7</v>
      </c>
      <c r="AF417" s="238">
        <v>0.0</v>
      </c>
      <c r="AG417" s="238">
        <v>0.0</v>
      </c>
      <c r="AH417" s="243">
        <v>0.0</v>
      </c>
      <c r="AI417" s="245">
        <v>49.0</v>
      </c>
      <c r="AJ417" s="238">
        <v>0.0</v>
      </c>
      <c r="AK417" s="238">
        <v>0.98</v>
      </c>
      <c r="AL417" s="246">
        <v>49.98</v>
      </c>
      <c r="AM417" s="243">
        <v>833.3</v>
      </c>
      <c r="AN417" s="238" t="s">
        <v>1565</v>
      </c>
      <c r="AO417" s="238">
        <v>6.906</v>
      </c>
      <c r="AP417" s="238" t="s">
        <v>1052</v>
      </c>
      <c r="AQ417" s="238" t="s">
        <v>1565</v>
      </c>
      <c r="AR417" s="239"/>
      <c r="AS417" s="238"/>
      <c r="AT417" s="238" t="s">
        <v>1565</v>
      </c>
      <c r="AU417" s="239"/>
      <c r="AV417" s="239"/>
      <c r="AW417" s="239"/>
      <c r="AX417" s="238" t="s">
        <v>1565</v>
      </c>
      <c r="AY417" s="238" t="s">
        <v>1565</v>
      </c>
    </row>
    <row r="418" ht="22.5" customHeight="1">
      <c r="A418" s="227">
        <v>45847.0</v>
      </c>
      <c r="B418" s="238">
        <v>2.10609667732752E14</v>
      </c>
      <c r="C418" s="239"/>
      <c r="D418" s="240">
        <v>45842.84105324074</v>
      </c>
      <c r="E418" s="238" t="s">
        <v>1563</v>
      </c>
      <c r="F418" s="238" t="s">
        <v>1564</v>
      </c>
      <c r="G418" s="241"/>
      <c r="H418" s="239"/>
      <c r="I418" s="238" t="s">
        <v>1884</v>
      </c>
      <c r="J418" s="238">
        <v>1490.0</v>
      </c>
      <c r="K418" s="238">
        <v>25.0</v>
      </c>
      <c r="L418" s="238">
        <v>0.0</v>
      </c>
      <c r="M418" s="238">
        <v>0.0</v>
      </c>
      <c r="N418" s="238">
        <v>0.0</v>
      </c>
      <c r="O418" s="242">
        <v>1515.0</v>
      </c>
      <c r="P418" s="238">
        <v>75.76</v>
      </c>
      <c r="Q418" s="243">
        <v>1590.76</v>
      </c>
      <c r="R418" s="238">
        <v>1590.76</v>
      </c>
      <c r="S418" s="244">
        <v>0.1</v>
      </c>
      <c r="T418" s="238">
        <v>159.08</v>
      </c>
      <c r="U418" s="238">
        <v>0.0</v>
      </c>
      <c r="V418" s="238">
        <v>0.0</v>
      </c>
      <c r="W418" s="238">
        <v>0.0</v>
      </c>
      <c r="X418" s="238">
        <v>0.0</v>
      </c>
      <c r="Y418" s="238">
        <v>31.82</v>
      </c>
      <c r="Z418" s="238">
        <v>0.0</v>
      </c>
      <c r="AA418" s="238">
        <v>0.0</v>
      </c>
      <c r="AB418" s="238">
        <v>0.0</v>
      </c>
      <c r="AC418" s="238">
        <v>0.0</v>
      </c>
      <c r="AD418" s="238">
        <v>34.36</v>
      </c>
      <c r="AE418" s="243">
        <v>225.26</v>
      </c>
      <c r="AF418" s="238">
        <v>0.0</v>
      </c>
      <c r="AG418" s="238">
        <v>0.0</v>
      </c>
      <c r="AH418" s="243">
        <v>0.0</v>
      </c>
      <c r="AI418" s="245">
        <v>75.75</v>
      </c>
      <c r="AJ418" s="238">
        <v>0.0</v>
      </c>
      <c r="AK418" s="238">
        <v>1.52</v>
      </c>
      <c r="AL418" s="246">
        <v>77.27</v>
      </c>
      <c r="AM418" s="243">
        <v>1288.22</v>
      </c>
      <c r="AN418" s="238" t="s">
        <v>1565</v>
      </c>
      <c r="AO418" s="238">
        <v>4.337</v>
      </c>
      <c r="AP418" s="238" t="s">
        <v>1052</v>
      </c>
      <c r="AQ418" s="238" t="s">
        <v>1565</v>
      </c>
      <c r="AR418" s="239"/>
      <c r="AS418" s="238" t="s">
        <v>1885</v>
      </c>
      <c r="AT418" s="238" t="s">
        <v>1565</v>
      </c>
      <c r="AU418" s="239"/>
      <c r="AV418" s="239"/>
      <c r="AW418" s="239"/>
      <c r="AX418" s="238" t="s">
        <v>1052</v>
      </c>
      <c r="AY418" s="238" t="s">
        <v>1565</v>
      </c>
    </row>
    <row r="419" ht="22.5" customHeight="1">
      <c r="A419" s="227">
        <v>45847.0</v>
      </c>
      <c r="B419" s="238">
        <v>2.10610354085438E14</v>
      </c>
      <c r="C419" s="239"/>
      <c r="D419" s="240">
        <v>45842.84900462963</v>
      </c>
      <c r="E419" s="238" t="s">
        <v>1563</v>
      </c>
      <c r="F419" s="238" t="s">
        <v>1564</v>
      </c>
      <c r="G419" s="241"/>
      <c r="H419" s="239"/>
      <c r="I419" s="238" t="s">
        <v>1886</v>
      </c>
      <c r="J419" s="238">
        <v>970.0</v>
      </c>
      <c r="K419" s="238">
        <v>20.0</v>
      </c>
      <c r="L419" s="238">
        <v>0.0</v>
      </c>
      <c r="M419" s="238">
        <v>0.0</v>
      </c>
      <c r="N419" s="238">
        <v>0.0</v>
      </c>
      <c r="O419" s="242">
        <v>990.0</v>
      </c>
      <c r="P419" s="238">
        <v>49.5</v>
      </c>
      <c r="Q419" s="243">
        <v>1039.5</v>
      </c>
      <c r="R419" s="238">
        <v>1039.5</v>
      </c>
      <c r="S419" s="244">
        <v>0.1</v>
      </c>
      <c r="T419" s="238">
        <v>103.95</v>
      </c>
      <c r="U419" s="238">
        <v>0.0</v>
      </c>
      <c r="V419" s="238">
        <v>0.0</v>
      </c>
      <c r="W419" s="238">
        <v>0.0</v>
      </c>
      <c r="X419" s="238">
        <v>0.0</v>
      </c>
      <c r="Y419" s="238">
        <v>20.79</v>
      </c>
      <c r="Z419" s="238">
        <v>0.0</v>
      </c>
      <c r="AA419" s="238">
        <v>0.0</v>
      </c>
      <c r="AB419" s="238">
        <v>0.0</v>
      </c>
      <c r="AC419" s="238">
        <v>0.0</v>
      </c>
      <c r="AD419" s="238">
        <v>22.46</v>
      </c>
      <c r="AE419" s="243">
        <v>147.2</v>
      </c>
      <c r="AF419" s="238">
        <v>0.0</v>
      </c>
      <c r="AG419" s="238">
        <v>0.0</v>
      </c>
      <c r="AH419" s="243">
        <v>0.0</v>
      </c>
      <c r="AI419" s="245">
        <v>49.5</v>
      </c>
      <c r="AJ419" s="238">
        <v>0.0</v>
      </c>
      <c r="AK419" s="238">
        <v>0.99</v>
      </c>
      <c r="AL419" s="246">
        <v>50.49</v>
      </c>
      <c r="AM419" s="243">
        <v>841.83</v>
      </c>
      <c r="AN419" s="238" t="s">
        <v>1565</v>
      </c>
      <c r="AO419" s="238">
        <v>3.106</v>
      </c>
      <c r="AP419" s="238" t="s">
        <v>1052</v>
      </c>
      <c r="AQ419" s="238" t="s">
        <v>1565</v>
      </c>
      <c r="AR419" s="239"/>
      <c r="AS419" s="238" t="s">
        <v>1596</v>
      </c>
      <c r="AT419" s="238" t="s">
        <v>1565</v>
      </c>
      <c r="AU419" s="239"/>
      <c r="AV419" s="239"/>
      <c r="AW419" s="239"/>
      <c r="AX419" s="238" t="s">
        <v>1052</v>
      </c>
      <c r="AY419" s="238" t="s">
        <v>1565</v>
      </c>
    </row>
    <row r="420" ht="22.5" customHeight="1">
      <c r="A420" s="227">
        <v>45847.0</v>
      </c>
      <c r="B420" s="238">
        <v>2.10611303458435E14</v>
      </c>
      <c r="C420" s="239"/>
      <c r="D420" s="240">
        <v>45842.859988425924</v>
      </c>
      <c r="E420" s="238" t="s">
        <v>1563</v>
      </c>
      <c r="F420" s="238" t="s">
        <v>1564</v>
      </c>
      <c r="G420" s="241"/>
      <c r="H420" s="239"/>
      <c r="I420" s="238"/>
      <c r="J420" s="238">
        <v>870.0</v>
      </c>
      <c r="K420" s="238">
        <v>10.0</v>
      </c>
      <c r="L420" s="238">
        <v>0.0</v>
      </c>
      <c r="M420" s="238">
        <v>0.0</v>
      </c>
      <c r="N420" s="238">
        <v>0.0</v>
      </c>
      <c r="O420" s="242">
        <v>880.0</v>
      </c>
      <c r="P420" s="238">
        <v>44.0</v>
      </c>
      <c r="Q420" s="243">
        <v>924.0</v>
      </c>
      <c r="R420" s="238">
        <v>924.0</v>
      </c>
      <c r="S420" s="244">
        <v>0.1</v>
      </c>
      <c r="T420" s="238">
        <v>92.4</v>
      </c>
      <c r="U420" s="238">
        <v>0.0</v>
      </c>
      <c r="V420" s="238">
        <v>0.0</v>
      </c>
      <c r="W420" s="238">
        <v>0.0</v>
      </c>
      <c r="X420" s="238">
        <v>0.0</v>
      </c>
      <c r="Y420" s="238">
        <v>18.48</v>
      </c>
      <c r="Z420" s="238">
        <v>0.0</v>
      </c>
      <c r="AA420" s="238">
        <v>0.0</v>
      </c>
      <c r="AB420" s="238">
        <v>0.0</v>
      </c>
      <c r="AC420" s="238">
        <v>0.0</v>
      </c>
      <c r="AD420" s="238">
        <v>19.96</v>
      </c>
      <c r="AE420" s="243">
        <v>130.84</v>
      </c>
      <c r="AF420" s="238">
        <v>0.0</v>
      </c>
      <c r="AG420" s="238">
        <v>0.0</v>
      </c>
      <c r="AH420" s="243">
        <v>0.0</v>
      </c>
      <c r="AI420" s="245">
        <v>44.0</v>
      </c>
      <c r="AJ420" s="238">
        <v>0.0</v>
      </c>
      <c r="AK420" s="238">
        <v>0.88</v>
      </c>
      <c r="AL420" s="246">
        <v>44.88</v>
      </c>
      <c r="AM420" s="243">
        <v>748.28</v>
      </c>
      <c r="AN420" s="238" t="s">
        <v>1565</v>
      </c>
      <c r="AO420" s="238">
        <v>1.555</v>
      </c>
      <c r="AP420" s="238" t="s">
        <v>1052</v>
      </c>
      <c r="AQ420" s="238" t="s">
        <v>1565</v>
      </c>
      <c r="AR420" s="239"/>
      <c r="AS420" s="238" t="s">
        <v>1887</v>
      </c>
      <c r="AT420" s="238" t="s">
        <v>1565</v>
      </c>
      <c r="AU420" s="239"/>
      <c r="AV420" s="239"/>
      <c r="AW420" s="239"/>
      <c r="AX420" s="238" t="s">
        <v>1052</v>
      </c>
      <c r="AY420" s="238" t="s">
        <v>1565</v>
      </c>
    </row>
    <row r="421" ht="22.5" customHeight="1">
      <c r="A421" s="227">
        <v>45847.0</v>
      </c>
      <c r="B421" s="238">
        <v>2.10611799319035E14</v>
      </c>
      <c r="C421" s="239"/>
      <c r="D421" s="240">
        <v>45842.86572916667</v>
      </c>
      <c r="E421" s="238" t="s">
        <v>1563</v>
      </c>
      <c r="F421" s="238" t="s">
        <v>1564</v>
      </c>
      <c r="G421" s="241"/>
      <c r="H421" s="239"/>
      <c r="I421" s="238"/>
      <c r="J421" s="238">
        <v>1180.0</v>
      </c>
      <c r="K421" s="238">
        <v>10.0</v>
      </c>
      <c r="L421" s="238">
        <v>0.0</v>
      </c>
      <c r="M421" s="238">
        <v>0.0</v>
      </c>
      <c r="N421" s="238">
        <v>0.0</v>
      </c>
      <c r="O421" s="242">
        <v>1190.0</v>
      </c>
      <c r="P421" s="238">
        <v>59.5</v>
      </c>
      <c r="Q421" s="243">
        <v>1249.5</v>
      </c>
      <c r="R421" s="238">
        <v>1249.5</v>
      </c>
      <c r="S421" s="244">
        <v>0.1</v>
      </c>
      <c r="T421" s="238">
        <v>124.95</v>
      </c>
      <c r="U421" s="238">
        <v>0.0</v>
      </c>
      <c r="V421" s="238">
        <v>0.0</v>
      </c>
      <c r="W421" s="238">
        <v>0.0</v>
      </c>
      <c r="X421" s="238">
        <v>0.0</v>
      </c>
      <c r="Y421" s="238">
        <v>24.99</v>
      </c>
      <c r="Z421" s="238">
        <v>0.0</v>
      </c>
      <c r="AA421" s="238">
        <v>0.0</v>
      </c>
      <c r="AB421" s="238">
        <v>0.0</v>
      </c>
      <c r="AC421" s="238">
        <v>0.0</v>
      </c>
      <c r="AD421" s="238">
        <v>26.98</v>
      </c>
      <c r="AE421" s="243">
        <v>176.92</v>
      </c>
      <c r="AF421" s="238">
        <v>0.0</v>
      </c>
      <c r="AG421" s="238">
        <v>0.0</v>
      </c>
      <c r="AH421" s="243">
        <v>0.0</v>
      </c>
      <c r="AI421" s="245">
        <v>59.5</v>
      </c>
      <c r="AJ421" s="238">
        <v>0.0</v>
      </c>
      <c r="AK421" s="238">
        <v>1.19</v>
      </c>
      <c r="AL421" s="246">
        <v>60.69</v>
      </c>
      <c r="AM421" s="243">
        <v>1011.87</v>
      </c>
      <c r="AN421" s="238" t="s">
        <v>1565</v>
      </c>
      <c r="AO421" s="238">
        <v>3.313</v>
      </c>
      <c r="AP421" s="238" t="s">
        <v>1052</v>
      </c>
      <c r="AQ421" s="238" t="s">
        <v>1565</v>
      </c>
      <c r="AR421" s="239"/>
      <c r="AS421" s="238" t="s">
        <v>1888</v>
      </c>
      <c r="AT421" s="238" t="s">
        <v>1565</v>
      </c>
      <c r="AU421" s="239"/>
      <c r="AV421" s="239"/>
      <c r="AW421" s="239"/>
      <c r="AX421" s="238" t="s">
        <v>1052</v>
      </c>
      <c r="AY421" s="238" t="s">
        <v>1565</v>
      </c>
    </row>
    <row r="422" ht="22.5" customHeight="1">
      <c r="A422" s="227">
        <v>45847.0</v>
      </c>
      <c r="B422" s="238">
        <v>2.10612595034774E14</v>
      </c>
      <c r="C422" s="239"/>
      <c r="D422" s="240">
        <v>45842.87494212963</v>
      </c>
      <c r="E422" s="238" t="s">
        <v>1563</v>
      </c>
      <c r="F422" s="238" t="s">
        <v>1564</v>
      </c>
      <c r="G422" s="241"/>
      <c r="H422" s="239"/>
      <c r="I422" s="238"/>
      <c r="J422" s="238">
        <v>680.0</v>
      </c>
      <c r="K422" s="238">
        <v>10.0</v>
      </c>
      <c r="L422" s="238">
        <v>0.0</v>
      </c>
      <c r="M422" s="238">
        <v>0.0</v>
      </c>
      <c r="N422" s="238">
        <v>0.0</v>
      </c>
      <c r="O422" s="242">
        <v>690.0</v>
      </c>
      <c r="P422" s="238">
        <v>34.5</v>
      </c>
      <c r="Q422" s="243">
        <v>724.5</v>
      </c>
      <c r="R422" s="238">
        <v>724.5</v>
      </c>
      <c r="S422" s="244">
        <v>0.1</v>
      </c>
      <c r="T422" s="238">
        <v>72.45</v>
      </c>
      <c r="U422" s="238">
        <v>0.0</v>
      </c>
      <c r="V422" s="238">
        <v>0.0</v>
      </c>
      <c r="W422" s="238">
        <v>0.0</v>
      </c>
      <c r="X422" s="238">
        <v>0.0</v>
      </c>
      <c r="Y422" s="238">
        <v>14.49</v>
      </c>
      <c r="Z422" s="238">
        <v>0.0</v>
      </c>
      <c r="AA422" s="238">
        <v>0.0</v>
      </c>
      <c r="AB422" s="238">
        <v>0.0</v>
      </c>
      <c r="AC422" s="238">
        <v>0.0</v>
      </c>
      <c r="AD422" s="238">
        <v>15.64</v>
      </c>
      <c r="AE422" s="243">
        <v>102.58</v>
      </c>
      <c r="AF422" s="238">
        <v>0.0</v>
      </c>
      <c r="AG422" s="238">
        <v>0.0</v>
      </c>
      <c r="AH422" s="243">
        <v>0.0</v>
      </c>
      <c r="AI422" s="245">
        <v>34.5</v>
      </c>
      <c r="AJ422" s="238">
        <v>0.0</v>
      </c>
      <c r="AK422" s="238">
        <v>0.69</v>
      </c>
      <c r="AL422" s="246">
        <v>35.19</v>
      </c>
      <c r="AM422" s="243">
        <v>586.71</v>
      </c>
      <c r="AN422" s="238" t="s">
        <v>1565</v>
      </c>
      <c r="AO422" s="238">
        <v>4.167</v>
      </c>
      <c r="AP422" s="238" t="s">
        <v>1052</v>
      </c>
      <c r="AQ422" s="238" t="s">
        <v>1565</v>
      </c>
      <c r="AR422" s="239"/>
      <c r="AS422" s="238" t="s">
        <v>1889</v>
      </c>
      <c r="AT422" s="238" t="s">
        <v>1565</v>
      </c>
      <c r="AU422" s="239"/>
      <c r="AV422" s="239"/>
      <c r="AW422" s="239"/>
      <c r="AX422" s="238" t="s">
        <v>1052</v>
      </c>
      <c r="AY422" s="238" t="s">
        <v>1565</v>
      </c>
    </row>
    <row r="423" ht="22.5" customHeight="1">
      <c r="A423" s="227">
        <v>45847.0</v>
      </c>
      <c r="B423" s="238">
        <v>2.10621970087375E14</v>
      </c>
      <c r="C423" s="239"/>
      <c r="D423" s="240">
        <v>45842.983449074076</v>
      </c>
      <c r="E423" s="238" t="s">
        <v>1563</v>
      </c>
      <c r="F423" s="238" t="s">
        <v>1564</v>
      </c>
      <c r="G423" s="241"/>
      <c r="H423" s="239"/>
      <c r="I423" s="238" t="s">
        <v>1890</v>
      </c>
      <c r="J423" s="238">
        <v>580.0</v>
      </c>
      <c r="K423" s="238">
        <v>10.0</v>
      </c>
      <c r="L423" s="238">
        <v>0.0</v>
      </c>
      <c r="M423" s="238">
        <v>0.0</v>
      </c>
      <c r="N423" s="238">
        <v>0.0</v>
      </c>
      <c r="O423" s="242">
        <v>590.0</v>
      </c>
      <c r="P423" s="238">
        <v>29.5</v>
      </c>
      <c r="Q423" s="243">
        <v>619.5</v>
      </c>
      <c r="R423" s="238">
        <v>619.5</v>
      </c>
      <c r="S423" s="244">
        <v>0.1</v>
      </c>
      <c r="T423" s="238">
        <v>61.95</v>
      </c>
      <c r="U423" s="238">
        <v>0.0</v>
      </c>
      <c r="V423" s="238">
        <v>0.0</v>
      </c>
      <c r="W423" s="238">
        <v>0.0</v>
      </c>
      <c r="X423" s="238">
        <v>0.0</v>
      </c>
      <c r="Y423" s="238">
        <v>12.39</v>
      </c>
      <c r="Z423" s="238">
        <v>0.0</v>
      </c>
      <c r="AA423" s="238">
        <v>0.0</v>
      </c>
      <c r="AB423" s="238">
        <v>0.0</v>
      </c>
      <c r="AC423" s="238">
        <v>0.0</v>
      </c>
      <c r="AD423" s="238">
        <v>13.38</v>
      </c>
      <c r="AE423" s="243">
        <v>87.72</v>
      </c>
      <c r="AF423" s="238">
        <v>0.0</v>
      </c>
      <c r="AG423" s="238">
        <v>0.0</v>
      </c>
      <c r="AH423" s="243">
        <v>0.0</v>
      </c>
      <c r="AI423" s="245">
        <v>29.5</v>
      </c>
      <c r="AJ423" s="238">
        <v>0.0</v>
      </c>
      <c r="AK423" s="238">
        <v>0.59</v>
      </c>
      <c r="AL423" s="246">
        <v>30.09</v>
      </c>
      <c r="AM423" s="243">
        <v>501.69</v>
      </c>
      <c r="AN423" s="238" t="s">
        <v>1565</v>
      </c>
      <c r="AO423" s="238">
        <v>5.088</v>
      </c>
      <c r="AP423" s="238" t="s">
        <v>1052</v>
      </c>
      <c r="AQ423" s="238" t="s">
        <v>1565</v>
      </c>
      <c r="AR423" s="239"/>
      <c r="AS423" s="238" t="s">
        <v>1891</v>
      </c>
      <c r="AT423" s="238" t="s">
        <v>1565</v>
      </c>
      <c r="AU423" s="239"/>
      <c r="AV423" s="239"/>
      <c r="AW423" s="239"/>
      <c r="AX423" s="238" t="s">
        <v>1052</v>
      </c>
      <c r="AY423" s="238" t="s">
        <v>1565</v>
      </c>
    </row>
    <row r="424" ht="22.5" customHeight="1">
      <c r="A424" s="227">
        <v>45847.0</v>
      </c>
      <c r="B424" s="238">
        <v>2.10669333081357E14</v>
      </c>
      <c r="C424" s="239"/>
      <c r="D424" s="240">
        <v>45843.53163194445</v>
      </c>
      <c r="E424" s="238" t="s">
        <v>1563</v>
      </c>
      <c r="F424" s="238" t="s">
        <v>1564</v>
      </c>
      <c r="G424" s="241"/>
      <c r="H424" s="239"/>
      <c r="I424" s="238"/>
      <c r="J424" s="238">
        <v>970.0</v>
      </c>
      <c r="K424" s="238">
        <v>20.0</v>
      </c>
      <c r="L424" s="238">
        <v>0.0</v>
      </c>
      <c r="M424" s="238">
        <v>0.0</v>
      </c>
      <c r="N424" s="238">
        <v>0.0</v>
      </c>
      <c r="O424" s="242">
        <v>990.0</v>
      </c>
      <c r="P424" s="238">
        <v>49.5</v>
      </c>
      <c r="Q424" s="243">
        <v>1039.5</v>
      </c>
      <c r="R424" s="238">
        <v>1039.5</v>
      </c>
      <c r="S424" s="244">
        <v>0.1</v>
      </c>
      <c r="T424" s="238">
        <v>103.95</v>
      </c>
      <c r="U424" s="238">
        <v>0.0</v>
      </c>
      <c r="V424" s="238">
        <v>0.0</v>
      </c>
      <c r="W424" s="238">
        <v>0.0</v>
      </c>
      <c r="X424" s="238">
        <v>0.0</v>
      </c>
      <c r="Y424" s="238">
        <v>20.79</v>
      </c>
      <c r="Z424" s="238">
        <v>0.0</v>
      </c>
      <c r="AA424" s="238">
        <v>0.0</v>
      </c>
      <c r="AB424" s="238">
        <v>0.0</v>
      </c>
      <c r="AC424" s="238">
        <v>0.0</v>
      </c>
      <c r="AD424" s="238">
        <v>22.46</v>
      </c>
      <c r="AE424" s="243">
        <v>147.2</v>
      </c>
      <c r="AF424" s="238">
        <v>0.0</v>
      </c>
      <c r="AG424" s="238">
        <v>0.0</v>
      </c>
      <c r="AH424" s="243">
        <v>0.0</v>
      </c>
      <c r="AI424" s="245">
        <v>49.5</v>
      </c>
      <c r="AJ424" s="238">
        <v>0.0</v>
      </c>
      <c r="AK424" s="238">
        <v>0.99</v>
      </c>
      <c r="AL424" s="246">
        <v>50.49</v>
      </c>
      <c r="AM424" s="243">
        <v>841.83</v>
      </c>
      <c r="AN424" s="238" t="s">
        <v>1565</v>
      </c>
      <c r="AO424" s="238">
        <v>1.784</v>
      </c>
      <c r="AP424" s="238" t="s">
        <v>1052</v>
      </c>
      <c r="AQ424" s="238" t="s">
        <v>1565</v>
      </c>
      <c r="AR424" s="239"/>
      <c r="AS424" s="238" t="s">
        <v>1776</v>
      </c>
      <c r="AT424" s="238" t="s">
        <v>1565</v>
      </c>
      <c r="AU424" s="239"/>
      <c r="AV424" s="239"/>
      <c r="AW424" s="239"/>
      <c r="AX424" s="238" t="s">
        <v>1052</v>
      </c>
      <c r="AY424" s="238" t="s">
        <v>1565</v>
      </c>
    </row>
    <row r="425" ht="22.5" customHeight="1">
      <c r="A425" s="227">
        <v>45847.0</v>
      </c>
      <c r="B425" s="238">
        <v>2.10678770979366E14</v>
      </c>
      <c r="C425" s="239"/>
      <c r="D425" s="240">
        <v>45843.640856481485</v>
      </c>
      <c r="E425" s="238" t="s">
        <v>1563</v>
      </c>
      <c r="F425" s="238" t="s">
        <v>1564</v>
      </c>
      <c r="G425" s="241"/>
      <c r="H425" s="239"/>
      <c r="I425" s="238"/>
      <c r="J425" s="238">
        <v>560.0</v>
      </c>
      <c r="K425" s="238">
        <v>10.0</v>
      </c>
      <c r="L425" s="238">
        <v>0.0</v>
      </c>
      <c r="M425" s="238">
        <v>0.0</v>
      </c>
      <c r="N425" s="238">
        <v>0.0</v>
      </c>
      <c r="O425" s="242">
        <v>570.0</v>
      </c>
      <c r="P425" s="238">
        <v>28.5</v>
      </c>
      <c r="Q425" s="243">
        <v>598.5</v>
      </c>
      <c r="R425" s="238">
        <v>598.5</v>
      </c>
      <c r="S425" s="244">
        <v>0.1</v>
      </c>
      <c r="T425" s="238">
        <v>59.85</v>
      </c>
      <c r="U425" s="238">
        <v>0.0</v>
      </c>
      <c r="V425" s="238">
        <v>0.0</v>
      </c>
      <c r="W425" s="238">
        <v>0.0</v>
      </c>
      <c r="X425" s="238">
        <v>0.0</v>
      </c>
      <c r="Y425" s="238">
        <v>11.97</v>
      </c>
      <c r="Z425" s="238">
        <v>0.0</v>
      </c>
      <c r="AA425" s="238">
        <v>0.0</v>
      </c>
      <c r="AB425" s="238">
        <v>0.0</v>
      </c>
      <c r="AC425" s="238">
        <v>0.0</v>
      </c>
      <c r="AD425" s="238">
        <v>12.92</v>
      </c>
      <c r="AE425" s="243">
        <v>84.74</v>
      </c>
      <c r="AF425" s="238">
        <v>0.0</v>
      </c>
      <c r="AG425" s="238">
        <v>0.0</v>
      </c>
      <c r="AH425" s="243">
        <v>0.0</v>
      </c>
      <c r="AI425" s="245">
        <v>28.5</v>
      </c>
      <c r="AJ425" s="238">
        <v>0.0</v>
      </c>
      <c r="AK425" s="238">
        <v>0.57</v>
      </c>
      <c r="AL425" s="246">
        <v>29.07</v>
      </c>
      <c r="AM425" s="243">
        <v>484.67</v>
      </c>
      <c r="AN425" s="238" t="s">
        <v>1565</v>
      </c>
      <c r="AO425" s="238">
        <v>6.656</v>
      </c>
      <c r="AP425" s="238" t="s">
        <v>1052</v>
      </c>
      <c r="AQ425" s="238" t="s">
        <v>1565</v>
      </c>
      <c r="AR425" s="239"/>
      <c r="AS425" s="238" t="s">
        <v>1892</v>
      </c>
      <c r="AT425" s="238" t="s">
        <v>1565</v>
      </c>
      <c r="AU425" s="239"/>
      <c r="AV425" s="239"/>
      <c r="AW425" s="239"/>
      <c r="AX425" s="238" t="s">
        <v>1052</v>
      </c>
      <c r="AY425" s="238" t="s">
        <v>1565</v>
      </c>
    </row>
    <row r="426" ht="22.5" customHeight="1">
      <c r="A426" s="227">
        <v>45847.0</v>
      </c>
      <c r="B426" s="238">
        <v>2.10679108951038E14</v>
      </c>
      <c r="C426" s="239"/>
      <c r="D426" s="240">
        <v>45843.64476851852</v>
      </c>
      <c r="E426" s="238" t="s">
        <v>1563</v>
      </c>
      <c r="F426" s="238" t="s">
        <v>1564</v>
      </c>
      <c r="G426" s="241"/>
      <c r="H426" s="239"/>
      <c r="I426" s="238"/>
      <c r="J426" s="238">
        <v>1790.0</v>
      </c>
      <c r="K426" s="238">
        <v>20.0</v>
      </c>
      <c r="L426" s="238">
        <v>0.0</v>
      </c>
      <c r="M426" s="238">
        <v>0.0</v>
      </c>
      <c r="N426" s="238">
        <v>0.0</v>
      </c>
      <c r="O426" s="242">
        <v>1810.0</v>
      </c>
      <c r="P426" s="238">
        <v>90.5</v>
      </c>
      <c r="Q426" s="243">
        <v>1900.5</v>
      </c>
      <c r="R426" s="238">
        <v>1900.5</v>
      </c>
      <c r="S426" s="244">
        <v>0.1</v>
      </c>
      <c r="T426" s="238">
        <v>190.05</v>
      </c>
      <c r="U426" s="238">
        <v>0.0</v>
      </c>
      <c r="V426" s="238">
        <v>0.0</v>
      </c>
      <c r="W426" s="238">
        <v>0.0</v>
      </c>
      <c r="X426" s="238">
        <v>0.0</v>
      </c>
      <c r="Y426" s="238">
        <v>38.01</v>
      </c>
      <c r="Z426" s="238">
        <v>0.0</v>
      </c>
      <c r="AA426" s="238">
        <v>0.0</v>
      </c>
      <c r="AB426" s="238">
        <v>0.0</v>
      </c>
      <c r="AC426" s="238">
        <v>0.0</v>
      </c>
      <c r="AD426" s="238">
        <v>41.06</v>
      </c>
      <c r="AE426" s="243">
        <v>269.12</v>
      </c>
      <c r="AF426" s="238">
        <v>0.0</v>
      </c>
      <c r="AG426" s="238">
        <v>0.0</v>
      </c>
      <c r="AH426" s="243">
        <v>0.0</v>
      </c>
      <c r="AI426" s="245">
        <v>90.5</v>
      </c>
      <c r="AJ426" s="238">
        <v>0.0</v>
      </c>
      <c r="AK426" s="238">
        <v>1.81</v>
      </c>
      <c r="AL426" s="246">
        <v>92.31</v>
      </c>
      <c r="AM426" s="243">
        <v>1539.09</v>
      </c>
      <c r="AN426" s="238" t="s">
        <v>1565</v>
      </c>
      <c r="AO426" s="238">
        <v>1.555</v>
      </c>
      <c r="AP426" s="238" t="s">
        <v>1052</v>
      </c>
      <c r="AQ426" s="238" t="s">
        <v>1565</v>
      </c>
      <c r="AR426" s="239"/>
      <c r="AS426" s="238" t="s">
        <v>1893</v>
      </c>
      <c r="AT426" s="238" t="s">
        <v>1565</v>
      </c>
      <c r="AU426" s="239"/>
      <c r="AV426" s="239"/>
      <c r="AW426" s="239"/>
      <c r="AX426" s="238" t="s">
        <v>1052</v>
      </c>
      <c r="AY426" s="238" t="s">
        <v>1565</v>
      </c>
    </row>
    <row r="427" ht="22.5" customHeight="1">
      <c r="A427" s="227">
        <v>45847.0</v>
      </c>
      <c r="B427" s="238">
        <v>2.10685219118304E14</v>
      </c>
      <c r="C427" s="239"/>
      <c r="D427" s="240">
        <v>45843.71549768518</v>
      </c>
      <c r="E427" s="238" t="s">
        <v>1563</v>
      </c>
      <c r="F427" s="238" t="s">
        <v>1564</v>
      </c>
      <c r="G427" s="241"/>
      <c r="H427" s="239"/>
      <c r="I427" s="238"/>
      <c r="J427" s="238">
        <v>970.0</v>
      </c>
      <c r="K427" s="238">
        <v>10.0</v>
      </c>
      <c r="L427" s="238">
        <v>0.0</v>
      </c>
      <c r="M427" s="238">
        <v>0.0</v>
      </c>
      <c r="N427" s="238">
        <v>0.0</v>
      </c>
      <c r="O427" s="242">
        <v>980.0</v>
      </c>
      <c r="P427" s="238">
        <v>49.0</v>
      </c>
      <c r="Q427" s="243">
        <v>1029.0</v>
      </c>
      <c r="R427" s="238">
        <v>1029.0</v>
      </c>
      <c r="S427" s="244">
        <v>0.1</v>
      </c>
      <c r="T427" s="238">
        <v>102.9</v>
      </c>
      <c r="U427" s="238">
        <v>0.0</v>
      </c>
      <c r="V427" s="238">
        <v>0.0</v>
      </c>
      <c r="W427" s="238">
        <v>0.0</v>
      </c>
      <c r="X427" s="238">
        <v>0.0</v>
      </c>
      <c r="Y427" s="238">
        <v>20.58</v>
      </c>
      <c r="Z427" s="238">
        <v>0.0</v>
      </c>
      <c r="AA427" s="238">
        <v>0.0</v>
      </c>
      <c r="AB427" s="238">
        <v>0.0</v>
      </c>
      <c r="AC427" s="238">
        <v>0.0</v>
      </c>
      <c r="AD427" s="238">
        <v>22.22</v>
      </c>
      <c r="AE427" s="243">
        <v>145.7</v>
      </c>
      <c r="AF427" s="238">
        <v>0.0</v>
      </c>
      <c r="AG427" s="238">
        <v>0.0</v>
      </c>
      <c r="AH427" s="243">
        <v>0.0</v>
      </c>
      <c r="AI427" s="245">
        <v>49.0</v>
      </c>
      <c r="AJ427" s="238">
        <v>0.0</v>
      </c>
      <c r="AK427" s="238">
        <v>0.98</v>
      </c>
      <c r="AL427" s="246">
        <v>49.98</v>
      </c>
      <c r="AM427" s="243">
        <v>833.3</v>
      </c>
      <c r="AN427" s="238" t="s">
        <v>1565</v>
      </c>
      <c r="AO427" s="238">
        <v>0.718</v>
      </c>
      <c r="AP427" s="238" t="s">
        <v>1052</v>
      </c>
      <c r="AQ427" s="238" t="s">
        <v>1565</v>
      </c>
      <c r="AR427" s="239"/>
      <c r="AS427" s="238" t="s">
        <v>1894</v>
      </c>
      <c r="AT427" s="238" t="s">
        <v>1565</v>
      </c>
      <c r="AU427" s="239"/>
      <c r="AV427" s="239"/>
      <c r="AW427" s="239"/>
      <c r="AX427" s="238" t="s">
        <v>1052</v>
      </c>
      <c r="AY427" s="238" t="s">
        <v>1565</v>
      </c>
    </row>
    <row r="428" ht="22.5" customHeight="1">
      <c r="A428" s="227">
        <v>45847.0</v>
      </c>
      <c r="B428" s="238">
        <v>2.10686159161196E14</v>
      </c>
      <c r="C428" s="239"/>
      <c r="D428" s="240">
        <v>45843.726377314815</v>
      </c>
      <c r="E428" s="238" t="s">
        <v>1563</v>
      </c>
      <c r="F428" s="238" t="s">
        <v>1564</v>
      </c>
      <c r="G428" s="241"/>
      <c r="H428" s="239"/>
      <c r="I428" s="238"/>
      <c r="J428" s="238">
        <v>680.0</v>
      </c>
      <c r="K428" s="238">
        <v>10.0</v>
      </c>
      <c r="L428" s="238">
        <v>0.0</v>
      </c>
      <c r="M428" s="238">
        <v>0.0</v>
      </c>
      <c r="N428" s="238">
        <v>0.0</v>
      </c>
      <c r="O428" s="242">
        <v>690.0</v>
      </c>
      <c r="P428" s="238">
        <v>34.5</v>
      </c>
      <c r="Q428" s="243">
        <v>724.5</v>
      </c>
      <c r="R428" s="238">
        <v>724.5</v>
      </c>
      <c r="S428" s="244">
        <v>0.1</v>
      </c>
      <c r="T428" s="238">
        <v>72.45</v>
      </c>
      <c r="U428" s="238">
        <v>0.0</v>
      </c>
      <c r="V428" s="238">
        <v>0.0</v>
      </c>
      <c r="W428" s="238">
        <v>0.0</v>
      </c>
      <c r="X428" s="238">
        <v>0.0</v>
      </c>
      <c r="Y428" s="238">
        <v>14.49</v>
      </c>
      <c r="Z428" s="238">
        <v>0.0</v>
      </c>
      <c r="AA428" s="238">
        <v>0.0</v>
      </c>
      <c r="AB428" s="238">
        <v>0.0</v>
      </c>
      <c r="AC428" s="238">
        <v>0.0</v>
      </c>
      <c r="AD428" s="238">
        <v>15.64</v>
      </c>
      <c r="AE428" s="243">
        <v>102.58</v>
      </c>
      <c r="AF428" s="238">
        <v>0.0</v>
      </c>
      <c r="AG428" s="238">
        <v>0.0</v>
      </c>
      <c r="AH428" s="243">
        <v>0.0</v>
      </c>
      <c r="AI428" s="245">
        <v>34.5</v>
      </c>
      <c r="AJ428" s="238">
        <v>0.0</v>
      </c>
      <c r="AK428" s="238">
        <v>0.69</v>
      </c>
      <c r="AL428" s="246">
        <v>35.19</v>
      </c>
      <c r="AM428" s="243">
        <v>586.71</v>
      </c>
      <c r="AN428" s="238" t="s">
        <v>1565</v>
      </c>
      <c r="AO428" s="238">
        <v>1.985</v>
      </c>
      <c r="AP428" s="238" t="s">
        <v>1052</v>
      </c>
      <c r="AQ428" s="238" t="s">
        <v>1565</v>
      </c>
      <c r="AR428" s="239"/>
      <c r="AS428" s="238" t="s">
        <v>1596</v>
      </c>
      <c r="AT428" s="238" t="s">
        <v>1565</v>
      </c>
      <c r="AU428" s="239"/>
      <c r="AV428" s="239"/>
      <c r="AW428" s="239"/>
      <c r="AX428" s="238" t="s">
        <v>1052</v>
      </c>
      <c r="AY428" s="238" t="s">
        <v>1565</v>
      </c>
    </row>
    <row r="429" ht="22.5" customHeight="1">
      <c r="A429" s="227">
        <v>45847.0</v>
      </c>
      <c r="B429" s="238">
        <v>2.10690820533411E14</v>
      </c>
      <c r="C429" s="239"/>
      <c r="D429" s="240">
        <v>45843.780324074076</v>
      </c>
      <c r="E429" s="238" t="s">
        <v>1563</v>
      </c>
      <c r="F429" s="238" t="s">
        <v>1564</v>
      </c>
      <c r="G429" s="241"/>
      <c r="H429" s="239"/>
      <c r="I429" s="238"/>
      <c r="J429" s="238">
        <v>2530.0</v>
      </c>
      <c r="K429" s="238">
        <v>30.0</v>
      </c>
      <c r="L429" s="238">
        <v>0.0</v>
      </c>
      <c r="M429" s="238">
        <v>0.0</v>
      </c>
      <c r="N429" s="238">
        <v>0.0</v>
      </c>
      <c r="O429" s="242">
        <v>2560.0</v>
      </c>
      <c r="P429" s="238">
        <v>128.0</v>
      </c>
      <c r="Q429" s="243">
        <v>2688.0</v>
      </c>
      <c r="R429" s="238">
        <v>2688.0</v>
      </c>
      <c r="S429" s="244">
        <v>0.1</v>
      </c>
      <c r="T429" s="238">
        <v>268.8</v>
      </c>
      <c r="U429" s="238">
        <v>0.0</v>
      </c>
      <c r="V429" s="238">
        <v>0.0</v>
      </c>
      <c r="W429" s="238">
        <v>0.0</v>
      </c>
      <c r="X429" s="238">
        <v>0.0</v>
      </c>
      <c r="Y429" s="238">
        <v>53.76</v>
      </c>
      <c r="Z429" s="238">
        <v>0.0</v>
      </c>
      <c r="AA429" s="238">
        <v>0.0</v>
      </c>
      <c r="AB429" s="238">
        <v>0.0</v>
      </c>
      <c r="AC429" s="238">
        <v>0.0</v>
      </c>
      <c r="AD429" s="238">
        <v>58.06</v>
      </c>
      <c r="AE429" s="243">
        <v>380.62</v>
      </c>
      <c r="AF429" s="238">
        <v>0.0</v>
      </c>
      <c r="AG429" s="238">
        <v>0.0</v>
      </c>
      <c r="AH429" s="243">
        <v>0.0</v>
      </c>
      <c r="AI429" s="245">
        <v>128.0</v>
      </c>
      <c r="AJ429" s="238">
        <v>0.0</v>
      </c>
      <c r="AK429" s="238">
        <v>2.56</v>
      </c>
      <c r="AL429" s="246">
        <v>130.56</v>
      </c>
      <c r="AM429" s="243">
        <v>2176.82</v>
      </c>
      <c r="AN429" s="238" t="s">
        <v>1565</v>
      </c>
      <c r="AO429" s="238">
        <v>16.434</v>
      </c>
      <c r="AP429" s="238" t="s">
        <v>1052</v>
      </c>
      <c r="AQ429" s="238" t="s">
        <v>1565</v>
      </c>
      <c r="AR429" s="239"/>
      <c r="AS429" s="238"/>
      <c r="AT429" s="238" t="s">
        <v>1565</v>
      </c>
      <c r="AU429" s="239"/>
      <c r="AV429" s="239"/>
      <c r="AW429" s="239"/>
      <c r="AX429" s="238" t="s">
        <v>1565</v>
      </c>
      <c r="AY429" s="238" t="s">
        <v>1565</v>
      </c>
    </row>
    <row r="430" ht="22.5" customHeight="1">
      <c r="A430" s="227">
        <v>45847.0</v>
      </c>
      <c r="B430" s="238">
        <v>2.10692192199494E14</v>
      </c>
      <c r="C430" s="239"/>
      <c r="D430" s="240">
        <v>45843.79620370371</v>
      </c>
      <c r="E430" s="238" t="s">
        <v>1563</v>
      </c>
      <c r="F430" s="238" t="s">
        <v>1564</v>
      </c>
      <c r="G430" s="241"/>
      <c r="H430" s="239"/>
      <c r="I430" s="238"/>
      <c r="J430" s="238">
        <v>490.0</v>
      </c>
      <c r="K430" s="238">
        <v>10.0</v>
      </c>
      <c r="L430" s="238">
        <v>0.0</v>
      </c>
      <c r="M430" s="238">
        <v>0.0</v>
      </c>
      <c r="N430" s="238">
        <v>0.0</v>
      </c>
      <c r="O430" s="242">
        <v>500.0</v>
      </c>
      <c r="P430" s="238">
        <v>25.0</v>
      </c>
      <c r="Q430" s="243">
        <v>525.0</v>
      </c>
      <c r="R430" s="238">
        <v>525.0</v>
      </c>
      <c r="S430" s="244">
        <v>0.1</v>
      </c>
      <c r="T430" s="238">
        <v>52.5</v>
      </c>
      <c r="U430" s="238">
        <v>0.0</v>
      </c>
      <c r="V430" s="238">
        <v>0.0</v>
      </c>
      <c r="W430" s="238">
        <v>0.0</v>
      </c>
      <c r="X430" s="238">
        <v>0.0</v>
      </c>
      <c r="Y430" s="238">
        <v>10.5</v>
      </c>
      <c r="Z430" s="238">
        <v>0.0</v>
      </c>
      <c r="AA430" s="238">
        <v>0.0</v>
      </c>
      <c r="AB430" s="238">
        <v>0.0</v>
      </c>
      <c r="AC430" s="238">
        <v>0.0</v>
      </c>
      <c r="AD430" s="238">
        <v>11.34</v>
      </c>
      <c r="AE430" s="243">
        <v>74.34</v>
      </c>
      <c r="AF430" s="238">
        <v>0.0</v>
      </c>
      <c r="AG430" s="238">
        <v>0.0</v>
      </c>
      <c r="AH430" s="243">
        <v>0.0</v>
      </c>
      <c r="AI430" s="245">
        <v>25.0</v>
      </c>
      <c r="AJ430" s="238">
        <v>0.0</v>
      </c>
      <c r="AK430" s="238">
        <v>0.5</v>
      </c>
      <c r="AL430" s="246">
        <v>25.5</v>
      </c>
      <c r="AM430" s="243">
        <v>425.16</v>
      </c>
      <c r="AN430" s="238" t="s">
        <v>1565</v>
      </c>
      <c r="AO430" s="238">
        <v>3.985</v>
      </c>
      <c r="AP430" s="238" t="s">
        <v>1052</v>
      </c>
      <c r="AQ430" s="238" t="s">
        <v>1565</v>
      </c>
      <c r="AR430" s="239"/>
      <c r="AS430" s="238" t="s">
        <v>1895</v>
      </c>
      <c r="AT430" s="238" t="s">
        <v>1565</v>
      </c>
      <c r="AU430" s="239"/>
      <c r="AV430" s="239"/>
      <c r="AW430" s="239"/>
      <c r="AX430" s="238" t="s">
        <v>1052</v>
      </c>
      <c r="AY430" s="238" t="s">
        <v>1565</v>
      </c>
    </row>
    <row r="431" ht="22.5" customHeight="1">
      <c r="A431" s="227">
        <v>45847.0</v>
      </c>
      <c r="B431" s="238">
        <v>2.10692806470803E14</v>
      </c>
      <c r="C431" s="239"/>
      <c r="D431" s="240">
        <v>45843.80331018518</v>
      </c>
      <c r="E431" s="238" t="s">
        <v>1563</v>
      </c>
      <c r="F431" s="238" t="s">
        <v>1564</v>
      </c>
      <c r="G431" s="241"/>
      <c r="H431" s="239"/>
      <c r="I431" s="238"/>
      <c r="J431" s="238">
        <v>2010.0</v>
      </c>
      <c r="K431" s="238">
        <v>20.0</v>
      </c>
      <c r="L431" s="238">
        <v>0.0</v>
      </c>
      <c r="M431" s="238">
        <v>0.0</v>
      </c>
      <c r="N431" s="238">
        <v>0.0</v>
      </c>
      <c r="O431" s="242">
        <v>2030.0</v>
      </c>
      <c r="P431" s="238">
        <v>101.5</v>
      </c>
      <c r="Q431" s="243">
        <v>2131.5</v>
      </c>
      <c r="R431" s="238">
        <v>2131.5</v>
      </c>
      <c r="S431" s="244">
        <v>0.1</v>
      </c>
      <c r="T431" s="238">
        <v>213.15</v>
      </c>
      <c r="U431" s="238">
        <v>0.0</v>
      </c>
      <c r="V431" s="238">
        <v>0.0</v>
      </c>
      <c r="W431" s="238">
        <v>0.0</v>
      </c>
      <c r="X431" s="238">
        <v>0.0</v>
      </c>
      <c r="Y431" s="238">
        <v>42.63</v>
      </c>
      <c r="Z431" s="238">
        <v>0.0</v>
      </c>
      <c r="AA431" s="238">
        <v>0.0</v>
      </c>
      <c r="AB431" s="238">
        <v>0.0</v>
      </c>
      <c r="AC431" s="238">
        <v>0.0</v>
      </c>
      <c r="AD431" s="238">
        <v>46.04</v>
      </c>
      <c r="AE431" s="243">
        <v>301.82</v>
      </c>
      <c r="AF431" s="238">
        <v>0.0</v>
      </c>
      <c r="AG431" s="238">
        <v>0.0</v>
      </c>
      <c r="AH431" s="243">
        <v>0.0</v>
      </c>
      <c r="AI431" s="245">
        <v>101.5</v>
      </c>
      <c r="AJ431" s="238">
        <v>0.0</v>
      </c>
      <c r="AK431" s="238">
        <v>2.03</v>
      </c>
      <c r="AL431" s="246">
        <v>103.53</v>
      </c>
      <c r="AM431" s="243">
        <v>1726.15</v>
      </c>
      <c r="AN431" s="238" t="s">
        <v>1565</v>
      </c>
      <c r="AO431" s="238">
        <v>1.555</v>
      </c>
      <c r="AP431" s="238" t="s">
        <v>1052</v>
      </c>
      <c r="AQ431" s="238" t="s">
        <v>1565</v>
      </c>
      <c r="AR431" s="239"/>
      <c r="AS431" s="238" t="s">
        <v>1896</v>
      </c>
      <c r="AT431" s="238" t="s">
        <v>1565</v>
      </c>
      <c r="AU431" s="239"/>
      <c r="AV431" s="239"/>
      <c r="AW431" s="239"/>
      <c r="AX431" s="238" t="s">
        <v>1052</v>
      </c>
      <c r="AY431" s="238" t="s">
        <v>1565</v>
      </c>
    </row>
    <row r="432" ht="22.5" customHeight="1">
      <c r="A432" s="227">
        <v>45847.0</v>
      </c>
      <c r="B432" s="238">
        <v>2.10695759660652E14</v>
      </c>
      <c r="C432" s="239"/>
      <c r="D432" s="240">
        <v>45843.837488425925</v>
      </c>
      <c r="E432" s="238" t="s">
        <v>1563</v>
      </c>
      <c r="F432" s="238" t="s">
        <v>1564</v>
      </c>
      <c r="G432" s="241"/>
      <c r="H432" s="239"/>
      <c r="I432" s="238"/>
      <c r="J432" s="238">
        <v>860.0</v>
      </c>
      <c r="K432" s="238">
        <v>10.0</v>
      </c>
      <c r="L432" s="238">
        <v>0.0</v>
      </c>
      <c r="M432" s="238">
        <v>0.0</v>
      </c>
      <c r="N432" s="238">
        <v>0.0</v>
      </c>
      <c r="O432" s="242">
        <v>870.0</v>
      </c>
      <c r="P432" s="238">
        <v>43.5</v>
      </c>
      <c r="Q432" s="243">
        <v>913.5</v>
      </c>
      <c r="R432" s="238">
        <v>913.5</v>
      </c>
      <c r="S432" s="244">
        <v>0.1</v>
      </c>
      <c r="T432" s="238">
        <v>91.35</v>
      </c>
      <c r="U432" s="238">
        <v>0.0</v>
      </c>
      <c r="V432" s="238">
        <v>0.0</v>
      </c>
      <c r="W432" s="238">
        <v>0.0</v>
      </c>
      <c r="X432" s="238">
        <v>0.0</v>
      </c>
      <c r="Y432" s="238">
        <v>18.27</v>
      </c>
      <c r="Z432" s="238">
        <v>0.0</v>
      </c>
      <c r="AA432" s="238">
        <v>0.0</v>
      </c>
      <c r="AB432" s="238">
        <v>0.0</v>
      </c>
      <c r="AC432" s="238">
        <v>0.0</v>
      </c>
      <c r="AD432" s="238">
        <v>19.74</v>
      </c>
      <c r="AE432" s="243">
        <v>129.36</v>
      </c>
      <c r="AF432" s="238">
        <v>0.0</v>
      </c>
      <c r="AG432" s="238">
        <v>0.0</v>
      </c>
      <c r="AH432" s="243">
        <v>0.0</v>
      </c>
      <c r="AI432" s="245">
        <v>43.5</v>
      </c>
      <c r="AJ432" s="238">
        <v>0.0</v>
      </c>
      <c r="AK432" s="238">
        <v>0.87</v>
      </c>
      <c r="AL432" s="246">
        <v>44.37</v>
      </c>
      <c r="AM432" s="243">
        <v>739.79</v>
      </c>
      <c r="AN432" s="238" t="s">
        <v>1565</v>
      </c>
      <c r="AO432" s="238">
        <v>7.115</v>
      </c>
      <c r="AP432" s="238" t="s">
        <v>1052</v>
      </c>
      <c r="AQ432" s="238" t="s">
        <v>1565</v>
      </c>
      <c r="AR432" s="239"/>
      <c r="AS432" s="238"/>
      <c r="AT432" s="238" t="s">
        <v>1565</v>
      </c>
      <c r="AU432" s="239"/>
      <c r="AV432" s="239"/>
      <c r="AW432" s="239"/>
      <c r="AX432" s="238" t="s">
        <v>1052</v>
      </c>
      <c r="AY432" s="238" t="s">
        <v>1565</v>
      </c>
    </row>
    <row r="433" ht="22.5" customHeight="1">
      <c r="A433" s="227">
        <v>45847.0</v>
      </c>
      <c r="B433" s="238">
        <v>2.1069626407865E14</v>
      </c>
      <c r="C433" s="239"/>
      <c r="D433" s="240">
        <v>45843.84333333333</v>
      </c>
      <c r="E433" s="238" t="s">
        <v>1563</v>
      </c>
      <c r="F433" s="238" t="s">
        <v>1564</v>
      </c>
      <c r="G433" s="241"/>
      <c r="H433" s="239"/>
      <c r="I433" s="238"/>
      <c r="J433" s="238">
        <v>1270.0</v>
      </c>
      <c r="K433" s="238">
        <v>20.0</v>
      </c>
      <c r="L433" s="238">
        <v>0.0</v>
      </c>
      <c r="M433" s="238">
        <v>0.0</v>
      </c>
      <c r="N433" s="238">
        <v>0.0</v>
      </c>
      <c r="O433" s="242">
        <v>1290.0</v>
      </c>
      <c r="P433" s="238">
        <v>64.5</v>
      </c>
      <c r="Q433" s="243">
        <v>1354.5</v>
      </c>
      <c r="R433" s="238">
        <v>1354.5</v>
      </c>
      <c r="S433" s="244">
        <v>0.1</v>
      </c>
      <c r="T433" s="238">
        <v>135.45</v>
      </c>
      <c r="U433" s="238">
        <v>0.0</v>
      </c>
      <c r="V433" s="238">
        <v>0.0</v>
      </c>
      <c r="W433" s="238">
        <v>0.0</v>
      </c>
      <c r="X433" s="238">
        <v>0.0</v>
      </c>
      <c r="Y433" s="238">
        <v>27.09</v>
      </c>
      <c r="Z433" s="238">
        <v>0.0</v>
      </c>
      <c r="AA433" s="238">
        <v>0.0</v>
      </c>
      <c r="AB433" s="238">
        <v>0.0</v>
      </c>
      <c r="AC433" s="238">
        <v>0.0</v>
      </c>
      <c r="AD433" s="238">
        <v>29.26</v>
      </c>
      <c r="AE433" s="243">
        <v>191.8</v>
      </c>
      <c r="AF433" s="238">
        <v>0.0</v>
      </c>
      <c r="AG433" s="238">
        <v>0.0</v>
      </c>
      <c r="AH433" s="243">
        <v>0.0</v>
      </c>
      <c r="AI433" s="245">
        <v>64.5</v>
      </c>
      <c r="AJ433" s="238">
        <v>0.0</v>
      </c>
      <c r="AK433" s="238">
        <v>1.29</v>
      </c>
      <c r="AL433" s="246">
        <v>65.79</v>
      </c>
      <c r="AM433" s="243">
        <v>1096.91</v>
      </c>
      <c r="AN433" s="238" t="s">
        <v>1565</v>
      </c>
      <c r="AO433" s="238">
        <v>6.269</v>
      </c>
      <c r="AP433" s="238" t="s">
        <v>1052</v>
      </c>
      <c r="AQ433" s="238" t="s">
        <v>1565</v>
      </c>
      <c r="AR433" s="239"/>
      <c r="AS433" s="238" t="s">
        <v>1897</v>
      </c>
      <c r="AT433" s="238" t="s">
        <v>1565</v>
      </c>
      <c r="AU433" s="239"/>
      <c r="AV433" s="239"/>
      <c r="AW433" s="239"/>
      <c r="AX433" s="238" t="s">
        <v>1052</v>
      </c>
      <c r="AY433" s="238" t="s">
        <v>1565</v>
      </c>
    </row>
    <row r="434" ht="22.5" customHeight="1">
      <c r="A434" s="227">
        <v>45847.0</v>
      </c>
      <c r="B434" s="238">
        <v>2.10698243365179E14</v>
      </c>
      <c r="C434" s="239"/>
      <c r="D434" s="240">
        <v>45843.86623842592</v>
      </c>
      <c r="E434" s="238" t="s">
        <v>1563</v>
      </c>
      <c r="F434" s="238" t="s">
        <v>1564</v>
      </c>
      <c r="G434" s="241"/>
      <c r="H434" s="239"/>
      <c r="I434" s="238"/>
      <c r="J434" s="238">
        <v>3310.0</v>
      </c>
      <c r="K434" s="238">
        <v>30.0</v>
      </c>
      <c r="L434" s="238">
        <v>0.0</v>
      </c>
      <c r="M434" s="238">
        <v>0.0</v>
      </c>
      <c r="N434" s="238">
        <v>0.0</v>
      </c>
      <c r="O434" s="242">
        <v>3340.0</v>
      </c>
      <c r="P434" s="238">
        <v>167.0</v>
      </c>
      <c r="Q434" s="243">
        <v>3507.0</v>
      </c>
      <c r="R434" s="238">
        <v>3507.0</v>
      </c>
      <c r="S434" s="244">
        <v>0.1</v>
      </c>
      <c r="T434" s="238">
        <v>350.7</v>
      </c>
      <c r="U434" s="238">
        <v>0.0</v>
      </c>
      <c r="V434" s="238">
        <v>0.0</v>
      </c>
      <c r="W434" s="238">
        <v>0.0</v>
      </c>
      <c r="X434" s="238">
        <v>0.0</v>
      </c>
      <c r="Y434" s="238">
        <v>70.14</v>
      </c>
      <c r="Z434" s="238">
        <v>0.0</v>
      </c>
      <c r="AA434" s="238">
        <v>0.0</v>
      </c>
      <c r="AB434" s="238">
        <v>0.0</v>
      </c>
      <c r="AC434" s="238">
        <v>0.0</v>
      </c>
      <c r="AD434" s="238">
        <v>75.76</v>
      </c>
      <c r="AE434" s="243">
        <v>496.6</v>
      </c>
      <c r="AF434" s="238">
        <v>0.0</v>
      </c>
      <c r="AG434" s="238">
        <v>0.0</v>
      </c>
      <c r="AH434" s="243">
        <v>0.0</v>
      </c>
      <c r="AI434" s="245">
        <v>167.0</v>
      </c>
      <c r="AJ434" s="238">
        <v>0.0</v>
      </c>
      <c r="AK434" s="238">
        <v>3.34</v>
      </c>
      <c r="AL434" s="246">
        <v>170.34</v>
      </c>
      <c r="AM434" s="243">
        <v>2840.08</v>
      </c>
      <c r="AN434" s="238" t="s">
        <v>1565</v>
      </c>
      <c r="AO434" s="238">
        <v>11.043</v>
      </c>
      <c r="AP434" s="238" t="s">
        <v>1052</v>
      </c>
      <c r="AQ434" s="238" t="s">
        <v>1565</v>
      </c>
      <c r="AR434" s="239"/>
      <c r="AS434" s="238"/>
      <c r="AT434" s="238" t="s">
        <v>1565</v>
      </c>
      <c r="AU434" s="239"/>
      <c r="AV434" s="239"/>
      <c r="AW434" s="239"/>
      <c r="AX434" s="238" t="s">
        <v>1052</v>
      </c>
      <c r="AY434" s="238" t="s">
        <v>1565</v>
      </c>
    </row>
    <row r="435" ht="22.5" customHeight="1">
      <c r="A435" s="227">
        <v>45847.0</v>
      </c>
      <c r="B435" s="238">
        <v>2.1070509614282E14</v>
      </c>
      <c r="C435" s="239"/>
      <c r="D435" s="240">
        <v>45843.945555555554</v>
      </c>
      <c r="E435" s="238" t="s">
        <v>1563</v>
      </c>
      <c r="F435" s="238" t="s">
        <v>1564</v>
      </c>
      <c r="G435" s="241"/>
      <c r="H435" s="239"/>
      <c r="I435" s="238"/>
      <c r="J435" s="238">
        <v>580.0</v>
      </c>
      <c r="K435" s="238">
        <v>10.0</v>
      </c>
      <c r="L435" s="238">
        <v>0.0</v>
      </c>
      <c r="M435" s="238">
        <v>0.0</v>
      </c>
      <c r="N435" s="238">
        <v>0.0</v>
      </c>
      <c r="O435" s="242">
        <v>590.0</v>
      </c>
      <c r="P435" s="238">
        <v>29.5</v>
      </c>
      <c r="Q435" s="243">
        <v>619.5</v>
      </c>
      <c r="R435" s="238">
        <v>619.5</v>
      </c>
      <c r="S435" s="244">
        <v>0.1</v>
      </c>
      <c r="T435" s="238">
        <v>61.95</v>
      </c>
      <c r="U435" s="238">
        <v>0.0</v>
      </c>
      <c r="V435" s="238">
        <v>0.0</v>
      </c>
      <c r="W435" s="238">
        <v>0.0</v>
      </c>
      <c r="X435" s="238">
        <v>0.0</v>
      </c>
      <c r="Y435" s="238">
        <v>12.39</v>
      </c>
      <c r="Z435" s="238">
        <v>0.0</v>
      </c>
      <c r="AA435" s="238">
        <v>0.0</v>
      </c>
      <c r="AB435" s="238">
        <v>0.0</v>
      </c>
      <c r="AC435" s="238">
        <v>0.0</v>
      </c>
      <c r="AD435" s="238">
        <v>13.38</v>
      </c>
      <c r="AE435" s="243">
        <v>87.72</v>
      </c>
      <c r="AF435" s="238">
        <v>0.0</v>
      </c>
      <c r="AG435" s="238">
        <v>0.0</v>
      </c>
      <c r="AH435" s="243">
        <v>0.0</v>
      </c>
      <c r="AI435" s="245">
        <v>29.5</v>
      </c>
      <c r="AJ435" s="238">
        <v>0.0</v>
      </c>
      <c r="AK435" s="238">
        <v>0.59</v>
      </c>
      <c r="AL435" s="246">
        <v>30.09</v>
      </c>
      <c r="AM435" s="243">
        <v>501.69</v>
      </c>
      <c r="AN435" s="238" t="s">
        <v>1565</v>
      </c>
      <c r="AO435" s="238">
        <v>2.019</v>
      </c>
      <c r="AP435" s="238" t="s">
        <v>1052</v>
      </c>
      <c r="AQ435" s="238" t="s">
        <v>1565</v>
      </c>
      <c r="AR435" s="239"/>
      <c r="AS435" s="238" t="s">
        <v>1754</v>
      </c>
      <c r="AT435" s="238" t="s">
        <v>1565</v>
      </c>
      <c r="AU435" s="239"/>
      <c r="AV435" s="239"/>
      <c r="AW435" s="239"/>
      <c r="AX435" s="238" t="s">
        <v>1052</v>
      </c>
      <c r="AY435" s="238" t="s">
        <v>1565</v>
      </c>
    </row>
    <row r="436" ht="22.5" customHeight="1">
      <c r="A436" s="227">
        <v>45854.0</v>
      </c>
      <c r="B436" s="238">
        <v>2.10860326631371E14</v>
      </c>
      <c r="C436" s="239"/>
      <c r="D436" s="240">
        <v>45845.74219907408</v>
      </c>
      <c r="E436" s="238" t="s">
        <v>1563</v>
      </c>
      <c r="F436" s="238" t="s">
        <v>1564</v>
      </c>
      <c r="G436" s="241"/>
      <c r="H436" s="239"/>
      <c r="I436" s="238"/>
      <c r="J436" s="238">
        <v>560.0</v>
      </c>
      <c r="K436" s="238">
        <v>10.0</v>
      </c>
      <c r="L436" s="238">
        <v>0.0</v>
      </c>
      <c r="M436" s="238">
        <v>0.0</v>
      </c>
      <c r="N436" s="238">
        <v>0.0</v>
      </c>
      <c r="O436" s="242">
        <v>570.0</v>
      </c>
      <c r="P436" s="238">
        <v>28.5</v>
      </c>
      <c r="Q436" s="243">
        <v>598.5</v>
      </c>
      <c r="R436" s="238">
        <v>598.5</v>
      </c>
      <c r="S436" s="244">
        <v>0.1</v>
      </c>
      <c r="T436" s="238">
        <v>59.85</v>
      </c>
      <c r="U436" s="238">
        <v>0.0</v>
      </c>
      <c r="V436" s="238">
        <v>0.0</v>
      </c>
      <c r="W436" s="238">
        <v>0.0</v>
      </c>
      <c r="X436" s="238">
        <v>0.0</v>
      </c>
      <c r="Y436" s="238">
        <v>11.97</v>
      </c>
      <c r="Z436" s="238">
        <v>0.0</v>
      </c>
      <c r="AA436" s="238">
        <v>0.0</v>
      </c>
      <c r="AB436" s="238">
        <v>0.0</v>
      </c>
      <c r="AC436" s="238">
        <v>0.0</v>
      </c>
      <c r="AD436" s="238">
        <v>12.92</v>
      </c>
      <c r="AE436" s="243">
        <v>84.74</v>
      </c>
      <c r="AF436" s="238">
        <v>0.0</v>
      </c>
      <c r="AG436" s="238">
        <v>0.0</v>
      </c>
      <c r="AH436" s="243">
        <v>0.0</v>
      </c>
      <c r="AI436" s="245">
        <v>28.5</v>
      </c>
      <c r="AJ436" s="238">
        <v>0.0</v>
      </c>
      <c r="AK436" s="238">
        <v>0.57</v>
      </c>
      <c r="AL436" s="246">
        <v>29.07</v>
      </c>
      <c r="AM436" s="243">
        <v>484.67</v>
      </c>
      <c r="AN436" s="238" t="s">
        <v>1565</v>
      </c>
      <c r="AO436" s="238">
        <v>3.483</v>
      </c>
      <c r="AP436" s="238" t="s">
        <v>1052</v>
      </c>
      <c r="AQ436" s="238" t="s">
        <v>1565</v>
      </c>
      <c r="AR436" s="239"/>
      <c r="AS436" s="238"/>
      <c r="AT436" s="238" t="s">
        <v>1565</v>
      </c>
      <c r="AU436" s="239"/>
      <c r="AV436" s="239"/>
      <c r="AW436" s="239"/>
      <c r="AX436" s="238" t="s">
        <v>1565</v>
      </c>
      <c r="AY436" s="238" t="s">
        <v>1565</v>
      </c>
    </row>
    <row r="437" ht="22.5" customHeight="1">
      <c r="A437" s="227">
        <v>45854.0</v>
      </c>
      <c r="B437" s="238">
        <v>2.10926129388227E14</v>
      </c>
      <c r="C437" s="239"/>
      <c r="D437" s="240">
        <v>45846.50380787037</v>
      </c>
      <c r="E437" s="238" t="s">
        <v>1563</v>
      </c>
      <c r="F437" s="238" t="s">
        <v>1564</v>
      </c>
      <c r="G437" s="241"/>
      <c r="H437" s="239"/>
      <c r="I437" s="238"/>
      <c r="J437" s="238">
        <v>760.0</v>
      </c>
      <c r="K437" s="238">
        <v>10.0</v>
      </c>
      <c r="L437" s="238">
        <v>0.0</v>
      </c>
      <c r="M437" s="238">
        <v>76.0</v>
      </c>
      <c r="N437" s="238">
        <v>76.0</v>
      </c>
      <c r="O437" s="242">
        <v>694.0</v>
      </c>
      <c r="P437" s="238">
        <v>34.7</v>
      </c>
      <c r="Q437" s="243">
        <v>728.7</v>
      </c>
      <c r="R437" s="238">
        <v>728.7</v>
      </c>
      <c r="S437" s="244">
        <v>0.1</v>
      </c>
      <c r="T437" s="238">
        <v>72.87</v>
      </c>
      <c r="U437" s="238">
        <v>0.0</v>
      </c>
      <c r="V437" s="238">
        <v>0.0</v>
      </c>
      <c r="W437" s="238">
        <v>0.0</v>
      </c>
      <c r="X437" s="238">
        <v>0.0</v>
      </c>
      <c r="Y437" s="238">
        <v>14.57</v>
      </c>
      <c r="Z437" s="238">
        <v>0.0</v>
      </c>
      <c r="AA437" s="238">
        <v>0.0</v>
      </c>
      <c r="AB437" s="238">
        <v>0.0</v>
      </c>
      <c r="AC437" s="238">
        <v>0.0</v>
      </c>
      <c r="AD437" s="238">
        <v>15.74</v>
      </c>
      <c r="AE437" s="243">
        <v>103.18</v>
      </c>
      <c r="AF437" s="238">
        <v>0.0</v>
      </c>
      <c r="AG437" s="238">
        <v>0.0</v>
      </c>
      <c r="AH437" s="243">
        <v>0.0</v>
      </c>
      <c r="AI437" s="245">
        <v>34.7</v>
      </c>
      <c r="AJ437" s="238">
        <v>0.0</v>
      </c>
      <c r="AK437" s="238">
        <v>0.69</v>
      </c>
      <c r="AL437" s="246">
        <v>35.39</v>
      </c>
      <c r="AM437" s="243">
        <v>590.13</v>
      </c>
      <c r="AN437" s="238" t="s">
        <v>1565</v>
      </c>
      <c r="AO437" s="238">
        <v>1.784</v>
      </c>
      <c r="AP437" s="238" t="s">
        <v>1052</v>
      </c>
      <c r="AQ437" s="238" t="s">
        <v>1565</v>
      </c>
      <c r="AR437" s="239"/>
      <c r="AS437" s="238" t="s">
        <v>1898</v>
      </c>
      <c r="AT437" s="238" t="s">
        <v>1565</v>
      </c>
      <c r="AU437" s="239"/>
      <c r="AV437" s="239"/>
      <c r="AW437" s="239"/>
      <c r="AX437" s="238" t="s">
        <v>1052</v>
      </c>
      <c r="AY437" s="238" t="s">
        <v>1565</v>
      </c>
    </row>
    <row r="438" ht="22.5" customHeight="1">
      <c r="A438" s="227">
        <v>45854.0</v>
      </c>
      <c r="B438" s="238">
        <v>2.10951337507449E14</v>
      </c>
      <c r="C438" s="239"/>
      <c r="D438" s="240">
        <v>45846.79556712963</v>
      </c>
      <c r="E438" s="238" t="s">
        <v>1563</v>
      </c>
      <c r="F438" s="238" t="s">
        <v>1564</v>
      </c>
      <c r="G438" s="241"/>
      <c r="H438" s="239"/>
      <c r="I438" s="238"/>
      <c r="J438" s="238">
        <v>1675.0</v>
      </c>
      <c r="K438" s="238">
        <v>20.0</v>
      </c>
      <c r="L438" s="238">
        <v>0.0</v>
      </c>
      <c r="M438" s="238">
        <v>0.0</v>
      </c>
      <c r="N438" s="238">
        <v>0.0</v>
      </c>
      <c r="O438" s="242">
        <v>1695.0</v>
      </c>
      <c r="P438" s="238">
        <v>84.76</v>
      </c>
      <c r="Q438" s="243">
        <v>1779.76</v>
      </c>
      <c r="R438" s="238">
        <v>1779.76</v>
      </c>
      <c r="S438" s="244">
        <v>0.1</v>
      </c>
      <c r="T438" s="238">
        <v>177.98</v>
      </c>
      <c r="U438" s="238">
        <v>0.0</v>
      </c>
      <c r="V438" s="238">
        <v>0.0</v>
      </c>
      <c r="W438" s="238">
        <v>0.0</v>
      </c>
      <c r="X438" s="238">
        <v>0.0</v>
      </c>
      <c r="Y438" s="238">
        <v>35.6</v>
      </c>
      <c r="Z438" s="238">
        <v>0.0</v>
      </c>
      <c r="AA438" s="238">
        <v>0.0</v>
      </c>
      <c r="AB438" s="238">
        <v>0.0</v>
      </c>
      <c r="AC438" s="238">
        <v>0.0</v>
      </c>
      <c r="AD438" s="238">
        <v>38.44</v>
      </c>
      <c r="AE438" s="243">
        <v>252.02</v>
      </c>
      <c r="AF438" s="238">
        <v>0.0</v>
      </c>
      <c r="AG438" s="238">
        <v>0.0</v>
      </c>
      <c r="AH438" s="243">
        <v>0.0</v>
      </c>
      <c r="AI438" s="245">
        <v>84.75</v>
      </c>
      <c r="AJ438" s="238">
        <v>0.0</v>
      </c>
      <c r="AK438" s="238">
        <v>1.7</v>
      </c>
      <c r="AL438" s="246">
        <v>86.45</v>
      </c>
      <c r="AM438" s="243">
        <v>1441.28</v>
      </c>
      <c r="AN438" s="238" t="s">
        <v>1565</v>
      </c>
      <c r="AO438" s="238">
        <v>1.45</v>
      </c>
      <c r="AP438" s="238" t="s">
        <v>1052</v>
      </c>
      <c r="AQ438" s="238" t="s">
        <v>1565</v>
      </c>
      <c r="AR438" s="239"/>
      <c r="AS438" s="238"/>
      <c r="AT438" s="238" t="s">
        <v>1565</v>
      </c>
      <c r="AU438" s="239"/>
      <c r="AV438" s="239"/>
      <c r="AW438" s="239"/>
      <c r="AX438" s="238" t="s">
        <v>1565</v>
      </c>
      <c r="AY438" s="238" t="s">
        <v>1565</v>
      </c>
    </row>
    <row r="439" ht="22.5" customHeight="1">
      <c r="A439" s="227">
        <v>45854.0</v>
      </c>
      <c r="B439" s="238">
        <v>2.10953835341224E14</v>
      </c>
      <c r="C439" s="239"/>
      <c r="D439" s="240">
        <v>45846.824479166666</v>
      </c>
      <c r="E439" s="238" t="s">
        <v>1563</v>
      </c>
      <c r="F439" s="238" t="s">
        <v>1564</v>
      </c>
      <c r="G439" s="241"/>
      <c r="H439" s="239"/>
      <c r="I439" s="238"/>
      <c r="J439" s="238">
        <v>600.0</v>
      </c>
      <c r="K439" s="238">
        <v>10.0</v>
      </c>
      <c r="L439" s="238">
        <v>0.0</v>
      </c>
      <c r="M439" s="238">
        <v>60.0</v>
      </c>
      <c r="N439" s="238">
        <v>60.0</v>
      </c>
      <c r="O439" s="242">
        <v>550.0</v>
      </c>
      <c r="P439" s="238">
        <v>27.5</v>
      </c>
      <c r="Q439" s="243">
        <v>577.5</v>
      </c>
      <c r="R439" s="238">
        <v>577.5</v>
      </c>
      <c r="S439" s="244">
        <v>0.1</v>
      </c>
      <c r="T439" s="238">
        <v>57.75</v>
      </c>
      <c r="U439" s="238">
        <v>0.0</v>
      </c>
      <c r="V439" s="238">
        <v>0.0</v>
      </c>
      <c r="W439" s="238">
        <v>0.0</v>
      </c>
      <c r="X439" s="238">
        <v>0.0</v>
      </c>
      <c r="Y439" s="238">
        <v>11.55</v>
      </c>
      <c r="Z439" s="238">
        <v>0.0</v>
      </c>
      <c r="AA439" s="238">
        <v>0.0</v>
      </c>
      <c r="AB439" s="238">
        <v>0.0</v>
      </c>
      <c r="AC439" s="238">
        <v>0.0</v>
      </c>
      <c r="AD439" s="238">
        <v>12.48</v>
      </c>
      <c r="AE439" s="243">
        <v>81.78</v>
      </c>
      <c r="AF439" s="238">
        <v>0.0</v>
      </c>
      <c r="AG439" s="238">
        <v>0.0</v>
      </c>
      <c r="AH439" s="243">
        <v>0.0</v>
      </c>
      <c r="AI439" s="245">
        <v>27.5</v>
      </c>
      <c r="AJ439" s="238">
        <v>0.0</v>
      </c>
      <c r="AK439" s="238">
        <v>0.55</v>
      </c>
      <c r="AL439" s="246">
        <v>28.05</v>
      </c>
      <c r="AM439" s="243">
        <v>467.69</v>
      </c>
      <c r="AN439" s="238" t="s">
        <v>1565</v>
      </c>
      <c r="AO439" s="238">
        <v>2.534</v>
      </c>
      <c r="AP439" s="238" t="s">
        <v>1052</v>
      </c>
      <c r="AQ439" s="238" t="s">
        <v>1565</v>
      </c>
      <c r="AR439" s="239"/>
      <c r="AS439" s="238" t="s">
        <v>1899</v>
      </c>
      <c r="AT439" s="238" t="s">
        <v>1565</v>
      </c>
      <c r="AU439" s="239"/>
      <c r="AV439" s="239"/>
      <c r="AW439" s="239"/>
      <c r="AX439" s="238" t="s">
        <v>1052</v>
      </c>
      <c r="AY439" s="238" t="s">
        <v>1565</v>
      </c>
    </row>
    <row r="440" ht="22.5" customHeight="1">
      <c r="A440" s="227">
        <v>45854.0</v>
      </c>
      <c r="B440" s="238">
        <v>2.10958043754935E14</v>
      </c>
      <c r="C440" s="239"/>
      <c r="D440" s="240">
        <v>45846.87318287037</v>
      </c>
      <c r="E440" s="238" t="s">
        <v>1563</v>
      </c>
      <c r="F440" s="238" t="s">
        <v>1564</v>
      </c>
      <c r="G440" s="241"/>
      <c r="H440" s="239"/>
      <c r="I440" s="238"/>
      <c r="J440" s="238">
        <v>900.0</v>
      </c>
      <c r="K440" s="238">
        <v>10.0</v>
      </c>
      <c r="L440" s="238">
        <v>0.0</v>
      </c>
      <c r="M440" s="238">
        <v>90.0</v>
      </c>
      <c r="N440" s="238">
        <v>90.0</v>
      </c>
      <c r="O440" s="242">
        <v>820.0</v>
      </c>
      <c r="P440" s="238">
        <v>41.0</v>
      </c>
      <c r="Q440" s="243">
        <v>861.0</v>
      </c>
      <c r="R440" s="238">
        <v>861.0</v>
      </c>
      <c r="S440" s="244">
        <v>0.1</v>
      </c>
      <c r="T440" s="238">
        <v>86.1</v>
      </c>
      <c r="U440" s="238">
        <v>0.0</v>
      </c>
      <c r="V440" s="238">
        <v>0.0</v>
      </c>
      <c r="W440" s="238">
        <v>0.0</v>
      </c>
      <c r="X440" s="238">
        <v>0.0</v>
      </c>
      <c r="Y440" s="238">
        <v>17.22</v>
      </c>
      <c r="Z440" s="238">
        <v>0.0</v>
      </c>
      <c r="AA440" s="238">
        <v>0.0</v>
      </c>
      <c r="AB440" s="238">
        <v>0.0</v>
      </c>
      <c r="AC440" s="238">
        <v>0.0</v>
      </c>
      <c r="AD440" s="238">
        <v>18.6</v>
      </c>
      <c r="AE440" s="243">
        <v>121.92</v>
      </c>
      <c r="AF440" s="238">
        <v>0.0</v>
      </c>
      <c r="AG440" s="238">
        <v>0.0</v>
      </c>
      <c r="AH440" s="243">
        <v>0.0</v>
      </c>
      <c r="AI440" s="245">
        <v>41.0</v>
      </c>
      <c r="AJ440" s="238">
        <v>0.0</v>
      </c>
      <c r="AK440" s="238">
        <v>0.82</v>
      </c>
      <c r="AL440" s="246">
        <v>41.82</v>
      </c>
      <c r="AM440" s="243">
        <v>697.26</v>
      </c>
      <c r="AN440" s="238" t="s">
        <v>1565</v>
      </c>
      <c r="AO440" s="238">
        <v>9.72</v>
      </c>
      <c r="AP440" s="238" t="s">
        <v>1052</v>
      </c>
      <c r="AQ440" s="238" t="s">
        <v>1565</v>
      </c>
      <c r="AR440" s="239"/>
      <c r="AS440" s="238" t="s">
        <v>1900</v>
      </c>
      <c r="AT440" s="238" t="s">
        <v>1565</v>
      </c>
      <c r="AU440" s="239"/>
      <c r="AV440" s="239"/>
      <c r="AW440" s="239"/>
      <c r="AX440" s="238" t="s">
        <v>1052</v>
      </c>
      <c r="AY440" s="238" t="s">
        <v>1565</v>
      </c>
    </row>
    <row r="441" ht="22.5" customHeight="1">
      <c r="A441" s="227">
        <v>45854.0</v>
      </c>
      <c r="B441" s="238">
        <v>2.10959485282538E14</v>
      </c>
      <c r="C441" s="239"/>
      <c r="D441" s="240">
        <v>45846.889872685184</v>
      </c>
      <c r="E441" s="238" t="s">
        <v>1563</v>
      </c>
      <c r="F441" s="238" t="s">
        <v>1564</v>
      </c>
      <c r="G441" s="241"/>
      <c r="H441" s="239"/>
      <c r="I441" s="238"/>
      <c r="J441" s="238">
        <v>800.0</v>
      </c>
      <c r="K441" s="238">
        <v>0.0</v>
      </c>
      <c r="L441" s="238">
        <v>0.0</v>
      </c>
      <c r="M441" s="238">
        <v>80.0</v>
      </c>
      <c r="N441" s="238">
        <v>80.0</v>
      </c>
      <c r="O441" s="242">
        <v>720.0</v>
      </c>
      <c r="P441" s="238">
        <v>36.0</v>
      </c>
      <c r="Q441" s="243">
        <v>756.0</v>
      </c>
      <c r="R441" s="238">
        <v>756.0</v>
      </c>
      <c r="S441" s="244">
        <v>0.1</v>
      </c>
      <c r="T441" s="238">
        <v>75.6</v>
      </c>
      <c r="U441" s="238">
        <v>0.0</v>
      </c>
      <c r="V441" s="238">
        <v>0.0</v>
      </c>
      <c r="W441" s="238">
        <v>0.0</v>
      </c>
      <c r="X441" s="238">
        <v>0.0</v>
      </c>
      <c r="Y441" s="238">
        <v>15.12</v>
      </c>
      <c r="Z441" s="238">
        <v>0.0</v>
      </c>
      <c r="AA441" s="238">
        <v>0.0</v>
      </c>
      <c r="AB441" s="238">
        <v>0.0</v>
      </c>
      <c r="AC441" s="238">
        <v>0.0</v>
      </c>
      <c r="AD441" s="238">
        <v>16.32</v>
      </c>
      <c r="AE441" s="243">
        <v>107.04</v>
      </c>
      <c r="AF441" s="238">
        <v>0.0</v>
      </c>
      <c r="AG441" s="238">
        <v>0.0</v>
      </c>
      <c r="AH441" s="243">
        <v>0.0</v>
      </c>
      <c r="AI441" s="245">
        <v>36.0</v>
      </c>
      <c r="AJ441" s="238">
        <v>0.0</v>
      </c>
      <c r="AK441" s="238">
        <v>0.72</v>
      </c>
      <c r="AL441" s="246">
        <v>36.72</v>
      </c>
      <c r="AM441" s="243">
        <v>612.22</v>
      </c>
      <c r="AN441" s="238" t="s">
        <v>1565</v>
      </c>
      <c r="AO441" s="238">
        <v>1.621</v>
      </c>
      <c r="AP441" s="238" t="s">
        <v>1052</v>
      </c>
      <c r="AQ441" s="238" t="s">
        <v>1565</v>
      </c>
      <c r="AR441" s="239"/>
      <c r="AS441" s="238" t="s">
        <v>1901</v>
      </c>
      <c r="AT441" s="238" t="s">
        <v>1565</v>
      </c>
      <c r="AU441" s="239"/>
      <c r="AV441" s="239"/>
      <c r="AW441" s="239"/>
      <c r="AX441" s="238" t="s">
        <v>1052</v>
      </c>
      <c r="AY441" s="238" t="s">
        <v>1565</v>
      </c>
    </row>
    <row r="442" ht="22.5" customHeight="1">
      <c r="A442" s="227">
        <v>45854.0</v>
      </c>
      <c r="B442" s="238">
        <v>2.11015184395266E14</v>
      </c>
      <c r="C442" s="239"/>
      <c r="D442" s="240">
        <v>45847.534537037034</v>
      </c>
      <c r="E442" s="238" t="s">
        <v>1563</v>
      </c>
      <c r="F442" s="238" t="s">
        <v>1564</v>
      </c>
      <c r="G442" s="241"/>
      <c r="H442" s="239"/>
      <c r="I442" s="238"/>
      <c r="J442" s="238">
        <v>1448.0</v>
      </c>
      <c r="K442" s="238">
        <v>30.0</v>
      </c>
      <c r="L442" s="238">
        <v>0.0</v>
      </c>
      <c r="M442" s="238">
        <v>144.8</v>
      </c>
      <c r="N442" s="238">
        <v>144.8</v>
      </c>
      <c r="O442" s="242">
        <v>1333.2</v>
      </c>
      <c r="P442" s="238">
        <v>66.66</v>
      </c>
      <c r="Q442" s="243">
        <v>1399.86</v>
      </c>
      <c r="R442" s="238">
        <v>1399.86</v>
      </c>
      <c r="S442" s="244">
        <v>0.1</v>
      </c>
      <c r="T442" s="238">
        <v>139.99</v>
      </c>
      <c r="U442" s="238">
        <v>0.0</v>
      </c>
      <c r="V442" s="238">
        <v>0.0</v>
      </c>
      <c r="W442" s="238">
        <v>0.0</v>
      </c>
      <c r="X442" s="238">
        <v>0.0</v>
      </c>
      <c r="Y442" s="238">
        <v>28.0</v>
      </c>
      <c r="Z442" s="238">
        <v>0.0</v>
      </c>
      <c r="AA442" s="238">
        <v>0.0</v>
      </c>
      <c r="AB442" s="238">
        <v>0.0</v>
      </c>
      <c r="AC442" s="238">
        <v>0.0</v>
      </c>
      <c r="AD442" s="238">
        <v>30.24</v>
      </c>
      <c r="AE442" s="243">
        <v>198.23</v>
      </c>
      <c r="AF442" s="238">
        <v>0.0</v>
      </c>
      <c r="AG442" s="238">
        <v>0.0</v>
      </c>
      <c r="AH442" s="243">
        <v>0.0</v>
      </c>
      <c r="AI442" s="245">
        <v>66.66</v>
      </c>
      <c r="AJ442" s="238">
        <v>0.0</v>
      </c>
      <c r="AK442" s="238">
        <v>1.33</v>
      </c>
      <c r="AL442" s="246">
        <v>67.99</v>
      </c>
      <c r="AM442" s="243">
        <v>1133.64</v>
      </c>
      <c r="AN442" s="238" t="s">
        <v>1565</v>
      </c>
      <c r="AO442" s="238">
        <v>3.132</v>
      </c>
      <c r="AP442" s="238" t="s">
        <v>1052</v>
      </c>
      <c r="AQ442" s="238" t="s">
        <v>1565</v>
      </c>
      <c r="AR442" s="239"/>
      <c r="AS442" s="238" t="s">
        <v>1902</v>
      </c>
      <c r="AT442" s="238" t="s">
        <v>1565</v>
      </c>
      <c r="AU442" s="239"/>
      <c r="AV442" s="239"/>
      <c r="AW442" s="239"/>
      <c r="AX442" s="238" t="s">
        <v>1052</v>
      </c>
      <c r="AY442" s="238" t="s">
        <v>1565</v>
      </c>
    </row>
    <row r="443" ht="22.5" customHeight="1">
      <c r="A443" s="227">
        <v>45854.0</v>
      </c>
      <c r="B443" s="238">
        <v>2.11016787185589E14</v>
      </c>
      <c r="C443" s="239"/>
      <c r="D443" s="240">
        <v>45847.553090277775</v>
      </c>
      <c r="E443" s="238" t="s">
        <v>1563</v>
      </c>
      <c r="F443" s="238" t="s">
        <v>1564</v>
      </c>
      <c r="G443" s="241"/>
      <c r="H443" s="239"/>
      <c r="I443" s="238"/>
      <c r="J443" s="238">
        <v>260.0</v>
      </c>
      <c r="K443" s="238">
        <v>10.0</v>
      </c>
      <c r="L443" s="238">
        <v>0.0</v>
      </c>
      <c r="M443" s="238">
        <v>0.0</v>
      </c>
      <c r="N443" s="238">
        <v>0.0</v>
      </c>
      <c r="O443" s="242">
        <v>270.0</v>
      </c>
      <c r="P443" s="238">
        <v>13.5</v>
      </c>
      <c r="Q443" s="243">
        <v>283.5</v>
      </c>
      <c r="R443" s="238">
        <v>283.5</v>
      </c>
      <c r="S443" s="244">
        <v>0.1</v>
      </c>
      <c r="T443" s="238">
        <v>28.35</v>
      </c>
      <c r="U443" s="238">
        <v>0.0</v>
      </c>
      <c r="V443" s="238">
        <v>0.0</v>
      </c>
      <c r="W443" s="238">
        <v>0.0</v>
      </c>
      <c r="X443" s="238">
        <v>0.0</v>
      </c>
      <c r="Y443" s="238">
        <v>5.67</v>
      </c>
      <c r="Z443" s="238">
        <v>0.0</v>
      </c>
      <c r="AA443" s="238">
        <v>0.0</v>
      </c>
      <c r="AB443" s="238">
        <v>0.0</v>
      </c>
      <c r="AC443" s="238">
        <v>0.0</v>
      </c>
      <c r="AD443" s="238">
        <v>6.12</v>
      </c>
      <c r="AE443" s="243">
        <v>40.14</v>
      </c>
      <c r="AF443" s="238">
        <v>0.0</v>
      </c>
      <c r="AG443" s="238">
        <v>0.0</v>
      </c>
      <c r="AH443" s="243">
        <v>0.0</v>
      </c>
      <c r="AI443" s="245">
        <v>13.5</v>
      </c>
      <c r="AJ443" s="238">
        <v>0.0</v>
      </c>
      <c r="AK443" s="238">
        <v>0.27</v>
      </c>
      <c r="AL443" s="246">
        <v>13.77</v>
      </c>
      <c r="AM443" s="243">
        <v>229.59</v>
      </c>
      <c r="AN443" s="238" t="s">
        <v>1565</v>
      </c>
      <c r="AO443" s="238">
        <v>1.555</v>
      </c>
      <c r="AP443" s="238" t="s">
        <v>1052</v>
      </c>
      <c r="AQ443" s="238" t="s">
        <v>1565</v>
      </c>
      <c r="AR443" s="239"/>
      <c r="AS443" s="238"/>
      <c r="AT443" s="238" t="s">
        <v>1565</v>
      </c>
      <c r="AU443" s="239"/>
      <c r="AV443" s="239"/>
      <c r="AW443" s="239"/>
      <c r="AX443" s="238" t="s">
        <v>1565</v>
      </c>
      <c r="AY443" s="238" t="s">
        <v>1565</v>
      </c>
    </row>
    <row r="444" ht="22.5" customHeight="1">
      <c r="A444" s="227">
        <v>45854.0</v>
      </c>
      <c r="B444" s="238">
        <v>2.11024530712654E14</v>
      </c>
      <c r="C444" s="239"/>
      <c r="D444" s="240">
        <v>45847.64270833333</v>
      </c>
      <c r="E444" s="238" t="s">
        <v>1563</v>
      </c>
      <c r="F444" s="238" t="s">
        <v>1564</v>
      </c>
      <c r="G444" s="241"/>
      <c r="H444" s="239"/>
      <c r="I444" s="238" t="s">
        <v>1828</v>
      </c>
      <c r="J444" s="238">
        <v>889.0</v>
      </c>
      <c r="K444" s="238">
        <v>15.0</v>
      </c>
      <c r="L444" s="238">
        <v>99.99</v>
      </c>
      <c r="M444" s="238">
        <v>0.0</v>
      </c>
      <c r="N444" s="238">
        <v>99.99</v>
      </c>
      <c r="O444" s="242">
        <v>804.01</v>
      </c>
      <c r="P444" s="238">
        <v>40.2</v>
      </c>
      <c r="Q444" s="243">
        <v>844.21</v>
      </c>
      <c r="R444" s="238">
        <v>844.21</v>
      </c>
      <c r="S444" s="244">
        <v>0.1</v>
      </c>
      <c r="T444" s="238">
        <v>84.42</v>
      </c>
      <c r="U444" s="238">
        <v>0.0</v>
      </c>
      <c r="V444" s="238">
        <v>0.0</v>
      </c>
      <c r="W444" s="238">
        <v>0.0</v>
      </c>
      <c r="X444" s="238">
        <v>0.0</v>
      </c>
      <c r="Y444" s="238">
        <v>16.88</v>
      </c>
      <c r="Z444" s="238">
        <v>0.0</v>
      </c>
      <c r="AA444" s="238">
        <v>0.0</v>
      </c>
      <c r="AB444" s="238">
        <v>0.0</v>
      </c>
      <c r="AC444" s="238">
        <v>0.0</v>
      </c>
      <c r="AD444" s="238">
        <v>18.24</v>
      </c>
      <c r="AE444" s="243">
        <v>119.54</v>
      </c>
      <c r="AF444" s="238">
        <v>0.0</v>
      </c>
      <c r="AG444" s="238">
        <v>0.0</v>
      </c>
      <c r="AH444" s="243">
        <v>0.0</v>
      </c>
      <c r="AI444" s="245">
        <v>40.2</v>
      </c>
      <c r="AJ444" s="238">
        <v>0.0</v>
      </c>
      <c r="AK444" s="238">
        <v>0.8</v>
      </c>
      <c r="AL444" s="246">
        <v>41.0</v>
      </c>
      <c r="AM444" s="243">
        <v>683.68</v>
      </c>
      <c r="AN444" s="238" t="s">
        <v>1565</v>
      </c>
      <c r="AO444" s="238">
        <v>2.028</v>
      </c>
      <c r="AP444" s="238" t="s">
        <v>1052</v>
      </c>
      <c r="AQ444" s="238" t="s">
        <v>1565</v>
      </c>
      <c r="AR444" s="239"/>
      <c r="AS444" s="238" t="s">
        <v>1903</v>
      </c>
      <c r="AT444" s="238" t="s">
        <v>1565</v>
      </c>
      <c r="AU444" s="239"/>
      <c r="AV444" s="239"/>
      <c r="AW444" s="239"/>
      <c r="AX444" s="238" t="s">
        <v>1052</v>
      </c>
      <c r="AY444" s="238" t="s">
        <v>1565</v>
      </c>
    </row>
    <row r="445" ht="22.5" customHeight="1">
      <c r="A445" s="227">
        <v>45854.0</v>
      </c>
      <c r="B445" s="238">
        <v>2.11029439394006E14</v>
      </c>
      <c r="C445" s="239"/>
      <c r="D445" s="240">
        <v>45847.699525462966</v>
      </c>
      <c r="E445" s="238" t="s">
        <v>1563</v>
      </c>
      <c r="F445" s="238" t="s">
        <v>1564</v>
      </c>
      <c r="G445" s="241"/>
      <c r="H445" s="239"/>
      <c r="I445" s="238" t="s">
        <v>1828</v>
      </c>
      <c r="J445" s="238">
        <v>1799.0</v>
      </c>
      <c r="K445" s="238">
        <v>45.0</v>
      </c>
      <c r="L445" s="238">
        <v>99.98</v>
      </c>
      <c r="M445" s="238">
        <v>0.0</v>
      </c>
      <c r="N445" s="238">
        <v>99.98</v>
      </c>
      <c r="O445" s="242">
        <v>1744.02</v>
      </c>
      <c r="P445" s="238">
        <v>87.2</v>
      </c>
      <c r="Q445" s="243">
        <v>1831.22</v>
      </c>
      <c r="R445" s="238">
        <v>1831.22</v>
      </c>
      <c r="S445" s="244">
        <v>0.1</v>
      </c>
      <c r="T445" s="238">
        <v>183.12</v>
      </c>
      <c r="U445" s="238">
        <v>0.0</v>
      </c>
      <c r="V445" s="238">
        <v>0.0</v>
      </c>
      <c r="W445" s="238">
        <v>0.0</v>
      </c>
      <c r="X445" s="238">
        <v>0.0</v>
      </c>
      <c r="Y445" s="238">
        <v>36.62</v>
      </c>
      <c r="Z445" s="238">
        <v>0.0</v>
      </c>
      <c r="AA445" s="238">
        <v>0.0</v>
      </c>
      <c r="AB445" s="238">
        <v>0.0</v>
      </c>
      <c r="AC445" s="238">
        <v>0.0</v>
      </c>
      <c r="AD445" s="238">
        <v>39.56</v>
      </c>
      <c r="AE445" s="243">
        <v>259.3</v>
      </c>
      <c r="AF445" s="238">
        <v>0.0</v>
      </c>
      <c r="AG445" s="238">
        <v>0.0</v>
      </c>
      <c r="AH445" s="243">
        <v>0.0</v>
      </c>
      <c r="AI445" s="245">
        <v>87.2</v>
      </c>
      <c r="AJ445" s="238">
        <v>0.0</v>
      </c>
      <c r="AK445" s="238">
        <v>1.74</v>
      </c>
      <c r="AL445" s="246">
        <v>88.94</v>
      </c>
      <c r="AM445" s="243">
        <v>1482.99</v>
      </c>
      <c r="AN445" s="238" t="s">
        <v>1565</v>
      </c>
      <c r="AO445" s="238">
        <v>13.33</v>
      </c>
      <c r="AP445" s="238" t="s">
        <v>1052</v>
      </c>
      <c r="AQ445" s="238" t="s">
        <v>1565</v>
      </c>
      <c r="AR445" s="239"/>
      <c r="AS445" s="238">
        <v>9.9638609E7</v>
      </c>
      <c r="AT445" s="238" t="s">
        <v>1565</v>
      </c>
      <c r="AU445" s="239"/>
      <c r="AV445" s="239"/>
      <c r="AW445" s="239"/>
      <c r="AX445" s="238" t="s">
        <v>1052</v>
      </c>
      <c r="AY445" s="238" t="s">
        <v>1565</v>
      </c>
    </row>
    <row r="446" ht="22.5" customHeight="1">
      <c r="A446" s="227">
        <v>45854.0</v>
      </c>
      <c r="B446" s="238">
        <v>2.11032696925983E14</v>
      </c>
      <c r="C446" s="239"/>
      <c r="D446" s="240">
        <v>45847.737222222226</v>
      </c>
      <c r="E446" s="238" t="s">
        <v>1563</v>
      </c>
      <c r="F446" s="238" t="s">
        <v>1564</v>
      </c>
      <c r="G446" s="241"/>
      <c r="H446" s="239"/>
      <c r="I446" s="238" t="s">
        <v>1828</v>
      </c>
      <c r="J446" s="238">
        <v>629.0</v>
      </c>
      <c r="K446" s="238">
        <v>15.0</v>
      </c>
      <c r="L446" s="238">
        <v>100.0</v>
      </c>
      <c r="M446" s="238">
        <v>0.0</v>
      </c>
      <c r="N446" s="238">
        <v>100.0</v>
      </c>
      <c r="O446" s="242">
        <v>544.0</v>
      </c>
      <c r="P446" s="238">
        <v>27.2</v>
      </c>
      <c r="Q446" s="243">
        <v>571.2</v>
      </c>
      <c r="R446" s="238">
        <v>571.2</v>
      </c>
      <c r="S446" s="244">
        <v>0.1</v>
      </c>
      <c r="T446" s="238">
        <v>57.12</v>
      </c>
      <c r="U446" s="238">
        <v>0.0</v>
      </c>
      <c r="V446" s="238">
        <v>0.0</v>
      </c>
      <c r="W446" s="238">
        <v>0.0</v>
      </c>
      <c r="X446" s="238">
        <v>0.0</v>
      </c>
      <c r="Y446" s="238">
        <v>11.42</v>
      </c>
      <c r="Z446" s="238">
        <v>0.0</v>
      </c>
      <c r="AA446" s="238">
        <v>0.0</v>
      </c>
      <c r="AB446" s="238">
        <v>0.0</v>
      </c>
      <c r="AC446" s="238">
        <v>0.0</v>
      </c>
      <c r="AD446" s="238">
        <v>12.34</v>
      </c>
      <c r="AE446" s="243">
        <v>80.88</v>
      </c>
      <c r="AF446" s="238">
        <v>0.0</v>
      </c>
      <c r="AG446" s="238">
        <v>0.0</v>
      </c>
      <c r="AH446" s="243">
        <v>0.0</v>
      </c>
      <c r="AI446" s="245">
        <v>27.2</v>
      </c>
      <c r="AJ446" s="238">
        <v>0.0</v>
      </c>
      <c r="AK446" s="238">
        <v>0.54</v>
      </c>
      <c r="AL446" s="246">
        <v>27.74</v>
      </c>
      <c r="AM446" s="243">
        <v>462.58</v>
      </c>
      <c r="AN446" s="238" t="s">
        <v>1565</v>
      </c>
      <c r="AO446" s="238">
        <v>3.892</v>
      </c>
      <c r="AP446" s="238" t="s">
        <v>1052</v>
      </c>
      <c r="AQ446" s="238" t="s">
        <v>1565</v>
      </c>
      <c r="AR446" s="239"/>
      <c r="AS446" s="238">
        <v>9.9638609E7</v>
      </c>
      <c r="AT446" s="238" t="s">
        <v>1565</v>
      </c>
      <c r="AU446" s="239"/>
      <c r="AV446" s="239"/>
      <c r="AW446" s="239"/>
      <c r="AX446" s="238" t="s">
        <v>1565</v>
      </c>
      <c r="AY446" s="238" t="s">
        <v>1565</v>
      </c>
    </row>
    <row r="447" ht="22.5" customHeight="1">
      <c r="A447" s="227">
        <v>45854.0</v>
      </c>
      <c r="B447" s="238">
        <v>2.11034378652638E14</v>
      </c>
      <c r="C447" s="239"/>
      <c r="D447" s="240">
        <v>45847.756689814814</v>
      </c>
      <c r="E447" s="238" t="s">
        <v>1563</v>
      </c>
      <c r="F447" s="238" t="s">
        <v>1564</v>
      </c>
      <c r="G447" s="241"/>
      <c r="H447" s="239"/>
      <c r="I447" s="238" t="s">
        <v>1828</v>
      </c>
      <c r="J447" s="238">
        <v>759.0</v>
      </c>
      <c r="K447" s="238">
        <v>25.0</v>
      </c>
      <c r="L447" s="238">
        <v>99.99</v>
      </c>
      <c r="M447" s="238">
        <v>0.0</v>
      </c>
      <c r="N447" s="238">
        <v>99.99</v>
      </c>
      <c r="O447" s="242">
        <v>684.01</v>
      </c>
      <c r="P447" s="238">
        <v>34.2</v>
      </c>
      <c r="Q447" s="243">
        <v>718.21</v>
      </c>
      <c r="R447" s="238">
        <v>718.21</v>
      </c>
      <c r="S447" s="244">
        <v>0.1</v>
      </c>
      <c r="T447" s="238">
        <v>71.82</v>
      </c>
      <c r="U447" s="238">
        <v>0.0</v>
      </c>
      <c r="V447" s="238">
        <v>0.0</v>
      </c>
      <c r="W447" s="238">
        <v>0.0</v>
      </c>
      <c r="X447" s="238">
        <v>0.0</v>
      </c>
      <c r="Y447" s="238">
        <v>14.36</v>
      </c>
      <c r="Z447" s="238">
        <v>0.0</v>
      </c>
      <c r="AA447" s="238">
        <v>0.0</v>
      </c>
      <c r="AB447" s="238">
        <v>0.0</v>
      </c>
      <c r="AC447" s="238">
        <v>0.0</v>
      </c>
      <c r="AD447" s="238">
        <v>15.52</v>
      </c>
      <c r="AE447" s="243">
        <v>101.7</v>
      </c>
      <c r="AF447" s="238">
        <v>0.0</v>
      </c>
      <c r="AG447" s="238">
        <v>0.0</v>
      </c>
      <c r="AH447" s="243">
        <v>0.0</v>
      </c>
      <c r="AI447" s="245">
        <v>34.2</v>
      </c>
      <c r="AJ447" s="238">
        <v>0.0</v>
      </c>
      <c r="AK447" s="238">
        <v>0.68</v>
      </c>
      <c r="AL447" s="246">
        <v>34.88</v>
      </c>
      <c r="AM447" s="243">
        <v>581.64</v>
      </c>
      <c r="AN447" s="238" t="s">
        <v>1565</v>
      </c>
      <c r="AO447" s="238">
        <v>7.797</v>
      </c>
      <c r="AP447" s="238" t="s">
        <v>1052</v>
      </c>
      <c r="AQ447" s="238" t="s">
        <v>1565</v>
      </c>
      <c r="AR447" s="239"/>
      <c r="AS447" s="238">
        <v>9.9638609E7</v>
      </c>
      <c r="AT447" s="238" t="s">
        <v>1565</v>
      </c>
      <c r="AU447" s="239"/>
      <c r="AV447" s="239"/>
      <c r="AW447" s="239"/>
      <c r="AX447" s="238" t="s">
        <v>1565</v>
      </c>
      <c r="AY447" s="238" t="s">
        <v>1565</v>
      </c>
    </row>
    <row r="448" ht="22.5" customHeight="1">
      <c r="A448" s="227">
        <v>45854.0</v>
      </c>
      <c r="B448" s="238">
        <v>2.11035325439184E14</v>
      </c>
      <c r="C448" s="239"/>
      <c r="D448" s="240">
        <v>45847.76765046296</v>
      </c>
      <c r="E448" s="238" t="s">
        <v>1563</v>
      </c>
      <c r="F448" s="238" t="s">
        <v>1564</v>
      </c>
      <c r="G448" s="241"/>
      <c r="H448" s="239"/>
      <c r="I448" s="238"/>
      <c r="J448" s="238">
        <v>499.0</v>
      </c>
      <c r="K448" s="238">
        <v>15.0</v>
      </c>
      <c r="L448" s="238">
        <v>0.0</v>
      </c>
      <c r="M448" s="238">
        <v>0.0</v>
      </c>
      <c r="N448" s="238">
        <v>0.0</v>
      </c>
      <c r="O448" s="242">
        <v>514.0</v>
      </c>
      <c r="P448" s="238">
        <v>25.7</v>
      </c>
      <c r="Q448" s="243">
        <v>539.7</v>
      </c>
      <c r="R448" s="238">
        <v>539.7</v>
      </c>
      <c r="S448" s="244">
        <v>0.1</v>
      </c>
      <c r="T448" s="238">
        <v>53.97</v>
      </c>
      <c r="U448" s="238">
        <v>0.0</v>
      </c>
      <c r="V448" s="238">
        <v>0.0</v>
      </c>
      <c r="W448" s="238">
        <v>0.0</v>
      </c>
      <c r="X448" s="238">
        <v>0.0</v>
      </c>
      <c r="Y448" s="238">
        <v>10.79</v>
      </c>
      <c r="Z448" s="238">
        <v>0.0</v>
      </c>
      <c r="AA448" s="238">
        <v>0.0</v>
      </c>
      <c r="AB448" s="238">
        <v>0.0</v>
      </c>
      <c r="AC448" s="238">
        <v>0.0</v>
      </c>
      <c r="AD448" s="238">
        <v>11.66</v>
      </c>
      <c r="AE448" s="243">
        <v>76.42</v>
      </c>
      <c r="AF448" s="238">
        <v>0.0</v>
      </c>
      <c r="AG448" s="238">
        <v>0.0</v>
      </c>
      <c r="AH448" s="243">
        <v>0.0</v>
      </c>
      <c r="AI448" s="245">
        <v>25.7</v>
      </c>
      <c r="AJ448" s="238">
        <v>0.0</v>
      </c>
      <c r="AK448" s="238">
        <v>0.51</v>
      </c>
      <c r="AL448" s="246">
        <v>26.21</v>
      </c>
      <c r="AM448" s="243">
        <v>437.07</v>
      </c>
      <c r="AN448" s="238" t="s">
        <v>1565</v>
      </c>
      <c r="AO448" s="238">
        <v>5.047</v>
      </c>
      <c r="AP448" s="238" t="s">
        <v>1052</v>
      </c>
      <c r="AQ448" s="238" t="s">
        <v>1565</v>
      </c>
      <c r="AR448" s="239"/>
      <c r="AS448" s="238" t="s">
        <v>1904</v>
      </c>
      <c r="AT448" s="238" t="s">
        <v>1565</v>
      </c>
      <c r="AU448" s="239"/>
      <c r="AV448" s="239"/>
      <c r="AW448" s="239"/>
      <c r="AX448" s="238" t="s">
        <v>1052</v>
      </c>
      <c r="AY448" s="238" t="s">
        <v>1565</v>
      </c>
    </row>
    <row r="449" ht="22.5" customHeight="1">
      <c r="A449" s="227">
        <v>45854.0</v>
      </c>
      <c r="B449" s="238">
        <v>2.11036882890799E14</v>
      </c>
      <c r="C449" s="239"/>
      <c r="D449" s="240">
        <v>45847.7856712963</v>
      </c>
      <c r="E449" s="238" t="s">
        <v>1563</v>
      </c>
      <c r="F449" s="238" t="s">
        <v>1564</v>
      </c>
      <c r="G449" s="241"/>
      <c r="H449" s="239"/>
      <c r="I449" s="238"/>
      <c r="J449" s="238">
        <v>499.0</v>
      </c>
      <c r="K449" s="238">
        <v>15.0</v>
      </c>
      <c r="L449" s="238">
        <v>0.0</v>
      </c>
      <c r="M449" s="238">
        <v>0.0</v>
      </c>
      <c r="N449" s="238">
        <v>0.0</v>
      </c>
      <c r="O449" s="242">
        <v>514.0</v>
      </c>
      <c r="P449" s="238">
        <v>25.7</v>
      </c>
      <c r="Q449" s="243">
        <v>539.7</v>
      </c>
      <c r="R449" s="238">
        <v>539.7</v>
      </c>
      <c r="S449" s="244">
        <v>0.1</v>
      </c>
      <c r="T449" s="238">
        <v>53.97</v>
      </c>
      <c r="U449" s="238">
        <v>0.0</v>
      </c>
      <c r="V449" s="238">
        <v>0.0</v>
      </c>
      <c r="W449" s="238">
        <v>0.0</v>
      </c>
      <c r="X449" s="238">
        <v>0.0</v>
      </c>
      <c r="Y449" s="238">
        <v>10.79</v>
      </c>
      <c r="Z449" s="238">
        <v>0.0</v>
      </c>
      <c r="AA449" s="238">
        <v>0.0</v>
      </c>
      <c r="AB449" s="238">
        <v>0.0</v>
      </c>
      <c r="AC449" s="238">
        <v>0.0</v>
      </c>
      <c r="AD449" s="238">
        <v>11.66</v>
      </c>
      <c r="AE449" s="243">
        <v>76.42</v>
      </c>
      <c r="AF449" s="238">
        <v>0.0</v>
      </c>
      <c r="AG449" s="238">
        <v>0.0</v>
      </c>
      <c r="AH449" s="243">
        <v>0.0</v>
      </c>
      <c r="AI449" s="245">
        <v>25.7</v>
      </c>
      <c r="AJ449" s="238">
        <v>0.0</v>
      </c>
      <c r="AK449" s="238">
        <v>0.51</v>
      </c>
      <c r="AL449" s="246">
        <v>26.21</v>
      </c>
      <c r="AM449" s="243">
        <v>437.07</v>
      </c>
      <c r="AN449" s="238" t="s">
        <v>1565</v>
      </c>
      <c r="AO449" s="238">
        <v>4.324</v>
      </c>
      <c r="AP449" s="238" t="s">
        <v>1052</v>
      </c>
      <c r="AQ449" s="238" t="s">
        <v>1565</v>
      </c>
      <c r="AR449" s="239"/>
      <c r="AS449" s="238" t="s">
        <v>1905</v>
      </c>
      <c r="AT449" s="238" t="s">
        <v>1565</v>
      </c>
      <c r="AU449" s="239"/>
      <c r="AV449" s="239"/>
      <c r="AW449" s="239"/>
      <c r="AX449" s="238" t="s">
        <v>1052</v>
      </c>
      <c r="AY449" s="238" t="s">
        <v>1565</v>
      </c>
    </row>
    <row r="450" ht="22.5" customHeight="1">
      <c r="A450" s="227">
        <v>45854.0</v>
      </c>
      <c r="B450" s="238">
        <v>2.11037183436946E14</v>
      </c>
      <c r="C450" s="239"/>
      <c r="D450" s="240">
        <v>45847.78915509259</v>
      </c>
      <c r="E450" s="238" t="s">
        <v>1563</v>
      </c>
      <c r="F450" s="238" t="s">
        <v>1564</v>
      </c>
      <c r="G450" s="241"/>
      <c r="H450" s="239"/>
      <c r="I450" s="238" t="s">
        <v>1828</v>
      </c>
      <c r="J450" s="238">
        <v>2139.0</v>
      </c>
      <c r="K450" s="238">
        <v>45.0</v>
      </c>
      <c r="L450" s="238">
        <v>99.98</v>
      </c>
      <c r="M450" s="238">
        <v>0.0</v>
      </c>
      <c r="N450" s="238">
        <v>99.98</v>
      </c>
      <c r="O450" s="242">
        <v>2084.02</v>
      </c>
      <c r="P450" s="238">
        <v>104.2</v>
      </c>
      <c r="Q450" s="243">
        <v>2188.22</v>
      </c>
      <c r="R450" s="238">
        <v>2188.22</v>
      </c>
      <c r="S450" s="244">
        <v>0.1</v>
      </c>
      <c r="T450" s="238">
        <v>218.82</v>
      </c>
      <c r="U450" s="238">
        <v>0.0</v>
      </c>
      <c r="V450" s="238">
        <v>0.0</v>
      </c>
      <c r="W450" s="238">
        <v>0.0</v>
      </c>
      <c r="X450" s="238">
        <v>0.0</v>
      </c>
      <c r="Y450" s="238">
        <v>43.76</v>
      </c>
      <c r="Z450" s="238">
        <v>0.0</v>
      </c>
      <c r="AA450" s="238">
        <v>0.0</v>
      </c>
      <c r="AB450" s="238">
        <v>0.0</v>
      </c>
      <c r="AC450" s="238">
        <v>0.0</v>
      </c>
      <c r="AD450" s="238">
        <v>47.26</v>
      </c>
      <c r="AE450" s="243">
        <v>309.84</v>
      </c>
      <c r="AF450" s="238">
        <v>0.0</v>
      </c>
      <c r="AG450" s="238">
        <v>0.0</v>
      </c>
      <c r="AH450" s="243">
        <v>0.0</v>
      </c>
      <c r="AI450" s="245">
        <v>104.2</v>
      </c>
      <c r="AJ450" s="238">
        <v>0.0</v>
      </c>
      <c r="AK450" s="238">
        <v>2.08</v>
      </c>
      <c r="AL450" s="246">
        <v>106.28</v>
      </c>
      <c r="AM450" s="243">
        <v>1772.09</v>
      </c>
      <c r="AN450" s="238" t="s">
        <v>1565</v>
      </c>
      <c r="AO450" s="238">
        <v>4.999</v>
      </c>
      <c r="AP450" s="238" t="s">
        <v>1052</v>
      </c>
      <c r="AQ450" s="238" t="s">
        <v>1565</v>
      </c>
      <c r="AR450" s="239"/>
      <c r="AS450" s="238" t="s">
        <v>1906</v>
      </c>
      <c r="AT450" s="238" t="s">
        <v>1565</v>
      </c>
      <c r="AU450" s="239"/>
      <c r="AV450" s="239"/>
      <c r="AW450" s="239"/>
      <c r="AX450" s="238" t="s">
        <v>1052</v>
      </c>
      <c r="AY450" s="238" t="s">
        <v>1565</v>
      </c>
    </row>
    <row r="451" ht="22.5" customHeight="1">
      <c r="A451" s="227">
        <v>45854.0</v>
      </c>
      <c r="B451" s="238">
        <v>2.11046306060354E14</v>
      </c>
      <c r="C451" s="239"/>
      <c r="D451" s="240">
        <v>45847.89474537037</v>
      </c>
      <c r="E451" s="238" t="s">
        <v>1563</v>
      </c>
      <c r="F451" s="238" t="s">
        <v>1564</v>
      </c>
      <c r="G451" s="241"/>
      <c r="H451" s="239"/>
      <c r="I451" s="238"/>
      <c r="J451" s="238">
        <v>1398.0</v>
      </c>
      <c r="K451" s="238">
        <v>30.0</v>
      </c>
      <c r="L451" s="238">
        <v>0.0</v>
      </c>
      <c r="M451" s="238">
        <v>0.0</v>
      </c>
      <c r="N451" s="238">
        <v>0.0</v>
      </c>
      <c r="O451" s="242">
        <v>1428.0</v>
      </c>
      <c r="P451" s="238">
        <v>71.4</v>
      </c>
      <c r="Q451" s="243">
        <v>1499.4</v>
      </c>
      <c r="R451" s="238">
        <v>1499.4</v>
      </c>
      <c r="S451" s="244">
        <v>0.1</v>
      </c>
      <c r="T451" s="238">
        <v>149.94</v>
      </c>
      <c r="U451" s="238">
        <v>0.0</v>
      </c>
      <c r="V451" s="238">
        <v>0.0</v>
      </c>
      <c r="W451" s="238">
        <v>0.0</v>
      </c>
      <c r="X451" s="238">
        <v>0.0</v>
      </c>
      <c r="Y451" s="238">
        <v>29.99</v>
      </c>
      <c r="Z451" s="238">
        <v>0.0</v>
      </c>
      <c r="AA451" s="238">
        <v>0.0</v>
      </c>
      <c r="AB451" s="238">
        <v>0.0</v>
      </c>
      <c r="AC451" s="238">
        <v>0.0</v>
      </c>
      <c r="AD451" s="238">
        <v>32.38</v>
      </c>
      <c r="AE451" s="243">
        <v>212.31</v>
      </c>
      <c r="AF451" s="238">
        <v>0.0</v>
      </c>
      <c r="AG451" s="238">
        <v>0.0</v>
      </c>
      <c r="AH451" s="243">
        <v>0.0</v>
      </c>
      <c r="AI451" s="245">
        <v>71.4</v>
      </c>
      <c r="AJ451" s="238">
        <v>0.0</v>
      </c>
      <c r="AK451" s="238">
        <v>1.43</v>
      </c>
      <c r="AL451" s="246">
        <v>72.83</v>
      </c>
      <c r="AM451" s="243">
        <v>1214.24</v>
      </c>
      <c r="AN451" s="238" t="s">
        <v>1565</v>
      </c>
      <c r="AO451" s="238">
        <v>2.215</v>
      </c>
      <c r="AP451" s="238" t="s">
        <v>1052</v>
      </c>
      <c r="AQ451" s="238" t="s">
        <v>1565</v>
      </c>
      <c r="AR451" s="239"/>
      <c r="AS451" s="238" t="s">
        <v>1907</v>
      </c>
      <c r="AT451" s="238" t="s">
        <v>1565</v>
      </c>
      <c r="AU451" s="239"/>
      <c r="AV451" s="239"/>
      <c r="AW451" s="239"/>
      <c r="AX451" s="238" t="s">
        <v>1052</v>
      </c>
      <c r="AY451" s="238" t="s">
        <v>1565</v>
      </c>
    </row>
    <row r="452" ht="22.5" customHeight="1">
      <c r="A452" s="227">
        <v>45854.0</v>
      </c>
      <c r="B452" s="238">
        <v>2.11047554198266E14</v>
      </c>
      <c r="C452" s="239"/>
      <c r="D452" s="240">
        <v>45847.90918981482</v>
      </c>
      <c r="E452" s="238" t="s">
        <v>1563</v>
      </c>
      <c r="F452" s="238" t="s">
        <v>1564</v>
      </c>
      <c r="G452" s="241"/>
      <c r="H452" s="239"/>
      <c r="I452" s="238"/>
      <c r="J452" s="238">
        <v>499.0</v>
      </c>
      <c r="K452" s="238">
        <v>15.0</v>
      </c>
      <c r="L452" s="238">
        <v>0.0</v>
      </c>
      <c r="M452" s="238">
        <v>0.0</v>
      </c>
      <c r="N452" s="238">
        <v>0.0</v>
      </c>
      <c r="O452" s="242">
        <v>514.0</v>
      </c>
      <c r="P452" s="238">
        <v>25.7</v>
      </c>
      <c r="Q452" s="243">
        <v>539.7</v>
      </c>
      <c r="R452" s="238">
        <v>539.7</v>
      </c>
      <c r="S452" s="244">
        <v>0.1</v>
      </c>
      <c r="T452" s="238">
        <v>53.97</v>
      </c>
      <c r="U452" s="238">
        <v>0.0</v>
      </c>
      <c r="V452" s="238">
        <v>0.0</v>
      </c>
      <c r="W452" s="238">
        <v>0.0</v>
      </c>
      <c r="X452" s="238">
        <v>0.0</v>
      </c>
      <c r="Y452" s="238">
        <v>10.79</v>
      </c>
      <c r="Z452" s="238">
        <v>0.0</v>
      </c>
      <c r="AA452" s="238">
        <v>0.0</v>
      </c>
      <c r="AB452" s="238">
        <v>0.0</v>
      </c>
      <c r="AC452" s="238">
        <v>0.0</v>
      </c>
      <c r="AD452" s="238">
        <v>11.66</v>
      </c>
      <c r="AE452" s="243">
        <v>76.42</v>
      </c>
      <c r="AF452" s="238">
        <v>0.0</v>
      </c>
      <c r="AG452" s="238">
        <v>0.0</v>
      </c>
      <c r="AH452" s="243">
        <v>0.0</v>
      </c>
      <c r="AI452" s="245">
        <v>25.7</v>
      </c>
      <c r="AJ452" s="238">
        <v>0.0</v>
      </c>
      <c r="AK452" s="238">
        <v>0.51</v>
      </c>
      <c r="AL452" s="246">
        <v>26.21</v>
      </c>
      <c r="AM452" s="243">
        <v>437.07</v>
      </c>
      <c r="AN452" s="238" t="s">
        <v>1565</v>
      </c>
      <c r="AO452" s="238">
        <v>2.008</v>
      </c>
      <c r="AP452" s="238" t="s">
        <v>1052</v>
      </c>
      <c r="AQ452" s="238" t="s">
        <v>1565</v>
      </c>
      <c r="AR452" s="239"/>
      <c r="AS452" s="238" t="s">
        <v>1754</v>
      </c>
      <c r="AT452" s="238" t="s">
        <v>1565</v>
      </c>
      <c r="AU452" s="239"/>
      <c r="AV452" s="239"/>
      <c r="AW452" s="239"/>
      <c r="AX452" s="238" t="s">
        <v>1052</v>
      </c>
      <c r="AY452" s="238" t="s">
        <v>1565</v>
      </c>
    </row>
    <row r="453" ht="22.5" customHeight="1">
      <c r="A453" s="227">
        <v>45854.0</v>
      </c>
      <c r="B453" s="238">
        <v>2.11050271110623E14</v>
      </c>
      <c r="C453" s="239"/>
      <c r="D453" s="240">
        <v>45847.94063657407</v>
      </c>
      <c r="E453" s="238" t="s">
        <v>1563</v>
      </c>
      <c r="F453" s="238" t="s">
        <v>1564</v>
      </c>
      <c r="G453" s="241"/>
      <c r="H453" s="239"/>
      <c r="I453" s="238"/>
      <c r="J453" s="238">
        <v>260.0</v>
      </c>
      <c r="K453" s="238">
        <v>10.0</v>
      </c>
      <c r="L453" s="238">
        <v>0.0</v>
      </c>
      <c r="M453" s="238">
        <v>0.0</v>
      </c>
      <c r="N453" s="238">
        <v>0.0</v>
      </c>
      <c r="O453" s="242">
        <v>270.0</v>
      </c>
      <c r="P453" s="238">
        <v>13.5</v>
      </c>
      <c r="Q453" s="243">
        <v>283.5</v>
      </c>
      <c r="R453" s="238">
        <v>283.5</v>
      </c>
      <c r="S453" s="244">
        <v>0.1</v>
      </c>
      <c r="T453" s="238">
        <v>28.35</v>
      </c>
      <c r="U453" s="238">
        <v>0.0</v>
      </c>
      <c r="V453" s="238">
        <v>0.0</v>
      </c>
      <c r="W453" s="238">
        <v>0.0</v>
      </c>
      <c r="X453" s="238">
        <v>0.0</v>
      </c>
      <c r="Y453" s="238">
        <v>5.67</v>
      </c>
      <c r="Z453" s="238">
        <v>0.0</v>
      </c>
      <c r="AA453" s="238">
        <v>0.0</v>
      </c>
      <c r="AB453" s="238">
        <v>0.0</v>
      </c>
      <c r="AC453" s="238">
        <v>0.0</v>
      </c>
      <c r="AD453" s="238">
        <v>6.12</v>
      </c>
      <c r="AE453" s="243">
        <v>40.14</v>
      </c>
      <c r="AF453" s="238">
        <v>0.0</v>
      </c>
      <c r="AG453" s="238">
        <v>0.0</v>
      </c>
      <c r="AH453" s="243">
        <v>0.0</v>
      </c>
      <c r="AI453" s="245">
        <v>13.5</v>
      </c>
      <c r="AJ453" s="238">
        <v>0.0</v>
      </c>
      <c r="AK453" s="238">
        <v>0.27</v>
      </c>
      <c r="AL453" s="246">
        <v>13.77</v>
      </c>
      <c r="AM453" s="243">
        <v>229.59</v>
      </c>
      <c r="AN453" s="238" t="s">
        <v>1565</v>
      </c>
      <c r="AO453" s="238">
        <v>1.784</v>
      </c>
      <c r="AP453" s="238" t="s">
        <v>1052</v>
      </c>
      <c r="AQ453" s="238" t="s">
        <v>1565</v>
      </c>
      <c r="AR453" s="239"/>
      <c r="AS453" s="238" t="s">
        <v>1776</v>
      </c>
      <c r="AT453" s="238" t="s">
        <v>1565</v>
      </c>
      <c r="AU453" s="239"/>
      <c r="AV453" s="239"/>
      <c r="AW453" s="239"/>
      <c r="AX453" s="238" t="s">
        <v>1052</v>
      </c>
      <c r="AY453" s="238" t="s">
        <v>1565</v>
      </c>
    </row>
    <row r="454" ht="22.5" customHeight="1">
      <c r="A454" s="227">
        <v>45854.0</v>
      </c>
      <c r="B454" s="238">
        <v>2.11100236958076E14</v>
      </c>
      <c r="C454" s="239"/>
      <c r="D454" s="240">
        <v>45848.51893518519</v>
      </c>
      <c r="E454" s="238" t="s">
        <v>1563</v>
      </c>
      <c r="F454" s="238" t="s">
        <v>1564</v>
      </c>
      <c r="G454" s="241"/>
      <c r="H454" s="239"/>
      <c r="I454" s="238"/>
      <c r="J454" s="238">
        <v>549.0</v>
      </c>
      <c r="K454" s="238">
        <v>15.0</v>
      </c>
      <c r="L454" s="238">
        <v>0.0</v>
      </c>
      <c r="M454" s="238">
        <v>0.0</v>
      </c>
      <c r="N454" s="238">
        <v>0.0</v>
      </c>
      <c r="O454" s="242">
        <v>564.0</v>
      </c>
      <c r="P454" s="238">
        <v>28.2</v>
      </c>
      <c r="Q454" s="243">
        <v>592.2</v>
      </c>
      <c r="R454" s="238">
        <v>592.2</v>
      </c>
      <c r="S454" s="244">
        <v>0.1</v>
      </c>
      <c r="T454" s="238">
        <v>59.22</v>
      </c>
      <c r="U454" s="238">
        <v>0.0</v>
      </c>
      <c r="V454" s="238">
        <v>0.0</v>
      </c>
      <c r="W454" s="238">
        <v>0.0</v>
      </c>
      <c r="X454" s="238">
        <v>0.0</v>
      </c>
      <c r="Y454" s="238">
        <v>11.84</v>
      </c>
      <c r="Z454" s="238">
        <v>0.0</v>
      </c>
      <c r="AA454" s="238">
        <v>0.0</v>
      </c>
      <c r="AB454" s="238">
        <v>0.0</v>
      </c>
      <c r="AC454" s="238">
        <v>0.0</v>
      </c>
      <c r="AD454" s="238">
        <v>12.8</v>
      </c>
      <c r="AE454" s="243">
        <v>83.86</v>
      </c>
      <c r="AF454" s="238">
        <v>0.0</v>
      </c>
      <c r="AG454" s="238">
        <v>0.0</v>
      </c>
      <c r="AH454" s="243">
        <v>0.0</v>
      </c>
      <c r="AI454" s="245">
        <v>28.2</v>
      </c>
      <c r="AJ454" s="238">
        <v>0.0</v>
      </c>
      <c r="AK454" s="238">
        <v>0.56</v>
      </c>
      <c r="AL454" s="246">
        <v>28.76</v>
      </c>
      <c r="AM454" s="243">
        <v>479.6</v>
      </c>
      <c r="AN454" s="238" t="s">
        <v>1565</v>
      </c>
      <c r="AO454" s="238">
        <v>1.555</v>
      </c>
      <c r="AP454" s="238" t="s">
        <v>1052</v>
      </c>
      <c r="AQ454" s="238" t="s">
        <v>1565</v>
      </c>
      <c r="AR454" s="239"/>
      <c r="AS454" s="238" t="s">
        <v>1908</v>
      </c>
      <c r="AT454" s="238" t="s">
        <v>1565</v>
      </c>
      <c r="AU454" s="239"/>
      <c r="AV454" s="239"/>
      <c r="AW454" s="239"/>
      <c r="AX454" s="238" t="s">
        <v>1052</v>
      </c>
      <c r="AY454" s="238" t="s">
        <v>1565</v>
      </c>
    </row>
    <row r="455" ht="22.5" customHeight="1">
      <c r="A455" s="227">
        <v>45854.0</v>
      </c>
      <c r="B455" s="238">
        <v>2.11101970098111E14</v>
      </c>
      <c r="C455" s="238">
        <v>2.11101970381444E14</v>
      </c>
      <c r="D455" s="240">
        <v>45848.53900462963</v>
      </c>
      <c r="E455" s="238" t="s">
        <v>1563</v>
      </c>
      <c r="F455" s="238" t="s">
        <v>1909</v>
      </c>
      <c r="G455" s="241"/>
      <c r="H455" s="239"/>
      <c r="I455" s="238" t="s">
        <v>1828</v>
      </c>
      <c r="J455" s="238">
        <v>2547.0</v>
      </c>
      <c r="K455" s="238">
        <v>45.0</v>
      </c>
      <c r="L455" s="238">
        <v>50.0</v>
      </c>
      <c r="M455" s="238">
        <v>0.0</v>
      </c>
      <c r="N455" s="238">
        <v>50.0</v>
      </c>
      <c r="O455" s="242">
        <v>2542.01</v>
      </c>
      <c r="P455" s="238">
        <v>127.1</v>
      </c>
      <c r="Q455" s="243">
        <v>2669.105</v>
      </c>
      <c r="R455" s="238">
        <v>2669.1</v>
      </c>
      <c r="S455" s="244">
        <v>0.1</v>
      </c>
      <c r="T455" s="238">
        <v>266.91</v>
      </c>
      <c r="U455" s="238">
        <v>0.0</v>
      </c>
      <c r="V455" s="238">
        <v>0.0</v>
      </c>
      <c r="W455" s="238">
        <v>0.0</v>
      </c>
      <c r="X455" s="238">
        <v>0.0</v>
      </c>
      <c r="Y455" s="238">
        <v>53.38</v>
      </c>
      <c r="Z455" s="238">
        <v>0.0</v>
      </c>
      <c r="AA455" s="238">
        <v>0.0</v>
      </c>
      <c r="AB455" s="238">
        <v>0.0</v>
      </c>
      <c r="AC455" s="238">
        <v>0.0</v>
      </c>
      <c r="AD455" s="238">
        <v>57.66</v>
      </c>
      <c r="AE455" s="243">
        <v>377.95</v>
      </c>
      <c r="AF455" s="238">
        <v>0.0</v>
      </c>
      <c r="AG455" s="238">
        <v>0.0</v>
      </c>
      <c r="AH455" s="243">
        <v>0.0</v>
      </c>
      <c r="AI455" s="245">
        <v>127.1</v>
      </c>
      <c r="AJ455" s="238">
        <v>0.0</v>
      </c>
      <c r="AK455" s="238">
        <v>2.54</v>
      </c>
      <c r="AL455" s="246">
        <v>129.64</v>
      </c>
      <c r="AM455" s="243">
        <v>2161.53</v>
      </c>
      <c r="AN455" s="238" t="s">
        <v>1565</v>
      </c>
      <c r="AO455" s="238">
        <v>0.0</v>
      </c>
      <c r="AP455" s="238" t="s">
        <v>1052</v>
      </c>
      <c r="AQ455" s="238" t="s">
        <v>1565</v>
      </c>
      <c r="AR455" s="239"/>
      <c r="AS455" s="238" t="s">
        <v>1910</v>
      </c>
      <c r="AT455" s="238" t="s">
        <v>1565</v>
      </c>
      <c r="AU455" s="239"/>
      <c r="AV455" s="239"/>
      <c r="AW455" s="239"/>
      <c r="AX455" s="238" t="s">
        <v>1565</v>
      </c>
      <c r="AY455" s="238" t="s">
        <v>1565</v>
      </c>
    </row>
    <row r="456" ht="22.5" customHeight="1">
      <c r="A456" s="227">
        <v>45854.0</v>
      </c>
      <c r="B456" s="238">
        <v>2.11101970457583E14</v>
      </c>
      <c r="C456" s="238">
        <v>2.11101970381444E14</v>
      </c>
      <c r="D456" s="240">
        <v>45848.53900462963</v>
      </c>
      <c r="E456" s="238" t="s">
        <v>1563</v>
      </c>
      <c r="F456" s="238" t="s">
        <v>1909</v>
      </c>
      <c r="G456" s="241"/>
      <c r="H456" s="239"/>
      <c r="I456" s="238" t="s">
        <v>1828</v>
      </c>
      <c r="J456" s="238">
        <v>2547.0</v>
      </c>
      <c r="K456" s="238">
        <v>45.0</v>
      </c>
      <c r="L456" s="238">
        <v>50.0</v>
      </c>
      <c r="M456" s="238">
        <v>0.0</v>
      </c>
      <c r="N456" s="238">
        <v>50.0</v>
      </c>
      <c r="O456" s="242">
        <v>2542.01</v>
      </c>
      <c r="P456" s="238">
        <v>127.1</v>
      </c>
      <c r="Q456" s="243">
        <v>2669.105</v>
      </c>
      <c r="R456" s="238">
        <v>2669.1</v>
      </c>
      <c r="S456" s="244">
        <v>0.1</v>
      </c>
      <c r="T456" s="238">
        <v>266.91</v>
      </c>
      <c r="U456" s="238">
        <v>0.0</v>
      </c>
      <c r="V456" s="238">
        <v>0.0</v>
      </c>
      <c r="W456" s="238">
        <v>0.0</v>
      </c>
      <c r="X456" s="238">
        <v>0.0</v>
      </c>
      <c r="Y456" s="238">
        <v>53.38</v>
      </c>
      <c r="Z456" s="238">
        <v>0.0</v>
      </c>
      <c r="AA456" s="238">
        <v>0.0</v>
      </c>
      <c r="AB456" s="238">
        <v>0.0</v>
      </c>
      <c r="AC456" s="238">
        <v>0.0</v>
      </c>
      <c r="AD456" s="238">
        <v>57.66</v>
      </c>
      <c r="AE456" s="243">
        <v>377.95</v>
      </c>
      <c r="AF456" s="238">
        <v>0.0</v>
      </c>
      <c r="AG456" s="238">
        <v>0.0</v>
      </c>
      <c r="AH456" s="243">
        <v>0.0</v>
      </c>
      <c r="AI456" s="245">
        <v>127.1</v>
      </c>
      <c r="AJ456" s="238">
        <v>0.0</v>
      </c>
      <c r="AK456" s="238">
        <v>2.54</v>
      </c>
      <c r="AL456" s="246">
        <v>129.64</v>
      </c>
      <c r="AM456" s="243">
        <v>2161.53</v>
      </c>
      <c r="AN456" s="238" t="s">
        <v>1565</v>
      </c>
      <c r="AO456" s="238">
        <v>3.261</v>
      </c>
      <c r="AP456" s="238" t="s">
        <v>1052</v>
      </c>
      <c r="AQ456" s="238" t="s">
        <v>1565</v>
      </c>
      <c r="AR456" s="239"/>
      <c r="AS456" s="238" t="s">
        <v>1910</v>
      </c>
      <c r="AT456" s="238" t="s">
        <v>1565</v>
      </c>
      <c r="AU456" s="239"/>
      <c r="AV456" s="239"/>
      <c r="AW456" s="239"/>
      <c r="AX456" s="238" t="s">
        <v>1565</v>
      </c>
      <c r="AY456" s="238" t="s">
        <v>1565</v>
      </c>
    </row>
    <row r="457" ht="22.5" customHeight="1">
      <c r="A457" s="227">
        <v>45854.0</v>
      </c>
      <c r="B457" s="238">
        <v>2.11121025019376E14</v>
      </c>
      <c r="C457" s="239"/>
      <c r="D457" s="240">
        <v>45848.75954861111</v>
      </c>
      <c r="E457" s="238" t="s">
        <v>1563</v>
      </c>
      <c r="F457" s="238" t="s">
        <v>1564</v>
      </c>
      <c r="G457" s="241"/>
      <c r="H457" s="239"/>
      <c r="I457" s="238" t="s">
        <v>1911</v>
      </c>
      <c r="J457" s="238">
        <v>549.0</v>
      </c>
      <c r="K457" s="238">
        <v>15.0</v>
      </c>
      <c r="L457" s="238">
        <v>0.0</v>
      </c>
      <c r="M457" s="238">
        <v>0.0</v>
      </c>
      <c r="N457" s="238">
        <v>0.0</v>
      </c>
      <c r="O457" s="242">
        <v>564.0</v>
      </c>
      <c r="P457" s="238">
        <v>28.2</v>
      </c>
      <c r="Q457" s="243">
        <v>592.2</v>
      </c>
      <c r="R457" s="238">
        <v>592.2</v>
      </c>
      <c r="S457" s="244">
        <v>0.1</v>
      </c>
      <c r="T457" s="238">
        <v>59.22</v>
      </c>
      <c r="U457" s="238">
        <v>0.0</v>
      </c>
      <c r="V457" s="238">
        <v>0.0</v>
      </c>
      <c r="W457" s="238">
        <v>0.0</v>
      </c>
      <c r="X457" s="238">
        <v>0.0</v>
      </c>
      <c r="Y457" s="238">
        <v>11.84</v>
      </c>
      <c r="Z457" s="238">
        <v>0.0</v>
      </c>
      <c r="AA457" s="238">
        <v>0.0</v>
      </c>
      <c r="AB457" s="238">
        <v>0.0</v>
      </c>
      <c r="AC457" s="238">
        <v>0.0</v>
      </c>
      <c r="AD457" s="238">
        <v>12.8</v>
      </c>
      <c r="AE457" s="243">
        <v>83.86</v>
      </c>
      <c r="AF457" s="238">
        <v>0.0</v>
      </c>
      <c r="AG457" s="238">
        <v>0.0</v>
      </c>
      <c r="AH457" s="243">
        <v>0.0</v>
      </c>
      <c r="AI457" s="245">
        <v>28.2</v>
      </c>
      <c r="AJ457" s="238">
        <v>0.0</v>
      </c>
      <c r="AK457" s="238">
        <v>0.56</v>
      </c>
      <c r="AL457" s="246">
        <v>28.76</v>
      </c>
      <c r="AM457" s="243">
        <v>479.6</v>
      </c>
      <c r="AN457" s="238" t="s">
        <v>1565</v>
      </c>
      <c r="AO457" s="238">
        <v>2.243</v>
      </c>
      <c r="AP457" s="238" t="s">
        <v>1052</v>
      </c>
      <c r="AQ457" s="238" t="s">
        <v>1565</v>
      </c>
      <c r="AR457" s="239"/>
      <c r="AS457" s="238" t="s">
        <v>1912</v>
      </c>
      <c r="AT457" s="238" t="s">
        <v>1565</v>
      </c>
      <c r="AU457" s="239"/>
      <c r="AV457" s="239"/>
      <c r="AW457" s="239"/>
      <c r="AX457" s="238" t="s">
        <v>1052</v>
      </c>
      <c r="AY457" s="238" t="s">
        <v>1565</v>
      </c>
    </row>
    <row r="458" ht="22.5" customHeight="1">
      <c r="A458" s="227">
        <v>45854.0</v>
      </c>
      <c r="B458" s="238">
        <v>2.11125533620527E14</v>
      </c>
      <c r="C458" s="239"/>
      <c r="D458" s="240">
        <v>45848.81172453704</v>
      </c>
      <c r="E458" s="238" t="s">
        <v>1563</v>
      </c>
      <c r="F458" s="238" t="s">
        <v>1564</v>
      </c>
      <c r="G458" s="241"/>
      <c r="H458" s="239"/>
      <c r="I458" s="238" t="s">
        <v>1828</v>
      </c>
      <c r="J458" s="238">
        <v>629.0</v>
      </c>
      <c r="K458" s="238">
        <v>15.0</v>
      </c>
      <c r="L458" s="238">
        <v>100.0</v>
      </c>
      <c r="M458" s="238">
        <v>0.0</v>
      </c>
      <c r="N458" s="238">
        <v>100.0</v>
      </c>
      <c r="O458" s="242">
        <v>544.0</v>
      </c>
      <c r="P458" s="238">
        <v>27.2</v>
      </c>
      <c r="Q458" s="243">
        <v>571.2</v>
      </c>
      <c r="R458" s="238">
        <v>571.2</v>
      </c>
      <c r="S458" s="244">
        <v>0.1</v>
      </c>
      <c r="T458" s="238">
        <v>57.12</v>
      </c>
      <c r="U458" s="238">
        <v>0.0</v>
      </c>
      <c r="V458" s="238">
        <v>0.0</v>
      </c>
      <c r="W458" s="238">
        <v>0.0</v>
      </c>
      <c r="X458" s="238">
        <v>0.0</v>
      </c>
      <c r="Y458" s="238">
        <v>11.42</v>
      </c>
      <c r="Z458" s="238">
        <v>0.0</v>
      </c>
      <c r="AA458" s="238">
        <v>0.0</v>
      </c>
      <c r="AB458" s="238">
        <v>0.0</v>
      </c>
      <c r="AC458" s="238">
        <v>0.0</v>
      </c>
      <c r="AD458" s="238">
        <v>12.34</v>
      </c>
      <c r="AE458" s="243">
        <v>80.88</v>
      </c>
      <c r="AF458" s="238">
        <v>0.0</v>
      </c>
      <c r="AG458" s="238">
        <v>0.0</v>
      </c>
      <c r="AH458" s="243">
        <v>0.0</v>
      </c>
      <c r="AI458" s="245">
        <v>27.2</v>
      </c>
      <c r="AJ458" s="238">
        <v>0.0</v>
      </c>
      <c r="AK458" s="238">
        <v>0.54</v>
      </c>
      <c r="AL458" s="246">
        <v>27.74</v>
      </c>
      <c r="AM458" s="243">
        <v>462.58</v>
      </c>
      <c r="AN458" s="238" t="s">
        <v>1565</v>
      </c>
      <c r="AO458" s="238">
        <v>4.557</v>
      </c>
      <c r="AP458" s="238" t="s">
        <v>1052</v>
      </c>
      <c r="AQ458" s="238" t="s">
        <v>1565</v>
      </c>
      <c r="AR458" s="239"/>
      <c r="AS458" s="238">
        <v>9.9638609E7</v>
      </c>
      <c r="AT458" s="238" t="s">
        <v>1565</v>
      </c>
      <c r="AU458" s="239"/>
      <c r="AV458" s="239"/>
      <c r="AW458" s="239"/>
      <c r="AX458" s="238" t="s">
        <v>1565</v>
      </c>
      <c r="AY458" s="238" t="s">
        <v>1565</v>
      </c>
    </row>
    <row r="459" ht="22.5" customHeight="1">
      <c r="A459" s="227">
        <v>45854.0</v>
      </c>
      <c r="B459" s="238">
        <v>2.11127040506781E14</v>
      </c>
      <c r="C459" s="239"/>
      <c r="D459" s="240">
        <v>45848.82916666667</v>
      </c>
      <c r="E459" s="238" t="s">
        <v>1563</v>
      </c>
      <c r="F459" s="238" t="s">
        <v>1564</v>
      </c>
      <c r="G459" s="241"/>
      <c r="H459" s="239"/>
      <c r="I459" s="238" t="s">
        <v>1828</v>
      </c>
      <c r="J459" s="238">
        <v>2518.0</v>
      </c>
      <c r="K459" s="238">
        <v>30.0</v>
      </c>
      <c r="L459" s="238">
        <v>99.99</v>
      </c>
      <c r="M459" s="238">
        <v>0.0</v>
      </c>
      <c r="N459" s="238">
        <v>99.99</v>
      </c>
      <c r="O459" s="242">
        <v>2448.01</v>
      </c>
      <c r="P459" s="238">
        <v>122.4</v>
      </c>
      <c r="Q459" s="243">
        <v>2570.41</v>
      </c>
      <c r="R459" s="238">
        <v>2570.41</v>
      </c>
      <c r="S459" s="244">
        <v>0.1</v>
      </c>
      <c r="T459" s="238">
        <v>257.04</v>
      </c>
      <c r="U459" s="238">
        <v>0.0</v>
      </c>
      <c r="V459" s="238">
        <v>0.0</v>
      </c>
      <c r="W459" s="238">
        <v>0.0</v>
      </c>
      <c r="X459" s="238">
        <v>0.0</v>
      </c>
      <c r="Y459" s="238">
        <v>51.41</v>
      </c>
      <c r="Z459" s="238">
        <v>0.0</v>
      </c>
      <c r="AA459" s="238">
        <v>0.0</v>
      </c>
      <c r="AB459" s="238">
        <v>0.0</v>
      </c>
      <c r="AC459" s="238">
        <v>0.0</v>
      </c>
      <c r="AD459" s="238">
        <v>55.52</v>
      </c>
      <c r="AE459" s="243">
        <v>363.97</v>
      </c>
      <c r="AF459" s="238">
        <v>0.0</v>
      </c>
      <c r="AG459" s="238">
        <v>0.0</v>
      </c>
      <c r="AH459" s="243">
        <v>0.0</v>
      </c>
      <c r="AI459" s="245">
        <v>122.4</v>
      </c>
      <c r="AJ459" s="238">
        <v>0.0</v>
      </c>
      <c r="AK459" s="238">
        <v>2.45</v>
      </c>
      <c r="AL459" s="246">
        <v>124.85</v>
      </c>
      <c r="AM459" s="243">
        <v>2081.59</v>
      </c>
      <c r="AN459" s="238" t="s">
        <v>1565</v>
      </c>
      <c r="AO459" s="238">
        <v>2.026</v>
      </c>
      <c r="AP459" s="238" t="s">
        <v>1052</v>
      </c>
      <c r="AQ459" s="238" t="s">
        <v>1565</v>
      </c>
      <c r="AR459" s="239"/>
      <c r="AS459" s="238" t="s">
        <v>1913</v>
      </c>
      <c r="AT459" s="238" t="s">
        <v>1565</v>
      </c>
      <c r="AU459" s="239"/>
      <c r="AV459" s="239"/>
      <c r="AW459" s="239"/>
      <c r="AX459" s="238" t="s">
        <v>1052</v>
      </c>
      <c r="AY459" s="238" t="s">
        <v>1565</v>
      </c>
    </row>
    <row r="460" ht="22.5" customHeight="1">
      <c r="A460" s="227">
        <v>45854.0</v>
      </c>
      <c r="B460" s="238">
        <v>2.11129195264693E14</v>
      </c>
      <c r="C460" s="239"/>
      <c r="D460" s="240">
        <v>45848.854108796295</v>
      </c>
      <c r="E460" s="238" t="s">
        <v>1563</v>
      </c>
      <c r="F460" s="238" t="s">
        <v>1564</v>
      </c>
      <c r="G460" s="241"/>
      <c r="H460" s="239"/>
      <c r="I460" s="238" t="s">
        <v>1828</v>
      </c>
      <c r="J460" s="238">
        <v>829.0</v>
      </c>
      <c r="K460" s="238">
        <v>15.0</v>
      </c>
      <c r="L460" s="238">
        <v>100.0</v>
      </c>
      <c r="M460" s="238">
        <v>0.0</v>
      </c>
      <c r="N460" s="238">
        <v>100.0</v>
      </c>
      <c r="O460" s="242">
        <v>744.0</v>
      </c>
      <c r="P460" s="238">
        <v>37.2</v>
      </c>
      <c r="Q460" s="243">
        <v>781.2</v>
      </c>
      <c r="R460" s="238">
        <v>781.2</v>
      </c>
      <c r="S460" s="244">
        <v>0.1</v>
      </c>
      <c r="T460" s="238">
        <v>78.12</v>
      </c>
      <c r="U460" s="238">
        <v>0.0</v>
      </c>
      <c r="V460" s="238">
        <v>0.0</v>
      </c>
      <c r="W460" s="238">
        <v>0.0</v>
      </c>
      <c r="X460" s="238">
        <v>0.0</v>
      </c>
      <c r="Y460" s="238">
        <v>15.62</v>
      </c>
      <c r="Z460" s="238">
        <v>0.0</v>
      </c>
      <c r="AA460" s="238">
        <v>0.0</v>
      </c>
      <c r="AB460" s="238">
        <v>0.0</v>
      </c>
      <c r="AC460" s="238">
        <v>0.0</v>
      </c>
      <c r="AD460" s="238">
        <v>16.88</v>
      </c>
      <c r="AE460" s="243">
        <v>110.62</v>
      </c>
      <c r="AF460" s="238">
        <v>0.0</v>
      </c>
      <c r="AG460" s="238">
        <v>0.0</v>
      </c>
      <c r="AH460" s="243">
        <v>0.0</v>
      </c>
      <c r="AI460" s="245">
        <v>37.2</v>
      </c>
      <c r="AJ460" s="238">
        <v>0.0</v>
      </c>
      <c r="AK460" s="238">
        <v>0.74</v>
      </c>
      <c r="AL460" s="246">
        <v>37.94</v>
      </c>
      <c r="AM460" s="243">
        <v>632.65</v>
      </c>
      <c r="AN460" s="238" t="s">
        <v>1565</v>
      </c>
      <c r="AO460" s="238">
        <v>1.555</v>
      </c>
      <c r="AP460" s="238" t="s">
        <v>1052</v>
      </c>
      <c r="AQ460" s="238" t="s">
        <v>1565</v>
      </c>
      <c r="AR460" s="239"/>
      <c r="AS460" s="238" t="s">
        <v>1914</v>
      </c>
      <c r="AT460" s="238" t="s">
        <v>1565</v>
      </c>
      <c r="AU460" s="239"/>
      <c r="AV460" s="239"/>
      <c r="AW460" s="239"/>
      <c r="AX460" s="238" t="s">
        <v>1052</v>
      </c>
      <c r="AY460" s="238" t="s">
        <v>1565</v>
      </c>
    </row>
    <row r="461" ht="22.5" customHeight="1">
      <c r="A461" s="227">
        <v>45854.0</v>
      </c>
      <c r="B461" s="238">
        <v>2.11129402846165E14</v>
      </c>
      <c r="C461" s="239"/>
      <c r="D461" s="240">
        <v>45848.85650462963</v>
      </c>
      <c r="E461" s="238" t="s">
        <v>1563</v>
      </c>
      <c r="F461" s="238" t="s">
        <v>1564</v>
      </c>
      <c r="G461" s="241"/>
      <c r="H461" s="239"/>
      <c r="I461" s="238" t="s">
        <v>1828</v>
      </c>
      <c r="J461" s="238">
        <v>649.0</v>
      </c>
      <c r="K461" s="238">
        <v>15.0</v>
      </c>
      <c r="L461" s="238">
        <v>100.0</v>
      </c>
      <c r="M461" s="238">
        <v>0.0</v>
      </c>
      <c r="N461" s="238">
        <v>100.0</v>
      </c>
      <c r="O461" s="242">
        <v>564.0</v>
      </c>
      <c r="P461" s="238">
        <v>28.2</v>
      </c>
      <c r="Q461" s="243">
        <v>592.2</v>
      </c>
      <c r="R461" s="238">
        <v>592.2</v>
      </c>
      <c r="S461" s="244">
        <v>0.1</v>
      </c>
      <c r="T461" s="238">
        <v>59.22</v>
      </c>
      <c r="U461" s="238">
        <v>0.0</v>
      </c>
      <c r="V461" s="238">
        <v>0.0</v>
      </c>
      <c r="W461" s="238">
        <v>0.0</v>
      </c>
      <c r="X461" s="238">
        <v>0.0</v>
      </c>
      <c r="Y461" s="238">
        <v>11.84</v>
      </c>
      <c r="Z461" s="238">
        <v>0.0</v>
      </c>
      <c r="AA461" s="238">
        <v>0.0</v>
      </c>
      <c r="AB461" s="238">
        <v>0.0</v>
      </c>
      <c r="AC461" s="238">
        <v>0.0</v>
      </c>
      <c r="AD461" s="238">
        <v>12.8</v>
      </c>
      <c r="AE461" s="243">
        <v>83.86</v>
      </c>
      <c r="AF461" s="238">
        <v>0.0</v>
      </c>
      <c r="AG461" s="238">
        <v>0.0</v>
      </c>
      <c r="AH461" s="243">
        <v>0.0</v>
      </c>
      <c r="AI461" s="245">
        <v>28.2</v>
      </c>
      <c r="AJ461" s="238">
        <v>0.0</v>
      </c>
      <c r="AK461" s="238">
        <v>0.56</v>
      </c>
      <c r="AL461" s="246">
        <v>28.76</v>
      </c>
      <c r="AM461" s="243">
        <v>479.6</v>
      </c>
      <c r="AN461" s="238" t="s">
        <v>1565</v>
      </c>
      <c r="AO461" s="238">
        <v>8.949</v>
      </c>
      <c r="AP461" s="238" t="s">
        <v>1052</v>
      </c>
      <c r="AQ461" s="238" t="s">
        <v>1565</v>
      </c>
      <c r="AR461" s="239"/>
      <c r="AS461" s="238" t="s">
        <v>1915</v>
      </c>
      <c r="AT461" s="238" t="s">
        <v>1565</v>
      </c>
      <c r="AU461" s="239"/>
      <c r="AV461" s="239"/>
      <c r="AW461" s="239"/>
      <c r="AX461" s="238" t="s">
        <v>1052</v>
      </c>
      <c r="AY461" s="238" t="s">
        <v>1565</v>
      </c>
    </row>
    <row r="462" ht="22.5" customHeight="1">
      <c r="A462" s="227">
        <v>45854.0</v>
      </c>
      <c r="B462" s="238">
        <v>2.11137061442479E14</v>
      </c>
      <c r="C462" s="239"/>
      <c r="D462" s="240">
        <v>45848.94515046296</v>
      </c>
      <c r="E462" s="238" t="s">
        <v>1563</v>
      </c>
      <c r="F462" s="238" t="s">
        <v>1564</v>
      </c>
      <c r="G462" s="241"/>
      <c r="H462" s="239"/>
      <c r="I462" s="238"/>
      <c r="J462" s="238">
        <v>1489.0</v>
      </c>
      <c r="K462" s="238">
        <v>15.0</v>
      </c>
      <c r="L462" s="238">
        <v>0.0</v>
      </c>
      <c r="M462" s="238">
        <v>0.0</v>
      </c>
      <c r="N462" s="238">
        <v>0.0</v>
      </c>
      <c r="O462" s="242">
        <v>1504.0</v>
      </c>
      <c r="P462" s="238">
        <v>75.2</v>
      </c>
      <c r="Q462" s="243">
        <v>1579.2</v>
      </c>
      <c r="R462" s="238">
        <v>1579.2</v>
      </c>
      <c r="S462" s="244">
        <v>0.1</v>
      </c>
      <c r="T462" s="238">
        <v>157.92</v>
      </c>
      <c r="U462" s="238">
        <v>0.0</v>
      </c>
      <c r="V462" s="238">
        <v>0.0</v>
      </c>
      <c r="W462" s="238">
        <v>0.0</v>
      </c>
      <c r="X462" s="238">
        <v>0.0</v>
      </c>
      <c r="Y462" s="238">
        <v>31.58</v>
      </c>
      <c r="Z462" s="238">
        <v>0.0</v>
      </c>
      <c r="AA462" s="238">
        <v>0.0</v>
      </c>
      <c r="AB462" s="238">
        <v>0.0</v>
      </c>
      <c r="AC462" s="238">
        <v>0.0</v>
      </c>
      <c r="AD462" s="238">
        <v>34.12</v>
      </c>
      <c r="AE462" s="243">
        <v>223.62</v>
      </c>
      <c r="AF462" s="238">
        <v>0.0</v>
      </c>
      <c r="AG462" s="238">
        <v>0.0</v>
      </c>
      <c r="AH462" s="243">
        <v>0.0</v>
      </c>
      <c r="AI462" s="245">
        <v>75.2</v>
      </c>
      <c r="AJ462" s="238">
        <v>0.0</v>
      </c>
      <c r="AK462" s="238">
        <v>1.5</v>
      </c>
      <c r="AL462" s="246">
        <v>76.7</v>
      </c>
      <c r="AM462" s="243">
        <v>1278.9</v>
      </c>
      <c r="AN462" s="238" t="s">
        <v>1565</v>
      </c>
      <c r="AO462" s="238">
        <v>3.29</v>
      </c>
      <c r="AP462" s="238" t="s">
        <v>1052</v>
      </c>
      <c r="AQ462" s="238" t="s">
        <v>1565</v>
      </c>
      <c r="AR462" s="239"/>
      <c r="AS462" s="238" t="s">
        <v>1916</v>
      </c>
      <c r="AT462" s="238" t="s">
        <v>1565</v>
      </c>
      <c r="AU462" s="239"/>
      <c r="AV462" s="239"/>
      <c r="AW462" s="239"/>
      <c r="AX462" s="238" t="s">
        <v>1052</v>
      </c>
      <c r="AY462" s="238" t="s">
        <v>1565</v>
      </c>
    </row>
    <row r="463" ht="22.5" customHeight="1">
      <c r="A463" s="227">
        <v>45854.0</v>
      </c>
      <c r="B463" s="238">
        <v>2.11138980129135E14</v>
      </c>
      <c r="C463" s="239"/>
      <c r="D463" s="240">
        <v>45848.967361111114</v>
      </c>
      <c r="E463" s="238" t="s">
        <v>1563</v>
      </c>
      <c r="F463" s="238" t="s">
        <v>1564</v>
      </c>
      <c r="G463" s="241"/>
      <c r="H463" s="239"/>
      <c r="I463" s="238" t="s">
        <v>1828</v>
      </c>
      <c r="J463" s="238">
        <v>829.0</v>
      </c>
      <c r="K463" s="238">
        <v>15.0</v>
      </c>
      <c r="L463" s="238">
        <v>100.0</v>
      </c>
      <c r="M463" s="238">
        <v>0.0</v>
      </c>
      <c r="N463" s="238">
        <v>100.0</v>
      </c>
      <c r="O463" s="242">
        <v>744.0</v>
      </c>
      <c r="P463" s="238">
        <v>37.2</v>
      </c>
      <c r="Q463" s="243">
        <v>781.2</v>
      </c>
      <c r="R463" s="238">
        <v>781.2</v>
      </c>
      <c r="S463" s="244">
        <v>0.1</v>
      </c>
      <c r="T463" s="238">
        <v>78.12</v>
      </c>
      <c r="U463" s="238">
        <v>0.0</v>
      </c>
      <c r="V463" s="238">
        <v>0.0</v>
      </c>
      <c r="W463" s="238">
        <v>0.0</v>
      </c>
      <c r="X463" s="238">
        <v>0.0</v>
      </c>
      <c r="Y463" s="238">
        <v>15.62</v>
      </c>
      <c r="Z463" s="238">
        <v>0.0</v>
      </c>
      <c r="AA463" s="238">
        <v>0.0</v>
      </c>
      <c r="AB463" s="238">
        <v>0.0</v>
      </c>
      <c r="AC463" s="238">
        <v>0.0</v>
      </c>
      <c r="AD463" s="238">
        <v>16.88</v>
      </c>
      <c r="AE463" s="243">
        <v>110.62</v>
      </c>
      <c r="AF463" s="238">
        <v>0.0</v>
      </c>
      <c r="AG463" s="238">
        <v>0.0</v>
      </c>
      <c r="AH463" s="243">
        <v>0.0</v>
      </c>
      <c r="AI463" s="245">
        <v>37.2</v>
      </c>
      <c r="AJ463" s="238">
        <v>0.0</v>
      </c>
      <c r="AK463" s="238">
        <v>0.74</v>
      </c>
      <c r="AL463" s="246">
        <v>37.94</v>
      </c>
      <c r="AM463" s="243">
        <v>632.65</v>
      </c>
      <c r="AN463" s="238" t="s">
        <v>1565</v>
      </c>
      <c r="AO463" s="238">
        <v>1.555</v>
      </c>
      <c r="AP463" s="238" t="s">
        <v>1052</v>
      </c>
      <c r="AQ463" s="238" t="s">
        <v>1565</v>
      </c>
      <c r="AR463" s="239"/>
      <c r="AS463" s="238" t="s">
        <v>1917</v>
      </c>
      <c r="AT463" s="238" t="s">
        <v>1565</v>
      </c>
      <c r="AU463" s="239"/>
      <c r="AV463" s="239"/>
      <c r="AW463" s="239"/>
      <c r="AX463" s="238" t="s">
        <v>1052</v>
      </c>
      <c r="AY463" s="238" t="s">
        <v>1565</v>
      </c>
    </row>
    <row r="464" ht="22.5" customHeight="1">
      <c r="A464" s="227">
        <v>45854.0</v>
      </c>
      <c r="B464" s="238">
        <v>2.11207931774172E14</v>
      </c>
      <c r="C464" s="239"/>
      <c r="D464" s="240">
        <v>45849.76540509259</v>
      </c>
      <c r="E464" s="238" t="s">
        <v>1563</v>
      </c>
      <c r="F464" s="238" t="s">
        <v>1564</v>
      </c>
      <c r="G464" s="241"/>
      <c r="H464" s="239"/>
      <c r="I464" s="238"/>
      <c r="J464" s="238">
        <v>709.0</v>
      </c>
      <c r="K464" s="238">
        <v>15.0</v>
      </c>
      <c r="L464" s="238">
        <v>260.0</v>
      </c>
      <c r="M464" s="238">
        <v>0.0</v>
      </c>
      <c r="N464" s="238">
        <v>260.0</v>
      </c>
      <c r="O464" s="242">
        <v>464.0</v>
      </c>
      <c r="P464" s="238">
        <v>23.2</v>
      </c>
      <c r="Q464" s="243">
        <v>487.2</v>
      </c>
      <c r="R464" s="238">
        <v>487.2</v>
      </c>
      <c r="S464" s="244">
        <v>0.1</v>
      </c>
      <c r="T464" s="238">
        <v>48.72</v>
      </c>
      <c r="U464" s="238">
        <v>0.0</v>
      </c>
      <c r="V464" s="238">
        <v>0.0</v>
      </c>
      <c r="W464" s="238">
        <v>0.0</v>
      </c>
      <c r="X464" s="238">
        <v>0.0</v>
      </c>
      <c r="Y464" s="238">
        <v>9.74</v>
      </c>
      <c r="Z464" s="238">
        <v>0.0</v>
      </c>
      <c r="AA464" s="238">
        <v>0.0</v>
      </c>
      <c r="AB464" s="238">
        <v>0.0</v>
      </c>
      <c r="AC464" s="238">
        <v>0.0</v>
      </c>
      <c r="AD464" s="238">
        <v>10.52</v>
      </c>
      <c r="AE464" s="243">
        <v>68.98</v>
      </c>
      <c r="AF464" s="238">
        <v>0.0</v>
      </c>
      <c r="AG464" s="238">
        <v>30.0</v>
      </c>
      <c r="AH464" s="243">
        <v>30.0</v>
      </c>
      <c r="AI464" s="245">
        <v>23.2</v>
      </c>
      <c r="AJ464" s="238">
        <v>0.0</v>
      </c>
      <c r="AK464" s="238">
        <v>0.46</v>
      </c>
      <c r="AL464" s="246">
        <v>23.66</v>
      </c>
      <c r="AM464" s="243">
        <v>364.55</v>
      </c>
      <c r="AN464" s="238" t="s">
        <v>1565</v>
      </c>
      <c r="AO464" s="238">
        <v>8.551</v>
      </c>
      <c r="AP464" s="238" t="s">
        <v>1052</v>
      </c>
      <c r="AQ464" s="238" t="s">
        <v>1565</v>
      </c>
      <c r="AR464" s="239"/>
      <c r="AS464" s="238" t="s">
        <v>1918</v>
      </c>
      <c r="AT464" s="238" t="s">
        <v>1565</v>
      </c>
      <c r="AU464" s="239"/>
      <c r="AV464" s="239"/>
      <c r="AW464" s="239"/>
      <c r="AX464" s="238" t="s">
        <v>1052</v>
      </c>
      <c r="AY464" s="238" t="s">
        <v>1565</v>
      </c>
    </row>
    <row r="465" ht="22.5" customHeight="1">
      <c r="A465" s="227">
        <v>45854.0</v>
      </c>
      <c r="B465" s="238">
        <v>2.11208529081619E14</v>
      </c>
      <c r="C465" s="239"/>
      <c r="D465" s="240">
        <v>45849.77232638889</v>
      </c>
      <c r="E465" s="238" t="s">
        <v>1563</v>
      </c>
      <c r="F465" s="238" t="s">
        <v>1564</v>
      </c>
      <c r="G465" s="241"/>
      <c r="H465" s="239"/>
      <c r="I465" s="238"/>
      <c r="J465" s="238">
        <v>959.0</v>
      </c>
      <c r="K465" s="238">
        <v>15.0</v>
      </c>
      <c r="L465" s="238">
        <v>310.0</v>
      </c>
      <c r="M465" s="238">
        <v>0.0</v>
      </c>
      <c r="N465" s="238">
        <v>310.0</v>
      </c>
      <c r="O465" s="242">
        <v>664.0</v>
      </c>
      <c r="P465" s="238">
        <v>33.2</v>
      </c>
      <c r="Q465" s="243">
        <v>697.2</v>
      </c>
      <c r="R465" s="238">
        <v>697.2</v>
      </c>
      <c r="S465" s="244">
        <v>0.1</v>
      </c>
      <c r="T465" s="238">
        <v>69.72</v>
      </c>
      <c r="U465" s="238">
        <v>0.0</v>
      </c>
      <c r="V465" s="238">
        <v>0.0</v>
      </c>
      <c r="W465" s="238">
        <v>0.0</v>
      </c>
      <c r="X465" s="238">
        <v>0.0</v>
      </c>
      <c r="Y465" s="238">
        <v>13.94</v>
      </c>
      <c r="Z465" s="238">
        <v>0.0</v>
      </c>
      <c r="AA465" s="238">
        <v>0.0</v>
      </c>
      <c r="AB465" s="238">
        <v>0.0</v>
      </c>
      <c r="AC465" s="238">
        <v>0.0</v>
      </c>
      <c r="AD465" s="238">
        <v>15.06</v>
      </c>
      <c r="AE465" s="243">
        <v>98.72</v>
      </c>
      <c r="AF465" s="238">
        <v>0.0</v>
      </c>
      <c r="AG465" s="238">
        <v>0.0</v>
      </c>
      <c r="AH465" s="243">
        <v>0.0</v>
      </c>
      <c r="AI465" s="245">
        <v>33.2</v>
      </c>
      <c r="AJ465" s="238">
        <v>0.0</v>
      </c>
      <c r="AK465" s="238">
        <v>0.66</v>
      </c>
      <c r="AL465" s="246">
        <v>33.86</v>
      </c>
      <c r="AM465" s="243">
        <v>564.62</v>
      </c>
      <c r="AN465" s="238" t="s">
        <v>1565</v>
      </c>
      <c r="AO465" s="238">
        <v>0.925</v>
      </c>
      <c r="AP465" s="238" t="s">
        <v>1052</v>
      </c>
      <c r="AQ465" s="238" t="s">
        <v>1565</v>
      </c>
      <c r="AR465" s="239"/>
      <c r="AS465" s="238" t="s">
        <v>1919</v>
      </c>
      <c r="AT465" s="238" t="s">
        <v>1565</v>
      </c>
      <c r="AU465" s="239"/>
      <c r="AV465" s="239"/>
      <c r="AW465" s="239"/>
      <c r="AX465" s="238" t="s">
        <v>1052</v>
      </c>
      <c r="AY465" s="238" t="s">
        <v>1565</v>
      </c>
    </row>
    <row r="466" ht="22.5" customHeight="1">
      <c r="A466" s="227">
        <v>45854.0</v>
      </c>
      <c r="B466" s="238">
        <v>2.11209377476226E14</v>
      </c>
      <c r="C466" s="239"/>
      <c r="D466" s="240">
        <v>45849.7821412037</v>
      </c>
      <c r="E466" s="238" t="s">
        <v>1563</v>
      </c>
      <c r="F466" s="238" t="s">
        <v>1564</v>
      </c>
      <c r="G466" s="241"/>
      <c r="H466" s="239"/>
      <c r="I466" s="238"/>
      <c r="J466" s="238">
        <v>1338.0</v>
      </c>
      <c r="K466" s="238">
        <v>30.0</v>
      </c>
      <c r="L466" s="238">
        <v>260.0</v>
      </c>
      <c r="M466" s="238">
        <v>0.0</v>
      </c>
      <c r="N466" s="238">
        <v>260.0</v>
      </c>
      <c r="O466" s="242">
        <v>1108.0</v>
      </c>
      <c r="P466" s="238">
        <v>55.4</v>
      </c>
      <c r="Q466" s="243">
        <v>1163.4</v>
      </c>
      <c r="R466" s="238">
        <v>1163.4</v>
      </c>
      <c r="S466" s="244">
        <v>0.1</v>
      </c>
      <c r="T466" s="238">
        <v>116.34</v>
      </c>
      <c r="U466" s="238">
        <v>0.0</v>
      </c>
      <c r="V466" s="238">
        <v>0.0</v>
      </c>
      <c r="W466" s="238">
        <v>0.0</v>
      </c>
      <c r="X466" s="238">
        <v>0.0</v>
      </c>
      <c r="Y466" s="238">
        <v>23.27</v>
      </c>
      <c r="Z466" s="238">
        <v>0.0</v>
      </c>
      <c r="AA466" s="238">
        <v>0.0</v>
      </c>
      <c r="AB466" s="238">
        <v>0.0</v>
      </c>
      <c r="AC466" s="238">
        <v>0.0</v>
      </c>
      <c r="AD466" s="238">
        <v>25.12</v>
      </c>
      <c r="AE466" s="243">
        <v>164.73</v>
      </c>
      <c r="AF466" s="238">
        <v>0.0</v>
      </c>
      <c r="AG466" s="238">
        <v>494.0</v>
      </c>
      <c r="AH466" s="243">
        <v>494.0</v>
      </c>
      <c r="AI466" s="245">
        <v>55.4</v>
      </c>
      <c r="AJ466" s="238">
        <v>0.0</v>
      </c>
      <c r="AK466" s="238">
        <v>1.11</v>
      </c>
      <c r="AL466" s="246">
        <v>56.51</v>
      </c>
      <c r="AM466" s="243">
        <v>448.14</v>
      </c>
      <c r="AN466" s="238" t="s">
        <v>1565</v>
      </c>
      <c r="AO466" s="238">
        <v>2.554</v>
      </c>
      <c r="AP466" s="238" t="s">
        <v>1052</v>
      </c>
      <c r="AQ466" s="238" t="s">
        <v>1565</v>
      </c>
      <c r="AR466" s="239"/>
      <c r="AS466" s="238" t="s">
        <v>1920</v>
      </c>
      <c r="AT466" s="238" t="s">
        <v>1565</v>
      </c>
      <c r="AU466" s="239"/>
      <c r="AV466" s="239"/>
      <c r="AW466" s="239"/>
      <c r="AX466" s="238" t="s">
        <v>1052</v>
      </c>
      <c r="AY466" s="238" t="s">
        <v>1565</v>
      </c>
    </row>
    <row r="467" ht="22.5" customHeight="1">
      <c r="A467" s="227">
        <v>45854.0</v>
      </c>
      <c r="B467" s="238">
        <v>2.11210022388846E14</v>
      </c>
      <c r="C467" s="239"/>
      <c r="D467" s="240">
        <v>45849.789606481485</v>
      </c>
      <c r="E467" s="238" t="s">
        <v>1563</v>
      </c>
      <c r="F467" s="238" t="s">
        <v>1564</v>
      </c>
      <c r="G467" s="241"/>
      <c r="H467" s="239"/>
      <c r="I467" s="238"/>
      <c r="J467" s="238">
        <v>2277.0</v>
      </c>
      <c r="K467" s="238">
        <v>45.0</v>
      </c>
      <c r="L467" s="238">
        <v>0.0</v>
      </c>
      <c r="M467" s="238">
        <v>0.0</v>
      </c>
      <c r="N467" s="238">
        <v>0.0</v>
      </c>
      <c r="O467" s="242">
        <v>2322.0</v>
      </c>
      <c r="P467" s="238">
        <v>116.1</v>
      </c>
      <c r="Q467" s="243">
        <v>2438.1</v>
      </c>
      <c r="R467" s="238">
        <v>2438.1</v>
      </c>
      <c r="S467" s="244">
        <v>0.1</v>
      </c>
      <c r="T467" s="238">
        <v>243.81</v>
      </c>
      <c r="U467" s="238">
        <v>0.0</v>
      </c>
      <c r="V467" s="238">
        <v>0.0</v>
      </c>
      <c r="W467" s="238">
        <v>0.0</v>
      </c>
      <c r="X467" s="238">
        <v>0.0</v>
      </c>
      <c r="Y467" s="238">
        <v>48.76</v>
      </c>
      <c r="Z467" s="238">
        <v>0.0</v>
      </c>
      <c r="AA467" s="238">
        <v>0.0</v>
      </c>
      <c r="AB467" s="238">
        <v>0.0</v>
      </c>
      <c r="AC467" s="238">
        <v>0.0</v>
      </c>
      <c r="AD467" s="238">
        <v>52.66</v>
      </c>
      <c r="AE467" s="243">
        <v>345.23</v>
      </c>
      <c r="AF467" s="238">
        <v>0.0</v>
      </c>
      <c r="AG467" s="238">
        <v>0.0</v>
      </c>
      <c r="AH467" s="243">
        <v>0.0</v>
      </c>
      <c r="AI467" s="245">
        <v>116.1</v>
      </c>
      <c r="AJ467" s="238">
        <v>0.0</v>
      </c>
      <c r="AK467" s="238">
        <v>2.32</v>
      </c>
      <c r="AL467" s="246">
        <v>118.42</v>
      </c>
      <c r="AM467" s="243">
        <v>1974.45</v>
      </c>
      <c r="AN467" s="238" t="s">
        <v>1565</v>
      </c>
      <c r="AO467" s="238">
        <v>1.977</v>
      </c>
      <c r="AP467" s="238" t="s">
        <v>1052</v>
      </c>
      <c r="AQ467" s="238" t="s">
        <v>1565</v>
      </c>
      <c r="AR467" s="239"/>
      <c r="AS467" s="238" t="s">
        <v>1921</v>
      </c>
      <c r="AT467" s="238" t="s">
        <v>1565</v>
      </c>
      <c r="AU467" s="239"/>
      <c r="AV467" s="239"/>
      <c r="AW467" s="239"/>
      <c r="AX467" s="238" t="s">
        <v>1052</v>
      </c>
      <c r="AY467" s="238" t="s">
        <v>1565</v>
      </c>
    </row>
    <row r="468" ht="22.5" customHeight="1">
      <c r="A468" s="227">
        <v>45854.0</v>
      </c>
      <c r="B468" s="238">
        <v>2.11210298567537E14</v>
      </c>
      <c r="C468" s="239"/>
      <c r="D468" s="240">
        <v>45849.79280092593</v>
      </c>
      <c r="E468" s="238" t="s">
        <v>1563</v>
      </c>
      <c r="F468" s="238" t="s">
        <v>1564</v>
      </c>
      <c r="G468" s="241"/>
      <c r="H468" s="239"/>
      <c r="I468" s="238" t="s">
        <v>1828</v>
      </c>
      <c r="J468" s="238">
        <v>759.0</v>
      </c>
      <c r="K468" s="238">
        <v>25.0</v>
      </c>
      <c r="L468" s="238">
        <v>99.99</v>
      </c>
      <c r="M468" s="238">
        <v>0.0</v>
      </c>
      <c r="N468" s="238">
        <v>99.99</v>
      </c>
      <c r="O468" s="242">
        <v>684.01</v>
      </c>
      <c r="P468" s="238">
        <v>34.2</v>
      </c>
      <c r="Q468" s="243">
        <v>718.21</v>
      </c>
      <c r="R468" s="238">
        <v>718.21</v>
      </c>
      <c r="S468" s="244">
        <v>0.1</v>
      </c>
      <c r="T468" s="238">
        <v>71.82</v>
      </c>
      <c r="U468" s="238">
        <v>0.0</v>
      </c>
      <c r="V468" s="238">
        <v>0.0</v>
      </c>
      <c r="W468" s="238">
        <v>0.0</v>
      </c>
      <c r="X468" s="238">
        <v>0.0</v>
      </c>
      <c r="Y468" s="238">
        <v>14.36</v>
      </c>
      <c r="Z468" s="238">
        <v>0.0</v>
      </c>
      <c r="AA468" s="238">
        <v>0.0</v>
      </c>
      <c r="AB468" s="238">
        <v>0.0</v>
      </c>
      <c r="AC468" s="238">
        <v>0.0</v>
      </c>
      <c r="AD468" s="238">
        <v>15.52</v>
      </c>
      <c r="AE468" s="243">
        <v>101.7</v>
      </c>
      <c r="AF468" s="238">
        <v>0.0</v>
      </c>
      <c r="AG468" s="238">
        <v>0.0</v>
      </c>
      <c r="AH468" s="243">
        <v>0.0</v>
      </c>
      <c r="AI468" s="245">
        <v>34.2</v>
      </c>
      <c r="AJ468" s="238">
        <v>0.0</v>
      </c>
      <c r="AK468" s="238">
        <v>0.68</v>
      </c>
      <c r="AL468" s="246">
        <v>34.88</v>
      </c>
      <c r="AM468" s="243">
        <v>581.64</v>
      </c>
      <c r="AN468" s="238" t="s">
        <v>1565</v>
      </c>
      <c r="AO468" s="238">
        <v>2.437</v>
      </c>
      <c r="AP468" s="238" t="s">
        <v>1052</v>
      </c>
      <c r="AQ468" s="238" t="s">
        <v>1565</v>
      </c>
      <c r="AR468" s="239"/>
      <c r="AS468" s="238">
        <v>9.9638609E7</v>
      </c>
      <c r="AT468" s="238" t="s">
        <v>1565</v>
      </c>
      <c r="AU468" s="239"/>
      <c r="AV468" s="239"/>
      <c r="AW468" s="239"/>
      <c r="AX468" s="238" t="s">
        <v>1565</v>
      </c>
      <c r="AY468" s="238" t="s">
        <v>1565</v>
      </c>
    </row>
    <row r="469" ht="22.5" customHeight="1">
      <c r="A469" s="227">
        <v>45854.0</v>
      </c>
      <c r="B469" s="238">
        <v>2.11211592090911E14</v>
      </c>
      <c r="C469" s="239"/>
      <c r="D469" s="240">
        <v>45849.80777777778</v>
      </c>
      <c r="E469" s="238" t="s">
        <v>1563</v>
      </c>
      <c r="F469" s="238" t="s">
        <v>1564</v>
      </c>
      <c r="G469" s="241"/>
      <c r="H469" s="239"/>
      <c r="I469" s="238" t="s">
        <v>1828</v>
      </c>
      <c r="J469" s="238">
        <v>1408.0</v>
      </c>
      <c r="K469" s="238">
        <v>30.0</v>
      </c>
      <c r="L469" s="238">
        <v>360.0</v>
      </c>
      <c r="M469" s="238">
        <v>0.0</v>
      </c>
      <c r="N469" s="238">
        <v>360.0</v>
      </c>
      <c r="O469" s="242">
        <v>1078.0</v>
      </c>
      <c r="P469" s="238">
        <v>53.9</v>
      </c>
      <c r="Q469" s="243">
        <v>1131.9</v>
      </c>
      <c r="R469" s="238">
        <v>1131.9</v>
      </c>
      <c r="S469" s="244">
        <v>0.1</v>
      </c>
      <c r="T469" s="238">
        <v>113.19</v>
      </c>
      <c r="U469" s="238">
        <v>0.0</v>
      </c>
      <c r="V469" s="238">
        <v>0.0</v>
      </c>
      <c r="W469" s="238">
        <v>0.0</v>
      </c>
      <c r="X469" s="238">
        <v>0.0</v>
      </c>
      <c r="Y469" s="238">
        <v>22.64</v>
      </c>
      <c r="Z469" s="238">
        <v>0.0</v>
      </c>
      <c r="AA469" s="238">
        <v>0.0</v>
      </c>
      <c r="AB469" s="238">
        <v>0.0</v>
      </c>
      <c r="AC469" s="238">
        <v>0.0</v>
      </c>
      <c r="AD469" s="238">
        <v>24.44</v>
      </c>
      <c r="AE469" s="243">
        <v>160.27</v>
      </c>
      <c r="AF469" s="238">
        <v>0.0</v>
      </c>
      <c r="AG469" s="238">
        <v>0.0</v>
      </c>
      <c r="AH469" s="243">
        <v>0.0</v>
      </c>
      <c r="AI469" s="245">
        <v>53.9</v>
      </c>
      <c r="AJ469" s="238">
        <v>0.0</v>
      </c>
      <c r="AK469" s="238">
        <v>1.08</v>
      </c>
      <c r="AL469" s="246">
        <v>54.98</v>
      </c>
      <c r="AM469" s="243">
        <v>916.63</v>
      </c>
      <c r="AN469" s="238" t="s">
        <v>1565</v>
      </c>
      <c r="AO469" s="238">
        <v>7.104</v>
      </c>
      <c r="AP469" s="238" t="s">
        <v>1052</v>
      </c>
      <c r="AQ469" s="238" t="s">
        <v>1565</v>
      </c>
      <c r="AR469" s="239"/>
      <c r="AS469" s="238" t="s">
        <v>1922</v>
      </c>
      <c r="AT469" s="238" t="s">
        <v>1565</v>
      </c>
      <c r="AU469" s="239"/>
      <c r="AV469" s="239"/>
      <c r="AW469" s="239"/>
      <c r="AX469" s="238" t="s">
        <v>1052</v>
      </c>
      <c r="AY469" s="238" t="s">
        <v>1565</v>
      </c>
    </row>
    <row r="470" ht="22.5" customHeight="1">
      <c r="A470" s="227">
        <v>45854.0</v>
      </c>
      <c r="B470" s="238">
        <v>2.11213418799027E14</v>
      </c>
      <c r="C470" s="239"/>
      <c r="D470" s="240">
        <v>45849.82891203704</v>
      </c>
      <c r="E470" s="238" t="s">
        <v>1563</v>
      </c>
      <c r="F470" s="238" t="s">
        <v>1564</v>
      </c>
      <c r="G470" s="241"/>
      <c r="H470" s="239"/>
      <c r="I470" s="238" t="s">
        <v>1828</v>
      </c>
      <c r="J470" s="238">
        <v>629.0</v>
      </c>
      <c r="K470" s="238">
        <v>15.0</v>
      </c>
      <c r="L470" s="238">
        <v>100.0</v>
      </c>
      <c r="M470" s="238">
        <v>0.0</v>
      </c>
      <c r="N470" s="238">
        <v>100.0</v>
      </c>
      <c r="O470" s="242">
        <v>544.0</v>
      </c>
      <c r="P470" s="238">
        <v>27.2</v>
      </c>
      <c r="Q470" s="243">
        <v>571.2</v>
      </c>
      <c r="R470" s="238">
        <v>571.2</v>
      </c>
      <c r="S470" s="244">
        <v>0.1</v>
      </c>
      <c r="T470" s="238">
        <v>57.12</v>
      </c>
      <c r="U470" s="238">
        <v>0.0</v>
      </c>
      <c r="V470" s="238">
        <v>0.0</v>
      </c>
      <c r="W470" s="238">
        <v>0.0</v>
      </c>
      <c r="X470" s="238">
        <v>0.0</v>
      </c>
      <c r="Y470" s="238">
        <v>11.42</v>
      </c>
      <c r="Z470" s="238">
        <v>0.0</v>
      </c>
      <c r="AA470" s="238">
        <v>0.0</v>
      </c>
      <c r="AB470" s="238">
        <v>0.0</v>
      </c>
      <c r="AC470" s="238">
        <v>0.0</v>
      </c>
      <c r="AD470" s="238">
        <v>12.34</v>
      </c>
      <c r="AE470" s="243">
        <v>80.88</v>
      </c>
      <c r="AF470" s="238">
        <v>0.0</v>
      </c>
      <c r="AG470" s="238">
        <v>0.0</v>
      </c>
      <c r="AH470" s="243">
        <v>0.0</v>
      </c>
      <c r="AI470" s="245">
        <v>27.2</v>
      </c>
      <c r="AJ470" s="238">
        <v>0.0</v>
      </c>
      <c r="AK470" s="238">
        <v>0.54</v>
      </c>
      <c r="AL470" s="246">
        <v>27.74</v>
      </c>
      <c r="AM470" s="243">
        <v>462.58</v>
      </c>
      <c r="AN470" s="238" t="s">
        <v>1565</v>
      </c>
      <c r="AO470" s="238">
        <v>0.745</v>
      </c>
      <c r="AP470" s="238" t="s">
        <v>1052</v>
      </c>
      <c r="AQ470" s="238" t="s">
        <v>1565</v>
      </c>
      <c r="AR470" s="239"/>
      <c r="AS470" s="238">
        <v>9.9638609E7</v>
      </c>
      <c r="AT470" s="238" t="s">
        <v>1565</v>
      </c>
      <c r="AU470" s="239"/>
      <c r="AV470" s="239"/>
      <c r="AW470" s="239"/>
      <c r="AX470" s="238" t="s">
        <v>1565</v>
      </c>
      <c r="AY470" s="238" t="s">
        <v>1565</v>
      </c>
    </row>
    <row r="471" ht="22.5" customHeight="1">
      <c r="A471" s="227">
        <v>45854.0</v>
      </c>
      <c r="B471" s="238">
        <v>2.11215754736774E14</v>
      </c>
      <c r="C471" s="239"/>
      <c r="D471" s="240">
        <v>45849.85594907407</v>
      </c>
      <c r="E471" s="238" t="s">
        <v>1563</v>
      </c>
      <c r="F471" s="238" t="s">
        <v>1564</v>
      </c>
      <c r="G471" s="241"/>
      <c r="H471" s="239"/>
      <c r="I471" s="238" t="s">
        <v>1582</v>
      </c>
      <c r="J471" s="238">
        <v>1359.0</v>
      </c>
      <c r="K471" s="238">
        <v>15.0</v>
      </c>
      <c r="L471" s="238">
        <v>99.99</v>
      </c>
      <c r="M471" s="238">
        <v>0.0</v>
      </c>
      <c r="N471" s="238">
        <v>99.99</v>
      </c>
      <c r="O471" s="242">
        <v>1274.01</v>
      </c>
      <c r="P471" s="238">
        <v>63.7</v>
      </c>
      <c r="Q471" s="243">
        <v>1337.71</v>
      </c>
      <c r="R471" s="238">
        <v>1337.71</v>
      </c>
      <c r="S471" s="244">
        <v>0.1</v>
      </c>
      <c r="T471" s="238">
        <v>133.77</v>
      </c>
      <c r="U471" s="238">
        <v>0.0</v>
      </c>
      <c r="V471" s="238">
        <v>0.0</v>
      </c>
      <c r="W471" s="238">
        <v>0.0</v>
      </c>
      <c r="X471" s="238">
        <v>0.0</v>
      </c>
      <c r="Y471" s="238">
        <v>26.75</v>
      </c>
      <c r="Z471" s="238">
        <v>0.0</v>
      </c>
      <c r="AA471" s="238">
        <v>0.0</v>
      </c>
      <c r="AB471" s="238">
        <v>0.0</v>
      </c>
      <c r="AC471" s="238">
        <v>0.0</v>
      </c>
      <c r="AD471" s="238">
        <v>28.9</v>
      </c>
      <c r="AE471" s="243">
        <v>189.42</v>
      </c>
      <c r="AF471" s="238">
        <v>0.0</v>
      </c>
      <c r="AG471" s="238">
        <v>0.0</v>
      </c>
      <c r="AH471" s="243">
        <v>0.0</v>
      </c>
      <c r="AI471" s="245">
        <v>63.7</v>
      </c>
      <c r="AJ471" s="238">
        <v>0.0</v>
      </c>
      <c r="AK471" s="238">
        <v>1.27</v>
      </c>
      <c r="AL471" s="246">
        <v>64.97</v>
      </c>
      <c r="AM471" s="243">
        <v>1083.33</v>
      </c>
      <c r="AN471" s="238" t="s">
        <v>1565</v>
      </c>
      <c r="AO471" s="238">
        <v>6.479</v>
      </c>
      <c r="AP471" s="238" t="s">
        <v>1052</v>
      </c>
      <c r="AQ471" s="238" t="s">
        <v>1565</v>
      </c>
      <c r="AR471" s="238" t="s">
        <v>1828</v>
      </c>
      <c r="AS471" s="238" t="s">
        <v>1923</v>
      </c>
      <c r="AT471" s="238" t="s">
        <v>1565</v>
      </c>
      <c r="AU471" s="239"/>
      <c r="AV471" s="239"/>
      <c r="AW471" s="239"/>
      <c r="AX471" s="238" t="s">
        <v>1052</v>
      </c>
      <c r="AY471" s="238" t="s">
        <v>1565</v>
      </c>
    </row>
    <row r="472" ht="22.5" customHeight="1">
      <c r="A472" s="227">
        <v>45854.0</v>
      </c>
      <c r="B472" s="238">
        <v>2.1121642004883E14</v>
      </c>
      <c r="C472" s="239"/>
      <c r="D472" s="240">
        <v>45849.863657407404</v>
      </c>
      <c r="E472" s="238" t="s">
        <v>1563</v>
      </c>
      <c r="F472" s="238" t="s">
        <v>1564</v>
      </c>
      <c r="G472" s="241"/>
      <c r="H472" s="239"/>
      <c r="I472" s="238" t="s">
        <v>1828</v>
      </c>
      <c r="J472" s="238">
        <v>829.0</v>
      </c>
      <c r="K472" s="238">
        <v>15.0</v>
      </c>
      <c r="L472" s="238">
        <v>100.0</v>
      </c>
      <c r="M472" s="238">
        <v>0.0</v>
      </c>
      <c r="N472" s="238">
        <v>100.0</v>
      </c>
      <c r="O472" s="242">
        <v>744.0</v>
      </c>
      <c r="P472" s="238">
        <v>37.2</v>
      </c>
      <c r="Q472" s="243">
        <v>781.2</v>
      </c>
      <c r="R472" s="238">
        <v>781.2</v>
      </c>
      <c r="S472" s="244">
        <v>0.1</v>
      </c>
      <c r="T472" s="238">
        <v>78.12</v>
      </c>
      <c r="U472" s="238">
        <v>0.0</v>
      </c>
      <c r="V472" s="238">
        <v>0.0</v>
      </c>
      <c r="W472" s="238">
        <v>0.0</v>
      </c>
      <c r="X472" s="238">
        <v>0.0</v>
      </c>
      <c r="Y472" s="238">
        <v>15.62</v>
      </c>
      <c r="Z472" s="238">
        <v>0.0</v>
      </c>
      <c r="AA472" s="238">
        <v>0.0</v>
      </c>
      <c r="AB472" s="238">
        <v>0.0</v>
      </c>
      <c r="AC472" s="238">
        <v>0.0</v>
      </c>
      <c r="AD472" s="238">
        <v>16.88</v>
      </c>
      <c r="AE472" s="243">
        <v>110.62</v>
      </c>
      <c r="AF472" s="238">
        <v>0.0</v>
      </c>
      <c r="AG472" s="238">
        <v>0.0</v>
      </c>
      <c r="AH472" s="243">
        <v>0.0</v>
      </c>
      <c r="AI472" s="245">
        <v>37.2</v>
      </c>
      <c r="AJ472" s="238">
        <v>0.0</v>
      </c>
      <c r="AK472" s="238">
        <v>0.74</v>
      </c>
      <c r="AL472" s="246">
        <v>37.94</v>
      </c>
      <c r="AM472" s="243">
        <v>632.65</v>
      </c>
      <c r="AN472" s="238" t="s">
        <v>1565</v>
      </c>
      <c r="AO472" s="238">
        <v>7.353</v>
      </c>
      <c r="AP472" s="238" t="s">
        <v>1052</v>
      </c>
      <c r="AQ472" s="238" t="s">
        <v>1565</v>
      </c>
      <c r="AR472" s="239"/>
      <c r="AS472" s="238" t="s">
        <v>1876</v>
      </c>
      <c r="AT472" s="238" t="s">
        <v>1565</v>
      </c>
      <c r="AU472" s="239"/>
      <c r="AV472" s="239"/>
      <c r="AW472" s="239"/>
      <c r="AX472" s="238" t="s">
        <v>1052</v>
      </c>
      <c r="AY472" s="238" t="s">
        <v>1565</v>
      </c>
    </row>
    <row r="473" ht="22.5" customHeight="1">
      <c r="A473" s="227">
        <v>45854.0</v>
      </c>
      <c r="B473" s="238">
        <v>2.11217182226137E14</v>
      </c>
      <c r="C473" s="239"/>
      <c r="D473" s="240">
        <v>45849.87247685185</v>
      </c>
      <c r="E473" s="238" t="s">
        <v>1563</v>
      </c>
      <c r="F473" s="238" t="s">
        <v>1564</v>
      </c>
      <c r="G473" s="241"/>
      <c r="H473" s="239"/>
      <c r="I473" s="238" t="s">
        <v>1828</v>
      </c>
      <c r="J473" s="238">
        <v>1108.0</v>
      </c>
      <c r="K473" s="238">
        <v>30.0</v>
      </c>
      <c r="L473" s="238">
        <v>99.99</v>
      </c>
      <c r="M473" s="238">
        <v>0.0</v>
      </c>
      <c r="N473" s="238">
        <v>99.99</v>
      </c>
      <c r="O473" s="242">
        <v>1038.01</v>
      </c>
      <c r="P473" s="238">
        <v>51.9</v>
      </c>
      <c r="Q473" s="243">
        <v>1089.91</v>
      </c>
      <c r="R473" s="238">
        <v>1089.91</v>
      </c>
      <c r="S473" s="244">
        <v>0.1</v>
      </c>
      <c r="T473" s="238">
        <v>108.99</v>
      </c>
      <c r="U473" s="238">
        <v>0.0</v>
      </c>
      <c r="V473" s="238">
        <v>0.0</v>
      </c>
      <c r="W473" s="238">
        <v>0.0</v>
      </c>
      <c r="X473" s="238">
        <v>0.0</v>
      </c>
      <c r="Y473" s="238">
        <v>21.8</v>
      </c>
      <c r="Z473" s="238">
        <v>0.0</v>
      </c>
      <c r="AA473" s="238">
        <v>0.0</v>
      </c>
      <c r="AB473" s="238">
        <v>0.0</v>
      </c>
      <c r="AC473" s="238">
        <v>0.0</v>
      </c>
      <c r="AD473" s="238">
        <v>23.54</v>
      </c>
      <c r="AE473" s="243">
        <v>154.33</v>
      </c>
      <c r="AF473" s="238">
        <v>0.0</v>
      </c>
      <c r="AG473" s="238">
        <v>0.0</v>
      </c>
      <c r="AH473" s="243">
        <v>0.0</v>
      </c>
      <c r="AI473" s="245">
        <v>51.9</v>
      </c>
      <c r="AJ473" s="238">
        <v>0.0</v>
      </c>
      <c r="AK473" s="238">
        <v>1.04</v>
      </c>
      <c r="AL473" s="246">
        <v>52.94</v>
      </c>
      <c r="AM473" s="243">
        <v>882.64</v>
      </c>
      <c r="AN473" s="238" t="s">
        <v>1565</v>
      </c>
      <c r="AO473" s="238">
        <v>4.425</v>
      </c>
      <c r="AP473" s="238" t="s">
        <v>1052</v>
      </c>
      <c r="AQ473" s="238" t="s">
        <v>1565</v>
      </c>
      <c r="AR473" s="239"/>
      <c r="AS473" s="238" t="s">
        <v>1924</v>
      </c>
      <c r="AT473" s="238" t="s">
        <v>1565</v>
      </c>
      <c r="AU473" s="239"/>
      <c r="AV473" s="239"/>
      <c r="AW473" s="239"/>
      <c r="AX473" s="238" t="s">
        <v>1052</v>
      </c>
      <c r="AY473" s="238" t="s">
        <v>1565</v>
      </c>
    </row>
    <row r="474" ht="22.5" customHeight="1">
      <c r="A474" s="227">
        <v>45854.0</v>
      </c>
      <c r="B474" s="238">
        <v>2.11217943205203E14</v>
      </c>
      <c r="C474" s="239"/>
      <c r="D474" s="240">
        <v>45849.88128472222</v>
      </c>
      <c r="E474" s="238" t="s">
        <v>1563</v>
      </c>
      <c r="F474" s="238" t="s">
        <v>1564</v>
      </c>
      <c r="G474" s="241"/>
      <c r="H474" s="239"/>
      <c r="I474" s="238" t="s">
        <v>1828</v>
      </c>
      <c r="J474" s="238">
        <v>989.0</v>
      </c>
      <c r="K474" s="238">
        <v>25.0</v>
      </c>
      <c r="L474" s="238">
        <v>99.99</v>
      </c>
      <c r="M474" s="238">
        <v>0.0</v>
      </c>
      <c r="N474" s="238">
        <v>99.99</v>
      </c>
      <c r="O474" s="242">
        <v>914.01</v>
      </c>
      <c r="P474" s="238">
        <v>45.7</v>
      </c>
      <c r="Q474" s="243">
        <v>959.71</v>
      </c>
      <c r="R474" s="238">
        <v>959.71</v>
      </c>
      <c r="S474" s="244">
        <v>0.1</v>
      </c>
      <c r="T474" s="238">
        <v>95.97</v>
      </c>
      <c r="U474" s="238">
        <v>0.0</v>
      </c>
      <c r="V474" s="238">
        <v>0.0</v>
      </c>
      <c r="W474" s="238">
        <v>0.0</v>
      </c>
      <c r="X474" s="238">
        <v>0.0</v>
      </c>
      <c r="Y474" s="238">
        <v>19.19</v>
      </c>
      <c r="Z474" s="238">
        <v>0.0</v>
      </c>
      <c r="AA474" s="238">
        <v>0.0</v>
      </c>
      <c r="AB474" s="238">
        <v>0.0</v>
      </c>
      <c r="AC474" s="238">
        <v>0.0</v>
      </c>
      <c r="AD474" s="238">
        <v>20.72</v>
      </c>
      <c r="AE474" s="243">
        <v>135.88</v>
      </c>
      <c r="AF474" s="238">
        <v>0.0</v>
      </c>
      <c r="AG474" s="238">
        <v>0.0</v>
      </c>
      <c r="AH474" s="243">
        <v>0.0</v>
      </c>
      <c r="AI474" s="245">
        <v>45.7</v>
      </c>
      <c r="AJ474" s="238">
        <v>0.0</v>
      </c>
      <c r="AK474" s="238">
        <v>0.91</v>
      </c>
      <c r="AL474" s="246">
        <v>46.61</v>
      </c>
      <c r="AM474" s="243">
        <v>777.2</v>
      </c>
      <c r="AN474" s="238" t="s">
        <v>1565</v>
      </c>
      <c r="AO474" s="238">
        <v>4.539</v>
      </c>
      <c r="AP474" s="238" t="s">
        <v>1052</v>
      </c>
      <c r="AQ474" s="238" t="s">
        <v>1565</v>
      </c>
      <c r="AR474" s="239"/>
      <c r="AS474" s="238" t="s">
        <v>1925</v>
      </c>
      <c r="AT474" s="238" t="s">
        <v>1565</v>
      </c>
      <c r="AU474" s="239"/>
      <c r="AV474" s="239"/>
      <c r="AW474" s="239"/>
      <c r="AX474" s="238" t="s">
        <v>1052</v>
      </c>
      <c r="AY474" s="238" t="s">
        <v>1565</v>
      </c>
    </row>
    <row r="475" ht="22.5" customHeight="1">
      <c r="A475" s="227">
        <v>45854.0</v>
      </c>
      <c r="B475" s="238">
        <v>2.11218145355833E14</v>
      </c>
      <c r="C475" s="239"/>
      <c r="D475" s="240">
        <v>45849.883622685185</v>
      </c>
      <c r="E475" s="238" t="s">
        <v>1563</v>
      </c>
      <c r="F475" s="238" t="s">
        <v>1564</v>
      </c>
      <c r="G475" s="241"/>
      <c r="H475" s="239"/>
      <c r="I475" s="238" t="s">
        <v>1828</v>
      </c>
      <c r="J475" s="238">
        <v>2207.0</v>
      </c>
      <c r="K475" s="238">
        <v>45.0</v>
      </c>
      <c r="L475" s="238">
        <v>359.99</v>
      </c>
      <c r="M475" s="238">
        <v>0.0</v>
      </c>
      <c r="N475" s="238">
        <v>359.99</v>
      </c>
      <c r="O475" s="242">
        <v>1892.01</v>
      </c>
      <c r="P475" s="238">
        <v>94.6</v>
      </c>
      <c r="Q475" s="243">
        <v>1986.61</v>
      </c>
      <c r="R475" s="238">
        <v>1986.61</v>
      </c>
      <c r="S475" s="244">
        <v>0.1</v>
      </c>
      <c r="T475" s="238">
        <v>198.66</v>
      </c>
      <c r="U475" s="238">
        <v>0.0</v>
      </c>
      <c r="V475" s="238">
        <v>0.0</v>
      </c>
      <c r="W475" s="238">
        <v>0.0</v>
      </c>
      <c r="X475" s="238">
        <v>0.0</v>
      </c>
      <c r="Y475" s="238">
        <v>39.73</v>
      </c>
      <c r="Z475" s="238">
        <v>0.0</v>
      </c>
      <c r="AA475" s="238">
        <v>0.0</v>
      </c>
      <c r="AB475" s="238">
        <v>0.0</v>
      </c>
      <c r="AC475" s="238">
        <v>0.0</v>
      </c>
      <c r="AD475" s="238">
        <v>42.92</v>
      </c>
      <c r="AE475" s="243">
        <v>281.31</v>
      </c>
      <c r="AF475" s="238">
        <v>0.0</v>
      </c>
      <c r="AG475" s="238">
        <v>0.0</v>
      </c>
      <c r="AH475" s="243">
        <v>0.0</v>
      </c>
      <c r="AI475" s="245">
        <v>94.6</v>
      </c>
      <c r="AJ475" s="238">
        <v>0.0</v>
      </c>
      <c r="AK475" s="238">
        <v>1.89</v>
      </c>
      <c r="AL475" s="246">
        <v>96.49</v>
      </c>
      <c r="AM475" s="243">
        <v>1608.83</v>
      </c>
      <c r="AN475" s="238" t="s">
        <v>1565</v>
      </c>
      <c r="AO475" s="238">
        <v>0.745</v>
      </c>
      <c r="AP475" s="238" t="s">
        <v>1052</v>
      </c>
      <c r="AQ475" s="238" t="s">
        <v>1565</v>
      </c>
      <c r="AR475" s="239"/>
      <c r="AS475" s="238" t="s">
        <v>1926</v>
      </c>
      <c r="AT475" s="238" t="s">
        <v>1565</v>
      </c>
      <c r="AU475" s="239"/>
      <c r="AV475" s="239"/>
      <c r="AW475" s="239"/>
      <c r="AX475" s="238" t="s">
        <v>1052</v>
      </c>
      <c r="AY475" s="238" t="s">
        <v>1565</v>
      </c>
    </row>
    <row r="476" ht="22.5" customHeight="1">
      <c r="A476" s="227">
        <v>45854.0</v>
      </c>
      <c r="B476" s="238">
        <v>2.11223383821605E14</v>
      </c>
      <c r="C476" s="239"/>
      <c r="D476" s="240">
        <v>45849.944247685184</v>
      </c>
      <c r="E476" s="238" t="s">
        <v>1563</v>
      </c>
      <c r="F476" s="238" t="s">
        <v>1564</v>
      </c>
      <c r="G476" s="241"/>
      <c r="H476" s="239"/>
      <c r="I476" s="238"/>
      <c r="J476" s="238">
        <v>709.0</v>
      </c>
      <c r="K476" s="238">
        <v>15.0</v>
      </c>
      <c r="L476" s="238">
        <v>260.0</v>
      </c>
      <c r="M476" s="238">
        <v>0.0</v>
      </c>
      <c r="N476" s="238">
        <v>260.0</v>
      </c>
      <c r="O476" s="242">
        <v>464.0</v>
      </c>
      <c r="P476" s="238">
        <v>23.2</v>
      </c>
      <c r="Q476" s="243">
        <v>487.2</v>
      </c>
      <c r="R476" s="238">
        <v>487.2</v>
      </c>
      <c r="S476" s="244">
        <v>0.1</v>
      </c>
      <c r="T476" s="238">
        <v>48.72</v>
      </c>
      <c r="U476" s="238">
        <v>0.0</v>
      </c>
      <c r="V476" s="238">
        <v>0.0</v>
      </c>
      <c r="W476" s="238">
        <v>0.0</v>
      </c>
      <c r="X476" s="238">
        <v>0.0</v>
      </c>
      <c r="Y476" s="238">
        <v>9.74</v>
      </c>
      <c r="Z476" s="238">
        <v>0.0</v>
      </c>
      <c r="AA476" s="238">
        <v>0.0</v>
      </c>
      <c r="AB476" s="238">
        <v>0.0</v>
      </c>
      <c r="AC476" s="238">
        <v>0.0</v>
      </c>
      <c r="AD476" s="238">
        <v>10.52</v>
      </c>
      <c r="AE476" s="243">
        <v>68.98</v>
      </c>
      <c r="AF476" s="238">
        <v>0.0</v>
      </c>
      <c r="AG476" s="238">
        <v>0.0</v>
      </c>
      <c r="AH476" s="243">
        <v>0.0</v>
      </c>
      <c r="AI476" s="245">
        <v>23.2</v>
      </c>
      <c r="AJ476" s="238">
        <v>0.0</v>
      </c>
      <c r="AK476" s="238">
        <v>0.46</v>
      </c>
      <c r="AL476" s="246">
        <v>23.66</v>
      </c>
      <c r="AM476" s="243">
        <v>394.55</v>
      </c>
      <c r="AN476" s="238" t="s">
        <v>1565</v>
      </c>
      <c r="AO476" s="238">
        <v>4.261</v>
      </c>
      <c r="AP476" s="238" t="s">
        <v>1052</v>
      </c>
      <c r="AQ476" s="238" t="s">
        <v>1565</v>
      </c>
      <c r="AR476" s="239"/>
      <c r="AS476" s="238" t="s">
        <v>1927</v>
      </c>
      <c r="AT476" s="238" t="s">
        <v>1565</v>
      </c>
      <c r="AU476" s="239"/>
      <c r="AV476" s="239"/>
      <c r="AW476" s="239"/>
      <c r="AX476" s="238" t="s">
        <v>1052</v>
      </c>
      <c r="AY476" s="238" t="s">
        <v>1565</v>
      </c>
    </row>
    <row r="477" ht="22.5" customHeight="1">
      <c r="A477" s="227">
        <v>45854.0</v>
      </c>
      <c r="B477" s="238">
        <v>2.11224361325874E14</v>
      </c>
      <c r="C477" s="239"/>
      <c r="D477" s="240">
        <v>45849.95556712963</v>
      </c>
      <c r="E477" s="238" t="s">
        <v>1563</v>
      </c>
      <c r="F477" s="238" t="s">
        <v>1564</v>
      </c>
      <c r="G477" s="241"/>
      <c r="H477" s="239"/>
      <c r="I477" s="238"/>
      <c r="J477" s="238">
        <v>659.0</v>
      </c>
      <c r="K477" s="238">
        <v>15.0</v>
      </c>
      <c r="L477" s="238">
        <v>260.0</v>
      </c>
      <c r="M477" s="238">
        <v>0.0</v>
      </c>
      <c r="N477" s="238">
        <v>260.0</v>
      </c>
      <c r="O477" s="242">
        <v>414.0</v>
      </c>
      <c r="P477" s="238">
        <v>20.7</v>
      </c>
      <c r="Q477" s="243">
        <v>434.7</v>
      </c>
      <c r="R477" s="238">
        <v>434.7</v>
      </c>
      <c r="S477" s="244">
        <v>0.1</v>
      </c>
      <c r="T477" s="238">
        <v>43.47</v>
      </c>
      <c r="U477" s="238">
        <v>0.0</v>
      </c>
      <c r="V477" s="238">
        <v>0.0</v>
      </c>
      <c r="W477" s="238">
        <v>0.0</v>
      </c>
      <c r="X477" s="238">
        <v>0.0</v>
      </c>
      <c r="Y477" s="238">
        <v>8.69</v>
      </c>
      <c r="Z477" s="238">
        <v>0.0</v>
      </c>
      <c r="AA477" s="238">
        <v>0.0</v>
      </c>
      <c r="AB477" s="238">
        <v>0.0</v>
      </c>
      <c r="AC477" s="238">
        <v>0.0</v>
      </c>
      <c r="AD477" s="238">
        <v>9.38</v>
      </c>
      <c r="AE477" s="243">
        <v>61.54</v>
      </c>
      <c r="AF477" s="238">
        <v>0.0</v>
      </c>
      <c r="AG477" s="238">
        <v>0.0</v>
      </c>
      <c r="AH477" s="243">
        <v>0.0</v>
      </c>
      <c r="AI477" s="245">
        <v>20.7</v>
      </c>
      <c r="AJ477" s="238">
        <v>0.0</v>
      </c>
      <c r="AK477" s="238">
        <v>0.41</v>
      </c>
      <c r="AL477" s="246">
        <v>21.11</v>
      </c>
      <c r="AM477" s="243">
        <v>352.03</v>
      </c>
      <c r="AN477" s="238" t="s">
        <v>1565</v>
      </c>
      <c r="AO477" s="238">
        <v>0.745</v>
      </c>
      <c r="AP477" s="238" t="s">
        <v>1052</v>
      </c>
      <c r="AQ477" s="238" t="s">
        <v>1565</v>
      </c>
      <c r="AR477" s="239"/>
      <c r="AS477" s="238" t="s">
        <v>1928</v>
      </c>
      <c r="AT477" s="238" t="s">
        <v>1052</v>
      </c>
      <c r="AU477" s="238">
        <v>2.11218145355833E14</v>
      </c>
      <c r="AV477" s="239"/>
      <c r="AW477" s="239"/>
      <c r="AX477" s="238" t="s">
        <v>1052</v>
      </c>
      <c r="AY477" s="238" t="s">
        <v>1565</v>
      </c>
    </row>
    <row r="478" ht="22.5" customHeight="1">
      <c r="A478" s="227">
        <v>45854.0</v>
      </c>
      <c r="B478" s="238">
        <v>2.11225084929188E14</v>
      </c>
      <c r="C478" s="239"/>
      <c r="D478" s="240">
        <v>45849.96393518519</v>
      </c>
      <c r="E478" s="238" t="s">
        <v>1563</v>
      </c>
      <c r="F478" s="238" t="s">
        <v>1564</v>
      </c>
      <c r="G478" s="241"/>
      <c r="H478" s="239"/>
      <c r="I478" s="238" t="s">
        <v>1828</v>
      </c>
      <c r="J478" s="238">
        <v>1328.0</v>
      </c>
      <c r="K478" s="238">
        <v>30.0</v>
      </c>
      <c r="L478" s="238">
        <v>99.99</v>
      </c>
      <c r="M478" s="238">
        <v>0.0</v>
      </c>
      <c r="N478" s="238">
        <v>99.99</v>
      </c>
      <c r="O478" s="242">
        <v>1258.01</v>
      </c>
      <c r="P478" s="238">
        <v>62.9</v>
      </c>
      <c r="Q478" s="243">
        <v>1320.91</v>
      </c>
      <c r="R478" s="238">
        <v>1320.91</v>
      </c>
      <c r="S478" s="244">
        <v>0.1</v>
      </c>
      <c r="T478" s="238">
        <v>132.09</v>
      </c>
      <c r="U478" s="238">
        <v>0.0</v>
      </c>
      <c r="V478" s="238">
        <v>0.0</v>
      </c>
      <c r="W478" s="238">
        <v>0.0</v>
      </c>
      <c r="X478" s="238">
        <v>0.0</v>
      </c>
      <c r="Y478" s="238">
        <v>26.42</v>
      </c>
      <c r="Z478" s="238">
        <v>0.0</v>
      </c>
      <c r="AA478" s="238">
        <v>0.0</v>
      </c>
      <c r="AB478" s="238">
        <v>0.0</v>
      </c>
      <c r="AC478" s="238">
        <v>0.0</v>
      </c>
      <c r="AD478" s="238">
        <v>28.54</v>
      </c>
      <c r="AE478" s="243">
        <v>187.05</v>
      </c>
      <c r="AF478" s="238">
        <v>0.0</v>
      </c>
      <c r="AG478" s="238">
        <v>0.0</v>
      </c>
      <c r="AH478" s="243">
        <v>0.0</v>
      </c>
      <c r="AI478" s="245">
        <v>62.9</v>
      </c>
      <c r="AJ478" s="238">
        <v>0.0</v>
      </c>
      <c r="AK478" s="238">
        <v>1.26</v>
      </c>
      <c r="AL478" s="246">
        <v>64.16</v>
      </c>
      <c r="AM478" s="243">
        <v>1069.72</v>
      </c>
      <c r="AN478" s="238" t="s">
        <v>1565</v>
      </c>
      <c r="AO478" s="238">
        <v>5.791</v>
      </c>
      <c r="AP478" s="238" t="s">
        <v>1052</v>
      </c>
      <c r="AQ478" s="238" t="s">
        <v>1565</v>
      </c>
      <c r="AR478" s="239"/>
      <c r="AS478" s="238" t="s">
        <v>1929</v>
      </c>
      <c r="AT478" s="238" t="s">
        <v>1565</v>
      </c>
      <c r="AU478" s="239"/>
      <c r="AV478" s="239"/>
      <c r="AW478" s="239"/>
      <c r="AX478" s="238" t="s">
        <v>1052</v>
      </c>
      <c r="AY478" s="238" t="s">
        <v>1565</v>
      </c>
    </row>
    <row r="479" ht="22.5" customHeight="1">
      <c r="A479" s="227">
        <v>45854.0</v>
      </c>
      <c r="B479" s="238">
        <v>2.11273165820899E14</v>
      </c>
      <c r="C479" s="239"/>
      <c r="D479" s="240">
        <v>45850.52042824074</v>
      </c>
      <c r="E479" s="238" t="s">
        <v>1563</v>
      </c>
      <c r="F479" s="238" t="s">
        <v>1564</v>
      </c>
      <c r="G479" s="241"/>
      <c r="H479" s="239"/>
      <c r="I479" s="238" t="s">
        <v>1828</v>
      </c>
      <c r="J479" s="238">
        <v>749.0</v>
      </c>
      <c r="K479" s="238">
        <v>15.0</v>
      </c>
      <c r="L479" s="238">
        <v>100.0</v>
      </c>
      <c r="M479" s="238">
        <v>0.0</v>
      </c>
      <c r="N479" s="238">
        <v>100.0</v>
      </c>
      <c r="O479" s="242">
        <v>664.0</v>
      </c>
      <c r="P479" s="238">
        <v>33.2</v>
      </c>
      <c r="Q479" s="243">
        <v>697.2</v>
      </c>
      <c r="R479" s="238">
        <v>697.2</v>
      </c>
      <c r="S479" s="244">
        <v>0.1</v>
      </c>
      <c r="T479" s="238">
        <v>69.72</v>
      </c>
      <c r="U479" s="238">
        <v>0.0</v>
      </c>
      <c r="V479" s="238">
        <v>0.0</v>
      </c>
      <c r="W479" s="238">
        <v>0.0</v>
      </c>
      <c r="X479" s="238">
        <v>0.0</v>
      </c>
      <c r="Y479" s="238">
        <v>13.94</v>
      </c>
      <c r="Z479" s="238">
        <v>0.0</v>
      </c>
      <c r="AA479" s="238">
        <v>0.0</v>
      </c>
      <c r="AB479" s="238">
        <v>0.0</v>
      </c>
      <c r="AC479" s="238">
        <v>0.0</v>
      </c>
      <c r="AD479" s="238">
        <v>15.06</v>
      </c>
      <c r="AE479" s="243">
        <v>98.72</v>
      </c>
      <c r="AF479" s="238">
        <v>0.0</v>
      </c>
      <c r="AG479" s="238">
        <v>0.0</v>
      </c>
      <c r="AH479" s="243">
        <v>0.0</v>
      </c>
      <c r="AI479" s="245">
        <v>33.2</v>
      </c>
      <c r="AJ479" s="238">
        <v>0.0</v>
      </c>
      <c r="AK479" s="238">
        <v>0.66</v>
      </c>
      <c r="AL479" s="246">
        <v>33.86</v>
      </c>
      <c r="AM479" s="243">
        <v>564.62</v>
      </c>
      <c r="AN479" s="238" t="s">
        <v>1565</v>
      </c>
      <c r="AO479" s="238">
        <v>4.639</v>
      </c>
      <c r="AP479" s="238" t="s">
        <v>1052</v>
      </c>
      <c r="AQ479" s="238" t="s">
        <v>1565</v>
      </c>
      <c r="AR479" s="239"/>
      <c r="AS479" s="238" t="s">
        <v>1861</v>
      </c>
      <c r="AT479" s="238" t="s">
        <v>1565</v>
      </c>
      <c r="AU479" s="239"/>
      <c r="AV479" s="239"/>
      <c r="AW479" s="239"/>
      <c r="AX479" s="238" t="s">
        <v>1052</v>
      </c>
      <c r="AY479" s="238" t="s">
        <v>1565</v>
      </c>
    </row>
    <row r="480" ht="22.5" customHeight="1">
      <c r="A480" s="227">
        <v>45854.0</v>
      </c>
      <c r="B480" s="238">
        <v>2.11285079985405E14</v>
      </c>
      <c r="C480" s="239"/>
      <c r="D480" s="240">
        <v>45850.658321759256</v>
      </c>
      <c r="E480" s="238" t="s">
        <v>1563</v>
      </c>
      <c r="F480" s="238" t="s">
        <v>1564</v>
      </c>
      <c r="G480" s="241"/>
      <c r="H480" s="239"/>
      <c r="I480" s="238" t="s">
        <v>1828</v>
      </c>
      <c r="J480" s="238">
        <v>1120.0</v>
      </c>
      <c r="K480" s="238">
        <v>20.0</v>
      </c>
      <c r="L480" s="238">
        <v>99.99</v>
      </c>
      <c r="M480" s="238">
        <v>0.0</v>
      </c>
      <c r="N480" s="238">
        <v>99.99</v>
      </c>
      <c r="O480" s="242">
        <v>1040.01</v>
      </c>
      <c r="P480" s="238">
        <v>52.0</v>
      </c>
      <c r="Q480" s="243">
        <v>1092.01</v>
      </c>
      <c r="R480" s="238">
        <v>1092.01</v>
      </c>
      <c r="S480" s="244">
        <v>0.1</v>
      </c>
      <c r="T480" s="238">
        <v>109.2</v>
      </c>
      <c r="U480" s="238">
        <v>0.0</v>
      </c>
      <c r="V480" s="238">
        <v>0.0</v>
      </c>
      <c r="W480" s="238">
        <v>0.0</v>
      </c>
      <c r="X480" s="238">
        <v>0.0</v>
      </c>
      <c r="Y480" s="238">
        <v>21.84</v>
      </c>
      <c r="Z480" s="238">
        <v>0.0</v>
      </c>
      <c r="AA480" s="238">
        <v>0.0</v>
      </c>
      <c r="AB480" s="238">
        <v>0.0</v>
      </c>
      <c r="AC480" s="238">
        <v>0.0</v>
      </c>
      <c r="AD480" s="238">
        <v>23.58</v>
      </c>
      <c r="AE480" s="243">
        <v>154.62</v>
      </c>
      <c r="AF480" s="238">
        <v>0.0</v>
      </c>
      <c r="AG480" s="238">
        <v>0.0</v>
      </c>
      <c r="AH480" s="243">
        <v>0.0</v>
      </c>
      <c r="AI480" s="245">
        <v>52.0</v>
      </c>
      <c r="AJ480" s="238">
        <v>0.0</v>
      </c>
      <c r="AK480" s="238">
        <v>1.04</v>
      </c>
      <c r="AL480" s="246">
        <v>53.04</v>
      </c>
      <c r="AM480" s="243">
        <v>884.33</v>
      </c>
      <c r="AN480" s="238" t="s">
        <v>1565</v>
      </c>
      <c r="AO480" s="238">
        <v>1.784</v>
      </c>
      <c r="AP480" s="238" t="s">
        <v>1052</v>
      </c>
      <c r="AQ480" s="238" t="s">
        <v>1565</v>
      </c>
      <c r="AR480" s="239"/>
      <c r="AS480" s="238" t="s">
        <v>1930</v>
      </c>
      <c r="AT480" s="238" t="s">
        <v>1565</v>
      </c>
      <c r="AU480" s="239"/>
      <c r="AV480" s="239"/>
      <c r="AW480" s="239"/>
      <c r="AX480" s="238" t="s">
        <v>1052</v>
      </c>
      <c r="AY480" s="238" t="s">
        <v>1565</v>
      </c>
    </row>
    <row r="481" ht="22.5" customHeight="1">
      <c r="A481" s="227">
        <v>45854.0</v>
      </c>
      <c r="B481" s="238">
        <v>2.1129464768157E14</v>
      </c>
      <c r="C481" s="239"/>
      <c r="D481" s="240">
        <v>45850.7690625</v>
      </c>
      <c r="E481" s="238" t="s">
        <v>1563</v>
      </c>
      <c r="F481" s="238" t="s">
        <v>1564</v>
      </c>
      <c r="G481" s="241"/>
      <c r="H481" s="239"/>
      <c r="I481" s="238"/>
      <c r="J481" s="238">
        <v>1548.0</v>
      </c>
      <c r="K481" s="238">
        <v>30.0</v>
      </c>
      <c r="L481" s="238">
        <v>500.0</v>
      </c>
      <c r="M481" s="238">
        <v>0.0</v>
      </c>
      <c r="N481" s="238">
        <v>500.0</v>
      </c>
      <c r="O481" s="242">
        <v>1078.0</v>
      </c>
      <c r="P481" s="238">
        <v>53.9</v>
      </c>
      <c r="Q481" s="243">
        <v>1131.9</v>
      </c>
      <c r="R481" s="238">
        <v>1131.9</v>
      </c>
      <c r="S481" s="244">
        <v>0.1</v>
      </c>
      <c r="T481" s="238">
        <v>113.19</v>
      </c>
      <c r="U481" s="238">
        <v>0.0</v>
      </c>
      <c r="V481" s="238">
        <v>0.0</v>
      </c>
      <c r="W481" s="238">
        <v>0.0</v>
      </c>
      <c r="X481" s="238">
        <v>0.0</v>
      </c>
      <c r="Y481" s="238">
        <v>22.64</v>
      </c>
      <c r="Z481" s="238">
        <v>0.0</v>
      </c>
      <c r="AA481" s="238">
        <v>0.0</v>
      </c>
      <c r="AB481" s="238">
        <v>0.0</v>
      </c>
      <c r="AC481" s="238">
        <v>0.0</v>
      </c>
      <c r="AD481" s="238">
        <v>24.44</v>
      </c>
      <c r="AE481" s="243">
        <v>160.27</v>
      </c>
      <c r="AF481" s="238">
        <v>0.0</v>
      </c>
      <c r="AG481" s="238">
        <v>0.0</v>
      </c>
      <c r="AH481" s="243">
        <v>0.0</v>
      </c>
      <c r="AI481" s="245">
        <v>53.9</v>
      </c>
      <c r="AJ481" s="238">
        <v>0.0</v>
      </c>
      <c r="AK481" s="238">
        <v>1.08</v>
      </c>
      <c r="AL481" s="246">
        <v>54.98</v>
      </c>
      <c r="AM481" s="243">
        <v>916.63</v>
      </c>
      <c r="AN481" s="238" t="s">
        <v>1565</v>
      </c>
      <c r="AO481" s="238">
        <v>3.462</v>
      </c>
      <c r="AP481" s="238" t="s">
        <v>1052</v>
      </c>
      <c r="AQ481" s="238" t="s">
        <v>1565</v>
      </c>
      <c r="AR481" s="239"/>
      <c r="AS481" s="238" t="s">
        <v>1931</v>
      </c>
      <c r="AT481" s="238" t="s">
        <v>1565</v>
      </c>
      <c r="AU481" s="239"/>
      <c r="AV481" s="239"/>
      <c r="AW481" s="239"/>
      <c r="AX481" s="238" t="s">
        <v>1052</v>
      </c>
      <c r="AY481" s="238" t="s">
        <v>1565</v>
      </c>
    </row>
    <row r="482" ht="22.5" customHeight="1">
      <c r="A482" s="227">
        <v>45854.0</v>
      </c>
      <c r="B482" s="238">
        <v>2.11299854715352E14</v>
      </c>
      <c r="C482" s="239"/>
      <c r="D482" s="240">
        <v>45850.8293287037</v>
      </c>
      <c r="E482" s="238" t="s">
        <v>1563</v>
      </c>
      <c r="F482" s="238" t="s">
        <v>1564</v>
      </c>
      <c r="G482" s="241"/>
      <c r="H482" s="239"/>
      <c r="I482" s="238" t="s">
        <v>1828</v>
      </c>
      <c r="J482" s="238">
        <v>829.0</v>
      </c>
      <c r="K482" s="238">
        <v>15.0</v>
      </c>
      <c r="L482" s="238">
        <v>100.0</v>
      </c>
      <c r="M482" s="238">
        <v>0.0</v>
      </c>
      <c r="N482" s="238">
        <v>100.0</v>
      </c>
      <c r="O482" s="242">
        <v>744.0</v>
      </c>
      <c r="P482" s="238">
        <v>37.2</v>
      </c>
      <c r="Q482" s="243">
        <v>781.2</v>
      </c>
      <c r="R482" s="238">
        <v>781.2</v>
      </c>
      <c r="S482" s="244">
        <v>0.1</v>
      </c>
      <c r="T482" s="238">
        <v>78.12</v>
      </c>
      <c r="U482" s="238">
        <v>0.0</v>
      </c>
      <c r="V482" s="238">
        <v>0.0</v>
      </c>
      <c r="W482" s="238">
        <v>0.0</v>
      </c>
      <c r="X482" s="238">
        <v>0.0</v>
      </c>
      <c r="Y482" s="238">
        <v>15.62</v>
      </c>
      <c r="Z482" s="238">
        <v>0.0</v>
      </c>
      <c r="AA482" s="238">
        <v>0.0</v>
      </c>
      <c r="AB482" s="238">
        <v>0.0</v>
      </c>
      <c r="AC482" s="238">
        <v>0.0</v>
      </c>
      <c r="AD482" s="238">
        <v>16.88</v>
      </c>
      <c r="AE482" s="243">
        <v>110.62</v>
      </c>
      <c r="AF482" s="238">
        <v>0.0</v>
      </c>
      <c r="AG482" s="238">
        <v>0.0</v>
      </c>
      <c r="AH482" s="243">
        <v>0.0</v>
      </c>
      <c r="AI482" s="245">
        <v>37.2</v>
      </c>
      <c r="AJ482" s="238">
        <v>0.0</v>
      </c>
      <c r="AK482" s="238">
        <v>0.74</v>
      </c>
      <c r="AL482" s="246">
        <v>37.94</v>
      </c>
      <c r="AM482" s="243">
        <v>632.65</v>
      </c>
      <c r="AN482" s="238" t="s">
        <v>1565</v>
      </c>
      <c r="AO482" s="238">
        <v>1.555</v>
      </c>
      <c r="AP482" s="238" t="s">
        <v>1052</v>
      </c>
      <c r="AQ482" s="238" t="s">
        <v>1565</v>
      </c>
      <c r="AR482" s="239"/>
      <c r="AS482" s="238" t="s">
        <v>1856</v>
      </c>
      <c r="AT482" s="238" t="s">
        <v>1565</v>
      </c>
      <c r="AU482" s="239"/>
      <c r="AV482" s="239"/>
      <c r="AW482" s="239"/>
      <c r="AX482" s="238" t="s">
        <v>1052</v>
      </c>
      <c r="AY482" s="238" t="s">
        <v>1565</v>
      </c>
    </row>
    <row r="483" ht="22.5" customHeight="1">
      <c r="A483" s="227">
        <v>45854.0</v>
      </c>
      <c r="B483" s="238">
        <v>2.11301762148032E14</v>
      </c>
      <c r="C483" s="239"/>
      <c r="D483" s="240">
        <v>45850.85141203704</v>
      </c>
      <c r="E483" s="238" t="s">
        <v>1563</v>
      </c>
      <c r="F483" s="238" t="s">
        <v>1564</v>
      </c>
      <c r="G483" s="241"/>
      <c r="H483" s="239"/>
      <c r="I483" s="238"/>
      <c r="J483" s="238">
        <v>749.0</v>
      </c>
      <c r="K483" s="238">
        <v>15.0</v>
      </c>
      <c r="L483" s="238">
        <v>0.0</v>
      </c>
      <c r="M483" s="238">
        <v>0.0</v>
      </c>
      <c r="N483" s="238">
        <v>0.0</v>
      </c>
      <c r="O483" s="242">
        <v>764.0</v>
      </c>
      <c r="P483" s="238">
        <v>38.2</v>
      </c>
      <c r="Q483" s="243">
        <v>802.2</v>
      </c>
      <c r="R483" s="238">
        <v>802.2</v>
      </c>
      <c r="S483" s="244">
        <v>0.1</v>
      </c>
      <c r="T483" s="238">
        <v>80.22</v>
      </c>
      <c r="U483" s="238">
        <v>0.0</v>
      </c>
      <c r="V483" s="238">
        <v>0.0</v>
      </c>
      <c r="W483" s="238">
        <v>0.0</v>
      </c>
      <c r="X483" s="238">
        <v>0.0</v>
      </c>
      <c r="Y483" s="238">
        <v>16.04</v>
      </c>
      <c r="Z483" s="238">
        <v>0.0</v>
      </c>
      <c r="AA483" s="238">
        <v>0.0</v>
      </c>
      <c r="AB483" s="238">
        <v>0.0</v>
      </c>
      <c r="AC483" s="238">
        <v>0.0</v>
      </c>
      <c r="AD483" s="238">
        <v>17.32</v>
      </c>
      <c r="AE483" s="243">
        <v>113.58</v>
      </c>
      <c r="AF483" s="238">
        <v>0.0</v>
      </c>
      <c r="AG483" s="238">
        <v>0.0</v>
      </c>
      <c r="AH483" s="243">
        <v>0.0</v>
      </c>
      <c r="AI483" s="245">
        <v>38.2</v>
      </c>
      <c r="AJ483" s="238">
        <v>0.0</v>
      </c>
      <c r="AK483" s="238">
        <v>0.76</v>
      </c>
      <c r="AL483" s="246">
        <v>38.96</v>
      </c>
      <c r="AM483" s="243">
        <v>649.64</v>
      </c>
      <c r="AN483" s="238" t="s">
        <v>1565</v>
      </c>
      <c r="AO483" s="238">
        <v>11.842</v>
      </c>
      <c r="AP483" s="238" t="s">
        <v>1052</v>
      </c>
      <c r="AQ483" s="238" t="s">
        <v>1565</v>
      </c>
      <c r="AR483" s="239"/>
      <c r="AS483" s="238"/>
      <c r="AT483" s="238" t="s">
        <v>1565</v>
      </c>
      <c r="AU483" s="239"/>
      <c r="AV483" s="239"/>
      <c r="AW483" s="239"/>
      <c r="AX483" s="238" t="s">
        <v>1052</v>
      </c>
      <c r="AY483" s="238" t="s">
        <v>1565</v>
      </c>
    </row>
    <row r="484" ht="22.5" customHeight="1">
      <c r="A484" s="227">
        <v>45854.0</v>
      </c>
      <c r="B484" s="238">
        <v>2.11302923327638E14</v>
      </c>
      <c r="C484" s="239"/>
      <c r="D484" s="240">
        <v>45850.864849537036</v>
      </c>
      <c r="E484" s="238" t="s">
        <v>1563</v>
      </c>
      <c r="F484" s="238" t="s">
        <v>1564</v>
      </c>
      <c r="G484" s="241"/>
      <c r="H484" s="239"/>
      <c r="I484" s="238" t="s">
        <v>1828</v>
      </c>
      <c r="J484" s="238">
        <v>1448.0</v>
      </c>
      <c r="K484" s="238">
        <v>30.0</v>
      </c>
      <c r="L484" s="238">
        <v>99.99</v>
      </c>
      <c r="M484" s="238">
        <v>0.0</v>
      </c>
      <c r="N484" s="238">
        <v>99.99</v>
      </c>
      <c r="O484" s="242">
        <v>1378.01</v>
      </c>
      <c r="P484" s="238">
        <v>68.9</v>
      </c>
      <c r="Q484" s="243">
        <v>1446.91</v>
      </c>
      <c r="R484" s="238">
        <v>1446.91</v>
      </c>
      <c r="S484" s="244">
        <v>0.1</v>
      </c>
      <c r="T484" s="238">
        <v>144.69</v>
      </c>
      <c r="U484" s="238">
        <v>0.0</v>
      </c>
      <c r="V484" s="238">
        <v>0.0</v>
      </c>
      <c r="W484" s="238">
        <v>0.0</v>
      </c>
      <c r="X484" s="238">
        <v>0.0</v>
      </c>
      <c r="Y484" s="238">
        <v>28.94</v>
      </c>
      <c r="Z484" s="238">
        <v>0.0</v>
      </c>
      <c r="AA484" s="238">
        <v>0.0</v>
      </c>
      <c r="AB484" s="238">
        <v>0.0</v>
      </c>
      <c r="AC484" s="238">
        <v>0.0</v>
      </c>
      <c r="AD484" s="238">
        <v>31.26</v>
      </c>
      <c r="AE484" s="243">
        <v>204.89</v>
      </c>
      <c r="AF484" s="238">
        <v>0.0</v>
      </c>
      <c r="AG484" s="238">
        <v>0.0</v>
      </c>
      <c r="AH484" s="243">
        <v>0.0</v>
      </c>
      <c r="AI484" s="245">
        <v>68.9</v>
      </c>
      <c r="AJ484" s="238">
        <v>0.0</v>
      </c>
      <c r="AK484" s="238">
        <v>1.38</v>
      </c>
      <c r="AL484" s="246">
        <v>70.28</v>
      </c>
      <c r="AM484" s="243">
        <v>1171.76</v>
      </c>
      <c r="AN484" s="238" t="s">
        <v>1565</v>
      </c>
      <c r="AO484" s="238">
        <v>1.683</v>
      </c>
      <c r="AP484" s="238" t="s">
        <v>1052</v>
      </c>
      <c r="AQ484" s="238" t="s">
        <v>1565</v>
      </c>
      <c r="AR484" s="239"/>
      <c r="AS484" s="238">
        <v>9.9638609E7</v>
      </c>
      <c r="AT484" s="238" t="s">
        <v>1565</v>
      </c>
      <c r="AU484" s="239"/>
      <c r="AV484" s="239"/>
      <c r="AW484" s="239"/>
      <c r="AX484" s="238" t="s">
        <v>1565</v>
      </c>
      <c r="AY484" s="238" t="s">
        <v>1565</v>
      </c>
    </row>
    <row r="485" ht="22.5" customHeight="1">
      <c r="A485" s="227">
        <v>45854.0</v>
      </c>
      <c r="B485" s="238">
        <v>2.11306756064017E14</v>
      </c>
      <c r="C485" s="239"/>
      <c r="D485" s="240">
        <v>45850.909212962964</v>
      </c>
      <c r="E485" s="238" t="s">
        <v>1563</v>
      </c>
      <c r="F485" s="238" t="s">
        <v>1564</v>
      </c>
      <c r="G485" s="241"/>
      <c r="H485" s="239"/>
      <c r="I485" s="238" t="s">
        <v>1828</v>
      </c>
      <c r="J485" s="238">
        <v>699.0</v>
      </c>
      <c r="K485" s="238">
        <v>15.0</v>
      </c>
      <c r="L485" s="238">
        <v>100.0</v>
      </c>
      <c r="M485" s="238">
        <v>0.0</v>
      </c>
      <c r="N485" s="238">
        <v>100.0</v>
      </c>
      <c r="O485" s="242">
        <v>614.0</v>
      </c>
      <c r="P485" s="238">
        <v>30.7</v>
      </c>
      <c r="Q485" s="243">
        <v>644.7</v>
      </c>
      <c r="R485" s="238">
        <v>644.7</v>
      </c>
      <c r="S485" s="244">
        <v>0.1</v>
      </c>
      <c r="T485" s="238">
        <v>64.47</v>
      </c>
      <c r="U485" s="238">
        <v>0.0</v>
      </c>
      <c r="V485" s="238">
        <v>0.0</v>
      </c>
      <c r="W485" s="238">
        <v>0.0</v>
      </c>
      <c r="X485" s="238">
        <v>0.0</v>
      </c>
      <c r="Y485" s="238">
        <v>12.89</v>
      </c>
      <c r="Z485" s="238">
        <v>0.0</v>
      </c>
      <c r="AA485" s="238">
        <v>0.0</v>
      </c>
      <c r="AB485" s="238">
        <v>0.0</v>
      </c>
      <c r="AC485" s="238">
        <v>0.0</v>
      </c>
      <c r="AD485" s="238">
        <v>13.92</v>
      </c>
      <c r="AE485" s="243">
        <v>91.28</v>
      </c>
      <c r="AF485" s="238">
        <v>0.0</v>
      </c>
      <c r="AG485" s="238">
        <v>0.0</v>
      </c>
      <c r="AH485" s="243">
        <v>0.0</v>
      </c>
      <c r="AI485" s="245">
        <v>30.7</v>
      </c>
      <c r="AJ485" s="238">
        <v>0.0</v>
      </c>
      <c r="AK485" s="238">
        <v>0.61</v>
      </c>
      <c r="AL485" s="246">
        <v>31.31</v>
      </c>
      <c r="AM485" s="243">
        <v>522.1</v>
      </c>
      <c r="AN485" s="238" t="s">
        <v>1565</v>
      </c>
      <c r="AO485" s="238">
        <v>5.791</v>
      </c>
      <c r="AP485" s="238" t="s">
        <v>1052</v>
      </c>
      <c r="AQ485" s="238" t="s">
        <v>1565</v>
      </c>
      <c r="AR485" s="239"/>
      <c r="AS485" s="238" t="s">
        <v>1932</v>
      </c>
      <c r="AT485" s="238" t="s">
        <v>1565</v>
      </c>
      <c r="AU485" s="239"/>
      <c r="AV485" s="239"/>
      <c r="AW485" s="239"/>
      <c r="AX485" s="238" t="s">
        <v>1052</v>
      </c>
      <c r="AY485" s="238" t="s">
        <v>1565</v>
      </c>
    </row>
  </sheetData>
  <dataValidations>
    <dataValidation type="custom" allowBlank="1" showDropDown="1" sqref="D3:D485">
      <formula1>OR(NOT(ISERROR(DATEVALUE(D3))), AND(ISNUMBER(D3), LEFT(CELL("format", D3))="D"))</formula1>
    </dataValidation>
    <dataValidation type="custom" allowBlank="1" showDropDown="1" sqref="S3:S485">
      <formula1>AND(ISNUMBER(S3),(NOT(OR(NOT(ISERROR(DATEVALUE(S3))), AND(ISNUMBER(S3), LEFT(CELL("format", S3))="D")))))</formula1>
    </dataValidation>
  </dataValidations>
  <drawing r:id="rId2"/>
  <legacyDrawing r:id="rId3"/>
  <tableParts count="1">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4.25"/>
    <col customWidth="1" min="2" max="2" width="3.0"/>
    <col customWidth="1" min="3" max="3" width="17.38"/>
    <col customWidth="1" min="4" max="4" width="5.0"/>
    <col customWidth="1" min="5" max="5" width="26.13"/>
    <col customWidth="1" min="6" max="6" width="23.63"/>
    <col customWidth="1" min="7" max="7" width="16.63"/>
    <col customWidth="1" min="8" max="8" width="13.38"/>
    <col customWidth="1" min="9" max="9" width="13.5"/>
    <col customWidth="1" min="10" max="10" width="12.88"/>
    <col customWidth="1" min="11" max="11" width="23.13"/>
    <col customWidth="1" min="12" max="12" width="23.25"/>
    <col customWidth="1" min="13" max="13" width="26.38"/>
    <col customWidth="1" min="14" max="14" width="24.63"/>
    <col customWidth="1" min="15" max="15" width="10.25"/>
    <col customWidth="1" min="16" max="16" width="9.0"/>
    <col customWidth="1" min="17" max="17" width="10.0"/>
    <col customWidth="1" min="18" max="18" width="8.5"/>
    <col customWidth="1" min="19" max="19" width="8.88"/>
    <col customWidth="1" min="20" max="20" width="11.88"/>
    <col customWidth="1" min="21" max="21" width="12.63"/>
    <col customWidth="1" min="22" max="22" width="14.63"/>
    <col customWidth="1" min="23" max="23" width="18.25"/>
    <col customWidth="1" min="24" max="24" width="23.88"/>
    <col customWidth="1" min="25" max="25" width="23.0"/>
    <col customWidth="1" min="26" max="26" width="15.25"/>
    <col customWidth="1" min="27" max="27" width="13.5"/>
    <col customWidth="1" min="28" max="28" width="12.75"/>
    <col customWidth="1" min="29" max="29" width="28.25"/>
    <col customWidth="1" min="30" max="30" width="17.25"/>
    <col customWidth="1" min="31" max="33" width="37.63"/>
    <col customWidth="1" min="34" max="37" width="24.13"/>
  </cols>
  <sheetData>
    <row r="1" ht="22.5" customHeight="1">
      <c r="A1" s="5" t="s">
        <v>1231</v>
      </c>
      <c r="B1" s="6" t="s">
        <v>981</v>
      </c>
      <c r="C1" s="5" t="s">
        <v>1513</v>
      </c>
      <c r="D1" s="5" t="s">
        <v>1933</v>
      </c>
      <c r="E1" s="5" t="s">
        <v>1934</v>
      </c>
      <c r="F1" s="5" t="s">
        <v>1935</v>
      </c>
      <c r="G1" s="5" t="s">
        <v>1936</v>
      </c>
      <c r="H1" s="5" t="s">
        <v>1937</v>
      </c>
      <c r="I1" s="5" t="s">
        <v>1938</v>
      </c>
      <c r="J1" s="5" t="s">
        <v>1939</v>
      </c>
      <c r="K1" s="5" t="s">
        <v>1940</v>
      </c>
      <c r="L1" s="5" t="s">
        <v>1941</v>
      </c>
      <c r="M1" s="5" t="s">
        <v>1942</v>
      </c>
      <c r="N1" s="5" t="s">
        <v>1943</v>
      </c>
      <c r="O1" s="5" t="s">
        <v>1944</v>
      </c>
      <c r="P1" s="5" t="s">
        <v>1945</v>
      </c>
      <c r="Q1" s="5" t="s">
        <v>1946</v>
      </c>
      <c r="R1" s="5" t="s">
        <v>1947</v>
      </c>
      <c r="S1" s="5" t="s">
        <v>1948</v>
      </c>
      <c r="T1" s="5" t="s">
        <v>1949</v>
      </c>
      <c r="U1" s="5" t="s">
        <v>1950</v>
      </c>
      <c r="V1" s="5" t="s">
        <v>1951</v>
      </c>
      <c r="W1" s="5" t="s">
        <v>1952</v>
      </c>
      <c r="X1" s="5" t="s">
        <v>1953</v>
      </c>
      <c r="Y1" s="5" t="s">
        <v>1954</v>
      </c>
      <c r="Z1" s="5" t="s">
        <v>1955</v>
      </c>
      <c r="AA1" s="5" t="s">
        <v>1956</v>
      </c>
      <c r="AB1" s="5" t="s">
        <v>1957</v>
      </c>
      <c r="AC1" s="5" t="s">
        <v>1958</v>
      </c>
      <c r="AD1" s="5" t="s">
        <v>1959</v>
      </c>
      <c r="AE1" s="5" t="s">
        <v>1960</v>
      </c>
      <c r="AF1" s="5" t="s">
        <v>1961</v>
      </c>
      <c r="AG1" s="5" t="s">
        <v>1962</v>
      </c>
      <c r="AH1" s="5" t="s">
        <v>1963</v>
      </c>
      <c r="AI1" s="5" t="s">
        <v>1964</v>
      </c>
      <c r="AJ1" s="2" t="s">
        <v>1965</v>
      </c>
      <c r="AK1" s="2" t="s">
        <v>1966</v>
      </c>
    </row>
    <row r="2" ht="22.5" customHeight="1">
      <c r="A2" s="58">
        <v>1.0</v>
      </c>
      <c r="B2" s="227">
        <f t="array" ref="B2">XLOOKUP(C2,SwiggyInvoiceAnnexture!$B$3:$B992,SwiggyInvoiceAnnexture!$A$3:$A992,"Order Not Found",0,1)</f>
        <v>45763</v>
      </c>
      <c r="C2" s="48">
        <v>2.03323727833985E14</v>
      </c>
      <c r="D2" s="48" t="s">
        <v>1563</v>
      </c>
      <c r="E2" s="48" t="s">
        <v>955</v>
      </c>
      <c r="F2" s="48" t="s">
        <v>955</v>
      </c>
      <c r="G2" s="248">
        <v>45758.54651620371</v>
      </c>
      <c r="H2" s="43">
        <v>420.0</v>
      </c>
      <c r="I2" s="43">
        <v>20.0</v>
      </c>
      <c r="J2" s="43">
        <v>10.0</v>
      </c>
      <c r="K2" s="43">
        <v>10.0</v>
      </c>
      <c r="L2" s="43">
        <v>0.0</v>
      </c>
      <c r="M2" s="43">
        <v>0.0</v>
      </c>
      <c r="N2" s="43">
        <v>0.0</v>
      </c>
      <c r="O2" s="43">
        <v>0.0</v>
      </c>
      <c r="P2" s="43">
        <v>0.0</v>
      </c>
      <c r="Q2" s="43">
        <v>0.0</v>
      </c>
      <c r="R2" s="43">
        <v>0.0</v>
      </c>
      <c r="S2" s="48" t="b">
        <v>0</v>
      </c>
      <c r="T2" s="48" t="b">
        <v>0</v>
      </c>
      <c r="U2" s="48" t="b">
        <v>0</v>
      </c>
      <c r="V2" s="43">
        <v>0.0</v>
      </c>
      <c r="W2" s="43">
        <v>0.0</v>
      </c>
      <c r="X2" s="43">
        <v>0.0</v>
      </c>
      <c r="Y2" s="48" t="s">
        <v>955</v>
      </c>
      <c r="Z2" s="48" t="s">
        <v>955</v>
      </c>
      <c r="AA2" s="48" t="s">
        <v>955</v>
      </c>
      <c r="AB2" s="48" t="s">
        <v>1967</v>
      </c>
      <c r="AC2" s="48">
        <v>1.0</v>
      </c>
      <c r="AD2" s="48" t="s">
        <v>1968</v>
      </c>
      <c r="AE2" s="48" t="s">
        <v>955</v>
      </c>
      <c r="AF2" s="48" t="s">
        <v>955</v>
      </c>
      <c r="AG2" s="48" t="s">
        <v>1969</v>
      </c>
      <c r="AH2" s="48"/>
      <c r="AI2" s="48"/>
      <c r="AJ2" s="48"/>
      <c r="AK2" s="48"/>
    </row>
    <row r="3" ht="22.5" customHeight="1">
      <c r="A3" s="58">
        <v>2.0</v>
      </c>
      <c r="B3" s="227">
        <f t="array" ref="B3">XLOOKUP(C3,SwiggyInvoiceAnnexture!$B$3:$B992,SwiggyInvoiceAnnexture!$A$3:$A992,"Order Not Found",0,1)</f>
        <v>45763</v>
      </c>
      <c r="C3" s="48">
        <v>2.03349440127363E14</v>
      </c>
      <c r="D3" s="48" t="s">
        <v>1563</v>
      </c>
      <c r="E3" s="248">
        <v>45758.81078703704</v>
      </c>
      <c r="F3" s="248">
        <v>45758.81363425926</v>
      </c>
      <c r="G3" s="248">
        <v>45758.83761574074</v>
      </c>
      <c r="H3" s="43">
        <v>798.0</v>
      </c>
      <c r="I3" s="43">
        <v>38.0</v>
      </c>
      <c r="J3" s="43">
        <v>18.75</v>
      </c>
      <c r="K3" s="43">
        <v>18.75</v>
      </c>
      <c r="L3" s="43">
        <v>0.0</v>
      </c>
      <c r="M3" s="43">
        <v>0.25</v>
      </c>
      <c r="N3" s="43">
        <v>0.25</v>
      </c>
      <c r="O3" s="43">
        <v>0.0</v>
      </c>
      <c r="P3" s="43">
        <v>0.0</v>
      </c>
      <c r="Q3" s="43">
        <v>0.0</v>
      </c>
      <c r="R3" s="43">
        <v>0.0</v>
      </c>
      <c r="S3" s="48" t="b">
        <v>0</v>
      </c>
      <c r="T3" s="48" t="b">
        <v>0</v>
      </c>
      <c r="U3" s="48" t="b">
        <v>0</v>
      </c>
      <c r="V3" s="43">
        <v>0.0</v>
      </c>
      <c r="W3" s="43">
        <v>0.0</v>
      </c>
      <c r="X3" s="43">
        <v>10.0</v>
      </c>
      <c r="Y3" s="48" t="s">
        <v>955</v>
      </c>
      <c r="Z3" s="48" t="s">
        <v>955</v>
      </c>
      <c r="AA3" s="48" t="s">
        <v>955</v>
      </c>
      <c r="AB3" s="48" t="s">
        <v>1967</v>
      </c>
      <c r="AC3" s="48">
        <v>1.0</v>
      </c>
      <c r="AD3" s="48" t="s">
        <v>1968</v>
      </c>
      <c r="AE3" s="48" t="s">
        <v>955</v>
      </c>
      <c r="AF3" s="48" t="s">
        <v>955</v>
      </c>
      <c r="AG3" s="48" t="s">
        <v>1970</v>
      </c>
      <c r="AH3" s="48"/>
      <c r="AI3" s="48"/>
      <c r="AJ3" s="48"/>
      <c r="AK3" s="48"/>
    </row>
    <row r="4" ht="22.5" customHeight="1">
      <c r="A4" s="58">
        <v>3.0</v>
      </c>
      <c r="B4" s="227">
        <f t="array" ref="B4">XLOOKUP(C4,SwiggyInvoiceAnnexture!$B$3:$B992,SwiggyInvoiceAnnexture!$A$3:$A992,"Order Not Found",0,1)</f>
        <v>45763</v>
      </c>
      <c r="C4" s="48">
        <v>2.03359178077774E14</v>
      </c>
      <c r="D4" s="48" t="s">
        <v>1563</v>
      </c>
      <c r="E4" s="248">
        <v>45758.92359953704</v>
      </c>
      <c r="F4" s="248">
        <v>45758.92534722222</v>
      </c>
      <c r="G4" s="248">
        <v>45758.959444444445</v>
      </c>
      <c r="H4" s="43">
        <v>1312.0</v>
      </c>
      <c r="I4" s="43">
        <v>62.5</v>
      </c>
      <c r="J4" s="43">
        <v>31.25</v>
      </c>
      <c r="K4" s="43">
        <v>31.25</v>
      </c>
      <c r="L4" s="43">
        <v>0.0</v>
      </c>
      <c r="M4" s="43">
        <v>0.0</v>
      </c>
      <c r="N4" s="43">
        <v>0.0</v>
      </c>
      <c r="O4" s="43">
        <v>0.0</v>
      </c>
      <c r="P4" s="43">
        <v>0.0</v>
      </c>
      <c r="Q4" s="43">
        <v>0.0</v>
      </c>
      <c r="R4" s="43">
        <v>0.0</v>
      </c>
      <c r="S4" s="48" t="b">
        <v>0</v>
      </c>
      <c r="T4" s="48" t="b">
        <v>0</v>
      </c>
      <c r="U4" s="48" t="b">
        <v>0</v>
      </c>
      <c r="V4" s="43">
        <v>0.0</v>
      </c>
      <c r="W4" s="43">
        <v>0.0</v>
      </c>
      <c r="X4" s="43">
        <v>0.0</v>
      </c>
      <c r="Y4" s="48" t="s">
        <v>955</v>
      </c>
      <c r="Z4" s="48" t="s">
        <v>955</v>
      </c>
      <c r="AA4" s="48" t="s">
        <v>955</v>
      </c>
      <c r="AB4" s="48" t="s">
        <v>1967</v>
      </c>
      <c r="AC4" s="48">
        <v>1.0</v>
      </c>
      <c r="AD4" s="48" t="s">
        <v>1968</v>
      </c>
      <c r="AE4" s="48" t="s">
        <v>955</v>
      </c>
      <c r="AF4" s="48" t="s">
        <v>955</v>
      </c>
      <c r="AG4" s="48" t="s">
        <v>1971</v>
      </c>
      <c r="AH4" s="48"/>
      <c r="AI4" s="48"/>
      <c r="AJ4" s="48"/>
      <c r="AK4" s="48"/>
    </row>
    <row r="5" ht="22.5" customHeight="1">
      <c r="A5" s="58">
        <v>4.0</v>
      </c>
      <c r="B5" s="227">
        <f t="array" ref="B5">XLOOKUP(C5,SwiggyInvoiceAnnexture!$B$3:$B992,SwiggyInvoiceAnnexture!$A$3:$A992,"Order Not Found",0,1)</f>
        <v>45763</v>
      </c>
      <c r="C5" s="48">
        <v>2.0343365705677E14</v>
      </c>
      <c r="D5" s="48" t="s">
        <v>1563</v>
      </c>
      <c r="E5" s="248">
        <v>45759.785416666666</v>
      </c>
      <c r="F5" s="248">
        <v>45759.7872337963</v>
      </c>
      <c r="G5" s="248">
        <v>45759.8130787037</v>
      </c>
      <c r="H5" s="43">
        <v>562.0</v>
      </c>
      <c r="I5" s="43">
        <v>26.76</v>
      </c>
      <c r="J5" s="43">
        <v>13.13</v>
      </c>
      <c r="K5" s="43">
        <v>13.13</v>
      </c>
      <c r="L5" s="43">
        <v>0.0</v>
      </c>
      <c r="M5" s="43">
        <v>0.25</v>
      </c>
      <c r="N5" s="43">
        <v>0.25</v>
      </c>
      <c r="O5" s="43">
        <v>0.0</v>
      </c>
      <c r="P5" s="43">
        <v>0.0</v>
      </c>
      <c r="Q5" s="43">
        <v>0.0</v>
      </c>
      <c r="R5" s="43">
        <v>0.0</v>
      </c>
      <c r="S5" s="48" t="b">
        <v>0</v>
      </c>
      <c r="T5" s="48" t="b">
        <v>0</v>
      </c>
      <c r="U5" s="48" t="b">
        <v>0</v>
      </c>
      <c r="V5" s="43">
        <v>0.0</v>
      </c>
      <c r="W5" s="43">
        <v>0.0</v>
      </c>
      <c r="X5" s="43">
        <v>10.0</v>
      </c>
      <c r="Y5" s="48" t="s">
        <v>955</v>
      </c>
      <c r="Z5" s="48" t="s">
        <v>955</v>
      </c>
      <c r="AA5" s="48" t="s">
        <v>955</v>
      </c>
      <c r="AB5" s="48" t="s">
        <v>1967</v>
      </c>
      <c r="AC5" s="48">
        <v>1.0</v>
      </c>
      <c r="AD5" s="48" t="s">
        <v>1968</v>
      </c>
      <c r="AE5" s="48" t="s">
        <v>955</v>
      </c>
      <c r="AF5" s="48" t="s">
        <v>955</v>
      </c>
      <c r="AG5" s="48" t="s">
        <v>1972</v>
      </c>
      <c r="AH5" s="48"/>
      <c r="AI5" s="48"/>
      <c r="AJ5" s="48"/>
      <c r="AK5" s="48"/>
    </row>
    <row r="6" ht="22.5" customHeight="1">
      <c r="A6" s="58">
        <v>5.0</v>
      </c>
      <c r="B6" s="227">
        <f t="array" ref="B6">XLOOKUP(C6,SwiggyInvoiceAnnexture!$B$3:$B992,SwiggyInvoiceAnnexture!$A$3:$A992,"Order Not Found",0,1)</f>
        <v>45763</v>
      </c>
      <c r="C6" s="48">
        <v>2.03435912866093E14</v>
      </c>
      <c r="D6" s="48" t="s">
        <v>1563</v>
      </c>
      <c r="E6" s="248">
        <v>45759.81150462963</v>
      </c>
      <c r="F6" s="248">
        <v>45759.81175925926</v>
      </c>
      <c r="G6" s="248">
        <v>45759.83511574074</v>
      </c>
      <c r="H6" s="43">
        <v>1171.0</v>
      </c>
      <c r="I6" s="43">
        <v>55.76</v>
      </c>
      <c r="J6" s="43">
        <v>27.63</v>
      </c>
      <c r="K6" s="43">
        <v>27.63</v>
      </c>
      <c r="L6" s="43">
        <v>0.0</v>
      </c>
      <c r="M6" s="43">
        <v>0.25</v>
      </c>
      <c r="N6" s="43">
        <v>0.25</v>
      </c>
      <c r="O6" s="43">
        <v>0.0</v>
      </c>
      <c r="P6" s="43">
        <v>0.0</v>
      </c>
      <c r="Q6" s="43">
        <v>0.0</v>
      </c>
      <c r="R6" s="43">
        <v>0.0</v>
      </c>
      <c r="S6" s="48" t="b">
        <v>0</v>
      </c>
      <c r="T6" s="48" t="b">
        <v>0</v>
      </c>
      <c r="U6" s="48" t="b">
        <v>0</v>
      </c>
      <c r="V6" s="43">
        <v>0.0</v>
      </c>
      <c r="W6" s="43">
        <v>0.0</v>
      </c>
      <c r="X6" s="43">
        <v>10.0</v>
      </c>
      <c r="Y6" s="48" t="s">
        <v>955</v>
      </c>
      <c r="Z6" s="48" t="s">
        <v>955</v>
      </c>
      <c r="AA6" s="48" t="s">
        <v>955</v>
      </c>
      <c r="AB6" s="48" t="s">
        <v>1967</v>
      </c>
      <c r="AC6" s="48">
        <v>2.0</v>
      </c>
      <c r="AD6" s="48" t="s">
        <v>1968</v>
      </c>
      <c r="AE6" s="48" t="s">
        <v>955</v>
      </c>
      <c r="AF6" s="48" t="s">
        <v>955</v>
      </c>
      <c r="AG6" s="48" t="s">
        <v>1973</v>
      </c>
      <c r="AH6" s="48" t="s">
        <v>1974</v>
      </c>
      <c r="AI6" s="48"/>
      <c r="AJ6" s="48"/>
      <c r="AK6" s="48"/>
    </row>
    <row r="7" ht="22.5" customHeight="1">
      <c r="A7" s="58">
        <v>6.0</v>
      </c>
      <c r="B7" s="227">
        <f t="array" ref="B7">XLOOKUP(C7,SwiggyInvoiceAnnexture!$B$3:$B992,SwiggyInvoiceAnnexture!$A$3:$A992,"Order Not Found",0,1)</f>
        <v>45763</v>
      </c>
      <c r="C7" s="48">
        <v>2.03438608676679E14</v>
      </c>
      <c r="D7" s="48" t="s">
        <v>1563</v>
      </c>
      <c r="E7" s="248">
        <v>45759.843125</v>
      </c>
      <c r="F7" s="248">
        <v>45759.84344907408</v>
      </c>
      <c r="G7" s="248">
        <v>45759.87174768518</v>
      </c>
      <c r="H7" s="43">
        <v>1255.0</v>
      </c>
      <c r="I7" s="43">
        <v>59.76</v>
      </c>
      <c r="J7" s="43">
        <v>29.63</v>
      </c>
      <c r="K7" s="43">
        <v>29.63</v>
      </c>
      <c r="L7" s="43">
        <v>0.0</v>
      </c>
      <c r="M7" s="43">
        <v>0.25</v>
      </c>
      <c r="N7" s="43">
        <v>0.25</v>
      </c>
      <c r="O7" s="43">
        <v>0.0</v>
      </c>
      <c r="P7" s="43">
        <v>0.0</v>
      </c>
      <c r="Q7" s="43">
        <v>0.0</v>
      </c>
      <c r="R7" s="43">
        <v>0.0</v>
      </c>
      <c r="S7" s="48" t="b">
        <v>0</v>
      </c>
      <c r="T7" s="48" t="b">
        <v>0</v>
      </c>
      <c r="U7" s="48" t="b">
        <v>0</v>
      </c>
      <c r="V7" s="43">
        <v>0.0</v>
      </c>
      <c r="W7" s="43">
        <v>0.0</v>
      </c>
      <c r="X7" s="43">
        <v>10.0</v>
      </c>
      <c r="Y7" s="48" t="s">
        <v>955</v>
      </c>
      <c r="Z7" s="48" t="s">
        <v>955</v>
      </c>
      <c r="AA7" s="48" t="s">
        <v>955</v>
      </c>
      <c r="AB7" s="48" t="s">
        <v>1967</v>
      </c>
      <c r="AC7" s="48">
        <v>3.0</v>
      </c>
      <c r="AD7" s="48" t="s">
        <v>1968</v>
      </c>
      <c r="AE7" s="48" t="s">
        <v>955</v>
      </c>
      <c r="AF7" s="48" t="s">
        <v>955</v>
      </c>
      <c r="AG7" s="48" t="s">
        <v>1975</v>
      </c>
      <c r="AH7" s="48" t="s">
        <v>1976</v>
      </c>
      <c r="AI7" s="48" t="s">
        <v>1977</v>
      </c>
      <c r="AJ7" s="48"/>
      <c r="AK7" s="48"/>
    </row>
    <row r="8" ht="22.5" customHeight="1">
      <c r="A8" s="58">
        <v>7.0</v>
      </c>
      <c r="B8" s="227">
        <f t="array" ref="B8">XLOOKUP(C8,SwiggyInvoiceAnnexture!$B$3:$B992,SwiggyInvoiceAnnexture!$A$3:$A992,"Order Not Found",0,1)</f>
        <v>45763</v>
      </c>
      <c r="C8" s="48">
        <v>2.03438922167612E14</v>
      </c>
      <c r="D8" s="48" t="s">
        <v>1563</v>
      </c>
      <c r="E8" s="248">
        <v>45759.84657407407</v>
      </c>
      <c r="F8" s="248">
        <v>45759.84667824074</v>
      </c>
      <c r="G8" s="248">
        <v>45759.879166666666</v>
      </c>
      <c r="H8" s="43">
        <v>1354.0</v>
      </c>
      <c r="I8" s="43">
        <v>64.5</v>
      </c>
      <c r="J8" s="43">
        <v>32.25</v>
      </c>
      <c r="K8" s="43">
        <v>32.25</v>
      </c>
      <c r="L8" s="43">
        <v>0.0</v>
      </c>
      <c r="M8" s="43">
        <v>0.0</v>
      </c>
      <c r="N8" s="43">
        <v>0.0</v>
      </c>
      <c r="O8" s="43">
        <v>0.0</v>
      </c>
      <c r="P8" s="43">
        <v>0.0</v>
      </c>
      <c r="Q8" s="43">
        <v>0.0</v>
      </c>
      <c r="R8" s="43">
        <v>0.0</v>
      </c>
      <c r="S8" s="48" t="b">
        <v>0</v>
      </c>
      <c r="T8" s="48" t="b">
        <v>0</v>
      </c>
      <c r="U8" s="48" t="b">
        <v>0</v>
      </c>
      <c r="V8" s="43">
        <v>0.0</v>
      </c>
      <c r="W8" s="43">
        <v>0.0</v>
      </c>
      <c r="X8" s="43">
        <v>0.0</v>
      </c>
      <c r="Y8" s="48" t="s">
        <v>955</v>
      </c>
      <c r="Z8" s="48" t="s">
        <v>955</v>
      </c>
      <c r="AA8" s="48" t="s">
        <v>955</v>
      </c>
      <c r="AB8" s="48" t="s">
        <v>1967</v>
      </c>
      <c r="AC8" s="48">
        <v>2.0</v>
      </c>
      <c r="AD8" s="48" t="s">
        <v>1968</v>
      </c>
      <c r="AE8" s="48" t="s">
        <v>955</v>
      </c>
      <c r="AF8" s="48" t="s">
        <v>955</v>
      </c>
      <c r="AG8" s="48" t="s">
        <v>1978</v>
      </c>
      <c r="AH8" s="48" t="s">
        <v>1979</v>
      </c>
      <c r="AI8" s="48"/>
      <c r="AJ8" s="48"/>
      <c r="AK8" s="48"/>
    </row>
    <row r="9" ht="22.5" customHeight="1">
      <c r="A9" s="58">
        <v>8.0</v>
      </c>
      <c r="B9" s="227">
        <f t="array" ref="B9">XLOOKUP(C9,SwiggyInvoiceAnnexture!$B$3:$B992,SwiggyInvoiceAnnexture!$A$3:$A992,"Order Not Found",0,1)</f>
        <v>45770</v>
      </c>
      <c r="C9" s="48">
        <v>2.03508162484177E14</v>
      </c>
      <c r="D9" s="48" t="s">
        <v>1563</v>
      </c>
      <c r="E9" s="248">
        <v>45760.64792824074</v>
      </c>
      <c r="F9" s="248">
        <v>45760.648252314815</v>
      </c>
      <c r="G9" s="248">
        <v>45760.67228009259</v>
      </c>
      <c r="H9" s="43">
        <v>614.0</v>
      </c>
      <c r="I9" s="43">
        <v>29.26</v>
      </c>
      <c r="J9" s="43">
        <v>14.38</v>
      </c>
      <c r="K9" s="43">
        <v>14.38</v>
      </c>
      <c r="L9" s="43">
        <v>0.0</v>
      </c>
      <c r="M9" s="43">
        <v>0.25</v>
      </c>
      <c r="N9" s="43">
        <v>0.25</v>
      </c>
      <c r="O9" s="43">
        <v>0.0</v>
      </c>
      <c r="P9" s="43">
        <v>0.0</v>
      </c>
      <c r="Q9" s="43">
        <v>0.0</v>
      </c>
      <c r="R9" s="43">
        <v>0.0</v>
      </c>
      <c r="S9" s="48" t="b">
        <v>0</v>
      </c>
      <c r="T9" s="48" t="b">
        <v>0</v>
      </c>
      <c r="U9" s="48" t="b">
        <v>0</v>
      </c>
      <c r="V9" s="43">
        <v>0.0</v>
      </c>
      <c r="W9" s="43">
        <v>0.0</v>
      </c>
      <c r="X9" s="43">
        <v>10.0</v>
      </c>
      <c r="Y9" s="48" t="s">
        <v>955</v>
      </c>
      <c r="Z9" s="48" t="s">
        <v>955</v>
      </c>
      <c r="AA9" s="48" t="s">
        <v>955</v>
      </c>
      <c r="AB9" s="48" t="s">
        <v>1967</v>
      </c>
      <c r="AC9" s="48">
        <v>1.0</v>
      </c>
      <c r="AD9" s="48" t="s">
        <v>1968</v>
      </c>
      <c r="AE9" s="48" t="s">
        <v>955</v>
      </c>
      <c r="AF9" s="48" t="s">
        <v>955</v>
      </c>
      <c r="AG9" s="48" t="s">
        <v>1975</v>
      </c>
      <c r="AH9" s="48"/>
      <c r="AI9" s="48"/>
      <c r="AJ9" s="48"/>
      <c r="AK9" s="48"/>
    </row>
    <row r="10" ht="22.5" customHeight="1">
      <c r="A10" s="58">
        <v>9.0</v>
      </c>
      <c r="B10" s="227">
        <f t="array" ref="B10">XLOOKUP(C10,SwiggyInvoiceAnnexture!$B$3:$B992,SwiggyInvoiceAnnexture!$A$3:$A992,"Order Not Found",0,1)</f>
        <v>45770</v>
      </c>
      <c r="C10" s="48">
        <v>2.03521051067944E14</v>
      </c>
      <c r="D10" s="48" t="s">
        <v>1563</v>
      </c>
      <c r="E10" s="248">
        <v>45760.79717592592</v>
      </c>
      <c r="F10" s="248">
        <v>45760.79785879629</v>
      </c>
      <c r="G10" s="248">
        <v>45760.8290625</v>
      </c>
      <c r="H10" s="43">
        <v>2005.0</v>
      </c>
      <c r="I10" s="43">
        <v>95.5</v>
      </c>
      <c r="J10" s="43">
        <v>47.75</v>
      </c>
      <c r="K10" s="43">
        <v>47.75</v>
      </c>
      <c r="L10" s="43">
        <v>0.0</v>
      </c>
      <c r="M10" s="43">
        <v>0.0</v>
      </c>
      <c r="N10" s="43">
        <v>0.0</v>
      </c>
      <c r="O10" s="43">
        <v>0.0</v>
      </c>
      <c r="P10" s="43">
        <v>0.0</v>
      </c>
      <c r="Q10" s="43">
        <v>0.0</v>
      </c>
      <c r="R10" s="43">
        <v>0.0</v>
      </c>
      <c r="S10" s="48" t="b">
        <v>0</v>
      </c>
      <c r="T10" s="48" t="b">
        <v>0</v>
      </c>
      <c r="U10" s="48" t="b">
        <v>0</v>
      </c>
      <c r="V10" s="43">
        <v>0.0</v>
      </c>
      <c r="W10" s="43">
        <v>0.0</v>
      </c>
      <c r="X10" s="43">
        <v>0.0</v>
      </c>
      <c r="Y10" s="48" t="s">
        <v>955</v>
      </c>
      <c r="Z10" s="48" t="s">
        <v>955</v>
      </c>
      <c r="AA10" s="48" t="s">
        <v>955</v>
      </c>
      <c r="AB10" s="48" t="s">
        <v>1967</v>
      </c>
      <c r="AC10" s="48">
        <v>3.0</v>
      </c>
      <c r="AD10" s="48" t="s">
        <v>1968</v>
      </c>
      <c r="AE10" s="48" t="s">
        <v>955</v>
      </c>
      <c r="AF10" s="48" t="s">
        <v>955</v>
      </c>
      <c r="AG10" s="48" t="s">
        <v>1980</v>
      </c>
      <c r="AH10" s="48" t="s">
        <v>1981</v>
      </c>
      <c r="AI10" s="48" t="s">
        <v>1982</v>
      </c>
      <c r="AJ10" s="48"/>
      <c r="AK10" s="48"/>
    </row>
    <row r="11" ht="22.5" customHeight="1">
      <c r="A11" s="58">
        <v>10.0</v>
      </c>
      <c r="B11" s="227">
        <f t="array" ref="B11">XLOOKUP(C11,SwiggyInvoiceAnnexture!$B$3:$B992,SwiggyInvoiceAnnexture!$A$3:$A992,"Order Not Found",0,1)</f>
        <v>45770</v>
      </c>
      <c r="C11" s="48">
        <v>2.03536479647997E14</v>
      </c>
      <c r="D11" s="48" t="s">
        <v>1563</v>
      </c>
      <c r="E11" s="248">
        <v>45760.9756712963</v>
      </c>
      <c r="F11" s="248">
        <v>45760.97670138889</v>
      </c>
      <c r="G11" s="248">
        <v>45761.00984953704</v>
      </c>
      <c r="H11" s="43">
        <v>1417.0</v>
      </c>
      <c r="I11" s="43">
        <v>67.5</v>
      </c>
      <c r="J11" s="43">
        <v>33.5</v>
      </c>
      <c r="K11" s="43">
        <v>33.5</v>
      </c>
      <c r="L11" s="43">
        <v>0.0</v>
      </c>
      <c r="M11" s="43">
        <v>0.25</v>
      </c>
      <c r="N11" s="43">
        <v>0.25</v>
      </c>
      <c r="O11" s="43">
        <v>0.0</v>
      </c>
      <c r="P11" s="43">
        <v>0.0</v>
      </c>
      <c r="Q11" s="43">
        <v>0.0</v>
      </c>
      <c r="R11" s="43">
        <v>0.0</v>
      </c>
      <c r="S11" s="48" t="b">
        <v>0</v>
      </c>
      <c r="T11" s="48" t="b">
        <v>0</v>
      </c>
      <c r="U11" s="48" t="b">
        <v>0</v>
      </c>
      <c r="V11" s="43">
        <v>0.0</v>
      </c>
      <c r="W11" s="43">
        <v>0.0</v>
      </c>
      <c r="X11" s="43">
        <v>10.0</v>
      </c>
      <c r="Y11" s="48" t="s">
        <v>955</v>
      </c>
      <c r="Z11" s="48" t="s">
        <v>955</v>
      </c>
      <c r="AA11" s="48" t="s">
        <v>955</v>
      </c>
      <c r="AB11" s="48" t="s">
        <v>1967</v>
      </c>
      <c r="AC11" s="48">
        <v>3.0</v>
      </c>
      <c r="AD11" s="48" t="s">
        <v>1968</v>
      </c>
      <c r="AE11" s="48" t="s">
        <v>955</v>
      </c>
      <c r="AF11" s="48" t="s">
        <v>955</v>
      </c>
      <c r="AG11" s="48" t="s">
        <v>1983</v>
      </c>
      <c r="AH11" s="48" t="s">
        <v>1984</v>
      </c>
      <c r="AI11" s="48" t="s">
        <v>1969</v>
      </c>
      <c r="AJ11" s="48"/>
      <c r="AK11" s="48"/>
    </row>
    <row r="12" ht="22.5" customHeight="1">
      <c r="A12" s="58">
        <v>11.0</v>
      </c>
      <c r="B12" s="227">
        <f t="array" ref="B12">XLOOKUP(C12,SwiggyInvoiceAnnexture!$B$3:$B992,SwiggyInvoiceAnnexture!$A$3:$A992,"Order Not Found",0,1)</f>
        <v>45770</v>
      </c>
      <c r="C12" s="48">
        <v>2.03595884273246E14</v>
      </c>
      <c r="D12" s="48" t="s">
        <v>1563</v>
      </c>
      <c r="E12" s="248">
        <v>45761.66315972222</v>
      </c>
      <c r="F12" s="248">
        <v>45761.6634837963</v>
      </c>
      <c r="G12" s="248">
        <v>45761.70450231482</v>
      </c>
      <c r="H12" s="43">
        <v>559.0</v>
      </c>
      <c r="I12" s="43">
        <v>24.26</v>
      </c>
      <c r="J12" s="43">
        <v>11.88</v>
      </c>
      <c r="K12" s="43">
        <v>11.88</v>
      </c>
      <c r="L12" s="43">
        <v>0.0</v>
      </c>
      <c r="M12" s="43">
        <v>0.25</v>
      </c>
      <c r="N12" s="43">
        <v>0.25</v>
      </c>
      <c r="O12" s="43">
        <v>0.0</v>
      </c>
      <c r="P12" s="43">
        <v>0.0</v>
      </c>
      <c r="Q12" s="43">
        <v>0.0</v>
      </c>
      <c r="R12" s="43">
        <v>0.0</v>
      </c>
      <c r="S12" s="48" t="b">
        <v>0</v>
      </c>
      <c r="T12" s="48" t="b">
        <v>0</v>
      </c>
      <c r="U12" s="48" t="b">
        <v>0</v>
      </c>
      <c r="V12" s="43">
        <v>0.0</v>
      </c>
      <c r="W12" s="43">
        <v>50.0</v>
      </c>
      <c r="X12" s="43">
        <v>10.0</v>
      </c>
      <c r="Y12" s="48" t="s">
        <v>955</v>
      </c>
      <c r="Z12" s="48" t="s">
        <v>955</v>
      </c>
      <c r="AA12" s="48" t="s">
        <v>955</v>
      </c>
      <c r="AB12" s="48" t="s">
        <v>1967</v>
      </c>
      <c r="AC12" s="48">
        <v>1.0</v>
      </c>
      <c r="AD12" s="48" t="s">
        <v>1968</v>
      </c>
      <c r="AE12" s="48" t="s">
        <v>955</v>
      </c>
      <c r="AF12" s="48" t="s">
        <v>955</v>
      </c>
      <c r="AG12" s="48" t="s">
        <v>1985</v>
      </c>
      <c r="AH12" s="48"/>
      <c r="AI12" s="48"/>
      <c r="AJ12" s="48"/>
      <c r="AK12" s="48"/>
    </row>
    <row r="13" ht="22.5" customHeight="1">
      <c r="A13" s="58">
        <v>12.0</v>
      </c>
      <c r="B13" s="227">
        <f t="array" ref="B13">XLOOKUP(C13,SwiggyInvoiceAnnexture!$B$3:$B992,SwiggyInvoiceAnnexture!$A$3:$A992,"Order Not Found",0,1)</f>
        <v>45770</v>
      </c>
      <c r="C13" s="48">
        <v>2.03690078159199E14</v>
      </c>
      <c r="D13" s="48" t="s">
        <v>1563</v>
      </c>
      <c r="E13" s="248">
        <v>45762.75340277778</v>
      </c>
      <c r="F13" s="248">
        <v>45762.75517361111</v>
      </c>
      <c r="G13" s="248">
        <v>45762.781701388885</v>
      </c>
      <c r="H13" s="43">
        <v>780.0</v>
      </c>
      <c r="I13" s="43">
        <v>34.76</v>
      </c>
      <c r="J13" s="43">
        <v>17.13</v>
      </c>
      <c r="K13" s="43">
        <v>17.13</v>
      </c>
      <c r="L13" s="43">
        <v>0.0</v>
      </c>
      <c r="M13" s="43">
        <v>0.25</v>
      </c>
      <c r="N13" s="43">
        <v>0.25</v>
      </c>
      <c r="O13" s="43">
        <v>0.0</v>
      </c>
      <c r="P13" s="43">
        <v>0.0</v>
      </c>
      <c r="Q13" s="43">
        <v>0.0</v>
      </c>
      <c r="R13" s="43">
        <v>0.0</v>
      </c>
      <c r="S13" s="48" t="b">
        <v>0</v>
      </c>
      <c r="T13" s="48" t="b">
        <v>0</v>
      </c>
      <c r="U13" s="48" t="b">
        <v>0</v>
      </c>
      <c r="V13" s="43">
        <v>0.0</v>
      </c>
      <c r="W13" s="43">
        <v>49.99</v>
      </c>
      <c r="X13" s="43">
        <v>10.0</v>
      </c>
      <c r="Y13" s="48" t="s">
        <v>955</v>
      </c>
      <c r="Z13" s="48" t="s">
        <v>955</v>
      </c>
      <c r="AA13" s="48" t="s">
        <v>955</v>
      </c>
      <c r="AB13" s="48" t="s">
        <v>1967</v>
      </c>
      <c r="AC13" s="48">
        <v>2.0</v>
      </c>
      <c r="AD13" s="48" t="s">
        <v>1968</v>
      </c>
      <c r="AE13" s="48" t="s">
        <v>955</v>
      </c>
      <c r="AF13" s="48" t="s">
        <v>955</v>
      </c>
      <c r="AG13" s="48" t="s">
        <v>1986</v>
      </c>
      <c r="AH13" s="48" t="s">
        <v>1975</v>
      </c>
      <c r="AI13" s="48"/>
      <c r="AJ13" s="48"/>
      <c r="AK13" s="48"/>
    </row>
    <row r="14" ht="22.5" customHeight="1">
      <c r="A14" s="58">
        <v>13.0</v>
      </c>
      <c r="B14" s="227">
        <f t="array" ref="B14">XLOOKUP(C14,SwiggyInvoiceAnnexture!$B$3:$B992,SwiggyInvoiceAnnexture!$A$3:$A992,"Order Not Found",0,1)</f>
        <v>45770</v>
      </c>
      <c r="C14" s="48">
        <v>2.03697189606601E14</v>
      </c>
      <c r="D14" s="48" t="s">
        <v>1563</v>
      </c>
      <c r="E14" s="248">
        <v>45762.835960648146</v>
      </c>
      <c r="F14" s="248">
        <v>45762.83621527778</v>
      </c>
      <c r="G14" s="248">
        <v>45762.85768518518</v>
      </c>
      <c r="H14" s="43">
        <v>507.0</v>
      </c>
      <c r="I14" s="43">
        <v>21.76</v>
      </c>
      <c r="J14" s="43">
        <v>10.63</v>
      </c>
      <c r="K14" s="43">
        <v>10.63</v>
      </c>
      <c r="L14" s="43">
        <v>0.0</v>
      </c>
      <c r="M14" s="43">
        <v>0.25</v>
      </c>
      <c r="N14" s="43">
        <v>0.25</v>
      </c>
      <c r="O14" s="43">
        <v>0.0</v>
      </c>
      <c r="P14" s="43">
        <v>0.0</v>
      </c>
      <c r="Q14" s="43">
        <v>0.0</v>
      </c>
      <c r="R14" s="43">
        <v>0.0</v>
      </c>
      <c r="S14" s="48" t="b">
        <v>0</v>
      </c>
      <c r="T14" s="48" t="b">
        <v>0</v>
      </c>
      <c r="U14" s="48" t="b">
        <v>0</v>
      </c>
      <c r="V14" s="43">
        <v>0.0</v>
      </c>
      <c r="W14" s="43">
        <v>50.0</v>
      </c>
      <c r="X14" s="43">
        <v>10.0</v>
      </c>
      <c r="Y14" s="48" t="s">
        <v>955</v>
      </c>
      <c r="Z14" s="48" t="s">
        <v>955</v>
      </c>
      <c r="AA14" s="48" t="s">
        <v>955</v>
      </c>
      <c r="AB14" s="48" t="s">
        <v>1967</v>
      </c>
      <c r="AC14" s="48">
        <v>1.0</v>
      </c>
      <c r="AD14" s="48" t="s">
        <v>1968</v>
      </c>
      <c r="AE14" s="48" t="s">
        <v>955</v>
      </c>
      <c r="AF14" s="48" t="s">
        <v>955</v>
      </c>
      <c r="AG14" s="48" t="s">
        <v>1987</v>
      </c>
      <c r="AH14" s="48"/>
      <c r="AI14" s="48"/>
      <c r="AJ14" s="48"/>
      <c r="AK14" s="48"/>
    </row>
    <row r="15" ht="22.5" customHeight="1">
      <c r="A15" s="58">
        <v>14.0</v>
      </c>
      <c r="B15" s="227">
        <f t="array" ref="B15">XLOOKUP(C15,SwiggyInvoiceAnnexture!$B$3:$B992,SwiggyInvoiceAnnexture!$A$3:$A992,"Order Not Found",0,1)</f>
        <v>45770</v>
      </c>
      <c r="C15" s="48">
        <v>2.03755054264094E14</v>
      </c>
      <c r="D15" s="48" t="s">
        <v>1563</v>
      </c>
      <c r="E15" s="248">
        <v>45763.505428240744</v>
      </c>
      <c r="F15" s="248">
        <v>45763.505694444444</v>
      </c>
      <c r="G15" s="248">
        <v>45763.54641203704</v>
      </c>
      <c r="H15" s="43">
        <v>417.0</v>
      </c>
      <c r="I15" s="43">
        <v>17.5</v>
      </c>
      <c r="J15" s="43">
        <v>8.75</v>
      </c>
      <c r="K15" s="43">
        <v>8.75</v>
      </c>
      <c r="L15" s="43">
        <v>0.0</v>
      </c>
      <c r="M15" s="43">
        <v>0.0</v>
      </c>
      <c r="N15" s="43">
        <v>0.0</v>
      </c>
      <c r="O15" s="43">
        <v>0.0</v>
      </c>
      <c r="P15" s="43">
        <v>0.0</v>
      </c>
      <c r="Q15" s="43">
        <v>0.0</v>
      </c>
      <c r="R15" s="43">
        <v>0.0</v>
      </c>
      <c r="S15" s="48" t="b">
        <v>0</v>
      </c>
      <c r="T15" s="48" t="b">
        <v>0</v>
      </c>
      <c r="U15" s="48" t="b">
        <v>0</v>
      </c>
      <c r="V15" s="43">
        <v>0.0</v>
      </c>
      <c r="W15" s="43">
        <v>50.0</v>
      </c>
      <c r="X15" s="43">
        <v>0.0</v>
      </c>
      <c r="Y15" s="48" t="s">
        <v>955</v>
      </c>
      <c r="Z15" s="48" t="s">
        <v>955</v>
      </c>
      <c r="AA15" s="48" t="s">
        <v>955</v>
      </c>
      <c r="AB15" s="48" t="s">
        <v>1967</v>
      </c>
      <c r="AC15" s="48">
        <v>1.0</v>
      </c>
      <c r="AD15" s="48" t="s">
        <v>1968</v>
      </c>
      <c r="AE15" s="48" t="s">
        <v>955</v>
      </c>
      <c r="AF15" s="48" t="s">
        <v>955</v>
      </c>
      <c r="AG15" s="48" t="s">
        <v>1969</v>
      </c>
      <c r="AH15" s="48"/>
      <c r="AI15" s="48"/>
      <c r="AJ15" s="48"/>
      <c r="AK15" s="48"/>
    </row>
    <row r="16" ht="22.5" customHeight="1">
      <c r="A16" s="58">
        <v>15.0</v>
      </c>
      <c r="B16" s="227">
        <f t="array" ref="B16">XLOOKUP(C16,SwiggyInvoiceAnnexture!$B$3:$B992,SwiggyInvoiceAnnexture!$A$3:$A992,"Order Not Found",0,1)</f>
        <v>45770</v>
      </c>
      <c r="C16" s="48">
        <v>2.0376116209113E14</v>
      </c>
      <c r="D16" s="48" t="s">
        <v>1563</v>
      </c>
      <c r="E16" s="248">
        <v>45763.57597222222</v>
      </c>
      <c r="F16" s="248">
        <v>45763.57642361111</v>
      </c>
      <c r="G16" s="248">
        <v>45763.60537037037</v>
      </c>
      <c r="H16" s="43">
        <v>932.0</v>
      </c>
      <c r="I16" s="43">
        <v>42.0</v>
      </c>
      <c r="J16" s="43">
        <v>20.75</v>
      </c>
      <c r="K16" s="43">
        <v>20.75</v>
      </c>
      <c r="L16" s="43">
        <v>0.0</v>
      </c>
      <c r="M16" s="43">
        <v>0.25</v>
      </c>
      <c r="N16" s="43">
        <v>0.25</v>
      </c>
      <c r="O16" s="43">
        <v>0.0</v>
      </c>
      <c r="P16" s="43">
        <v>0.0</v>
      </c>
      <c r="Q16" s="43">
        <v>0.0</v>
      </c>
      <c r="R16" s="43">
        <v>0.0</v>
      </c>
      <c r="S16" s="48" t="b">
        <v>0</v>
      </c>
      <c r="T16" s="48" t="b">
        <v>0</v>
      </c>
      <c r="U16" s="48" t="b">
        <v>0</v>
      </c>
      <c r="V16" s="43">
        <v>0.0</v>
      </c>
      <c r="W16" s="43">
        <v>50.0</v>
      </c>
      <c r="X16" s="43">
        <v>10.0</v>
      </c>
      <c r="Y16" s="48" t="s">
        <v>955</v>
      </c>
      <c r="Z16" s="48" t="s">
        <v>955</v>
      </c>
      <c r="AA16" s="48" t="s">
        <v>955</v>
      </c>
      <c r="AB16" s="48" t="s">
        <v>1967</v>
      </c>
      <c r="AC16" s="48">
        <v>2.0</v>
      </c>
      <c r="AD16" s="48" t="s">
        <v>1968</v>
      </c>
      <c r="AE16" s="48" t="s">
        <v>955</v>
      </c>
      <c r="AF16" s="48" t="s">
        <v>955</v>
      </c>
      <c r="AG16" s="48" t="s">
        <v>1976</v>
      </c>
      <c r="AH16" s="48" t="s">
        <v>1988</v>
      </c>
      <c r="AI16" s="48"/>
      <c r="AJ16" s="48"/>
      <c r="AK16" s="48"/>
    </row>
    <row r="17" ht="22.5" customHeight="1">
      <c r="A17" s="58">
        <v>16.0</v>
      </c>
      <c r="B17" s="227">
        <f t="array" ref="B17">XLOOKUP(C17,SwiggyInvoiceAnnexture!$B$3:$B992,SwiggyInvoiceAnnexture!$A$3:$A992,"Order Not Found",0,1)</f>
        <v>45770</v>
      </c>
      <c r="C17" s="48">
        <v>2.03785580997113E14</v>
      </c>
      <c r="D17" s="48" t="s">
        <v>1563</v>
      </c>
      <c r="E17" s="248">
        <v>45763.85884259259</v>
      </c>
      <c r="F17" s="248">
        <v>45763.85917824074</v>
      </c>
      <c r="G17" s="248">
        <v>45763.88574074074</v>
      </c>
      <c r="H17" s="43">
        <v>1454.0</v>
      </c>
      <c r="I17" s="43">
        <v>69.26</v>
      </c>
      <c r="J17" s="43">
        <v>34.13</v>
      </c>
      <c r="K17" s="43">
        <v>34.13</v>
      </c>
      <c r="L17" s="43">
        <v>0.0</v>
      </c>
      <c r="M17" s="43">
        <v>0.5</v>
      </c>
      <c r="N17" s="43">
        <v>0.5</v>
      </c>
      <c r="O17" s="43">
        <v>0.0</v>
      </c>
      <c r="P17" s="43">
        <v>0.0</v>
      </c>
      <c r="Q17" s="43">
        <v>0.0</v>
      </c>
      <c r="R17" s="43">
        <v>0.0</v>
      </c>
      <c r="S17" s="48" t="b">
        <v>0</v>
      </c>
      <c r="T17" s="48" t="b">
        <v>0</v>
      </c>
      <c r="U17" s="48" t="b">
        <v>0</v>
      </c>
      <c r="V17" s="43">
        <v>0.0</v>
      </c>
      <c r="W17" s="43">
        <v>0.0</v>
      </c>
      <c r="X17" s="43">
        <v>20.0</v>
      </c>
      <c r="Y17" s="48" t="s">
        <v>955</v>
      </c>
      <c r="Z17" s="48" t="s">
        <v>955</v>
      </c>
      <c r="AA17" s="48" t="s">
        <v>955</v>
      </c>
      <c r="AB17" s="48" t="s">
        <v>1967</v>
      </c>
      <c r="AC17" s="48">
        <v>2.0</v>
      </c>
      <c r="AD17" s="48" t="s">
        <v>1968</v>
      </c>
      <c r="AE17" s="48" t="s">
        <v>955</v>
      </c>
      <c r="AF17" s="48" t="s">
        <v>955</v>
      </c>
      <c r="AG17" s="48" t="s">
        <v>1974</v>
      </c>
      <c r="AH17" s="48" t="s">
        <v>1989</v>
      </c>
      <c r="AI17" s="48"/>
      <c r="AJ17" s="48"/>
      <c r="AK17" s="48"/>
    </row>
    <row r="18" ht="22.5" customHeight="1">
      <c r="A18" s="58">
        <v>17.0</v>
      </c>
      <c r="B18" s="227">
        <f t="array" ref="B18">XLOOKUP(C18,SwiggyInvoiceAnnexture!$B$3:$B992,SwiggyInvoiceAnnexture!$A$3:$A992,"Order Not Found",0,1)</f>
        <v>45770</v>
      </c>
      <c r="C18" s="48">
        <v>2.03788164490719E14</v>
      </c>
      <c r="D18" s="48" t="s">
        <v>1563</v>
      </c>
      <c r="E18" s="248">
        <v>45763.888703703706</v>
      </c>
      <c r="F18" s="248">
        <v>45763.89027777778</v>
      </c>
      <c r="G18" s="248">
        <v>45763.91380787037</v>
      </c>
      <c r="H18" s="43">
        <v>759.0</v>
      </c>
      <c r="I18" s="43">
        <v>33.76</v>
      </c>
      <c r="J18" s="43">
        <v>16.88</v>
      </c>
      <c r="K18" s="43">
        <v>16.88</v>
      </c>
      <c r="L18" s="43">
        <v>0.0</v>
      </c>
      <c r="M18" s="43">
        <v>0.0</v>
      </c>
      <c r="N18" s="43">
        <v>0.0</v>
      </c>
      <c r="O18" s="43">
        <v>0.0</v>
      </c>
      <c r="P18" s="43">
        <v>0.0</v>
      </c>
      <c r="Q18" s="43">
        <v>0.0</v>
      </c>
      <c r="R18" s="43">
        <v>0.0</v>
      </c>
      <c r="S18" s="48" t="b">
        <v>0</v>
      </c>
      <c r="T18" s="48" t="b">
        <v>0</v>
      </c>
      <c r="U18" s="48" t="b">
        <v>0</v>
      </c>
      <c r="V18" s="43">
        <v>0.0</v>
      </c>
      <c r="W18" s="43">
        <v>50.0</v>
      </c>
      <c r="X18" s="43">
        <v>0.0</v>
      </c>
      <c r="Y18" s="48" t="s">
        <v>955</v>
      </c>
      <c r="Z18" s="48" t="s">
        <v>955</v>
      </c>
      <c r="AA18" s="48" t="s">
        <v>955</v>
      </c>
      <c r="AB18" s="48" t="s">
        <v>1967</v>
      </c>
      <c r="AC18" s="48">
        <v>1.0</v>
      </c>
      <c r="AD18" s="48" t="s">
        <v>1968</v>
      </c>
      <c r="AE18" s="48" t="s">
        <v>955</v>
      </c>
      <c r="AF18" s="48" t="s">
        <v>955</v>
      </c>
      <c r="AG18" s="48" t="s">
        <v>1990</v>
      </c>
      <c r="AH18" s="48"/>
      <c r="AI18" s="48"/>
      <c r="AJ18" s="48"/>
      <c r="AK18" s="48"/>
    </row>
    <row r="19" ht="22.5" customHeight="1">
      <c r="A19" s="58">
        <v>18.0</v>
      </c>
      <c r="B19" s="227">
        <f t="array" ref="B19">XLOOKUP(C19,SwiggyInvoiceAnnexture!$B$3:$B992,SwiggyInvoiceAnnexture!$A$3:$A992,"Order Not Found",0,1)</f>
        <v>45770</v>
      </c>
      <c r="C19" s="48">
        <v>2.03862521805423E14</v>
      </c>
      <c r="D19" s="48" t="s">
        <v>1563</v>
      </c>
      <c r="E19" s="248">
        <v>45764.74931712963</v>
      </c>
      <c r="F19" s="248">
        <v>45764.751967592594</v>
      </c>
      <c r="G19" s="248">
        <v>45764.77243055555</v>
      </c>
      <c r="H19" s="43">
        <v>612.0</v>
      </c>
      <c r="I19" s="43">
        <v>26.76</v>
      </c>
      <c r="J19" s="43">
        <v>13.13</v>
      </c>
      <c r="K19" s="43">
        <v>13.13</v>
      </c>
      <c r="L19" s="43">
        <v>0.0</v>
      </c>
      <c r="M19" s="43">
        <v>0.25</v>
      </c>
      <c r="N19" s="43">
        <v>0.25</v>
      </c>
      <c r="O19" s="43">
        <v>0.0</v>
      </c>
      <c r="P19" s="43">
        <v>0.0</v>
      </c>
      <c r="Q19" s="43">
        <v>0.0</v>
      </c>
      <c r="R19" s="43">
        <v>0.0</v>
      </c>
      <c r="S19" s="48" t="b">
        <v>0</v>
      </c>
      <c r="T19" s="48" t="b">
        <v>0</v>
      </c>
      <c r="U19" s="48" t="b">
        <v>0</v>
      </c>
      <c r="V19" s="43">
        <v>0.0</v>
      </c>
      <c r="W19" s="43">
        <v>50.0</v>
      </c>
      <c r="X19" s="43">
        <v>10.0</v>
      </c>
      <c r="Y19" s="48" t="s">
        <v>955</v>
      </c>
      <c r="Z19" s="48" t="s">
        <v>955</v>
      </c>
      <c r="AA19" s="48" t="s">
        <v>955</v>
      </c>
      <c r="AB19" s="48" t="s">
        <v>1967</v>
      </c>
      <c r="AC19" s="48">
        <v>1.0</v>
      </c>
      <c r="AD19" s="48" t="s">
        <v>1968</v>
      </c>
      <c r="AE19" s="48" t="s">
        <v>955</v>
      </c>
      <c r="AF19" s="48" t="s">
        <v>955</v>
      </c>
      <c r="AG19" s="48" t="s">
        <v>1975</v>
      </c>
      <c r="AH19" s="48"/>
      <c r="AI19" s="48"/>
      <c r="AJ19" s="48"/>
      <c r="AK19" s="48"/>
    </row>
    <row r="20" ht="22.5" customHeight="1">
      <c r="A20" s="58">
        <v>19.0</v>
      </c>
      <c r="B20" s="227">
        <f t="array" ref="B20">XLOOKUP(C20,SwiggyInvoiceAnnexture!$B$3:$B992,SwiggyInvoiceAnnexture!$A$3:$A992,"Order Not Found",0,1)</f>
        <v>45770</v>
      </c>
      <c r="C20" s="48">
        <v>2.03867191085444E14</v>
      </c>
      <c r="D20" s="48" t="s">
        <v>1563</v>
      </c>
      <c r="E20" s="248">
        <v>45764.80370370371</v>
      </c>
      <c r="F20" s="248">
        <v>45764.804560185185</v>
      </c>
      <c r="G20" s="248">
        <v>45764.82394675926</v>
      </c>
      <c r="H20" s="43">
        <v>795.0</v>
      </c>
      <c r="I20" s="43">
        <v>35.5</v>
      </c>
      <c r="J20" s="43">
        <v>17.5</v>
      </c>
      <c r="K20" s="43">
        <v>17.5</v>
      </c>
      <c r="L20" s="43">
        <v>0.0</v>
      </c>
      <c r="M20" s="43">
        <v>0.25</v>
      </c>
      <c r="N20" s="43">
        <v>0.25</v>
      </c>
      <c r="O20" s="43">
        <v>0.0</v>
      </c>
      <c r="P20" s="43">
        <v>0.0</v>
      </c>
      <c r="Q20" s="43">
        <v>0.0</v>
      </c>
      <c r="R20" s="43">
        <v>0.0</v>
      </c>
      <c r="S20" s="48" t="b">
        <v>0</v>
      </c>
      <c r="T20" s="48" t="b">
        <v>0</v>
      </c>
      <c r="U20" s="48" t="b">
        <v>0</v>
      </c>
      <c r="V20" s="43">
        <v>0.0</v>
      </c>
      <c r="W20" s="43">
        <v>50.0</v>
      </c>
      <c r="X20" s="43">
        <v>10.0</v>
      </c>
      <c r="Y20" s="48" t="s">
        <v>955</v>
      </c>
      <c r="Z20" s="48" t="s">
        <v>955</v>
      </c>
      <c r="AA20" s="48" t="s">
        <v>955</v>
      </c>
      <c r="AB20" s="48" t="s">
        <v>1967</v>
      </c>
      <c r="AC20" s="48">
        <v>1.0</v>
      </c>
      <c r="AD20" s="48" t="s">
        <v>1968</v>
      </c>
      <c r="AE20" s="48" t="s">
        <v>955</v>
      </c>
      <c r="AF20" s="48" t="s">
        <v>955</v>
      </c>
      <c r="AG20" s="48" t="s">
        <v>1970</v>
      </c>
      <c r="AH20" s="48"/>
      <c r="AI20" s="48"/>
      <c r="AJ20" s="48"/>
      <c r="AK20" s="48"/>
    </row>
    <row r="21" ht="22.5" customHeight="1">
      <c r="A21" s="58">
        <v>20.0</v>
      </c>
      <c r="B21" s="227">
        <f t="array" ref="B21">XLOOKUP(C21,SwiggyInvoiceAnnexture!$B$3:$B992,SwiggyInvoiceAnnexture!$A$3:$A992,"Order Not Found",0,1)</f>
        <v>45770</v>
      </c>
      <c r="C21" s="48">
        <v>2.04035770284769E14</v>
      </c>
      <c r="D21" s="48" t="s">
        <v>1563</v>
      </c>
      <c r="E21" s="248">
        <v>45766.75449074074</v>
      </c>
      <c r="F21" s="248">
        <v>45766.75635416667</v>
      </c>
      <c r="G21" s="248">
        <v>45766.78371527778</v>
      </c>
      <c r="H21" s="43">
        <v>1244.0</v>
      </c>
      <c r="I21" s="43">
        <v>59.26</v>
      </c>
      <c r="J21" s="43">
        <v>29.63</v>
      </c>
      <c r="K21" s="43">
        <v>29.63</v>
      </c>
      <c r="L21" s="43">
        <v>0.0</v>
      </c>
      <c r="M21" s="43">
        <v>0.0</v>
      </c>
      <c r="N21" s="43">
        <v>0.0</v>
      </c>
      <c r="O21" s="43">
        <v>0.0</v>
      </c>
      <c r="P21" s="43">
        <v>0.0</v>
      </c>
      <c r="Q21" s="43">
        <v>0.0</v>
      </c>
      <c r="R21" s="43">
        <v>0.0</v>
      </c>
      <c r="S21" s="48" t="b">
        <v>0</v>
      </c>
      <c r="T21" s="48" t="b">
        <v>0</v>
      </c>
      <c r="U21" s="48" t="b">
        <v>0</v>
      </c>
      <c r="V21" s="43">
        <v>0.0</v>
      </c>
      <c r="W21" s="43">
        <v>0.0</v>
      </c>
      <c r="X21" s="43">
        <v>0.0</v>
      </c>
      <c r="Y21" s="48" t="s">
        <v>955</v>
      </c>
      <c r="Z21" s="48" t="s">
        <v>955</v>
      </c>
      <c r="AA21" s="48" t="s">
        <v>955</v>
      </c>
      <c r="AB21" s="48" t="s">
        <v>1991</v>
      </c>
      <c r="AC21" s="48">
        <v>2.0</v>
      </c>
      <c r="AD21" s="48" t="s">
        <v>1968</v>
      </c>
      <c r="AE21" s="48" t="s">
        <v>955</v>
      </c>
      <c r="AF21" s="48" t="s">
        <v>955</v>
      </c>
      <c r="AG21" s="48" t="s">
        <v>1992</v>
      </c>
      <c r="AH21" s="48" t="s">
        <v>1993</v>
      </c>
      <c r="AI21" s="48"/>
      <c r="AJ21" s="48"/>
      <c r="AK21" s="48"/>
    </row>
    <row r="22" ht="22.5" customHeight="1">
      <c r="A22" s="58">
        <v>21.0</v>
      </c>
      <c r="B22" s="227">
        <f t="array" ref="B22">XLOOKUP(C22,SwiggyInvoiceAnnexture!$B$3:$B992,SwiggyInvoiceAnnexture!$A$3:$A992,"Order Not Found",0,1)</f>
        <v>45770</v>
      </c>
      <c r="C22" s="48">
        <v>2.04042752030857E14</v>
      </c>
      <c r="D22" s="48" t="s">
        <v>1563</v>
      </c>
      <c r="E22" s="248">
        <v>45766.835381944446</v>
      </c>
      <c r="F22" s="248">
        <v>45766.83555555555</v>
      </c>
      <c r="G22" s="248">
        <v>45766.86834490741</v>
      </c>
      <c r="H22" s="43">
        <v>1102.0</v>
      </c>
      <c r="I22" s="43">
        <v>52.5</v>
      </c>
      <c r="J22" s="43">
        <v>26.25</v>
      </c>
      <c r="K22" s="43">
        <v>26.25</v>
      </c>
      <c r="L22" s="43">
        <v>0.0</v>
      </c>
      <c r="M22" s="43">
        <v>0.0</v>
      </c>
      <c r="N22" s="43">
        <v>0.0</v>
      </c>
      <c r="O22" s="43">
        <v>0.0</v>
      </c>
      <c r="P22" s="43">
        <v>0.0</v>
      </c>
      <c r="Q22" s="43">
        <v>0.0</v>
      </c>
      <c r="R22" s="43">
        <v>0.0</v>
      </c>
      <c r="S22" s="48" t="b">
        <v>0</v>
      </c>
      <c r="T22" s="48" t="b">
        <v>0</v>
      </c>
      <c r="U22" s="48" t="b">
        <v>0</v>
      </c>
      <c r="V22" s="43">
        <v>0.0</v>
      </c>
      <c r="W22" s="43">
        <v>0.0</v>
      </c>
      <c r="X22" s="43">
        <v>0.0</v>
      </c>
      <c r="Y22" s="48" t="s">
        <v>955</v>
      </c>
      <c r="Z22" s="48" t="s">
        <v>955</v>
      </c>
      <c r="AA22" s="48" t="s">
        <v>955</v>
      </c>
      <c r="AB22" s="48" t="s">
        <v>1967</v>
      </c>
      <c r="AC22" s="48">
        <v>1.0</v>
      </c>
      <c r="AD22" s="48" t="s">
        <v>1968</v>
      </c>
      <c r="AE22" s="48" t="s">
        <v>955</v>
      </c>
      <c r="AF22" s="48" t="s">
        <v>955</v>
      </c>
      <c r="AG22" s="48" t="s">
        <v>1994</v>
      </c>
      <c r="AH22" s="48"/>
      <c r="AI22" s="48"/>
      <c r="AJ22" s="48"/>
      <c r="AK22" s="48"/>
    </row>
    <row r="23" ht="22.5" customHeight="1">
      <c r="A23" s="58">
        <v>22.0</v>
      </c>
      <c r="B23" s="227">
        <f t="array" ref="B23">XLOOKUP(C23,SwiggyInvoiceAnnexture!$B$3:$B992,SwiggyInvoiceAnnexture!$A$3:$A992,"Order Not Found",0,1)</f>
        <v>45770</v>
      </c>
      <c r="C23" s="48">
        <v>2.04051867574558E14</v>
      </c>
      <c r="D23" s="48" t="s">
        <v>1589</v>
      </c>
      <c r="E23" s="248">
        <v>45766.940625</v>
      </c>
      <c r="F23" s="248">
        <v>45766.94226851852</v>
      </c>
      <c r="G23" s="48" t="s">
        <v>955</v>
      </c>
      <c r="H23" s="43">
        <v>509.0</v>
      </c>
      <c r="I23" s="43">
        <v>24.26</v>
      </c>
      <c r="J23" s="43">
        <v>11.88</v>
      </c>
      <c r="K23" s="43">
        <v>11.88</v>
      </c>
      <c r="L23" s="43">
        <v>0.0</v>
      </c>
      <c r="M23" s="43">
        <v>0.25</v>
      </c>
      <c r="N23" s="43">
        <v>0.25</v>
      </c>
      <c r="O23" s="43">
        <v>0.0</v>
      </c>
      <c r="P23" s="43">
        <v>0.0</v>
      </c>
      <c r="Q23" s="43">
        <v>0.0</v>
      </c>
      <c r="R23" s="43">
        <v>0.0</v>
      </c>
      <c r="S23" s="48" t="b">
        <v>0</v>
      </c>
      <c r="T23" s="48" t="b">
        <v>0</v>
      </c>
      <c r="U23" s="48" t="b">
        <v>0</v>
      </c>
      <c r="V23" s="43">
        <v>0.0</v>
      </c>
      <c r="W23" s="43">
        <v>0.0</v>
      </c>
      <c r="X23" s="43">
        <v>10.0</v>
      </c>
      <c r="Y23" s="48">
        <v>14.0</v>
      </c>
      <c r="Z23" s="48" t="s">
        <v>955</v>
      </c>
      <c r="AA23" s="249">
        <v>45766.99744212963</v>
      </c>
      <c r="AB23" s="48" t="s">
        <v>1967</v>
      </c>
      <c r="AC23" s="48">
        <v>1.0</v>
      </c>
      <c r="AD23" s="48" t="s">
        <v>1968</v>
      </c>
      <c r="AE23" s="48" t="s">
        <v>1591</v>
      </c>
      <c r="AF23" s="48" t="s">
        <v>955</v>
      </c>
      <c r="AG23" s="48" t="s">
        <v>1995</v>
      </c>
      <c r="AH23" s="48"/>
      <c r="AI23" s="48"/>
      <c r="AJ23" s="48"/>
      <c r="AK23" s="48"/>
    </row>
    <row r="24" ht="22.5" customHeight="1">
      <c r="A24" s="58">
        <v>23.0</v>
      </c>
      <c r="B24" s="227">
        <f t="array" ref="B24">XLOOKUP(C24,SwiggyInvoiceAnnexture!$B$3:$B992,SwiggyInvoiceAnnexture!$A$3:$A992,"Order Not Found",0,1)</f>
        <v>45770</v>
      </c>
      <c r="C24" s="48">
        <v>2.04052645766134E14</v>
      </c>
      <c r="D24" s="48" t="s">
        <v>1563</v>
      </c>
      <c r="E24" s="248">
        <v>45766.94974537037</v>
      </c>
      <c r="F24" s="248">
        <v>45766.950011574074</v>
      </c>
      <c r="G24" s="248">
        <v>45766.98136574074</v>
      </c>
      <c r="H24" s="43">
        <v>509.0</v>
      </c>
      <c r="I24" s="43">
        <v>24.26</v>
      </c>
      <c r="J24" s="43">
        <v>11.88</v>
      </c>
      <c r="K24" s="43">
        <v>11.88</v>
      </c>
      <c r="L24" s="43">
        <v>0.0</v>
      </c>
      <c r="M24" s="43">
        <v>0.25</v>
      </c>
      <c r="N24" s="43">
        <v>0.25</v>
      </c>
      <c r="O24" s="43">
        <v>0.0</v>
      </c>
      <c r="P24" s="43">
        <v>0.0</v>
      </c>
      <c r="Q24" s="43">
        <v>0.0</v>
      </c>
      <c r="R24" s="43">
        <v>0.0</v>
      </c>
      <c r="S24" s="48" t="b">
        <v>0</v>
      </c>
      <c r="T24" s="48" t="b">
        <v>0</v>
      </c>
      <c r="U24" s="48" t="b">
        <v>0</v>
      </c>
      <c r="V24" s="43">
        <v>0.0</v>
      </c>
      <c r="W24" s="43">
        <v>0.0</v>
      </c>
      <c r="X24" s="43">
        <v>10.0</v>
      </c>
      <c r="Y24" s="48" t="s">
        <v>955</v>
      </c>
      <c r="Z24" s="48" t="s">
        <v>955</v>
      </c>
      <c r="AA24" s="48" t="s">
        <v>955</v>
      </c>
      <c r="AB24" s="48" t="s">
        <v>1967</v>
      </c>
      <c r="AC24" s="48">
        <v>1.0</v>
      </c>
      <c r="AD24" s="48" t="s">
        <v>1968</v>
      </c>
      <c r="AE24" s="48" t="s">
        <v>955</v>
      </c>
      <c r="AF24" s="48" t="s">
        <v>955</v>
      </c>
      <c r="AG24" s="48" t="s">
        <v>1995</v>
      </c>
      <c r="AH24" s="48"/>
      <c r="AI24" s="48"/>
      <c r="AJ24" s="48"/>
      <c r="AK24" s="48"/>
    </row>
    <row r="25" ht="22.5" customHeight="1">
      <c r="A25" s="58">
        <v>24.0</v>
      </c>
      <c r="B25" s="227">
        <f t="array" ref="B25">XLOOKUP(C25,SwiggyInvoiceAnnexture!$B$3:$B992,SwiggyInvoiceAnnexture!$A$3:$A992,"Order Not Found",0,1)</f>
        <v>45777</v>
      </c>
      <c r="C25" s="48">
        <v>2.041020837711E14</v>
      </c>
      <c r="D25" s="48" t="s">
        <v>1563</v>
      </c>
      <c r="E25" s="248">
        <v>45767.52196759259</v>
      </c>
      <c r="F25" s="248">
        <v>45767.52259259259</v>
      </c>
      <c r="G25" s="248">
        <v>45767.57165509259</v>
      </c>
      <c r="H25" s="43">
        <v>919.0</v>
      </c>
      <c r="I25" s="43">
        <v>43.76</v>
      </c>
      <c r="J25" s="43">
        <v>21.88</v>
      </c>
      <c r="K25" s="43">
        <v>21.88</v>
      </c>
      <c r="L25" s="43">
        <v>0.0</v>
      </c>
      <c r="M25" s="43">
        <v>0.0</v>
      </c>
      <c r="N25" s="43">
        <v>0.0</v>
      </c>
      <c r="O25" s="43">
        <v>0.0</v>
      </c>
      <c r="P25" s="43">
        <v>0.0</v>
      </c>
      <c r="Q25" s="43">
        <v>0.0</v>
      </c>
      <c r="R25" s="43">
        <v>0.0</v>
      </c>
      <c r="S25" s="48" t="b">
        <v>0</v>
      </c>
      <c r="T25" s="48" t="b">
        <v>0</v>
      </c>
      <c r="U25" s="48" t="b">
        <v>0</v>
      </c>
      <c r="V25" s="43">
        <v>0.0</v>
      </c>
      <c r="W25" s="43">
        <v>0.0</v>
      </c>
      <c r="X25" s="43">
        <v>0.0</v>
      </c>
      <c r="Y25" s="48" t="s">
        <v>955</v>
      </c>
      <c r="Z25" s="48" t="s">
        <v>955</v>
      </c>
      <c r="AA25" s="48" t="s">
        <v>955</v>
      </c>
      <c r="AB25" s="48" t="s">
        <v>1967</v>
      </c>
      <c r="AC25" s="48">
        <v>3.0</v>
      </c>
      <c r="AD25" s="48" t="s">
        <v>1968</v>
      </c>
      <c r="AE25" s="48" t="s">
        <v>955</v>
      </c>
      <c r="AF25" s="48" t="s">
        <v>955</v>
      </c>
      <c r="AG25" s="48" t="s">
        <v>1996</v>
      </c>
      <c r="AH25" s="48" t="s">
        <v>1976</v>
      </c>
      <c r="AI25" s="48" t="s">
        <v>1979</v>
      </c>
      <c r="AJ25" s="48"/>
      <c r="AK25" s="48"/>
    </row>
    <row r="26" ht="22.5" customHeight="1">
      <c r="A26" s="58">
        <v>25.0</v>
      </c>
      <c r="B26" s="227">
        <f t="array" ref="B26">XLOOKUP(C26,SwiggyInvoiceAnnexture!$B$3:$B992,SwiggyInvoiceAnnexture!$A$3:$A992,"Order Not Found",0,1)</f>
        <v>45777</v>
      </c>
      <c r="C26" s="48">
        <v>2.04124492278368E14</v>
      </c>
      <c r="D26" s="48" t="s">
        <v>1563</v>
      </c>
      <c r="E26" s="248">
        <v>45767.781331018516</v>
      </c>
      <c r="F26" s="248">
        <v>45767.78155092592</v>
      </c>
      <c r="G26" s="248">
        <v>45767.802141203705</v>
      </c>
      <c r="H26" s="43">
        <v>420.0</v>
      </c>
      <c r="I26" s="43">
        <v>20.0</v>
      </c>
      <c r="J26" s="43">
        <v>10.0</v>
      </c>
      <c r="K26" s="43">
        <v>10.0</v>
      </c>
      <c r="L26" s="43">
        <v>0.0</v>
      </c>
      <c r="M26" s="43">
        <v>0.0</v>
      </c>
      <c r="N26" s="43">
        <v>0.0</v>
      </c>
      <c r="O26" s="43">
        <v>0.0</v>
      </c>
      <c r="P26" s="43">
        <v>0.0</v>
      </c>
      <c r="Q26" s="43">
        <v>0.0</v>
      </c>
      <c r="R26" s="43">
        <v>0.0</v>
      </c>
      <c r="S26" s="48" t="b">
        <v>0</v>
      </c>
      <c r="T26" s="48" t="b">
        <v>0</v>
      </c>
      <c r="U26" s="48" t="b">
        <v>0</v>
      </c>
      <c r="V26" s="43">
        <v>0.0</v>
      </c>
      <c r="W26" s="43">
        <v>0.0</v>
      </c>
      <c r="X26" s="43">
        <v>0.0</v>
      </c>
      <c r="Y26" s="48" t="s">
        <v>955</v>
      </c>
      <c r="Z26" s="48" t="s">
        <v>955</v>
      </c>
      <c r="AA26" s="48" t="s">
        <v>955</v>
      </c>
      <c r="AB26" s="48" t="s">
        <v>1967</v>
      </c>
      <c r="AC26" s="48">
        <v>1.0</v>
      </c>
      <c r="AD26" s="48" t="s">
        <v>1968</v>
      </c>
      <c r="AE26" s="48" t="s">
        <v>955</v>
      </c>
      <c r="AF26" s="48" t="s">
        <v>955</v>
      </c>
      <c r="AG26" s="48" t="s">
        <v>1969</v>
      </c>
      <c r="AH26" s="48"/>
      <c r="AI26" s="48"/>
      <c r="AJ26" s="48"/>
      <c r="AK26" s="48"/>
    </row>
    <row r="27" ht="22.5" customHeight="1">
      <c r="A27" s="58">
        <v>26.0</v>
      </c>
      <c r="B27" s="227">
        <f t="array" ref="B27">XLOOKUP(C27,SwiggyInvoiceAnnexture!$B$3:$B992,SwiggyInvoiceAnnexture!$A$3:$A992,"Order Not Found",0,1)</f>
        <v>45777</v>
      </c>
      <c r="C27" s="48">
        <v>2.04124647404444E14</v>
      </c>
      <c r="D27" s="48" t="s">
        <v>1563</v>
      </c>
      <c r="E27" s="248">
        <v>45767.78314814815</v>
      </c>
      <c r="F27" s="248">
        <v>45767.78335648148</v>
      </c>
      <c r="G27" s="248">
        <v>45767.80296296296</v>
      </c>
      <c r="H27" s="43">
        <v>1129.0</v>
      </c>
      <c r="I27" s="43">
        <v>53.76</v>
      </c>
      <c r="J27" s="43">
        <v>26.63</v>
      </c>
      <c r="K27" s="43">
        <v>26.63</v>
      </c>
      <c r="L27" s="43">
        <v>0.0</v>
      </c>
      <c r="M27" s="43">
        <v>0.25</v>
      </c>
      <c r="N27" s="43">
        <v>0.25</v>
      </c>
      <c r="O27" s="43">
        <v>0.0</v>
      </c>
      <c r="P27" s="43">
        <v>0.0</v>
      </c>
      <c r="Q27" s="43">
        <v>0.0</v>
      </c>
      <c r="R27" s="43">
        <v>0.0</v>
      </c>
      <c r="S27" s="48" t="b">
        <v>0</v>
      </c>
      <c r="T27" s="48" t="b">
        <v>0</v>
      </c>
      <c r="U27" s="48" t="b">
        <v>0</v>
      </c>
      <c r="V27" s="43">
        <v>0.0</v>
      </c>
      <c r="W27" s="43">
        <v>0.0</v>
      </c>
      <c r="X27" s="43">
        <v>10.0</v>
      </c>
      <c r="Y27" s="48" t="s">
        <v>955</v>
      </c>
      <c r="Z27" s="48" t="s">
        <v>955</v>
      </c>
      <c r="AA27" s="48" t="s">
        <v>955</v>
      </c>
      <c r="AB27" s="48" t="s">
        <v>1967</v>
      </c>
      <c r="AC27" s="48">
        <v>2.0</v>
      </c>
      <c r="AD27" s="48" t="s">
        <v>1968</v>
      </c>
      <c r="AE27" s="48" t="s">
        <v>955</v>
      </c>
      <c r="AF27" s="48" t="s">
        <v>955</v>
      </c>
      <c r="AG27" s="48" t="s">
        <v>1997</v>
      </c>
      <c r="AH27" s="48" t="s">
        <v>1998</v>
      </c>
      <c r="AI27" s="48"/>
      <c r="AJ27" s="48"/>
      <c r="AK27" s="48"/>
    </row>
    <row r="28" ht="22.5" customHeight="1">
      <c r="A28" s="58">
        <v>27.0</v>
      </c>
      <c r="B28" s="227">
        <f t="array" ref="B28">XLOOKUP(C28,SwiggyInvoiceAnnexture!$B$3:$B992,SwiggyInvoiceAnnexture!$A$3:$A992,"Order Not Found",0,1)</f>
        <v>45777</v>
      </c>
      <c r="C28" s="48">
        <v>2.04212905215057E14</v>
      </c>
      <c r="D28" s="48" t="s">
        <v>1563</v>
      </c>
      <c r="E28" s="248">
        <v>45768.80447916667</v>
      </c>
      <c r="F28" s="248">
        <v>45768.807222222225</v>
      </c>
      <c r="G28" s="248">
        <v>45768.845509259256</v>
      </c>
      <c r="H28" s="43">
        <v>1034.0</v>
      </c>
      <c r="I28" s="43">
        <v>49.26</v>
      </c>
      <c r="J28" s="43">
        <v>24.38</v>
      </c>
      <c r="K28" s="43">
        <v>24.38</v>
      </c>
      <c r="L28" s="43">
        <v>0.0</v>
      </c>
      <c r="M28" s="43">
        <v>0.25</v>
      </c>
      <c r="N28" s="43">
        <v>0.25</v>
      </c>
      <c r="O28" s="43">
        <v>0.0</v>
      </c>
      <c r="P28" s="43">
        <v>0.0</v>
      </c>
      <c r="Q28" s="43">
        <v>0.0</v>
      </c>
      <c r="R28" s="43">
        <v>0.0</v>
      </c>
      <c r="S28" s="48" t="b">
        <v>0</v>
      </c>
      <c r="T28" s="48" t="b">
        <v>0</v>
      </c>
      <c r="U28" s="48" t="b">
        <v>0</v>
      </c>
      <c r="V28" s="43">
        <v>0.0</v>
      </c>
      <c r="W28" s="43">
        <v>0.0</v>
      </c>
      <c r="X28" s="43">
        <v>10.0</v>
      </c>
      <c r="Y28" s="48" t="s">
        <v>955</v>
      </c>
      <c r="Z28" s="48" t="s">
        <v>955</v>
      </c>
      <c r="AA28" s="48" t="s">
        <v>955</v>
      </c>
      <c r="AB28" s="48" t="s">
        <v>1967</v>
      </c>
      <c r="AC28" s="48">
        <v>3.0</v>
      </c>
      <c r="AD28" s="48" t="s">
        <v>1968</v>
      </c>
      <c r="AE28" s="48" t="s">
        <v>955</v>
      </c>
      <c r="AF28" s="48" t="s">
        <v>955</v>
      </c>
      <c r="AG28" s="48" t="s">
        <v>1976</v>
      </c>
      <c r="AH28" s="48" t="s">
        <v>1979</v>
      </c>
      <c r="AI28" s="48" t="s">
        <v>1999</v>
      </c>
      <c r="AJ28" s="48"/>
      <c r="AK28" s="48"/>
    </row>
    <row r="29" ht="22.5" customHeight="1">
      <c r="A29" s="58">
        <v>28.0</v>
      </c>
      <c r="B29" s="227">
        <f t="array" ref="B29">XLOOKUP(C29,SwiggyInvoiceAnnexture!$B$3:$B992,SwiggyInvoiceAnnexture!$A$3:$A992,"Order Not Found",0,1)</f>
        <v>45777</v>
      </c>
      <c r="C29" s="48">
        <v>2.0421549076123E14</v>
      </c>
      <c r="D29" s="48" t="s">
        <v>1563</v>
      </c>
      <c r="E29" s="248">
        <v>45768.834641203706</v>
      </c>
      <c r="F29" s="248">
        <v>45768.83493055555</v>
      </c>
      <c r="G29" s="248">
        <v>45768.85797453704</v>
      </c>
      <c r="H29" s="43">
        <v>2121.0</v>
      </c>
      <c r="I29" s="43">
        <v>101.0</v>
      </c>
      <c r="J29" s="43">
        <v>49.75</v>
      </c>
      <c r="K29" s="43">
        <v>49.75</v>
      </c>
      <c r="L29" s="43">
        <v>0.0</v>
      </c>
      <c r="M29" s="43">
        <v>0.75</v>
      </c>
      <c r="N29" s="43">
        <v>0.75</v>
      </c>
      <c r="O29" s="43">
        <v>0.0</v>
      </c>
      <c r="P29" s="43">
        <v>0.0</v>
      </c>
      <c r="Q29" s="43">
        <v>0.0</v>
      </c>
      <c r="R29" s="43">
        <v>0.0</v>
      </c>
      <c r="S29" s="48" t="b">
        <v>0</v>
      </c>
      <c r="T29" s="48" t="b">
        <v>0</v>
      </c>
      <c r="U29" s="48" t="b">
        <v>0</v>
      </c>
      <c r="V29" s="43">
        <v>0.0</v>
      </c>
      <c r="W29" s="43">
        <v>0.0</v>
      </c>
      <c r="X29" s="43">
        <v>30.0</v>
      </c>
      <c r="Y29" s="48" t="s">
        <v>955</v>
      </c>
      <c r="Z29" s="48" t="s">
        <v>955</v>
      </c>
      <c r="AA29" s="48" t="s">
        <v>955</v>
      </c>
      <c r="AB29" s="48" t="s">
        <v>1967</v>
      </c>
      <c r="AC29" s="48">
        <v>4.0</v>
      </c>
      <c r="AD29" s="48" t="s">
        <v>1968</v>
      </c>
      <c r="AE29" s="48" t="s">
        <v>955</v>
      </c>
      <c r="AF29" s="48" t="s">
        <v>955</v>
      </c>
      <c r="AG29" s="48" t="s">
        <v>1989</v>
      </c>
      <c r="AH29" s="48" t="s">
        <v>2000</v>
      </c>
      <c r="AI29" s="48" t="s">
        <v>2001</v>
      </c>
      <c r="AJ29" s="48" t="s">
        <v>2002</v>
      </c>
      <c r="AK29" s="48"/>
    </row>
    <row r="30" ht="22.5" customHeight="1">
      <c r="A30" s="58">
        <v>29.0</v>
      </c>
      <c r="B30" s="227">
        <f t="array" ref="B30">XLOOKUP(C30,SwiggyInvoiceAnnexture!$B$3:$B992,SwiggyInvoiceAnnexture!$A$3:$A992,"Order Not Found",0,1)</f>
        <v>45777</v>
      </c>
      <c r="C30" s="48">
        <v>2.04218347708026E14</v>
      </c>
      <c r="D30" s="48" t="s">
        <v>1563</v>
      </c>
      <c r="E30" s="248">
        <v>45768.86765046296</v>
      </c>
      <c r="F30" s="248">
        <v>45768.870625</v>
      </c>
      <c r="G30" s="248">
        <v>45768.91155092593</v>
      </c>
      <c r="H30" s="43">
        <v>1097.0</v>
      </c>
      <c r="I30" s="43">
        <v>52.26</v>
      </c>
      <c r="J30" s="43">
        <v>25.88</v>
      </c>
      <c r="K30" s="43">
        <v>25.88</v>
      </c>
      <c r="L30" s="43">
        <v>0.0</v>
      </c>
      <c r="M30" s="43">
        <v>0.25</v>
      </c>
      <c r="N30" s="43">
        <v>0.25</v>
      </c>
      <c r="O30" s="43">
        <v>0.0</v>
      </c>
      <c r="P30" s="43">
        <v>0.0</v>
      </c>
      <c r="Q30" s="43">
        <v>0.0</v>
      </c>
      <c r="R30" s="43">
        <v>0.0</v>
      </c>
      <c r="S30" s="48" t="b">
        <v>0</v>
      </c>
      <c r="T30" s="48" t="b">
        <v>0</v>
      </c>
      <c r="U30" s="48" t="b">
        <v>0</v>
      </c>
      <c r="V30" s="43">
        <v>0.0</v>
      </c>
      <c r="W30" s="43">
        <v>0.0</v>
      </c>
      <c r="X30" s="43">
        <v>10.0</v>
      </c>
      <c r="Y30" s="48" t="s">
        <v>955</v>
      </c>
      <c r="Z30" s="48" t="s">
        <v>955</v>
      </c>
      <c r="AA30" s="48" t="s">
        <v>955</v>
      </c>
      <c r="AB30" s="48" t="s">
        <v>1967</v>
      </c>
      <c r="AC30" s="48">
        <v>2.0</v>
      </c>
      <c r="AD30" s="48" t="s">
        <v>1968</v>
      </c>
      <c r="AE30" s="48" t="s">
        <v>955</v>
      </c>
      <c r="AF30" s="48" t="s">
        <v>955</v>
      </c>
      <c r="AG30" s="48" t="s">
        <v>1983</v>
      </c>
      <c r="AH30" s="48" t="s">
        <v>2003</v>
      </c>
      <c r="AI30" s="48"/>
      <c r="AJ30" s="48"/>
      <c r="AK30" s="48"/>
    </row>
    <row r="31" ht="22.5" customHeight="1">
      <c r="A31" s="58">
        <v>30.0</v>
      </c>
      <c r="B31" s="227">
        <f t="array" ref="B31">XLOOKUP(C31,SwiggyInvoiceAnnexture!$B$3:$B992,SwiggyInvoiceAnnexture!$A$3:$A992,"Order Not Found",0,1)</f>
        <v>45777</v>
      </c>
      <c r="C31" s="48">
        <v>2.04222343884996E14</v>
      </c>
      <c r="D31" s="48" t="s">
        <v>1563</v>
      </c>
      <c r="E31" s="248">
        <v>45768.91385416667</v>
      </c>
      <c r="F31" s="248">
        <v>45768.91559027778</v>
      </c>
      <c r="G31" s="248">
        <v>45768.956041666665</v>
      </c>
      <c r="H31" s="43">
        <v>793.0</v>
      </c>
      <c r="I31" s="43">
        <v>37.76</v>
      </c>
      <c r="J31" s="43">
        <v>18.63</v>
      </c>
      <c r="K31" s="43">
        <v>18.63</v>
      </c>
      <c r="L31" s="43">
        <v>0.0</v>
      </c>
      <c r="M31" s="43">
        <v>0.25</v>
      </c>
      <c r="N31" s="43">
        <v>0.25</v>
      </c>
      <c r="O31" s="43">
        <v>0.0</v>
      </c>
      <c r="P31" s="43">
        <v>0.0</v>
      </c>
      <c r="Q31" s="43">
        <v>0.0</v>
      </c>
      <c r="R31" s="43">
        <v>0.0</v>
      </c>
      <c r="S31" s="48" t="b">
        <v>0</v>
      </c>
      <c r="T31" s="48" t="b">
        <v>0</v>
      </c>
      <c r="U31" s="48" t="b">
        <v>0</v>
      </c>
      <c r="V31" s="43">
        <v>0.0</v>
      </c>
      <c r="W31" s="43">
        <v>0.0</v>
      </c>
      <c r="X31" s="43">
        <v>10.0</v>
      </c>
      <c r="Y31" s="48" t="s">
        <v>955</v>
      </c>
      <c r="Z31" s="48" t="s">
        <v>955</v>
      </c>
      <c r="AA31" s="48" t="s">
        <v>955</v>
      </c>
      <c r="AB31" s="48" t="s">
        <v>1967</v>
      </c>
      <c r="AC31" s="48">
        <v>1.0</v>
      </c>
      <c r="AD31" s="48" t="s">
        <v>1968</v>
      </c>
      <c r="AE31" s="48" t="s">
        <v>955</v>
      </c>
      <c r="AF31" s="48" t="s">
        <v>955</v>
      </c>
      <c r="AG31" s="48" t="s">
        <v>2004</v>
      </c>
      <c r="AH31" s="48"/>
      <c r="AI31" s="48"/>
      <c r="AJ31" s="48"/>
      <c r="AK31" s="48"/>
    </row>
    <row r="32" ht="22.5" customHeight="1">
      <c r="A32" s="58">
        <v>31.0</v>
      </c>
      <c r="B32" s="227">
        <f t="array" ref="B32">XLOOKUP(C32,SwiggyInvoiceAnnexture!$B$3:$B992,SwiggyInvoiceAnnexture!$A$3:$A992,"Order Not Found",0,1)</f>
        <v>45777</v>
      </c>
      <c r="C32" s="48">
        <v>2.04287737282944E14</v>
      </c>
      <c r="D32" s="48" t="s">
        <v>1563</v>
      </c>
      <c r="E32" s="248">
        <v>45769.670752314814</v>
      </c>
      <c r="F32" s="248">
        <v>45769.67270833333</v>
      </c>
      <c r="G32" s="248">
        <v>45769.70494212963</v>
      </c>
      <c r="H32" s="43">
        <v>530.0</v>
      </c>
      <c r="I32" s="43">
        <v>25.26</v>
      </c>
      <c r="J32" s="43">
        <v>12.38</v>
      </c>
      <c r="K32" s="43">
        <v>12.38</v>
      </c>
      <c r="L32" s="43">
        <v>0.0</v>
      </c>
      <c r="M32" s="43">
        <v>0.25</v>
      </c>
      <c r="N32" s="43">
        <v>0.25</v>
      </c>
      <c r="O32" s="43">
        <v>0.0</v>
      </c>
      <c r="P32" s="43">
        <v>0.0</v>
      </c>
      <c r="Q32" s="43">
        <v>0.0</v>
      </c>
      <c r="R32" s="43">
        <v>0.0</v>
      </c>
      <c r="S32" s="48" t="b">
        <v>0</v>
      </c>
      <c r="T32" s="48" t="b">
        <v>0</v>
      </c>
      <c r="U32" s="48" t="b">
        <v>0</v>
      </c>
      <c r="V32" s="43">
        <v>0.0</v>
      </c>
      <c r="W32" s="43">
        <v>0.0</v>
      </c>
      <c r="X32" s="43">
        <v>10.0</v>
      </c>
      <c r="Y32" s="48" t="s">
        <v>955</v>
      </c>
      <c r="Z32" s="48" t="s">
        <v>955</v>
      </c>
      <c r="AA32" s="48" t="s">
        <v>955</v>
      </c>
      <c r="AB32" s="48" t="s">
        <v>1967</v>
      </c>
      <c r="AC32" s="48">
        <v>1.0</v>
      </c>
      <c r="AD32" s="48" t="s">
        <v>1968</v>
      </c>
      <c r="AE32" s="48" t="s">
        <v>955</v>
      </c>
      <c r="AF32" s="48" t="s">
        <v>955</v>
      </c>
      <c r="AG32" s="48" t="s">
        <v>2005</v>
      </c>
      <c r="AH32" s="48"/>
      <c r="AI32" s="48"/>
      <c r="AJ32" s="48"/>
      <c r="AK32" s="48"/>
    </row>
    <row r="33" ht="22.5" customHeight="1">
      <c r="A33" s="58">
        <v>32.0</v>
      </c>
      <c r="B33" s="227">
        <f t="array" ref="B33">XLOOKUP(C33,SwiggyInvoiceAnnexture!$B$3:$B992,SwiggyInvoiceAnnexture!$A$3:$A992,"Order Not Found",0,1)</f>
        <v>45777</v>
      </c>
      <c r="C33" s="48">
        <v>2.04288821088966E14</v>
      </c>
      <c r="D33" s="48" t="s">
        <v>1563</v>
      </c>
      <c r="E33" s="248">
        <v>45769.683344907404</v>
      </c>
      <c r="F33" s="248">
        <v>45769.68456018518</v>
      </c>
      <c r="G33" s="248">
        <v>45769.72445601852</v>
      </c>
      <c r="H33" s="43">
        <v>1664.0</v>
      </c>
      <c r="I33" s="43">
        <v>79.26</v>
      </c>
      <c r="J33" s="43">
        <v>39.13</v>
      </c>
      <c r="K33" s="43">
        <v>39.13</v>
      </c>
      <c r="L33" s="43">
        <v>0.0</v>
      </c>
      <c r="M33" s="43">
        <v>0.5</v>
      </c>
      <c r="N33" s="43">
        <v>0.5</v>
      </c>
      <c r="O33" s="43">
        <v>0.0</v>
      </c>
      <c r="P33" s="43">
        <v>0.0</v>
      </c>
      <c r="Q33" s="43">
        <v>0.0</v>
      </c>
      <c r="R33" s="43">
        <v>0.0</v>
      </c>
      <c r="S33" s="48" t="b">
        <v>0</v>
      </c>
      <c r="T33" s="48" t="b">
        <v>0</v>
      </c>
      <c r="U33" s="48" t="b">
        <v>0</v>
      </c>
      <c r="V33" s="43">
        <v>0.0</v>
      </c>
      <c r="W33" s="43">
        <v>0.0</v>
      </c>
      <c r="X33" s="43">
        <v>20.0</v>
      </c>
      <c r="Y33" s="48" t="s">
        <v>955</v>
      </c>
      <c r="Z33" s="48" t="s">
        <v>955</v>
      </c>
      <c r="AA33" s="48" t="s">
        <v>955</v>
      </c>
      <c r="AB33" s="48" t="s">
        <v>1967</v>
      </c>
      <c r="AC33" s="48">
        <v>2.0</v>
      </c>
      <c r="AD33" s="48" t="s">
        <v>1968</v>
      </c>
      <c r="AE33" s="48" t="s">
        <v>955</v>
      </c>
      <c r="AF33" s="48" t="s">
        <v>955</v>
      </c>
      <c r="AG33" s="48" t="s">
        <v>2006</v>
      </c>
      <c r="AH33" s="48" t="s">
        <v>2007</v>
      </c>
      <c r="AI33" s="48"/>
      <c r="AJ33" s="48"/>
      <c r="AK33" s="48"/>
    </row>
    <row r="34" ht="22.5" customHeight="1">
      <c r="A34" s="58">
        <v>33.0</v>
      </c>
      <c r="B34" s="227">
        <f t="array" ref="B34">XLOOKUP(C34,SwiggyInvoiceAnnexture!$B$3:$B992,SwiggyInvoiceAnnexture!$A$3:$A992,"Order Not Found",0,1)</f>
        <v>45777</v>
      </c>
      <c r="C34" s="48">
        <v>2.04292365396131E14</v>
      </c>
      <c r="D34" s="48" t="s">
        <v>1563</v>
      </c>
      <c r="E34" s="248">
        <v>45769.72431712963</v>
      </c>
      <c r="F34" s="248">
        <v>45769.72479166667</v>
      </c>
      <c r="G34" s="248">
        <v>45769.753541666665</v>
      </c>
      <c r="H34" s="43">
        <v>614.0</v>
      </c>
      <c r="I34" s="43">
        <v>29.26</v>
      </c>
      <c r="J34" s="43">
        <v>14.38</v>
      </c>
      <c r="K34" s="43">
        <v>14.38</v>
      </c>
      <c r="L34" s="43">
        <v>0.0</v>
      </c>
      <c r="M34" s="43">
        <v>0.25</v>
      </c>
      <c r="N34" s="43">
        <v>0.25</v>
      </c>
      <c r="O34" s="43">
        <v>0.0</v>
      </c>
      <c r="P34" s="43">
        <v>0.0</v>
      </c>
      <c r="Q34" s="43">
        <v>0.0</v>
      </c>
      <c r="R34" s="43">
        <v>0.0</v>
      </c>
      <c r="S34" s="48" t="b">
        <v>0</v>
      </c>
      <c r="T34" s="48" t="b">
        <v>0</v>
      </c>
      <c r="U34" s="48" t="b">
        <v>0</v>
      </c>
      <c r="V34" s="43">
        <v>0.0</v>
      </c>
      <c r="W34" s="43">
        <v>0.0</v>
      </c>
      <c r="X34" s="43">
        <v>10.0</v>
      </c>
      <c r="Y34" s="48" t="s">
        <v>955</v>
      </c>
      <c r="Z34" s="48" t="s">
        <v>955</v>
      </c>
      <c r="AA34" s="48" t="s">
        <v>955</v>
      </c>
      <c r="AB34" s="48" t="s">
        <v>1967</v>
      </c>
      <c r="AC34" s="48">
        <v>1.0</v>
      </c>
      <c r="AD34" s="48" t="s">
        <v>1968</v>
      </c>
      <c r="AE34" s="48" t="s">
        <v>955</v>
      </c>
      <c r="AF34" s="48" t="s">
        <v>955</v>
      </c>
      <c r="AG34" s="48" t="s">
        <v>2008</v>
      </c>
      <c r="AH34" s="48"/>
      <c r="AI34" s="48"/>
      <c r="AJ34" s="48"/>
      <c r="AK34" s="48"/>
    </row>
    <row r="35" ht="22.5" customHeight="1">
      <c r="A35" s="58">
        <v>34.0</v>
      </c>
      <c r="B35" s="227">
        <f t="array" ref="B35">XLOOKUP(C35,SwiggyInvoiceAnnexture!$B$3:$B992,SwiggyInvoiceAnnexture!$A$3:$A992,"Order Not Found",0,1)</f>
        <v>45777</v>
      </c>
      <c r="C35" s="48">
        <v>2.04294771366388E14</v>
      </c>
      <c r="D35" s="48" t="s">
        <v>1563</v>
      </c>
      <c r="E35" s="248">
        <v>45769.75219907407</v>
      </c>
      <c r="F35" s="248">
        <v>45769.752384259256</v>
      </c>
      <c r="G35" s="248">
        <v>45769.76547453704</v>
      </c>
      <c r="H35" s="43">
        <v>168.0</v>
      </c>
      <c r="I35" s="43">
        <v>8.0</v>
      </c>
      <c r="J35" s="43">
        <v>4.0</v>
      </c>
      <c r="K35" s="43">
        <v>4.0</v>
      </c>
      <c r="L35" s="43">
        <v>0.0</v>
      </c>
      <c r="M35" s="43">
        <v>0.0</v>
      </c>
      <c r="N35" s="43">
        <v>0.0</v>
      </c>
      <c r="O35" s="43">
        <v>0.0</v>
      </c>
      <c r="P35" s="43">
        <v>0.0</v>
      </c>
      <c r="Q35" s="43">
        <v>0.0</v>
      </c>
      <c r="R35" s="43">
        <v>0.0</v>
      </c>
      <c r="S35" s="48" t="b">
        <v>0</v>
      </c>
      <c r="T35" s="48" t="b">
        <v>0</v>
      </c>
      <c r="U35" s="48" t="b">
        <v>0</v>
      </c>
      <c r="V35" s="43">
        <v>0.0</v>
      </c>
      <c r="W35" s="43">
        <v>0.0</v>
      </c>
      <c r="X35" s="43">
        <v>0.0</v>
      </c>
      <c r="Y35" s="48" t="s">
        <v>955</v>
      </c>
      <c r="Z35" s="48" t="s">
        <v>955</v>
      </c>
      <c r="AA35" s="48" t="s">
        <v>955</v>
      </c>
      <c r="AB35" s="48" t="s">
        <v>1967</v>
      </c>
      <c r="AC35" s="48">
        <v>1.0</v>
      </c>
      <c r="AD35" s="48" t="s">
        <v>1968</v>
      </c>
      <c r="AE35" s="48" t="s">
        <v>955</v>
      </c>
      <c r="AF35" s="48" t="s">
        <v>955</v>
      </c>
      <c r="AG35" s="48" t="s">
        <v>1986</v>
      </c>
      <c r="AH35" s="48"/>
      <c r="AI35" s="48"/>
      <c r="AJ35" s="48"/>
      <c r="AK35" s="48"/>
    </row>
    <row r="36" ht="22.5" customHeight="1">
      <c r="A36" s="58">
        <v>35.0</v>
      </c>
      <c r="B36" s="227">
        <f t="array" ref="B36">XLOOKUP(C36,SwiggyInvoiceAnnexture!$B$3:$B992,SwiggyInvoiceAnnexture!$A$3:$A992,"Order Not Found",0,1)</f>
        <v>45777</v>
      </c>
      <c r="C36" s="48">
        <v>2.04299841075979E14</v>
      </c>
      <c r="D36" s="48" t="s">
        <v>1563</v>
      </c>
      <c r="E36" s="248">
        <v>45769.810844907406</v>
      </c>
      <c r="F36" s="248">
        <v>45769.813263888886</v>
      </c>
      <c r="G36" s="248">
        <v>45769.82745370371</v>
      </c>
      <c r="H36" s="43">
        <v>614.0</v>
      </c>
      <c r="I36" s="43">
        <v>29.26</v>
      </c>
      <c r="J36" s="43">
        <v>14.38</v>
      </c>
      <c r="K36" s="43">
        <v>14.38</v>
      </c>
      <c r="L36" s="43">
        <v>0.0</v>
      </c>
      <c r="M36" s="43">
        <v>0.25</v>
      </c>
      <c r="N36" s="43">
        <v>0.25</v>
      </c>
      <c r="O36" s="43">
        <v>0.0</v>
      </c>
      <c r="P36" s="43">
        <v>0.0</v>
      </c>
      <c r="Q36" s="43">
        <v>0.0</v>
      </c>
      <c r="R36" s="43">
        <v>0.0</v>
      </c>
      <c r="S36" s="48" t="b">
        <v>0</v>
      </c>
      <c r="T36" s="48" t="b">
        <v>0</v>
      </c>
      <c r="U36" s="48" t="b">
        <v>0</v>
      </c>
      <c r="V36" s="43">
        <v>0.0</v>
      </c>
      <c r="W36" s="43">
        <v>0.0</v>
      </c>
      <c r="X36" s="43">
        <v>10.0</v>
      </c>
      <c r="Y36" s="48" t="s">
        <v>955</v>
      </c>
      <c r="Z36" s="48" t="s">
        <v>955</v>
      </c>
      <c r="AA36" s="48" t="s">
        <v>955</v>
      </c>
      <c r="AB36" s="48" t="s">
        <v>1967</v>
      </c>
      <c r="AC36" s="48">
        <v>1.0</v>
      </c>
      <c r="AD36" s="48" t="s">
        <v>1968</v>
      </c>
      <c r="AE36" s="48" t="s">
        <v>955</v>
      </c>
      <c r="AF36" s="48" t="s">
        <v>955</v>
      </c>
      <c r="AG36" s="48" t="s">
        <v>1975</v>
      </c>
      <c r="AH36" s="48"/>
      <c r="AI36" s="48"/>
      <c r="AJ36" s="48"/>
      <c r="AK36" s="48"/>
    </row>
    <row r="37" ht="22.5" customHeight="1">
      <c r="A37" s="58">
        <v>36.0</v>
      </c>
      <c r="B37" s="227">
        <f t="array" ref="B37">XLOOKUP(C37,SwiggyInvoiceAnnexture!$B$3:$B992,SwiggyInvoiceAnnexture!$A$3:$A992,"Order Not Found",0,1)</f>
        <v>45777</v>
      </c>
      <c r="C37" s="48">
        <v>2.04300656245087E14</v>
      </c>
      <c r="D37" s="48" t="s">
        <v>1563</v>
      </c>
      <c r="E37" s="248">
        <v>45769.82030092592</v>
      </c>
      <c r="F37" s="248">
        <v>45769.820439814815</v>
      </c>
      <c r="G37" s="248">
        <v>45769.84494212963</v>
      </c>
      <c r="H37" s="43">
        <v>1024.0</v>
      </c>
      <c r="I37" s="43">
        <v>48.76</v>
      </c>
      <c r="J37" s="43">
        <v>24.13</v>
      </c>
      <c r="K37" s="43">
        <v>24.13</v>
      </c>
      <c r="L37" s="43">
        <v>0.0</v>
      </c>
      <c r="M37" s="43">
        <v>0.25</v>
      </c>
      <c r="N37" s="43">
        <v>0.25</v>
      </c>
      <c r="O37" s="43">
        <v>0.0</v>
      </c>
      <c r="P37" s="43">
        <v>0.0</v>
      </c>
      <c r="Q37" s="43">
        <v>0.0</v>
      </c>
      <c r="R37" s="43">
        <v>0.0</v>
      </c>
      <c r="S37" s="48" t="b">
        <v>0</v>
      </c>
      <c r="T37" s="48" t="b">
        <v>0</v>
      </c>
      <c r="U37" s="48" t="b">
        <v>0</v>
      </c>
      <c r="V37" s="43">
        <v>0.0</v>
      </c>
      <c r="W37" s="43">
        <v>0.0</v>
      </c>
      <c r="X37" s="43">
        <v>10.0</v>
      </c>
      <c r="Y37" s="48" t="s">
        <v>955</v>
      </c>
      <c r="Z37" s="48" t="s">
        <v>955</v>
      </c>
      <c r="AA37" s="48" t="s">
        <v>955</v>
      </c>
      <c r="AB37" s="48" t="s">
        <v>1967</v>
      </c>
      <c r="AC37" s="48">
        <v>2.0</v>
      </c>
      <c r="AD37" s="48" t="s">
        <v>1968</v>
      </c>
      <c r="AE37" s="48" t="s">
        <v>955</v>
      </c>
      <c r="AF37" s="48" t="s">
        <v>955</v>
      </c>
      <c r="AG37" s="48" t="s">
        <v>2009</v>
      </c>
      <c r="AH37" s="48" t="s">
        <v>1975</v>
      </c>
      <c r="AI37" s="48"/>
      <c r="AJ37" s="48"/>
      <c r="AK37" s="48"/>
    </row>
    <row r="38" ht="22.5" customHeight="1">
      <c r="A38" s="58">
        <v>37.0</v>
      </c>
      <c r="B38" s="227">
        <f t="array" ref="B38">XLOOKUP(C38,SwiggyInvoiceAnnexture!$B$3:$B992,SwiggyInvoiceAnnexture!$A$3:$A992,"Order Not Found",0,1)</f>
        <v>45777</v>
      </c>
      <c r="C38" s="48">
        <v>2.04303850607557E14</v>
      </c>
      <c r="D38" s="48" t="s">
        <v>1563</v>
      </c>
      <c r="E38" s="248">
        <v>45769.85732638889</v>
      </c>
      <c r="F38" s="248">
        <v>45769.85759259259</v>
      </c>
      <c r="G38" s="248">
        <v>45769.88658564815</v>
      </c>
      <c r="H38" s="43">
        <v>1575.0</v>
      </c>
      <c r="I38" s="43">
        <v>75.0</v>
      </c>
      <c r="J38" s="43">
        <v>37.25</v>
      </c>
      <c r="K38" s="43">
        <v>37.25</v>
      </c>
      <c r="L38" s="43">
        <v>0.0</v>
      </c>
      <c r="M38" s="43">
        <v>0.25</v>
      </c>
      <c r="N38" s="43">
        <v>0.25</v>
      </c>
      <c r="O38" s="43">
        <v>0.0</v>
      </c>
      <c r="P38" s="43">
        <v>0.0</v>
      </c>
      <c r="Q38" s="43">
        <v>0.0</v>
      </c>
      <c r="R38" s="43">
        <v>0.0</v>
      </c>
      <c r="S38" s="48" t="b">
        <v>0</v>
      </c>
      <c r="T38" s="48" t="b">
        <v>0</v>
      </c>
      <c r="U38" s="48" t="b">
        <v>0</v>
      </c>
      <c r="V38" s="43">
        <v>0.0</v>
      </c>
      <c r="W38" s="43">
        <v>0.0</v>
      </c>
      <c r="X38" s="43">
        <v>10.0</v>
      </c>
      <c r="Y38" s="48" t="s">
        <v>955</v>
      </c>
      <c r="Z38" s="48" t="s">
        <v>955</v>
      </c>
      <c r="AA38" s="48" t="s">
        <v>955</v>
      </c>
      <c r="AB38" s="48" t="s">
        <v>1967</v>
      </c>
      <c r="AC38" s="48">
        <v>3.0</v>
      </c>
      <c r="AD38" s="48" t="s">
        <v>1968</v>
      </c>
      <c r="AE38" s="48" t="s">
        <v>955</v>
      </c>
      <c r="AF38" s="48" t="s">
        <v>955</v>
      </c>
      <c r="AG38" s="48" t="s">
        <v>1979</v>
      </c>
      <c r="AH38" s="48" t="s">
        <v>1972</v>
      </c>
      <c r="AI38" s="48" t="s">
        <v>1993</v>
      </c>
      <c r="AJ38" s="48"/>
      <c r="AK38" s="48"/>
    </row>
    <row r="39" ht="22.5" customHeight="1">
      <c r="A39" s="58">
        <v>38.0</v>
      </c>
      <c r="B39" s="227">
        <f t="array" ref="B39">XLOOKUP(C39,SwiggyInvoiceAnnexture!$B$3:$B992,SwiggyInvoiceAnnexture!$A$3:$A992,"Order Not Found",0,1)</f>
        <v>45777</v>
      </c>
      <c r="C39" s="48">
        <v>2.04305353193813E14</v>
      </c>
      <c r="D39" s="48" t="s">
        <v>1563</v>
      </c>
      <c r="E39" s="248">
        <v>45769.87464120371</v>
      </c>
      <c r="F39" s="248">
        <v>45769.87479166667</v>
      </c>
      <c r="G39" s="248">
        <v>45769.89346064815</v>
      </c>
      <c r="H39" s="43">
        <v>614.0</v>
      </c>
      <c r="I39" s="43">
        <v>29.26</v>
      </c>
      <c r="J39" s="43">
        <v>14.38</v>
      </c>
      <c r="K39" s="43">
        <v>14.38</v>
      </c>
      <c r="L39" s="43">
        <v>0.0</v>
      </c>
      <c r="M39" s="43">
        <v>0.25</v>
      </c>
      <c r="N39" s="43">
        <v>0.25</v>
      </c>
      <c r="O39" s="43">
        <v>0.0</v>
      </c>
      <c r="P39" s="43">
        <v>0.0</v>
      </c>
      <c r="Q39" s="43">
        <v>0.0</v>
      </c>
      <c r="R39" s="43">
        <v>0.0</v>
      </c>
      <c r="S39" s="48" t="b">
        <v>0</v>
      </c>
      <c r="T39" s="48" t="b">
        <v>0</v>
      </c>
      <c r="U39" s="48" t="b">
        <v>0</v>
      </c>
      <c r="V39" s="43">
        <v>0.0</v>
      </c>
      <c r="W39" s="43">
        <v>0.0</v>
      </c>
      <c r="X39" s="43">
        <v>10.0</v>
      </c>
      <c r="Y39" s="48" t="s">
        <v>955</v>
      </c>
      <c r="Z39" s="48" t="s">
        <v>955</v>
      </c>
      <c r="AA39" s="48" t="s">
        <v>955</v>
      </c>
      <c r="AB39" s="48" t="s">
        <v>1967</v>
      </c>
      <c r="AC39" s="48">
        <v>1.0</v>
      </c>
      <c r="AD39" s="48" t="s">
        <v>1968</v>
      </c>
      <c r="AE39" s="48" t="s">
        <v>955</v>
      </c>
      <c r="AF39" s="48" t="s">
        <v>955</v>
      </c>
      <c r="AG39" s="48" t="s">
        <v>2008</v>
      </c>
      <c r="AH39" s="48"/>
      <c r="AI39" s="48"/>
      <c r="AJ39" s="48"/>
      <c r="AK39" s="48"/>
    </row>
    <row r="40" ht="22.5" customHeight="1">
      <c r="A40" s="58">
        <v>39.0</v>
      </c>
      <c r="B40" s="227">
        <f t="array" ref="B40">XLOOKUP(C40,SwiggyInvoiceAnnexture!$B$3:$B992,SwiggyInvoiceAnnexture!$A$3:$A992,"Order Not Found",0,1)</f>
        <v>45777</v>
      </c>
      <c r="C40" s="48">
        <v>2.04359894567486E14</v>
      </c>
      <c r="D40" s="48" t="s">
        <v>1563</v>
      </c>
      <c r="E40" s="248">
        <v>45770.50575231481</v>
      </c>
      <c r="F40" s="248">
        <v>45770.507523148146</v>
      </c>
      <c r="G40" s="248">
        <v>45770.535520833335</v>
      </c>
      <c r="H40" s="43">
        <v>530.0</v>
      </c>
      <c r="I40" s="43">
        <v>25.26</v>
      </c>
      <c r="J40" s="43">
        <v>12.38</v>
      </c>
      <c r="K40" s="43">
        <v>12.38</v>
      </c>
      <c r="L40" s="43">
        <v>0.0</v>
      </c>
      <c r="M40" s="43">
        <v>0.25</v>
      </c>
      <c r="N40" s="43">
        <v>0.25</v>
      </c>
      <c r="O40" s="43">
        <v>0.0</v>
      </c>
      <c r="P40" s="43">
        <v>0.0</v>
      </c>
      <c r="Q40" s="43">
        <v>0.0</v>
      </c>
      <c r="R40" s="43">
        <v>0.0</v>
      </c>
      <c r="S40" s="48" t="b">
        <v>0</v>
      </c>
      <c r="T40" s="48" t="b">
        <v>0</v>
      </c>
      <c r="U40" s="48" t="b">
        <v>0</v>
      </c>
      <c r="V40" s="43">
        <v>0.0</v>
      </c>
      <c r="W40" s="43">
        <v>0.0</v>
      </c>
      <c r="X40" s="43">
        <v>10.0</v>
      </c>
      <c r="Y40" s="48" t="s">
        <v>955</v>
      </c>
      <c r="Z40" s="48" t="s">
        <v>955</v>
      </c>
      <c r="AA40" s="48" t="s">
        <v>955</v>
      </c>
      <c r="AB40" s="48" t="s">
        <v>1967</v>
      </c>
      <c r="AC40" s="48">
        <v>1.0</v>
      </c>
      <c r="AD40" s="48" t="s">
        <v>1968</v>
      </c>
      <c r="AE40" s="48" t="s">
        <v>955</v>
      </c>
      <c r="AF40" s="48" t="s">
        <v>955</v>
      </c>
      <c r="AG40" s="48" t="s">
        <v>2005</v>
      </c>
      <c r="AH40" s="48"/>
      <c r="AI40" s="48"/>
      <c r="AJ40" s="48"/>
      <c r="AK40" s="48"/>
    </row>
    <row r="41" ht="22.5" customHeight="1">
      <c r="A41" s="58">
        <v>40.0</v>
      </c>
      <c r="B41" s="227">
        <f t="array" ref="B41">XLOOKUP(C41,SwiggyInvoiceAnnexture!$B$3:$B992,SwiggyInvoiceAnnexture!$A$3:$A992,"Order Not Found",0,1)</f>
        <v>45777</v>
      </c>
      <c r="C41" s="48">
        <v>2.04361637504711E14</v>
      </c>
      <c r="D41" s="48" t="s">
        <v>1563</v>
      </c>
      <c r="E41" s="248">
        <v>45770.52612268519</v>
      </c>
      <c r="F41" s="248">
        <v>45770.52663194444</v>
      </c>
      <c r="G41" s="248">
        <v>45770.5616087963</v>
      </c>
      <c r="H41" s="43">
        <v>1123.0</v>
      </c>
      <c r="I41" s="43">
        <v>53.5</v>
      </c>
      <c r="J41" s="43">
        <v>26.25</v>
      </c>
      <c r="K41" s="43">
        <v>26.25</v>
      </c>
      <c r="L41" s="43">
        <v>0.0</v>
      </c>
      <c r="M41" s="43">
        <v>0.5</v>
      </c>
      <c r="N41" s="43">
        <v>0.5</v>
      </c>
      <c r="O41" s="43">
        <v>0.0</v>
      </c>
      <c r="P41" s="43">
        <v>0.0</v>
      </c>
      <c r="Q41" s="43">
        <v>0.0</v>
      </c>
      <c r="R41" s="43">
        <v>0.0</v>
      </c>
      <c r="S41" s="48" t="b">
        <v>0</v>
      </c>
      <c r="T41" s="48" t="b">
        <v>0</v>
      </c>
      <c r="U41" s="48" t="b">
        <v>0</v>
      </c>
      <c r="V41" s="43">
        <v>0.0</v>
      </c>
      <c r="W41" s="43">
        <v>0.0</v>
      </c>
      <c r="X41" s="43">
        <v>20.0</v>
      </c>
      <c r="Y41" s="48" t="s">
        <v>955</v>
      </c>
      <c r="Z41" s="48" t="s">
        <v>955</v>
      </c>
      <c r="AA41" s="48" t="s">
        <v>955</v>
      </c>
      <c r="AB41" s="48" t="s">
        <v>1967</v>
      </c>
      <c r="AC41" s="48">
        <v>2.0</v>
      </c>
      <c r="AD41" s="48" t="s">
        <v>1968</v>
      </c>
      <c r="AE41" s="48" t="s">
        <v>955</v>
      </c>
      <c r="AF41" s="48" t="s">
        <v>955</v>
      </c>
      <c r="AG41" s="48" t="s">
        <v>1975</v>
      </c>
      <c r="AH41" s="48" t="s">
        <v>2000</v>
      </c>
      <c r="AI41" s="48"/>
      <c r="AJ41" s="48"/>
      <c r="AK41" s="48"/>
    </row>
    <row r="42" ht="22.5" customHeight="1">
      <c r="A42" s="58">
        <v>41.0</v>
      </c>
      <c r="B42" s="227">
        <f t="array" ref="B42">XLOOKUP(C42,SwiggyInvoiceAnnexture!$B$3:$B992,SwiggyInvoiceAnnexture!$A$3:$A992,"Order Not Found",0,1)</f>
        <v>45777</v>
      </c>
      <c r="C42" s="48">
        <v>2.04366702358606E14</v>
      </c>
      <c r="D42" s="48" t="s">
        <v>1563</v>
      </c>
      <c r="E42" s="248">
        <v>45770.58478009259</v>
      </c>
      <c r="F42" s="248">
        <v>45770.58493055555</v>
      </c>
      <c r="G42" s="248">
        <v>45770.60190972222</v>
      </c>
      <c r="H42" s="43">
        <v>866.0</v>
      </c>
      <c r="I42" s="43">
        <v>41.26</v>
      </c>
      <c r="J42" s="43">
        <v>20.38</v>
      </c>
      <c r="K42" s="43">
        <v>20.38</v>
      </c>
      <c r="L42" s="43">
        <v>0.0</v>
      </c>
      <c r="M42" s="43">
        <v>0.25</v>
      </c>
      <c r="N42" s="43">
        <v>0.25</v>
      </c>
      <c r="O42" s="43">
        <v>0.0</v>
      </c>
      <c r="P42" s="43">
        <v>0.0</v>
      </c>
      <c r="Q42" s="43">
        <v>0.0</v>
      </c>
      <c r="R42" s="43">
        <v>0.0</v>
      </c>
      <c r="S42" s="48" t="b">
        <v>0</v>
      </c>
      <c r="T42" s="48" t="b">
        <v>0</v>
      </c>
      <c r="U42" s="48" t="b">
        <v>0</v>
      </c>
      <c r="V42" s="43">
        <v>0.0</v>
      </c>
      <c r="W42" s="43">
        <v>0.0</v>
      </c>
      <c r="X42" s="43">
        <v>10.0</v>
      </c>
      <c r="Y42" s="48" t="s">
        <v>955</v>
      </c>
      <c r="Z42" s="48" t="s">
        <v>955</v>
      </c>
      <c r="AA42" s="48" t="s">
        <v>955</v>
      </c>
      <c r="AB42" s="48" t="s">
        <v>1967</v>
      </c>
      <c r="AC42" s="48">
        <v>2.0</v>
      </c>
      <c r="AD42" s="48" t="s">
        <v>1968</v>
      </c>
      <c r="AE42" s="48" t="s">
        <v>955</v>
      </c>
      <c r="AF42" s="48" t="s">
        <v>955</v>
      </c>
      <c r="AG42" s="48" t="s">
        <v>1975</v>
      </c>
      <c r="AH42" s="48" t="s">
        <v>1979</v>
      </c>
      <c r="AI42" s="48"/>
      <c r="AJ42" s="48"/>
      <c r="AK42" s="48"/>
    </row>
    <row r="43" ht="22.5" customHeight="1">
      <c r="A43" s="58">
        <v>42.0</v>
      </c>
      <c r="B43" s="227">
        <f t="array" ref="B43">XLOOKUP(C43,SwiggyInvoiceAnnexture!$B$3:$B992,SwiggyInvoiceAnnexture!$A$3:$A992,"Order Not Found",0,1)</f>
        <v>45777</v>
      </c>
      <c r="C43" s="48">
        <v>2.0436705813621E14</v>
      </c>
      <c r="D43" s="48" t="s">
        <v>1563</v>
      </c>
      <c r="E43" s="248">
        <v>45770.58868055556</v>
      </c>
      <c r="F43" s="248">
        <v>45770.588958333334</v>
      </c>
      <c r="G43" s="248">
        <v>45770.61152777778</v>
      </c>
      <c r="H43" s="43">
        <v>898.0</v>
      </c>
      <c r="I43" s="43">
        <v>42.76</v>
      </c>
      <c r="J43" s="43">
        <v>21.13</v>
      </c>
      <c r="K43" s="43">
        <v>21.13</v>
      </c>
      <c r="L43" s="43">
        <v>0.0</v>
      </c>
      <c r="M43" s="43">
        <v>0.25</v>
      </c>
      <c r="N43" s="43">
        <v>0.25</v>
      </c>
      <c r="O43" s="43">
        <v>0.0</v>
      </c>
      <c r="P43" s="43">
        <v>0.0</v>
      </c>
      <c r="Q43" s="43">
        <v>0.0</v>
      </c>
      <c r="R43" s="43">
        <v>0.0</v>
      </c>
      <c r="S43" s="48" t="b">
        <v>0</v>
      </c>
      <c r="T43" s="48" t="b">
        <v>0</v>
      </c>
      <c r="U43" s="48" t="b">
        <v>0</v>
      </c>
      <c r="V43" s="43">
        <v>0.0</v>
      </c>
      <c r="W43" s="43">
        <v>0.0</v>
      </c>
      <c r="X43" s="43">
        <v>10.0</v>
      </c>
      <c r="Y43" s="48" t="s">
        <v>955</v>
      </c>
      <c r="Z43" s="48" t="s">
        <v>955</v>
      </c>
      <c r="AA43" s="48" t="s">
        <v>955</v>
      </c>
      <c r="AB43" s="48" t="s">
        <v>1967</v>
      </c>
      <c r="AC43" s="48">
        <v>1.0</v>
      </c>
      <c r="AD43" s="48" t="s">
        <v>1968</v>
      </c>
      <c r="AE43" s="48" t="s">
        <v>955</v>
      </c>
      <c r="AF43" s="48" t="s">
        <v>955</v>
      </c>
      <c r="AG43" s="48" t="s">
        <v>2010</v>
      </c>
      <c r="AH43" s="48"/>
      <c r="AI43" s="48"/>
      <c r="AJ43" s="48"/>
      <c r="AK43" s="48"/>
    </row>
    <row r="44" ht="22.5" customHeight="1">
      <c r="A44" s="58">
        <v>43.0</v>
      </c>
      <c r="B44" s="227">
        <f t="array" ref="B44">XLOOKUP(C44,SwiggyInvoiceAnnexture!$B$3:$B992,SwiggyInvoiceAnnexture!$A$3:$A992,"Order Not Found",0,1)</f>
        <v>45777</v>
      </c>
      <c r="C44" s="48">
        <v>2.04381833273804E14</v>
      </c>
      <c r="D44" s="48" t="s">
        <v>1563</v>
      </c>
      <c r="E44" s="248">
        <v>45770.75965277778</v>
      </c>
      <c r="F44" s="248">
        <v>45770.75980324074</v>
      </c>
      <c r="G44" s="248">
        <v>45770.78670138889</v>
      </c>
      <c r="H44" s="43">
        <v>677.0</v>
      </c>
      <c r="I44" s="43">
        <v>32.26</v>
      </c>
      <c r="J44" s="43">
        <v>15.88</v>
      </c>
      <c r="K44" s="43">
        <v>15.88</v>
      </c>
      <c r="L44" s="43">
        <v>0.0</v>
      </c>
      <c r="M44" s="43">
        <v>0.25</v>
      </c>
      <c r="N44" s="43">
        <v>0.25</v>
      </c>
      <c r="O44" s="43">
        <v>0.0</v>
      </c>
      <c r="P44" s="43">
        <v>0.0</v>
      </c>
      <c r="Q44" s="43">
        <v>0.0</v>
      </c>
      <c r="R44" s="43">
        <v>0.0</v>
      </c>
      <c r="S44" s="48" t="b">
        <v>0</v>
      </c>
      <c r="T44" s="48" t="b">
        <v>0</v>
      </c>
      <c r="U44" s="48" t="b">
        <v>0</v>
      </c>
      <c r="V44" s="43">
        <v>0.0</v>
      </c>
      <c r="W44" s="43">
        <v>0.0</v>
      </c>
      <c r="X44" s="43">
        <v>10.0</v>
      </c>
      <c r="Y44" s="48" t="s">
        <v>955</v>
      </c>
      <c r="Z44" s="48" t="s">
        <v>955</v>
      </c>
      <c r="AA44" s="48" t="s">
        <v>955</v>
      </c>
      <c r="AB44" s="48" t="s">
        <v>1967</v>
      </c>
      <c r="AC44" s="48">
        <v>2.0</v>
      </c>
      <c r="AD44" s="48" t="s">
        <v>1968</v>
      </c>
      <c r="AE44" s="48" t="s">
        <v>955</v>
      </c>
      <c r="AF44" s="48" t="s">
        <v>955</v>
      </c>
      <c r="AG44" s="48" t="s">
        <v>2011</v>
      </c>
      <c r="AH44" s="48" t="s">
        <v>1986</v>
      </c>
      <c r="AI44" s="48"/>
      <c r="AJ44" s="48"/>
      <c r="AK44" s="48"/>
    </row>
    <row r="45" ht="22.5" customHeight="1">
      <c r="A45" s="58">
        <v>44.0</v>
      </c>
      <c r="B45" s="227">
        <f t="array" ref="B45">XLOOKUP(C45,SwiggyInvoiceAnnexture!$B$3:$B992,SwiggyInvoiceAnnexture!$A$3:$A992,"Order Not Found",0,1)</f>
        <v>45777</v>
      </c>
      <c r="C45" s="48">
        <v>2.0438353763273E14</v>
      </c>
      <c r="D45" s="48" t="s">
        <v>1563</v>
      </c>
      <c r="E45" s="248">
        <v>45770.77953703704</v>
      </c>
      <c r="F45" s="248">
        <v>45770.78181712963</v>
      </c>
      <c r="G45" s="248">
        <v>45770.813472222224</v>
      </c>
      <c r="H45" s="43">
        <v>635.0</v>
      </c>
      <c r="I45" s="43">
        <v>30.26</v>
      </c>
      <c r="J45" s="43">
        <v>14.88</v>
      </c>
      <c r="K45" s="43">
        <v>14.88</v>
      </c>
      <c r="L45" s="43">
        <v>0.0</v>
      </c>
      <c r="M45" s="43">
        <v>0.25</v>
      </c>
      <c r="N45" s="43">
        <v>0.25</v>
      </c>
      <c r="O45" s="43">
        <v>0.0</v>
      </c>
      <c r="P45" s="43">
        <v>0.0</v>
      </c>
      <c r="Q45" s="43">
        <v>0.0</v>
      </c>
      <c r="R45" s="43">
        <v>0.0</v>
      </c>
      <c r="S45" s="48" t="b">
        <v>0</v>
      </c>
      <c r="T45" s="48" t="b">
        <v>0</v>
      </c>
      <c r="U45" s="48" t="b">
        <v>0</v>
      </c>
      <c r="V45" s="43">
        <v>0.0</v>
      </c>
      <c r="W45" s="43">
        <v>0.0</v>
      </c>
      <c r="X45" s="43">
        <v>10.0</v>
      </c>
      <c r="Y45" s="48" t="s">
        <v>955</v>
      </c>
      <c r="Z45" s="48" t="s">
        <v>955</v>
      </c>
      <c r="AA45" s="48" t="s">
        <v>955</v>
      </c>
      <c r="AB45" s="48" t="s">
        <v>1967</v>
      </c>
      <c r="AC45" s="48">
        <v>1.0</v>
      </c>
      <c r="AD45" s="48" t="s">
        <v>1968</v>
      </c>
      <c r="AE45" s="48" t="s">
        <v>955</v>
      </c>
      <c r="AF45" s="48" t="s">
        <v>955</v>
      </c>
      <c r="AG45" s="48" t="s">
        <v>2012</v>
      </c>
      <c r="AH45" s="48"/>
      <c r="AI45" s="48"/>
      <c r="AJ45" s="48"/>
      <c r="AK45" s="48"/>
    </row>
    <row r="46" ht="22.5" customHeight="1">
      <c r="A46" s="58">
        <v>45.0</v>
      </c>
      <c r="B46" s="227">
        <f t="array" ref="B46">XLOOKUP(C46,SwiggyInvoiceAnnexture!$B$3:$B992,SwiggyInvoiceAnnexture!$A$3:$A992,"Order Not Found",0,1)</f>
        <v>45777</v>
      </c>
      <c r="C46" s="48">
        <v>2.04383544317804E14</v>
      </c>
      <c r="D46" s="48" t="s">
        <v>1563</v>
      </c>
      <c r="E46" s="248">
        <v>45770.77978009259</v>
      </c>
      <c r="F46" s="248">
        <v>45770.781956018516</v>
      </c>
      <c r="G46" s="248">
        <v>45770.80826388889</v>
      </c>
      <c r="H46" s="43">
        <v>719.0</v>
      </c>
      <c r="I46" s="43">
        <v>34.26</v>
      </c>
      <c r="J46" s="43">
        <v>16.88</v>
      </c>
      <c r="K46" s="43">
        <v>16.88</v>
      </c>
      <c r="L46" s="43">
        <v>0.0</v>
      </c>
      <c r="M46" s="43">
        <v>0.25</v>
      </c>
      <c r="N46" s="43">
        <v>0.25</v>
      </c>
      <c r="O46" s="43">
        <v>0.0</v>
      </c>
      <c r="P46" s="43">
        <v>0.0</v>
      </c>
      <c r="Q46" s="43">
        <v>0.0</v>
      </c>
      <c r="R46" s="43">
        <v>0.0</v>
      </c>
      <c r="S46" s="48" t="b">
        <v>0</v>
      </c>
      <c r="T46" s="48" t="b">
        <v>0</v>
      </c>
      <c r="U46" s="48" t="b">
        <v>0</v>
      </c>
      <c r="V46" s="43">
        <v>0.0</v>
      </c>
      <c r="W46" s="43">
        <v>0.0</v>
      </c>
      <c r="X46" s="43">
        <v>10.0</v>
      </c>
      <c r="Y46" s="48" t="s">
        <v>955</v>
      </c>
      <c r="Z46" s="48" t="s">
        <v>955</v>
      </c>
      <c r="AA46" s="48" t="s">
        <v>955</v>
      </c>
      <c r="AB46" s="48" t="s">
        <v>1967</v>
      </c>
      <c r="AC46" s="48">
        <v>1.0</v>
      </c>
      <c r="AD46" s="48" t="s">
        <v>1968</v>
      </c>
      <c r="AE46" s="48" t="s">
        <v>955</v>
      </c>
      <c r="AF46" s="48" t="s">
        <v>955</v>
      </c>
      <c r="AG46" s="48" t="s">
        <v>1998</v>
      </c>
      <c r="AH46" s="48"/>
      <c r="AI46" s="48"/>
      <c r="AJ46" s="48"/>
      <c r="AK46" s="48"/>
    </row>
    <row r="47" ht="22.5" customHeight="1">
      <c r="A47" s="58">
        <v>46.0</v>
      </c>
      <c r="B47" s="227">
        <f t="array" ref="B47">XLOOKUP(C47,SwiggyInvoiceAnnexture!$B$3:$B992,SwiggyInvoiceAnnexture!$A$3:$A992,"Order Not Found",0,1)</f>
        <v>45777</v>
      </c>
      <c r="C47" s="48">
        <v>2.04383765079852E14</v>
      </c>
      <c r="D47" s="48" t="s">
        <v>1563</v>
      </c>
      <c r="E47" s="248">
        <v>45770.7821412037</v>
      </c>
      <c r="F47" s="248">
        <v>45770.78224537037</v>
      </c>
      <c r="G47" s="248">
        <v>45770.803252314814</v>
      </c>
      <c r="H47" s="43">
        <v>525.0</v>
      </c>
      <c r="I47" s="43">
        <v>25.0</v>
      </c>
      <c r="J47" s="43">
        <v>12.25</v>
      </c>
      <c r="K47" s="43">
        <v>12.25</v>
      </c>
      <c r="L47" s="43">
        <v>0.0</v>
      </c>
      <c r="M47" s="43">
        <v>0.25</v>
      </c>
      <c r="N47" s="43">
        <v>0.25</v>
      </c>
      <c r="O47" s="43">
        <v>0.0</v>
      </c>
      <c r="P47" s="43">
        <v>0.0</v>
      </c>
      <c r="Q47" s="43">
        <v>0.0</v>
      </c>
      <c r="R47" s="43">
        <v>0.0</v>
      </c>
      <c r="S47" s="48" t="b">
        <v>0</v>
      </c>
      <c r="T47" s="48" t="b">
        <v>0</v>
      </c>
      <c r="U47" s="48" t="b">
        <v>0</v>
      </c>
      <c r="V47" s="43">
        <v>0.0</v>
      </c>
      <c r="W47" s="43">
        <v>0.0</v>
      </c>
      <c r="X47" s="43">
        <v>10.0</v>
      </c>
      <c r="Y47" s="48" t="s">
        <v>955</v>
      </c>
      <c r="Z47" s="48" t="s">
        <v>955</v>
      </c>
      <c r="AA47" s="48" t="s">
        <v>955</v>
      </c>
      <c r="AB47" s="48" t="s">
        <v>1967</v>
      </c>
      <c r="AC47" s="48">
        <v>1.0</v>
      </c>
      <c r="AD47" s="48" t="s">
        <v>1968</v>
      </c>
      <c r="AE47" s="48" t="s">
        <v>955</v>
      </c>
      <c r="AF47" s="48" t="s">
        <v>955</v>
      </c>
      <c r="AG47" s="48" t="s">
        <v>2013</v>
      </c>
      <c r="AH47" s="48"/>
      <c r="AI47" s="48"/>
      <c r="AJ47" s="48"/>
      <c r="AK47" s="48"/>
    </row>
    <row r="48" ht="22.5" customHeight="1">
      <c r="A48" s="58">
        <v>47.0</v>
      </c>
      <c r="B48" s="227">
        <f t="array" ref="B48">XLOOKUP(C48,SwiggyInvoiceAnnexture!$B$3:$B992,SwiggyInvoiceAnnexture!$A$3:$A992,"Order Not Found",0,1)</f>
        <v>45777</v>
      </c>
      <c r="C48" s="48">
        <v>2.0438387331999E14</v>
      </c>
      <c r="D48" s="48" t="s">
        <v>1563</v>
      </c>
      <c r="E48" s="248">
        <v>45770.7834375</v>
      </c>
      <c r="F48" s="248">
        <v>45770.78364583333</v>
      </c>
      <c r="G48" s="248">
        <v>45770.81056712963</v>
      </c>
      <c r="H48" s="43">
        <v>667.0</v>
      </c>
      <c r="I48" s="43">
        <v>31.76</v>
      </c>
      <c r="J48" s="43">
        <v>15.63</v>
      </c>
      <c r="K48" s="43">
        <v>15.63</v>
      </c>
      <c r="L48" s="43">
        <v>0.0</v>
      </c>
      <c r="M48" s="43">
        <v>0.25</v>
      </c>
      <c r="N48" s="43">
        <v>0.25</v>
      </c>
      <c r="O48" s="43">
        <v>0.0</v>
      </c>
      <c r="P48" s="43">
        <v>0.0</v>
      </c>
      <c r="Q48" s="43">
        <v>0.0</v>
      </c>
      <c r="R48" s="43">
        <v>0.0</v>
      </c>
      <c r="S48" s="48" t="b">
        <v>0</v>
      </c>
      <c r="T48" s="48" t="b">
        <v>0</v>
      </c>
      <c r="U48" s="48" t="b">
        <v>0</v>
      </c>
      <c r="V48" s="43">
        <v>0.0</v>
      </c>
      <c r="W48" s="43">
        <v>0.0</v>
      </c>
      <c r="X48" s="43">
        <v>10.0</v>
      </c>
      <c r="Y48" s="48" t="s">
        <v>955</v>
      </c>
      <c r="Z48" s="48" t="s">
        <v>955</v>
      </c>
      <c r="AA48" s="48" t="s">
        <v>955</v>
      </c>
      <c r="AB48" s="48" t="s">
        <v>1967</v>
      </c>
      <c r="AC48" s="48">
        <v>1.0</v>
      </c>
      <c r="AD48" s="48" t="s">
        <v>1968</v>
      </c>
      <c r="AE48" s="48" t="s">
        <v>955</v>
      </c>
      <c r="AF48" s="48" t="s">
        <v>955</v>
      </c>
      <c r="AG48" s="48" t="s">
        <v>2014</v>
      </c>
      <c r="AH48" s="48"/>
      <c r="AI48" s="48"/>
      <c r="AJ48" s="48"/>
      <c r="AK48" s="48"/>
    </row>
    <row r="49" ht="22.5" customHeight="1">
      <c r="A49" s="58">
        <v>48.0</v>
      </c>
      <c r="B49" s="227">
        <f t="array" ref="B49">XLOOKUP(C49,SwiggyInvoiceAnnexture!$B$3:$B992,SwiggyInvoiceAnnexture!$A$3:$A992,"Order Not Found",0,1)</f>
        <v>45777</v>
      </c>
      <c r="C49" s="48">
        <v>2.04384185156754E14</v>
      </c>
      <c r="D49" s="48" t="s">
        <v>1563</v>
      </c>
      <c r="E49" s="248">
        <v>45770.786886574075</v>
      </c>
      <c r="F49" s="248">
        <v>45770.7872337963</v>
      </c>
      <c r="G49" s="248">
        <v>45770.81837962963</v>
      </c>
      <c r="H49" s="43">
        <v>824.0</v>
      </c>
      <c r="I49" s="43">
        <v>39.26</v>
      </c>
      <c r="J49" s="43">
        <v>19.38</v>
      </c>
      <c r="K49" s="43">
        <v>19.38</v>
      </c>
      <c r="L49" s="43">
        <v>0.0</v>
      </c>
      <c r="M49" s="43">
        <v>0.25</v>
      </c>
      <c r="N49" s="43">
        <v>0.25</v>
      </c>
      <c r="O49" s="43">
        <v>0.0</v>
      </c>
      <c r="P49" s="43">
        <v>0.0</v>
      </c>
      <c r="Q49" s="43">
        <v>0.0</v>
      </c>
      <c r="R49" s="43">
        <v>0.0</v>
      </c>
      <c r="S49" s="48" t="b">
        <v>0</v>
      </c>
      <c r="T49" s="48" t="b">
        <v>0</v>
      </c>
      <c r="U49" s="48" t="b">
        <v>0</v>
      </c>
      <c r="V49" s="43">
        <v>0.0</v>
      </c>
      <c r="W49" s="43">
        <v>0.0</v>
      </c>
      <c r="X49" s="43">
        <v>10.0</v>
      </c>
      <c r="Y49" s="48" t="s">
        <v>955</v>
      </c>
      <c r="Z49" s="48" t="s">
        <v>955</v>
      </c>
      <c r="AA49" s="48" t="s">
        <v>955</v>
      </c>
      <c r="AB49" s="48" t="s">
        <v>1967</v>
      </c>
      <c r="AC49" s="48">
        <v>1.0</v>
      </c>
      <c r="AD49" s="48" t="s">
        <v>1968</v>
      </c>
      <c r="AE49" s="48" t="s">
        <v>955</v>
      </c>
      <c r="AF49" s="48" t="s">
        <v>955</v>
      </c>
      <c r="AG49" s="48" t="s">
        <v>2015</v>
      </c>
      <c r="AH49" s="48"/>
      <c r="AI49" s="48"/>
      <c r="AJ49" s="48"/>
      <c r="AK49" s="48"/>
    </row>
    <row r="50" ht="22.5" customHeight="1">
      <c r="A50" s="58">
        <v>49.0</v>
      </c>
      <c r="B50" s="227">
        <f t="array" ref="B50">XLOOKUP(C50,SwiggyInvoiceAnnexture!$B$3:$B992,SwiggyInvoiceAnnexture!$A$3:$A992,"Order Not Found",0,1)</f>
        <v>45777</v>
      </c>
      <c r="C50" s="48">
        <v>2.04385855697434E14</v>
      </c>
      <c r="D50" s="48" t="s">
        <v>1563</v>
      </c>
      <c r="E50" s="248">
        <v>45770.806921296295</v>
      </c>
      <c r="F50" s="248">
        <v>45770.80732638889</v>
      </c>
      <c r="G50" s="248">
        <v>45770.83354166667</v>
      </c>
      <c r="H50" s="43">
        <v>614.0</v>
      </c>
      <c r="I50" s="43">
        <v>29.26</v>
      </c>
      <c r="J50" s="43">
        <v>14.38</v>
      </c>
      <c r="K50" s="43">
        <v>14.38</v>
      </c>
      <c r="L50" s="43">
        <v>0.0</v>
      </c>
      <c r="M50" s="43">
        <v>0.25</v>
      </c>
      <c r="N50" s="43">
        <v>0.25</v>
      </c>
      <c r="O50" s="43">
        <v>0.0</v>
      </c>
      <c r="P50" s="43">
        <v>0.0</v>
      </c>
      <c r="Q50" s="43">
        <v>0.0</v>
      </c>
      <c r="R50" s="43">
        <v>0.0</v>
      </c>
      <c r="S50" s="48" t="b">
        <v>0</v>
      </c>
      <c r="T50" s="48" t="b">
        <v>0</v>
      </c>
      <c r="U50" s="48" t="b">
        <v>0</v>
      </c>
      <c r="V50" s="43">
        <v>0.0</v>
      </c>
      <c r="W50" s="43">
        <v>0.0</v>
      </c>
      <c r="X50" s="43">
        <v>10.0</v>
      </c>
      <c r="Y50" s="48" t="s">
        <v>955</v>
      </c>
      <c r="Z50" s="48" t="s">
        <v>955</v>
      </c>
      <c r="AA50" s="48" t="s">
        <v>955</v>
      </c>
      <c r="AB50" s="48" t="s">
        <v>1967</v>
      </c>
      <c r="AC50" s="48">
        <v>1.0</v>
      </c>
      <c r="AD50" s="48" t="s">
        <v>1968</v>
      </c>
      <c r="AE50" s="48" t="s">
        <v>955</v>
      </c>
      <c r="AF50" s="48" t="s">
        <v>955</v>
      </c>
      <c r="AG50" s="48" t="s">
        <v>1975</v>
      </c>
      <c r="AH50" s="48"/>
      <c r="AI50" s="48"/>
      <c r="AJ50" s="48"/>
      <c r="AK50" s="48"/>
    </row>
    <row r="51" ht="22.5" customHeight="1">
      <c r="A51" s="58">
        <v>50.0</v>
      </c>
      <c r="B51" s="227">
        <f t="array" ref="B51">XLOOKUP(C51,SwiggyInvoiceAnnexture!$B$3:$B992,SwiggyInvoiceAnnexture!$A$3:$A992,"Order Not Found",0,1)</f>
        <v>45777</v>
      </c>
      <c r="C51" s="48">
        <v>2.04386739344028E14</v>
      </c>
      <c r="D51" s="48" t="s">
        <v>1563</v>
      </c>
      <c r="E51" s="248">
        <v>45770.81653935185</v>
      </c>
      <c r="F51" s="248">
        <v>45770.818877314814</v>
      </c>
      <c r="G51" s="248">
        <v>45770.85559027778</v>
      </c>
      <c r="H51" s="43">
        <v>667.0</v>
      </c>
      <c r="I51" s="43">
        <v>31.76</v>
      </c>
      <c r="J51" s="43">
        <v>15.63</v>
      </c>
      <c r="K51" s="43">
        <v>15.63</v>
      </c>
      <c r="L51" s="43">
        <v>0.0</v>
      </c>
      <c r="M51" s="43">
        <v>0.25</v>
      </c>
      <c r="N51" s="43">
        <v>0.25</v>
      </c>
      <c r="O51" s="43">
        <v>0.0</v>
      </c>
      <c r="P51" s="43">
        <v>0.0</v>
      </c>
      <c r="Q51" s="43">
        <v>0.0</v>
      </c>
      <c r="R51" s="43">
        <v>0.0</v>
      </c>
      <c r="S51" s="48" t="b">
        <v>0</v>
      </c>
      <c r="T51" s="48" t="b">
        <v>0</v>
      </c>
      <c r="U51" s="48" t="b">
        <v>0</v>
      </c>
      <c r="V51" s="43">
        <v>0.0</v>
      </c>
      <c r="W51" s="43">
        <v>0.0</v>
      </c>
      <c r="X51" s="43">
        <v>10.0</v>
      </c>
      <c r="Y51" s="48" t="s">
        <v>955</v>
      </c>
      <c r="Z51" s="48" t="s">
        <v>955</v>
      </c>
      <c r="AA51" s="48" t="s">
        <v>955</v>
      </c>
      <c r="AB51" s="48" t="s">
        <v>1967</v>
      </c>
      <c r="AC51" s="48">
        <v>1.0</v>
      </c>
      <c r="AD51" s="48" t="s">
        <v>1968</v>
      </c>
      <c r="AE51" s="48" t="s">
        <v>955</v>
      </c>
      <c r="AF51" s="48" t="s">
        <v>955</v>
      </c>
      <c r="AG51" s="48" t="s">
        <v>2016</v>
      </c>
      <c r="AH51" s="48"/>
      <c r="AI51" s="48"/>
      <c r="AJ51" s="48"/>
      <c r="AK51" s="48"/>
    </row>
    <row r="52" ht="22.5" customHeight="1">
      <c r="A52" s="58">
        <v>51.0</v>
      </c>
      <c r="B52" s="227">
        <f t="array" ref="B52">XLOOKUP(C52,SwiggyInvoiceAnnexture!$B$3:$B992,SwiggyInvoiceAnnexture!$A$3:$A992,"Order Not Found",0,1)</f>
        <v>45777</v>
      </c>
      <c r="C52" s="48">
        <v>2.04388648675384E14</v>
      </c>
      <c r="D52" s="48" t="s">
        <v>1563</v>
      </c>
      <c r="E52" s="248">
        <v>45770.83876157407</v>
      </c>
      <c r="F52" s="248">
        <v>45770.83894675926</v>
      </c>
      <c r="G52" s="248">
        <v>45770.863483796296</v>
      </c>
      <c r="H52" s="43">
        <v>367.0</v>
      </c>
      <c r="I52" s="43">
        <v>17.5</v>
      </c>
      <c r="J52" s="43">
        <v>8.75</v>
      </c>
      <c r="K52" s="43">
        <v>8.75</v>
      </c>
      <c r="L52" s="43">
        <v>0.0</v>
      </c>
      <c r="M52" s="43">
        <v>0.0</v>
      </c>
      <c r="N52" s="43">
        <v>0.0</v>
      </c>
      <c r="O52" s="43">
        <v>0.0</v>
      </c>
      <c r="P52" s="43">
        <v>0.0</v>
      </c>
      <c r="Q52" s="43">
        <v>0.0</v>
      </c>
      <c r="R52" s="43">
        <v>0.0</v>
      </c>
      <c r="S52" s="48" t="b">
        <v>0</v>
      </c>
      <c r="T52" s="48" t="b">
        <v>0</v>
      </c>
      <c r="U52" s="48" t="b">
        <v>0</v>
      </c>
      <c r="V52" s="43">
        <v>0.0</v>
      </c>
      <c r="W52" s="43">
        <v>0.0</v>
      </c>
      <c r="X52" s="43">
        <v>0.0</v>
      </c>
      <c r="Y52" s="48" t="s">
        <v>955</v>
      </c>
      <c r="Z52" s="48" t="s">
        <v>955</v>
      </c>
      <c r="AA52" s="48" t="s">
        <v>955</v>
      </c>
      <c r="AB52" s="48" t="s">
        <v>1967</v>
      </c>
      <c r="AC52" s="48">
        <v>1.0</v>
      </c>
      <c r="AD52" s="48" t="s">
        <v>1968</v>
      </c>
      <c r="AE52" s="48" t="s">
        <v>955</v>
      </c>
      <c r="AF52" s="48" t="s">
        <v>955</v>
      </c>
      <c r="AG52" s="48" t="s">
        <v>2017</v>
      </c>
      <c r="AH52" s="48"/>
      <c r="AI52" s="48"/>
      <c r="AJ52" s="48"/>
      <c r="AK52" s="48"/>
    </row>
    <row r="53" ht="22.5" customHeight="1">
      <c r="A53" s="58">
        <v>52.0</v>
      </c>
      <c r="B53" s="227">
        <f t="array" ref="B53">XLOOKUP(C53,SwiggyInvoiceAnnexture!$B$3:$B992,SwiggyInvoiceAnnexture!$A$3:$A992,"Order Not Found",0,1)</f>
        <v>45777</v>
      </c>
      <c r="C53" s="48">
        <v>2.04390039914798E14</v>
      </c>
      <c r="D53" s="48" t="s">
        <v>1563</v>
      </c>
      <c r="E53" s="248">
        <v>45770.85487268519</v>
      </c>
      <c r="F53" s="248">
        <v>45770.85726851852</v>
      </c>
      <c r="G53" s="248">
        <v>45770.879155092596</v>
      </c>
      <c r="H53" s="43">
        <v>740.0</v>
      </c>
      <c r="I53" s="43">
        <v>35.26</v>
      </c>
      <c r="J53" s="43">
        <v>17.38</v>
      </c>
      <c r="K53" s="43">
        <v>17.38</v>
      </c>
      <c r="L53" s="43">
        <v>0.0</v>
      </c>
      <c r="M53" s="43">
        <v>0.25</v>
      </c>
      <c r="N53" s="43">
        <v>0.25</v>
      </c>
      <c r="O53" s="43">
        <v>0.0</v>
      </c>
      <c r="P53" s="43">
        <v>0.0</v>
      </c>
      <c r="Q53" s="43">
        <v>0.0</v>
      </c>
      <c r="R53" s="43">
        <v>0.0</v>
      </c>
      <c r="S53" s="48" t="b">
        <v>0</v>
      </c>
      <c r="T53" s="48" t="b">
        <v>0</v>
      </c>
      <c r="U53" s="48" t="b">
        <v>0</v>
      </c>
      <c r="V53" s="43">
        <v>0.0</v>
      </c>
      <c r="W53" s="43">
        <v>0.0</v>
      </c>
      <c r="X53" s="43">
        <v>10.0</v>
      </c>
      <c r="Y53" s="48" t="s">
        <v>955</v>
      </c>
      <c r="Z53" s="48" t="s">
        <v>955</v>
      </c>
      <c r="AA53" s="48" t="s">
        <v>955</v>
      </c>
      <c r="AB53" s="48" t="s">
        <v>1967</v>
      </c>
      <c r="AC53" s="48">
        <v>2.0</v>
      </c>
      <c r="AD53" s="48" t="s">
        <v>1968</v>
      </c>
      <c r="AE53" s="48" t="s">
        <v>955</v>
      </c>
      <c r="AF53" s="48" t="s">
        <v>955</v>
      </c>
      <c r="AG53" s="48" t="s">
        <v>2018</v>
      </c>
      <c r="AH53" s="48" t="s">
        <v>2008</v>
      </c>
      <c r="AI53" s="48"/>
      <c r="AJ53" s="48"/>
      <c r="AK53" s="48"/>
    </row>
    <row r="54" ht="22.5" customHeight="1">
      <c r="A54" s="58">
        <v>53.0</v>
      </c>
      <c r="B54" s="227">
        <f t="array" ref="B54">XLOOKUP(C54,SwiggyInvoiceAnnexture!$B$3:$B992,SwiggyInvoiceAnnexture!$A$3:$A992,"Order Not Found",0,1)</f>
        <v>45777</v>
      </c>
      <c r="C54" s="48">
        <v>2.0439708492803E14</v>
      </c>
      <c r="D54" s="48" t="s">
        <v>1563</v>
      </c>
      <c r="E54" s="248">
        <v>45770.93633101852</v>
      </c>
      <c r="F54" s="248">
        <v>45770.94021990741</v>
      </c>
      <c r="G54" s="248">
        <v>45770.955509259256</v>
      </c>
      <c r="H54" s="43">
        <v>667.0</v>
      </c>
      <c r="I54" s="43">
        <v>31.76</v>
      </c>
      <c r="J54" s="43">
        <v>15.63</v>
      </c>
      <c r="K54" s="43">
        <v>15.63</v>
      </c>
      <c r="L54" s="43">
        <v>0.0</v>
      </c>
      <c r="M54" s="43">
        <v>0.25</v>
      </c>
      <c r="N54" s="43">
        <v>0.25</v>
      </c>
      <c r="O54" s="43">
        <v>0.0</v>
      </c>
      <c r="P54" s="43">
        <v>0.0</v>
      </c>
      <c r="Q54" s="43">
        <v>0.0</v>
      </c>
      <c r="R54" s="43">
        <v>0.0</v>
      </c>
      <c r="S54" s="48" t="b">
        <v>0</v>
      </c>
      <c r="T54" s="48" t="b">
        <v>0</v>
      </c>
      <c r="U54" s="48" t="b">
        <v>0</v>
      </c>
      <c r="V54" s="43">
        <v>0.0</v>
      </c>
      <c r="W54" s="43">
        <v>0.0</v>
      </c>
      <c r="X54" s="43">
        <v>10.0</v>
      </c>
      <c r="Y54" s="48" t="s">
        <v>955</v>
      </c>
      <c r="Z54" s="48" t="s">
        <v>955</v>
      </c>
      <c r="AA54" s="48" t="s">
        <v>955</v>
      </c>
      <c r="AB54" s="48" t="s">
        <v>1967</v>
      </c>
      <c r="AC54" s="48">
        <v>1.0</v>
      </c>
      <c r="AD54" s="48" t="s">
        <v>1968</v>
      </c>
      <c r="AE54" s="48" t="s">
        <v>955</v>
      </c>
      <c r="AF54" s="48" t="s">
        <v>955</v>
      </c>
      <c r="AG54" s="48" t="s">
        <v>2019</v>
      </c>
      <c r="AH54" s="48"/>
      <c r="AI54" s="48"/>
      <c r="AJ54" s="48"/>
      <c r="AK54" s="48"/>
    </row>
    <row r="55" ht="22.5" customHeight="1">
      <c r="A55" s="58">
        <v>54.0</v>
      </c>
      <c r="B55" s="227">
        <f t="array" ref="B55">XLOOKUP(C55,SwiggyInvoiceAnnexture!$B$3:$B992,SwiggyInvoiceAnnexture!$A$3:$A992,"Order Not Found",0,1)</f>
        <v>45777</v>
      </c>
      <c r="C55" s="48">
        <v>2.04446834613113E14</v>
      </c>
      <c r="D55" s="48" t="s">
        <v>1563</v>
      </c>
      <c r="E55" s="248">
        <v>45771.512141203704</v>
      </c>
      <c r="F55" s="248">
        <v>45771.51243055556</v>
      </c>
      <c r="G55" s="248">
        <v>45771.55023148148</v>
      </c>
      <c r="H55" s="43">
        <v>903.0</v>
      </c>
      <c r="I55" s="43">
        <v>43.0</v>
      </c>
      <c r="J55" s="43">
        <v>21.25</v>
      </c>
      <c r="K55" s="43">
        <v>21.25</v>
      </c>
      <c r="L55" s="43">
        <v>0.0</v>
      </c>
      <c r="M55" s="43">
        <v>0.25</v>
      </c>
      <c r="N55" s="43">
        <v>0.25</v>
      </c>
      <c r="O55" s="43">
        <v>0.0</v>
      </c>
      <c r="P55" s="43">
        <v>0.0</v>
      </c>
      <c r="Q55" s="43">
        <v>0.0</v>
      </c>
      <c r="R55" s="43">
        <v>0.0</v>
      </c>
      <c r="S55" s="48" t="b">
        <v>0</v>
      </c>
      <c r="T55" s="48" t="b">
        <v>0</v>
      </c>
      <c r="U55" s="48" t="b">
        <v>0</v>
      </c>
      <c r="V55" s="43">
        <v>0.0</v>
      </c>
      <c r="W55" s="43">
        <v>0.0</v>
      </c>
      <c r="X55" s="43">
        <v>10.0</v>
      </c>
      <c r="Y55" s="48" t="s">
        <v>955</v>
      </c>
      <c r="Z55" s="48" t="s">
        <v>955</v>
      </c>
      <c r="AA55" s="48" t="s">
        <v>955</v>
      </c>
      <c r="AB55" s="48" t="s">
        <v>1967</v>
      </c>
      <c r="AC55" s="48">
        <v>1.0</v>
      </c>
      <c r="AD55" s="48" t="s">
        <v>1968</v>
      </c>
      <c r="AE55" s="48" t="s">
        <v>955</v>
      </c>
      <c r="AF55" s="48" t="s">
        <v>955</v>
      </c>
      <c r="AG55" s="48" t="s">
        <v>2020</v>
      </c>
      <c r="AH55" s="48"/>
      <c r="AI55" s="48"/>
      <c r="AJ55" s="48"/>
      <c r="AK55" s="48"/>
    </row>
    <row r="56" ht="22.5" customHeight="1">
      <c r="A56" s="58">
        <v>55.0</v>
      </c>
      <c r="B56" s="227">
        <f t="array" ref="B56">XLOOKUP(C56,SwiggyInvoiceAnnexture!$B$3:$B992,SwiggyInvoiceAnnexture!$A$3:$A992,"Order Not Found",0,1)</f>
        <v>45777</v>
      </c>
      <c r="C56" s="48">
        <v>2.04463308717339E14</v>
      </c>
      <c r="D56" s="48" t="s">
        <v>1563</v>
      </c>
      <c r="E56" s="248">
        <v>45771.70353009259</v>
      </c>
      <c r="F56" s="248">
        <v>45771.703738425924</v>
      </c>
      <c r="G56" s="248">
        <v>45771.7512037037</v>
      </c>
      <c r="H56" s="43">
        <v>903.0</v>
      </c>
      <c r="I56" s="43">
        <v>43.0</v>
      </c>
      <c r="J56" s="43">
        <v>21.25</v>
      </c>
      <c r="K56" s="43">
        <v>21.25</v>
      </c>
      <c r="L56" s="43">
        <v>0.0</v>
      </c>
      <c r="M56" s="43">
        <v>0.25</v>
      </c>
      <c r="N56" s="43">
        <v>0.25</v>
      </c>
      <c r="O56" s="43">
        <v>0.0</v>
      </c>
      <c r="P56" s="43">
        <v>0.0</v>
      </c>
      <c r="Q56" s="43">
        <v>0.0</v>
      </c>
      <c r="R56" s="43">
        <v>0.0</v>
      </c>
      <c r="S56" s="48" t="b">
        <v>0</v>
      </c>
      <c r="T56" s="48" t="b">
        <v>0</v>
      </c>
      <c r="U56" s="48" t="b">
        <v>0</v>
      </c>
      <c r="V56" s="43">
        <v>0.0</v>
      </c>
      <c r="W56" s="43">
        <v>0.0</v>
      </c>
      <c r="X56" s="43">
        <v>10.0</v>
      </c>
      <c r="Y56" s="48" t="s">
        <v>955</v>
      </c>
      <c r="Z56" s="48" t="s">
        <v>955</v>
      </c>
      <c r="AA56" s="48" t="s">
        <v>955</v>
      </c>
      <c r="AB56" s="48" t="s">
        <v>1967</v>
      </c>
      <c r="AC56" s="48">
        <v>1.0</v>
      </c>
      <c r="AD56" s="48" t="s">
        <v>1968</v>
      </c>
      <c r="AE56" s="48" t="s">
        <v>955</v>
      </c>
      <c r="AF56" s="48" t="s">
        <v>955</v>
      </c>
      <c r="AG56" s="48" t="s">
        <v>2021</v>
      </c>
      <c r="AH56" s="48"/>
      <c r="AI56" s="48"/>
      <c r="AJ56" s="48"/>
      <c r="AK56" s="48"/>
    </row>
    <row r="57" ht="22.5" customHeight="1">
      <c r="A57" s="58">
        <v>56.0</v>
      </c>
      <c r="B57" s="227">
        <f t="array" ref="B57">XLOOKUP(C57,SwiggyInvoiceAnnexture!$B$3:$B992,SwiggyInvoiceAnnexture!$A$3:$A992,"Order Not Found",0,1)</f>
        <v>45777</v>
      </c>
      <c r="C57" s="48">
        <v>2.04468550764975E14</v>
      </c>
      <c r="D57" s="48" t="s">
        <v>1563</v>
      </c>
      <c r="E57" s="248">
        <v>45771.76372685185</v>
      </c>
      <c r="F57" s="248">
        <v>45771.763969907406</v>
      </c>
      <c r="G57" s="248">
        <v>45771.78493055556</v>
      </c>
      <c r="H57" s="43">
        <v>798.0</v>
      </c>
      <c r="I57" s="43">
        <v>38.0</v>
      </c>
      <c r="J57" s="43">
        <v>18.75</v>
      </c>
      <c r="K57" s="43">
        <v>18.75</v>
      </c>
      <c r="L57" s="43">
        <v>0.0</v>
      </c>
      <c r="M57" s="43">
        <v>0.25</v>
      </c>
      <c r="N57" s="43">
        <v>0.25</v>
      </c>
      <c r="O57" s="43">
        <v>0.0</v>
      </c>
      <c r="P57" s="43">
        <v>0.0</v>
      </c>
      <c r="Q57" s="43">
        <v>0.0</v>
      </c>
      <c r="R57" s="43">
        <v>0.0</v>
      </c>
      <c r="S57" s="48" t="b">
        <v>0</v>
      </c>
      <c r="T57" s="48" t="b">
        <v>0</v>
      </c>
      <c r="U57" s="48" t="b">
        <v>0</v>
      </c>
      <c r="V57" s="43">
        <v>0.0</v>
      </c>
      <c r="W57" s="43">
        <v>0.0</v>
      </c>
      <c r="X57" s="43">
        <v>10.0</v>
      </c>
      <c r="Y57" s="48" t="s">
        <v>955</v>
      </c>
      <c r="Z57" s="48" t="s">
        <v>955</v>
      </c>
      <c r="AA57" s="48" t="s">
        <v>955</v>
      </c>
      <c r="AB57" s="48" t="s">
        <v>1967</v>
      </c>
      <c r="AC57" s="48">
        <v>1.0</v>
      </c>
      <c r="AD57" s="48" t="s">
        <v>1968</v>
      </c>
      <c r="AE57" s="48" t="s">
        <v>955</v>
      </c>
      <c r="AF57" s="48" t="s">
        <v>955</v>
      </c>
      <c r="AG57" s="48" t="s">
        <v>1970</v>
      </c>
      <c r="AH57" s="48"/>
      <c r="AI57" s="48"/>
      <c r="AJ57" s="48"/>
      <c r="AK57" s="48"/>
    </row>
    <row r="58" ht="22.5" customHeight="1">
      <c r="A58" s="58">
        <v>57.0</v>
      </c>
      <c r="B58" s="227">
        <f t="array" ref="B58">XLOOKUP(C58,SwiggyInvoiceAnnexture!$B$3:$B992,SwiggyInvoiceAnnexture!$A$3:$A992,"Order Not Found",0,1)</f>
        <v>45777</v>
      </c>
      <c r="C58" s="48">
        <v>2.04472510573544E14</v>
      </c>
      <c r="D58" s="48" t="s">
        <v>1563</v>
      </c>
      <c r="E58" s="248">
        <v>45771.809166666666</v>
      </c>
      <c r="F58" s="248">
        <v>45771.809375</v>
      </c>
      <c r="G58" s="248">
        <v>45771.83875</v>
      </c>
      <c r="H58" s="43">
        <v>614.0</v>
      </c>
      <c r="I58" s="43">
        <v>29.26</v>
      </c>
      <c r="J58" s="43">
        <v>14.38</v>
      </c>
      <c r="K58" s="43">
        <v>14.38</v>
      </c>
      <c r="L58" s="43">
        <v>0.0</v>
      </c>
      <c r="M58" s="43">
        <v>0.25</v>
      </c>
      <c r="N58" s="43">
        <v>0.25</v>
      </c>
      <c r="O58" s="43">
        <v>0.0</v>
      </c>
      <c r="P58" s="43">
        <v>0.0</v>
      </c>
      <c r="Q58" s="43">
        <v>0.0</v>
      </c>
      <c r="R58" s="43">
        <v>0.0</v>
      </c>
      <c r="S58" s="48" t="b">
        <v>0</v>
      </c>
      <c r="T58" s="48" t="b">
        <v>0</v>
      </c>
      <c r="U58" s="48" t="b">
        <v>0</v>
      </c>
      <c r="V58" s="43">
        <v>0.0</v>
      </c>
      <c r="W58" s="43">
        <v>0.0</v>
      </c>
      <c r="X58" s="43">
        <v>10.0</v>
      </c>
      <c r="Y58" s="48" t="s">
        <v>955</v>
      </c>
      <c r="Z58" s="48" t="s">
        <v>955</v>
      </c>
      <c r="AA58" s="48" t="s">
        <v>955</v>
      </c>
      <c r="AB58" s="48" t="s">
        <v>1967</v>
      </c>
      <c r="AC58" s="48">
        <v>1.0</v>
      </c>
      <c r="AD58" s="48" t="s">
        <v>1968</v>
      </c>
      <c r="AE58" s="48" t="s">
        <v>955</v>
      </c>
      <c r="AF58" s="48" t="s">
        <v>955</v>
      </c>
      <c r="AG58" s="48" t="s">
        <v>2008</v>
      </c>
      <c r="AH58" s="48"/>
      <c r="AI58" s="48"/>
      <c r="AJ58" s="48"/>
      <c r="AK58" s="48"/>
    </row>
    <row r="59" ht="22.5" customHeight="1">
      <c r="A59" s="58">
        <v>58.0</v>
      </c>
      <c r="B59" s="227">
        <f t="array" ref="B59">XLOOKUP(C59,SwiggyInvoiceAnnexture!$B$3:$B992,SwiggyInvoiceAnnexture!$A$3:$A992,"Order Not Found",0,1)</f>
        <v>45777</v>
      </c>
      <c r="C59" s="48">
        <v>2.0447474877518E14</v>
      </c>
      <c r="D59" s="48" t="s">
        <v>1563</v>
      </c>
      <c r="E59" s="248">
        <v>45771.83541666667</v>
      </c>
      <c r="F59" s="248">
        <v>45771.83555555555</v>
      </c>
      <c r="G59" s="248">
        <v>45771.865</v>
      </c>
      <c r="H59" s="43">
        <v>798.0</v>
      </c>
      <c r="I59" s="43">
        <v>38.0</v>
      </c>
      <c r="J59" s="43">
        <v>18.75</v>
      </c>
      <c r="K59" s="43">
        <v>18.75</v>
      </c>
      <c r="L59" s="43">
        <v>0.0</v>
      </c>
      <c r="M59" s="43">
        <v>0.25</v>
      </c>
      <c r="N59" s="43">
        <v>0.25</v>
      </c>
      <c r="O59" s="43">
        <v>0.0</v>
      </c>
      <c r="P59" s="43">
        <v>0.0</v>
      </c>
      <c r="Q59" s="43">
        <v>0.0</v>
      </c>
      <c r="R59" s="43">
        <v>0.0</v>
      </c>
      <c r="S59" s="48" t="b">
        <v>0</v>
      </c>
      <c r="T59" s="48" t="b">
        <v>0</v>
      </c>
      <c r="U59" s="48" t="b">
        <v>0</v>
      </c>
      <c r="V59" s="43">
        <v>0.0</v>
      </c>
      <c r="W59" s="43">
        <v>0.0</v>
      </c>
      <c r="X59" s="43">
        <v>10.0</v>
      </c>
      <c r="Y59" s="48" t="s">
        <v>955</v>
      </c>
      <c r="Z59" s="48" t="s">
        <v>955</v>
      </c>
      <c r="AA59" s="48" t="s">
        <v>955</v>
      </c>
      <c r="AB59" s="48" t="s">
        <v>1967</v>
      </c>
      <c r="AC59" s="48">
        <v>1.0</v>
      </c>
      <c r="AD59" s="48" t="s">
        <v>1968</v>
      </c>
      <c r="AE59" s="48" t="s">
        <v>955</v>
      </c>
      <c r="AF59" s="48" t="s">
        <v>955</v>
      </c>
      <c r="AG59" s="48" t="s">
        <v>2022</v>
      </c>
      <c r="AH59" s="48"/>
      <c r="AI59" s="48"/>
      <c r="AJ59" s="48"/>
      <c r="AK59" s="48"/>
    </row>
    <row r="60" ht="22.5" customHeight="1">
      <c r="A60" s="58">
        <v>59.0</v>
      </c>
      <c r="B60" s="227">
        <f t="array" ref="B60">XLOOKUP(C60,SwiggyInvoiceAnnexture!$B$3:$B992,SwiggyInvoiceAnnexture!$A$3:$A992,"Order Not Found",0,1)</f>
        <v>45777</v>
      </c>
      <c r="C60" s="48">
        <v>2.04476158750656E14</v>
      </c>
      <c r="D60" s="48" t="s">
        <v>1563</v>
      </c>
      <c r="E60" s="248">
        <v>45771.85270833333</v>
      </c>
      <c r="F60" s="248">
        <v>45771.85302083333</v>
      </c>
      <c r="G60" s="248">
        <v>45771.86508101852</v>
      </c>
      <c r="H60" s="43">
        <v>798.0</v>
      </c>
      <c r="I60" s="43">
        <v>38.0</v>
      </c>
      <c r="J60" s="43">
        <v>18.75</v>
      </c>
      <c r="K60" s="43">
        <v>18.75</v>
      </c>
      <c r="L60" s="43">
        <v>0.0</v>
      </c>
      <c r="M60" s="43">
        <v>0.25</v>
      </c>
      <c r="N60" s="43">
        <v>0.25</v>
      </c>
      <c r="O60" s="43">
        <v>0.0</v>
      </c>
      <c r="P60" s="43">
        <v>0.0</v>
      </c>
      <c r="Q60" s="43">
        <v>0.0</v>
      </c>
      <c r="R60" s="43">
        <v>0.0</v>
      </c>
      <c r="S60" s="48" t="b">
        <v>0</v>
      </c>
      <c r="T60" s="48" t="b">
        <v>0</v>
      </c>
      <c r="U60" s="48" t="b">
        <v>0</v>
      </c>
      <c r="V60" s="43">
        <v>0.0</v>
      </c>
      <c r="W60" s="43">
        <v>0.0</v>
      </c>
      <c r="X60" s="43">
        <v>10.0</v>
      </c>
      <c r="Y60" s="48" t="s">
        <v>955</v>
      </c>
      <c r="Z60" s="48" t="s">
        <v>955</v>
      </c>
      <c r="AA60" s="48" t="s">
        <v>955</v>
      </c>
      <c r="AB60" s="48" t="s">
        <v>1967</v>
      </c>
      <c r="AC60" s="48">
        <v>1.0</v>
      </c>
      <c r="AD60" s="48" t="s">
        <v>1968</v>
      </c>
      <c r="AE60" s="48" t="s">
        <v>955</v>
      </c>
      <c r="AF60" s="48" t="s">
        <v>955</v>
      </c>
      <c r="AG60" s="48" t="s">
        <v>1984</v>
      </c>
      <c r="AH60" s="48"/>
      <c r="AI60" s="48"/>
      <c r="AJ60" s="48"/>
      <c r="AK60" s="48"/>
    </row>
    <row r="61" ht="22.5" customHeight="1">
      <c r="A61" s="58">
        <v>60.0</v>
      </c>
      <c r="B61" s="227">
        <f t="array" ref="B61">XLOOKUP(C61,SwiggyInvoiceAnnexture!$B$3:$B992,SwiggyInvoiceAnnexture!$A$3:$A992,"Order Not Found",0,1)</f>
        <v>45777</v>
      </c>
      <c r="C61" s="48">
        <v>2.04479499552477E14</v>
      </c>
      <c r="D61" s="48" t="s">
        <v>1563</v>
      </c>
      <c r="E61" s="248">
        <v>45771.89025462963</v>
      </c>
      <c r="F61" s="248">
        <v>45771.890543981484</v>
      </c>
      <c r="G61" s="248">
        <v>45771.950694444444</v>
      </c>
      <c r="H61" s="43">
        <v>2137.0</v>
      </c>
      <c r="I61" s="43">
        <v>101.76</v>
      </c>
      <c r="J61" s="43">
        <v>50.38</v>
      </c>
      <c r="K61" s="43">
        <v>50.38</v>
      </c>
      <c r="L61" s="43">
        <v>0.0</v>
      </c>
      <c r="M61" s="43">
        <v>0.5</v>
      </c>
      <c r="N61" s="43">
        <v>0.5</v>
      </c>
      <c r="O61" s="43">
        <v>0.0</v>
      </c>
      <c r="P61" s="43">
        <v>0.0</v>
      </c>
      <c r="Q61" s="43">
        <v>0.0</v>
      </c>
      <c r="R61" s="43">
        <v>0.0</v>
      </c>
      <c r="S61" s="48" t="b">
        <v>0</v>
      </c>
      <c r="T61" s="48" t="b">
        <v>0</v>
      </c>
      <c r="U61" s="48" t="b">
        <v>0</v>
      </c>
      <c r="V61" s="43">
        <v>0.0</v>
      </c>
      <c r="W61" s="43">
        <v>0.0</v>
      </c>
      <c r="X61" s="43">
        <v>20.0</v>
      </c>
      <c r="Y61" s="48" t="s">
        <v>955</v>
      </c>
      <c r="Z61" s="48" t="s">
        <v>955</v>
      </c>
      <c r="AA61" s="48" t="s">
        <v>955</v>
      </c>
      <c r="AB61" s="48" t="s">
        <v>1991</v>
      </c>
      <c r="AC61" s="48">
        <v>3.0</v>
      </c>
      <c r="AD61" s="48" t="s">
        <v>1968</v>
      </c>
      <c r="AE61" s="48" t="s">
        <v>955</v>
      </c>
      <c r="AF61" s="48" t="s">
        <v>955</v>
      </c>
      <c r="AG61" s="48" t="s">
        <v>1989</v>
      </c>
      <c r="AH61" s="48" t="s">
        <v>2014</v>
      </c>
      <c r="AI61" s="48" t="s">
        <v>2023</v>
      </c>
      <c r="AJ61" s="48"/>
      <c r="AK61" s="48"/>
    </row>
    <row r="62" ht="22.5" customHeight="1">
      <c r="A62" s="58">
        <v>61.0</v>
      </c>
      <c r="B62" s="227">
        <f t="array" ref="B62">XLOOKUP(C62,SwiggyInvoiceAnnexture!$B$3:$B992,SwiggyInvoiceAnnexture!$A$3:$A992,"Order Not Found",0,1)</f>
        <v>45777</v>
      </c>
      <c r="C62" s="48">
        <v>2.04482779724792E14</v>
      </c>
      <c r="D62" s="48" t="s">
        <v>1563</v>
      </c>
      <c r="E62" s="248">
        <v>45771.92818287037</v>
      </c>
      <c r="F62" s="248">
        <v>45771.92873842592</v>
      </c>
      <c r="G62" s="248">
        <v>45771.94761574074</v>
      </c>
      <c r="H62" s="43">
        <v>1438.0</v>
      </c>
      <c r="I62" s="43">
        <v>68.5</v>
      </c>
      <c r="J62" s="43">
        <v>33.75</v>
      </c>
      <c r="K62" s="43">
        <v>33.75</v>
      </c>
      <c r="L62" s="43">
        <v>0.0</v>
      </c>
      <c r="M62" s="43">
        <v>0.5</v>
      </c>
      <c r="N62" s="43">
        <v>0.5</v>
      </c>
      <c r="O62" s="43">
        <v>0.0</v>
      </c>
      <c r="P62" s="43">
        <v>0.0</v>
      </c>
      <c r="Q62" s="43">
        <v>0.0</v>
      </c>
      <c r="R62" s="43">
        <v>0.0</v>
      </c>
      <c r="S62" s="48" t="b">
        <v>0</v>
      </c>
      <c r="T62" s="48" t="b">
        <v>0</v>
      </c>
      <c r="U62" s="48" t="b">
        <v>0</v>
      </c>
      <c r="V62" s="43">
        <v>0.0</v>
      </c>
      <c r="W62" s="43">
        <v>0.0</v>
      </c>
      <c r="X62" s="43">
        <v>20.0</v>
      </c>
      <c r="Y62" s="48" t="s">
        <v>955</v>
      </c>
      <c r="Z62" s="48" t="s">
        <v>955</v>
      </c>
      <c r="AA62" s="48" t="s">
        <v>955</v>
      </c>
      <c r="AB62" s="48" t="s">
        <v>1967</v>
      </c>
      <c r="AC62" s="48">
        <v>1.0</v>
      </c>
      <c r="AD62" s="48" t="s">
        <v>1968</v>
      </c>
      <c r="AE62" s="48" t="s">
        <v>955</v>
      </c>
      <c r="AF62" s="48" t="s">
        <v>955</v>
      </c>
      <c r="AG62" s="48" t="s">
        <v>2024</v>
      </c>
      <c r="AH62" s="48"/>
      <c r="AI62" s="48"/>
      <c r="AJ62" s="48"/>
      <c r="AK62" s="48"/>
    </row>
    <row r="63" ht="22.5" customHeight="1">
      <c r="A63" s="58">
        <v>62.0</v>
      </c>
      <c r="B63" s="227">
        <f t="array" ref="B63">XLOOKUP(C63,SwiggyInvoiceAnnexture!$B$3:$B992,SwiggyInvoiceAnnexture!$A$3:$A992,"Order Not Found",0,1)</f>
        <v>45777</v>
      </c>
      <c r="C63" s="48">
        <v>2.04558048502256E14</v>
      </c>
      <c r="D63" s="48" t="s">
        <v>1563</v>
      </c>
      <c r="E63" s="248">
        <v>45772.79938657407</v>
      </c>
      <c r="F63" s="248">
        <v>45772.801145833335</v>
      </c>
      <c r="G63" s="248">
        <v>45772.848912037036</v>
      </c>
      <c r="H63" s="43">
        <v>1176.0</v>
      </c>
      <c r="I63" s="43">
        <v>56.0</v>
      </c>
      <c r="J63" s="43">
        <v>27.5</v>
      </c>
      <c r="K63" s="43">
        <v>27.5</v>
      </c>
      <c r="L63" s="43">
        <v>0.0</v>
      </c>
      <c r="M63" s="43">
        <v>0.5</v>
      </c>
      <c r="N63" s="43">
        <v>0.5</v>
      </c>
      <c r="O63" s="43">
        <v>0.0</v>
      </c>
      <c r="P63" s="43">
        <v>0.0</v>
      </c>
      <c r="Q63" s="43">
        <v>0.0</v>
      </c>
      <c r="R63" s="43">
        <v>0.0</v>
      </c>
      <c r="S63" s="48" t="b">
        <v>0</v>
      </c>
      <c r="T63" s="48" t="b">
        <v>0</v>
      </c>
      <c r="U63" s="48" t="b">
        <v>0</v>
      </c>
      <c r="V63" s="43">
        <v>0.0</v>
      </c>
      <c r="W63" s="43">
        <v>0.0</v>
      </c>
      <c r="X63" s="43">
        <v>20.0</v>
      </c>
      <c r="Y63" s="48" t="s">
        <v>955</v>
      </c>
      <c r="Z63" s="48" t="s">
        <v>955</v>
      </c>
      <c r="AA63" s="48" t="s">
        <v>955</v>
      </c>
      <c r="AB63" s="48" t="s">
        <v>1967</v>
      </c>
      <c r="AC63" s="48">
        <v>2.0</v>
      </c>
      <c r="AD63" s="48" t="s">
        <v>1968</v>
      </c>
      <c r="AE63" s="48" t="s">
        <v>955</v>
      </c>
      <c r="AF63" s="48" t="s">
        <v>955</v>
      </c>
      <c r="AG63" s="48" t="s">
        <v>2002</v>
      </c>
      <c r="AH63" s="48" t="s">
        <v>1999</v>
      </c>
      <c r="AI63" s="48"/>
      <c r="AJ63" s="48"/>
      <c r="AK63" s="48"/>
    </row>
    <row r="64" ht="22.5" customHeight="1">
      <c r="A64" s="58">
        <v>63.0</v>
      </c>
      <c r="B64" s="227">
        <f t="array" ref="B64">XLOOKUP(C64,SwiggyInvoiceAnnexture!$B$3:$B992,SwiggyInvoiceAnnexture!$A$3:$A992,"Order Not Found",0,1)</f>
        <v>45777</v>
      </c>
      <c r="C64" s="48">
        <v>2.04558947155827E14</v>
      </c>
      <c r="D64" s="48" t="s">
        <v>1563</v>
      </c>
      <c r="E64" s="248">
        <v>45772.809849537036</v>
      </c>
      <c r="F64" s="248">
        <v>45772.80998842593</v>
      </c>
      <c r="G64" s="248">
        <v>45772.8334375</v>
      </c>
      <c r="H64" s="43">
        <v>399.0</v>
      </c>
      <c r="I64" s="43">
        <v>19.0</v>
      </c>
      <c r="J64" s="43">
        <v>9.5</v>
      </c>
      <c r="K64" s="43">
        <v>9.5</v>
      </c>
      <c r="L64" s="43">
        <v>0.0</v>
      </c>
      <c r="M64" s="43">
        <v>0.0</v>
      </c>
      <c r="N64" s="43">
        <v>0.0</v>
      </c>
      <c r="O64" s="43">
        <v>0.0</v>
      </c>
      <c r="P64" s="43">
        <v>0.0</v>
      </c>
      <c r="Q64" s="43">
        <v>0.0</v>
      </c>
      <c r="R64" s="43">
        <v>0.0</v>
      </c>
      <c r="S64" s="48" t="b">
        <v>0</v>
      </c>
      <c r="T64" s="48" t="b">
        <v>0</v>
      </c>
      <c r="U64" s="48" t="b">
        <v>0</v>
      </c>
      <c r="V64" s="43">
        <v>0.0</v>
      </c>
      <c r="W64" s="43">
        <v>0.0</v>
      </c>
      <c r="X64" s="43">
        <v>0.0</v>
      </c>
      <c r="Y64" s="48" t="s">
        <v>955</v>
      </c>
      <c r="Z64" s="48" t="s">
        <v>955</v>
      </c>
      <c r="AA64" s="48" t="s">
        <v>955</v>
      </c>
      <c r="AB64" s="48" t="s">
        <v>1967</v>
      </c>
      <c r="AC64" s="48">
        <v>1.0</v>
      </c>
      <c r="AD64" s="48" t="s">
        <v>1968</v>
      </c>
      <c r="AE64" s="48" t="s">
        <v>955</v>
      </c>
      <c r="AF64" s="48" t="s">
        <v>955</v>
      </c>
      <c r="AG64" s="48" t="s">
        <v>1973</v>
      </c>
      <c r="AH64" s="48"/>
      <c r="AI64" s="48"/>
      <c r="AJ64" s="48"/>
      <c r="AK64" s="48"/>
    </row>
    <row r="65" ht="22.5" customHeight="1">
      <c r="A65" s="58">
        <v>64.0</v>
      </c>
      <c r="B65" s="227">
        <f t="array" ref="B65">XLOOKUP(C65,SwiggyInvoiceAnnexture!$B$3:$B992,SwiggyInvoiceAnnexture!$A$3:$A992,"Order Not Found",0,1)</f>
        <v>45777</v>
      </c>
      <c r="C65" s="48">
        <v>2.04559154889387E14</v>
      </c>
      <c r="D65" s="48" t="s">
        <v>1563</v>
      </c>
      <c r="E65" s="248">
        <v>45772.81216435185</v>
      </c>
      <c r="F65" s="248">
        <v>45772.81233796296</v>
      </c>
      <c r="G65" s="248">
        <v>45772.8828125</v>
      </c>
      <c r="H65" s="43">
        <v>1822.0</v>
      </c>
      <c r="I65" s="43">
        <v>86.76</v>
      </c>
      <c r="J65" s="43">
        <v>42.63</v>
      </c>
      <c r="K65" s="43">
        <v>42.63</v>
      </c>
      <c r="L65" s="43">
        <v>0.0</v>
      </c>
      <c r="M65" s="43">
        <v>0.75</v>
      </c>
      <c r="N65" s="43">
        <v>0.75</v>
      </c>
      <c r="O65" s="43">
        <v>0.0</v>
      </c>
      <c r="P65" s="43">
        <v>0.0</v>
      </c>
      <c r="Q65" s="43">
        <v>0.0</v>
      </c>
      <c r="R65" s="43">
        <v>0.0</v>
      </c>
      <c r="S65" s="48" t="b">
        <v>0</v>
      </c>
      <c r="T65" s="48" t="b">
        <v>0</v>
      </c>
      <c r="U65" s="48" t="b">
        <v>0</v>
      </c>
      <c r="V65" s="43">
        <v>0.0</v>
      </c>
      <c r="W65" s="43">
        <v>0.0</v>
      </c>
      <c r="X65" s="43">
        <v>30.0</v>
      </c>
      <c r="Y65" s="48" t="s">
        <v>955</v>
      </c>
      <c r="Z65" s="48" t="s">
        <v>955</v>
      </c>
      <c r="AA65" s="48" t="s">
        <v>955</v>
      </c>
      <c r="AB65" s="48" t="s">
        <v>1967</v>
      </c>
      <c r="AC65" s="48">
        <v>3.0</v>
      </c>
      <c r="AD65" s="48" t="s">
        <v>1968</v>
      </c>
      <c r="AE65" s="48" t="s">
        <v>955</v>
      </c>
      <c r="AF65" s="48" t="s">
        <v>955</v>
      </c>
      <c r="AG65" s="48" t="s">
        <v>1989</v>
      </c>
      <c r="AH65" s="48" t="s">
        <v>2025</v>
      </c>
      <c r="AI65" s="48" t="s">
        <v>2026</v>
      </c>
      <c r="AJ65" s="48"/>
      <c r="AK65" s="48"/>
    </row>
    <row r="66" ht="22.5" customHeight="1">
      <c r="A66" s="58">
        <v>65.0</v>
      </c>
      <c r="B66" s="227">
        <f t="array" ref="B66">XLOOKUP(C66,SwiggyInvoiceAnnexture!$B$3:$B992,SwiggyInvoiceAnnexture!$A$3:$A992,"Order Not Found",0,1)</f>
        <v>45777</v>
      </c>
      <c r="C66" s="48">
        <v>2.04561278937219E14</v>
      </c>
      <c r="D66" s="48" t="s">
        <v>1563</v>
      </c>
      <c r="E66" s="248">
        <v>45772.83684027778</v>
      </c>
      <c r="F66" s="248">
        <v>45772.837592592594</v>
      </c>
      <c r="G66" s="248">
        <v>45772.87939814815</v>
      </c>
      <c r="H66" s="43">
        <v>598.0</v>
      </c>
      <c r="I66" s="43">
        <v>28.5</v>
      </c>
      <c r="J66" s="43">
        <v>14.25</v>
      </c>
      <c r="K66" s="43">
        <v>14.25</v>
      </c>
      <c r="L66" s="43">
        <v>0.0</v>
      </c>
      <c r="M66" s="43">
        <v>0.0</v>
      </c>
      <c r="N66" s="43">
        <v>0.0</v>
      </c>
      <c r="O66" s="43">
        <v>0.0</v>
      </c>
      <c r="P66" s="43">
        <v>0.0</v>
      </c>
      <c r="Q66" s="43">
        <v>0.0</v>
      </c>
      <c r="R66" s="43">
        <v>0.0</v>
      </c>
      <c r="S66" s="48" t="b">
        <v>0</v>
      </c>
      <c r="T66" s="48" t="b">
        <v>0</v>
      </c>
      <c r="U66" s="48" t="b">
        <v>0</v>
      </c>
      <c r="V66" s="43">
        <v>0.0</v>
      </c>
      <c r="W66" s="43">
        <v>0.0</v>
      </c>
      <c r="X66" s="43">
        <v>0.0</v>
      </c>
      <c r="Y66" s="48" t="s">
        <v>955</v>
      </c>
      <c r="Z66" s="48" t="s">
        <v>955</v>
      </c>
      <c r="AA66" s="48" t="s">
        <v>955</v>
      </c>
      <c r="AB66" s="48" t="s">
        <v>1967</v>
      </c>
      <c r="AC66" s="48">
        <v>2.0</v>
      </c>
      <c r="AD66" s="48" t="s">
        <v>1968</v>
      </c>
      <c r="AE66" s="48" t="s">
        <v>955</v>
      </c>
      <c r="AF66" s="48" t="s">
        <v>955</v>
      </c>
      <c r="AG66" s="48" t="s">
        <v>1973</v>
      </c>
      <c r="AH66" s="48" t="s">
        <v>1983</v>
      </c>
      <c r="AI66" s="48"/>
      <c r="AJ66" s="48"/>
      <c r="AK66" s="48"/>
    </row>
    <row r="67" ht="22.5" customHeight="1">
      <c r="A67" s="58">
        <v>66.0</v>
      </c>
      <c r="B67" s="227">
        <f t="array" ref="B67">XLOOKUP(C67,SwiggyInvoiceAnnexture!$B$3:$B992,SwiggyInvoiceAnnexture!$A$3:$A992,"Order Not Found",0,1)</f>
        <v>45777</v>
      </c>
      <c r="C67" s="48">
        <v>2.04565890938565E14</v>
      </c>
      <c r="D67" s="48" t="s">
        <v>1563</v>
      </c>
      <c r="E67" s="248">
        <v>45772.890231481484</v>
      </c>
      <c r="F67" s="248">
        <v>45772.89208333333</v>
      </c>
      <c r="G67" s="248">
        <v>45772.91806712963</v>
      </c>
      <c r="H67" s="43">
        <v>667.0</v>
      </c>
      <c r="I67" s="43">
        <v>31.76</v>
      </c>
      <c r="J67" s="43">
        <v>15.63</v>
      </c>
      <c r="K67" s="43">
        <v>15.63</v>
      </c>
      <c r="L67" s="43">
        <v>0.0</v>
      </c>
      <c r="M67" s="43">
        <v>0.25</v>
      </c>
      <c r="N67" s="43">
        <v>0.25</v>
      </c>
      <c r="O67" s="43">
        <v>0.0</v>
      </c>
      <c r="P67" s="43">
        <v>0.0</v>
      </c>
      <c r="Q67" s="43">
        <v>0.0</v>
      </c>
      <c r="R67" s="43">
        <v>0.0</v>
      </c>
      <c r="S67" s="48" t="b">
        <v>0</v>
      </c>
      <c r="T67" s="48" t="b">
        <v>0</v>
      </c>
      <c r="U67" s="48" t="b">
        <v>0</v>
      </c>
      <c r="V67" s="43">
        <v>0.0</v>
      </c>
      <c r="W67" s="43">
        <v>0.0</v>
      </c>
      <c r="X67" s="43">
        <v>10.0</v>
      </c>
      <c r="Y67" s="48" t="s">
        <v>955</v>
      </c>
      <c r="Z67" s="48" t="s">
        <v>955</v>
      </c>
      <c r="AA67" s="48" t="s">
        <v>955</v>
      </c>
      <c r="AB67" s="48" t="s">
        <v>1967</v>
      </c>
      <c r="AC67" s="48">
        <v>1.0</v>
      </c>
      <c r="AD67" s="48" t="s">
        <v>1968</v>
      </c>
      <c r="AE67" s="48" t="s">
        <v>955</v>
      </c>
      <c r="AF67" s="48" t="s">
        <v>955</v>
      </c>
      <c r="AG67" s="48" t="s">
        <v>1999</v>
      </c>
      <c r="AH67" s="48"/>
      <c r="AI67" s="48"/>
      <c r="AJ67" s="48"/>
      <c r="AK67" s="48"/>
    </row>
    <row r="68" ht="22.5" customHeight="1">
      <c r="A68" s="58">
        <v>67.0</v>
      </c>
      <c r="B68" s="227">
        <f t="array" ref="B68">XLOOKUP(C68,SwiggyInvoiceAnnexture!$B$3:$B992,SwiggyInvoiceAnnexture!$A$3:$A992,"Order Not Found",0,1)</f>
        <v>45777</v>
      </c>
      <c r="C68" s="48">
        <v>2.0462263480539E14</v>
      </c>
      <c r="D68" s="48" t="s">
        <v>1563</v>
      </c>
      <c r="E68" s="248">
        <v>45773.54684027778</v>
      </c>
      <c r="F68" s="248">
        <v>45773.54917824074</v>
      </c>
      <c r="G68" s="248">
        <v>45773.576875</v>
      </c>
      <c r="H68" s="43">
        <v>1071.0</v>
      </c>
      <c r="I68" s="43">
        <v>51.0</v>
      </c>
      <c r="J68" s="43">
        <v>25.25</v>
      </c>
      <c r="K68" s="43">
        <v>25.25</v>
      </c>
      <c r="L68" s="43">
        <v>0.0</v>
      </c>
      <c r="M68" s="43">
        <v>0.25</v>
      </c>
      <c r="N68" s="43">
        <v>0.25</v>
      </c>
      <c r="O68" s="43">
        <v>0.0</v>
      </c>
      <c r="P68" s="43">
        <v>0.0</v>
      </c>
      <c r="Q68" s="43">
        <v>0.0</v>
      </c>
      <c r="R68" s="43">
        <v>0.0</v>
      </c>
      <c r="S68" s="48" t="b">
        <v>0</v>
      </c>
      <c r="T68" s="48" t="b">
        <v>0</v>
      </c>
      <c r="U68" s="48" t="b">
        <v>0</v>
      </c>
      <c r="V68" s="43">
        <v>0.0</v>
      </c>
      <c r="W68" s="43">
        <v>0.0</v>
      </c>
      <c r="X68" s="43">
        <v>10.0</v>
      </c>
      <c r="Y68" s="48" t="s">
        <v>955</v>
      </c>
      <c r="Z68" s="48" t="s">
        <v>955</v>
      </c>
      <c r="AA68" s="48" t="s">
        <v>955</v>
      </c>
      <c r="AB68" s="48" t="s">
        <v>1967</v>
      </c>
      <c r="AC68" s="48">
        <v>2.0</v>
      </c>
      <c r="AD68" s="48" t="s">
        <v>1968</v>
      </c>
      <c r="AE68" s="48" t="s">
        <v>955</v>
      </c>
      <c r="AF68" s="48" t="s">
        <v>955</v>
      </c>
      <c r="AG68" s="48" t="s">
        <v>2027</v>
      </c>
      <c r="AH68" s="48" t="s">
        <v>1979</v>
      </c>
      <c r="AI68" s="48"/>
      <c r="AJ68" s="48"/>
      <c r="AK68" s="48"/>
    </row>
    <row r="69" ht="22.5" customHeight="1">
      <c r="A69" s="58">
        <v>68.0</v>
      </c>
      <c r="B69" s="227">
        <f t="array" ref="B69">XLOOKUP(C69,SwiggyInvoiceAnnexture!$B$3:$B992,SwiggyInvoiceAnnexture!$A$3:$A992,"Order Not Found",0,1)</f>
        <v>45777</v>
      </c>
      <c r="C69" s="48">
        <v>2.0463179727198E14</v>
      </c>
      <c r="D69" s="48" t="s">
        <v>1563</v>
      </c>
      <c r="E69" s="248">
        <v>45773.65310185185</v>
      </c>
      <c r="F69" s="248">
        <v>45773.65594907408</v>
      </c>
      <c r="G69" s="248">
        <v>45773.67921296296</v>
      </c>
      <c r="H69" s="43">
        <v>903.0</v>
      </c>
      <c r="I69" s="43">
        <v>43.0</v>
      </c>
      <c r="J69" s="43">
        <v>21.25</v>
      </c>
      <c r="K69" s="43">
        <v>21.25</v>
      </c>
      <c r="L69" s="43">
        <v>0.0</v>
      </c>
      <c r="M69" s="43">
        <v>0.25</v>
      </c>
      <c r="N69" s="43">
        <v>0.25</v>
      </c>
      <c r="O69" s="43">
        <v>0.0</v>
      </c>
      <c r="P69" s="43">
        <v>0.0</v>
      </c>
      <c r="Q69" s="43">
        <v>0.0</v>
      </c>
      <c r="R69" s="43">
        <v>0.0</v>
      </c>
      <c r="S69" s="48" t="b">
        <v>0</v>
      </c>
      <c r="T69" s="48" t="b">
        <v>0</v>
      </c>
      <c r="U69" s="48" t="b">
        <v>0</v>
      </c>
      <c r="V69" s="43">
        <v>0.0</v>
      </c>
      <c r="W69" s="43">
        <v>0.0</v>
      </c>
      <c r="X69" s="43">
        <v>10.0</v>
      </c>
      <c r="Y69" s="48" t="s">
        <v>955</v>
      </c>
      <c r="Z69" s="48" t="s">
        <v>955</v>
      </c>
      <c r="AA69" s="48" t="s">
        <v>955</v>
      </c>
      <c r="AB69" s="48" t="s">
        <v>1967</v>
      </c>
      <c r="AC69" s="48">
        <v>1.0</v>
      </c>
      <c r="AD69" s="48" t="s">
        <v>1968</v>
      </c>
      <c r="AE69" s="48" t="s">
        <v>955</v>
      </c>
      <c r="AF69" s="48" t="s">
        <v>955</v>
      </c>
      <c r="AG69" s="48" t="s">
        <v>2028</v>
      </c>
      <c r="AH69" s="48"/>
      <c r="AI69" s="48"/>
      <c r="AJ69" s="48"/>
      <c r="AK69" s="48"/>
    </row>
    <row r="70" ht="22.5" customHeight="1">
      <c r="A70" s="58">
        <v>69.0</v>
      </c>
      <c r="B70" s="227">
        <f t="array" ref="B70">XLOOKUP(C70,SwiggyInvoiceAnnexture!$B$3:$B992,SwiggyInvoiceAnnexture!$A$3:$A992,"Order Not Found",0,1)</f>
        <v>45777</v>
      </c>
      <c r="C70" s="48">
        <v>2.0463604041227E14</v>
      </c>
      <c r="D70" s="48" t="s">
        <v>1563</v>
      </c>
      <c r="E70" s="248">
        <v>45773.70209490741</v>
      </c>
      <c r="F70" s="248">
        <v>45773.70226851852</v>
      </c>
      <c r="G70" s="248">
        <v>45773.74119212963</v>
      </c>
      <c r="H70" s="43">
        <v>1386.0</v>
      </c>
      <c r="I70" s="43">
        <v>66.0</v>
      </c>
      <c r="J70" s="43">
        <v>32.5</v>
      </c>
      <c r="K70" s="43">
        <v>32.5</v>
      </c>
      <c r="L70" s="43">
        <v>0.0</v>
      </c>
      <c r="M70" s="43">
        <v>0.5</v>
      </c>
      <c r="N70" s="43">
        <v>0.5</v>
      </c>
      <c r="O70" s="43">
        <v>0.0</v>
      </c>
      <c r="P70" s="43">
        <v>0.0</v>
      </c>
      <c r="Q70" s="43">
        <v>0.0</v>
      </c>
      <c r="R70" s="43">
        <v>0.0</v>
      </c>
      <c r="S70" s="48" t="b">
        <v>0</v>
      </c>
      <c r="T70" s="48" t="b">
        <v>0</v>
      </c>
      <c r="U70" s="48" t="b">
        <v>0</v>
      </c>
      <c r="V70" s="43">
        <v>0.0</v>
      </c>
      <c r="W70" s="43">
        <v>0.0</v>
      </c>
      <c r="X70" s="43">
        <v>20.0</v>
      </c>
      <c r="Y70" s="48" t="s">
        <v>955</v>
      </c>
      <c r="Z70" s="48" t="s">
        <v>955</v>
      </c>
      <c r="AA70" s="48" t="s">
        <v>955</v>
      </c>
      <c r="AB70" s="48" t="s">
        <v>1967</v>
      </c>
      <c r="AC70" s="48">
        <v>3.0</v>
      </c>
      <c r="AD70" s="48" t="s">
        <v>1968</v>
      </c>
      <c r="AE70" s="48" t="s">
        <v>955</v>
      </c>
      <c r="AF70" s="48" t="s">
        <v>955</v>
      </c>
      <c r="AG70" s="48" t="s">
        <v>2029</v>
      </c>
      <c r="AH70" s="48" t="s">
        <v>1987</v>
      </c>
      <c r="AI70" s="48" t="s">
        <v>2026</v>
      </c>
      <c r="AJ70" s="48"/>
      <c r="AK70" s="48"/>
    </row>
    <row r="71" ht="22.5" customHeight="1">
      <c r="A71" s="58">
        <v>70.0</v>
      </c>
      <c r="B71" s="227">
        <f t="array" ref="B71">XLOOKUP(C71,SwiggyInvoiceAnnexture!$B$3:$B992,SwiggyInvoiceAnnexture!$A$3:$A992,"Order Not Found",0,1)</f>
        <v>45777</v>
      </c>
      <c r="C71" s="48">
        <v>2.04639269706561E14</v>
      </c>
      <c r="D71" s="48" t="s">
        <v>1563</v>
      </c>
      <c r="E71" s="248">
        <v>45773.73944444444</v>
      </c>
      <c r="F71" s="248">
        <v>45773.73991898148</v>
      </c>
      <c r="G71" s="248">
        <v>45773.76201388889</v>
      </c>
      <c r="H71" s="43">
        <v>772.0</v>
      </c>
      <c r="I71" s="43">
        <v>36.76</v>
      </c>
      <c r="J71" s="43">
        <v>18.13</v>
      </c>
      <c r="K71" s="43">
        <v>18.13</v>
      </c>
      <c r="L71" s="43">
        <v>0.0</v>
      </c>
      <c r="M71" s="43">
        <v>0.25</v>
      </c>
      <c r="N71" s="43">
        <v>0.25</v>
      </c>
      <c r="O71" s="43">
        <v>0.0</v>
      </c>
      <c r="P71" s="43">
        <v>0.0</v>
      </c>
      <c r="Q71" s="43">
        <v>0.0</v>
      </c>
      <c r="R71" s="43">
        <v>0.0</v>
      </c>
      <c r="S71" s="48" t="b">
        <v>0</v>
      </c>
      <c r="T71" s="48" t="b">
        <v>0</v>
      </c>
      <c r="U71" s="48" t="b">
        <v>0</v>
      </c>
      <c r="V71" s="43">
        <v>0.0</v>
      </c>
      <c r="W71" s="43">
        <v>0.0</v>
      </c>
      <c r="X71" s="43">
        <v>10.0</v>
      </c>
      <c r="Y71" s="48" t="s">
        <v>955</v>
      </c>
      <c r="Z71" s="48" t="s">
        <v>955</v>
      </c>
      <c r="AA71" s="48" t="s">
        <v>955</v>
      </c>
      <c r="AB71" s="48" t="s">
        <v>1967</v>
      </c>
      <c r="AC71" s="48">
        <v>1.0</v>
      </c>
      <c r="AD71" s="48" t="s">
        <v>1968</v>
      </c>
      <c r="AE71" s="48" t="s">
        <v>955</v>
      </c>
      <c r="AF71" s="48" t="s">
        <v>955</v>
      </c>
      <c r="AG71" s="48" t="s">
        <v>2030</v>
      </c>
      <c r="AH71" s="48"/>
      <c r="AI71" s="48"/>
      <c r="AJ71" s="48"/>
      <c r="AK71" s="48"/>
    </row>
    <row r="72" ht="22.5" customHeight="1">
      <c r="A72" s="58">
        <v>71.0</v>
      </c>
      <c r="B72" s="227">
        <f t="array" ref="B72">XLOOKUP(C72,SwiggyInvoiceAnnexture!$B$3:$B992,SwiggyInvoiceAnnexture!$A$3:$A992,"Order Not Found",0,1)</f>
        <v>45777</v>
      </c>
      <c r="C72" s="48">
        <v>2.04642526185227E14</v>
      </c>
      <c r="D72" s="48" t="s">
        <v>1563</v>
      </c>
      <c r="E72" s="248">
        <v>45773.777662037035</v>
      </c>
      <c r="F72" s="248">
        <v>45773.77789351852</v>
      </c>
      <c r="G72" s="248">
        <v>45773.814108796294</v>
      </c>
      <c r="H72" s="43">
        <v>509.0</v>
      </c>
      <c r="I72" s="43">
        <v>24.26</v>
      </c>
      <c r="J72" s="43">
        <v>11.88</v>
      </c>
      <c r="K72" s="43">
        <v>11.88</v>
      </c>
      <c r="L72" s="43">
        <v>0.0</v>
      </c>
      <c r="M72" s="43">
        <v>0.25</v>
      </c>
      <c r="N72" s="43">
        <v>0.25</v>
      </c>
      <c r="O72" s="43">
        <v>0.0</v>
      </c>
      <c r="P72" s="43">
        <v>0.0</v>
      </c>
      <c r="Q72" s="43">
        <v>0.0</v>
      </c>
      <c r="R72" s="43">
        <v>0.0</v>
      </c>
      <c r="S72" s="48" t="b">
        <v>0</v>
      </c>
      <c r="T72" s="48" t="b">
        <v>0</v>
      </c>
      <c r="U72" s="48" t="b">
        <v>0</v>
      </c>
      <c r="V72" s="43">
        <v>0.0</v>
      </c>
      <c r="W72" s="43">
        <v>0.0</v>
      </c>
      <c r="X72" s="43">
        <v>10.0</v>
      </c>
      <c r="Y72" s="48" t="s">
        <v>955</v>
      </c>
      <c r="Z72" s="48" t="s">
        <v>955</v>
      </c>
      <c r="AA72" s="48" t="s">
        <v>955</v>
      </c>
      <c r="AB72" s="48" t="s">
        <v>1991</v>
      </c>
      <c r="AC72" s="48">
        <v>1.0</v>
      </c>
      <c r="AD72" s="48" t="s">
        <v>1968</v>
      </c>
      <c r="AE72" s="48" t="s">
        <v>955</v>
      </c>
      <c r="AF72" s="48" t="s">
        <v>955</v>
      </c>
      <c r="AG72" s="48" t="s">
        <v>2031</v>
      </c>
      <c r="AH72" s="48"/>
      <c r="AI72" s="48"/>
      <c r="AJ72" s="48"/>
      <c r="AK72" s="48"/>
    </row>
    <row r="73" ht="22.5" customHeight="1">
      <c r="A73" s="58">
        <v>72.0</v>
      </c>
      <c r="B73" s="227">
        <f t="array" ref="B73">XLOOKUP(C73,SwiggyInvoiceAnnexture!$B$3:$B992,SwiggyInvoiceAnnexture!$A$3:$A992,"Order Not Found",0,1)</f>
        <v>45777</v>
      </c>
      <c r="C73" s="48">
        <v>2.04648498429964E14</v>
      </c>
      <c r="D73" s="48" t="s">
        <v>1563</v>
      </c>
      <c r="E73" s="248">
        <v>45773.84621527778</v>
      </c>
      <c r="F73" s="248">
        <v>45773.848599537036</v>
      </c>
      <c r="G73" s="248">
        <v>45773.89923611111</v>
      </c>
      <c r="H73" s="43">
        <v>1459.0</v>
      </c>
      <c r="I73" s="43">
        <v>69.5</v>
      </c>
      <c r="J73" s="43">
        <v>34.25</v>
      </c>
      <c r="K73" s="43">
        <v>34.25</v>
      </c>
      <c r="L73" s="43">
        <v>0.0</v>
      </c>
      <c r="M73" s="43">
        <v>0.5</v>
      </c>
      <c r="N73" s="43">
        <v>0.5</v>
      </c>
      <c r="O73" s="43">
        <v>0.0</v>
      </c>
      <c r="P73" s="43">
        <v>0.0</v>
      </c>
      <c r="Q73" s="43">
        <v>0.0</v>
      </c>
      <c r="R73" s="43">
        <v>0.0</v>
      </c>
      <c r="S73" s="48" t="b">
        <v>0</v>
      </c>
      <c r="T73" s="48" t="b">
        <v>0</v>
      </c>
      <c r="U73" s="48" t="b">
        <v>0</v>
      </c>
      <c r="V73" s="43">
        <v>0.0</v>
      </c>
      <c r="W73" s="43">
        <v>0.0</v>
      </c>
      <c r="X73" s="43">
        <v>20.0</v>
      </c>
      <c r="Y73" s="48" t="s">
        <v>955</v>
      </c>
      <c r="Z73" s="48" t="s">
        <v>955</v>
      </c>
      <c r="AA73" s="48" t="s">
        <v>955</v>
      </c>
      <c r="AB73" s="48" t="s">
        <v>1967</v>
      </c>
      <c r="AC73" s="48">
        <v>2.0</v>
      </c>
      <c r="AD73" s="48" t="s">
        <v>1968</v>
      </c>
      <c r="AE73" s="48" t="s">
        <v>955</v>
      </c>
      <c r="AF73" s="48" t="s">
        <v>955</v>
      </c>
      <c r="AG73" s="48" t="s">
        <v>2026</v>
      </c>
      <c r="AH73" s="48" t="s">
        <v>1974</v>
      </c>
      <c r="AI73" s="48"/>
      <c r="AJ73" s="48"/>
      <c r="AK73" s="48"/>
    </row>
    <row r="74" ht="22.5" customHeight="1">
      <c r="A74" s="58">
        <v>73.0</v>
      </c>
      <c r="B74" s="227">
        <f t="array" ref="B74">XLOOKUP(C74,SwiggyInvoiceAnnexture!$B$3:$B992,SwiggyInvoiceAnnexture!$A$3:$A992,"Order Not Found",0,1)</f>
        <v>45777</v>
      </c>
      <c r="C74" s="48">
        <v>2.04649345151698E14</v>
      </c>
      <c r="D74" s="48" t="s">
        <v>1563</v>
      </c>
      <c r="E74" s="248">
        <v>45773.85611111111</v>
      </c>
      <c r="F74" s="248">
        <v>45773.85696759259</v>
      </c>
      <c r="G74" s="248">
        <v>45773.89471064815</v>
      </c>
      <c r="H74" s="43">
        <v>1543.0</v>
      </c>
      <c r="I74" s="43">
        <v>73.5</v>
      </c>
      <c r="J74" s="43">
        <v>36.25</v>
      </c>
      <c r="K74" s="43">
        <v>36.25</v>
      </c>
      <c r="L74" s="43">
        <v>0.0</v>
      </c>
      <c r="M74" s="43">
        <v>0.5</v>
      </c>
      <c r="N74" s="43">
        <v>0.5</v>
      </c>
      <c r="O74" s="43">
        <v>0.0</v>
      </c>
      <c r="P74" s="43">
        <v>0.0</v>
      </c>
      <c r="Q74" s="43">
        <v>0.0</v>
      </c>
      <c r="R74" s="43">
        <v>0.0</v>
      </c>
      <c r="S74" s="48" t="b">
        <v>0</v>
      </c>
      <c r="T74" s="48" t="b">
        <v>0</v>
      </c>
      <c r="U74" s="48" t="b">
        <v>0</v>
      </c>
      <c r="V74" s="43">
        <v>0.0</v>
      </c>
      <c r="W74" s="43">
        <v>0.0</v>
      </c>
      <c r="X74" s="43">
        <v>20.0</v>
      </c>
      <c r="Y74" s="48" t="s">
        <v>955</v>
      </c>
      <c r="Z74" s="48" t="s">
        <v>955</v>
      </c>
      <c r="AA74" s="48" t="s">
        <v>955</v>
      </c>
      <c r="AB74" s="48" t="s">
        <v>1967</v>
      </c>
      <c r="AC74" s="48">
        <v>2.0</v>
      </c>
      <c r="AD74" s="48" t="s">
        <v>1968</v>
      </c>
      <c r="AE74" s="48" t="s">
        <v>955</v>
      </c>
      <c r="AF74" s="48" t="s">
        <v>955</v>
      </c>
      <c r="AG74" s="48" t="s">
        <v>2032</v>
      </c>
      <c r="AH74" s="48" t="s">
        <v>2033</v>
      </c>
      <c r="AI74" s="48"/>
      <c r="AJ74" s="48"/>
      <c r="AK74" s="48"/>
    </row>
    <row r="75" ht="22.5" customHeight="1">
      <c r="A75" s="58">
        <v>74.0</v>
      </c>
      <c r="B75" s="227">
        <f t="array" ref="B75">XLOOKUP(C75,SwiggyInvoiceAnnexture!$B$3:$B992,SwiggyInvoiceAnnexture!$A$3:$A992,"Order Not Found",0,1)</f>
        <v>45777</v>
      </c>
      <c r="C75" s="48">
        <v>2.04649360253678E14</v>
      </c>
      <c r="D75" s="48" t="s">
        <v>1563</v>
      </c>
      <c r="E75" s="248">
        <v>45773.85627314815</v>
      </c>
      <c r="F75" s="248">
        <v>45773.85704861111</v>
      </c>
      <c r="G75" s="248">
        <v>45773.892060185186</v>
      </c>
      <c r="H75" s="43">
        <v>1092.0</v>
      </c>
      <c r="I75" s="43">
        <v>52.0</v>
      </c>
      <c r="J75" s="43">
        <v>26.0</v>
      </c>
      <c r="K75" s="43">
        <v>26.0</v>
      </c>
      <c r="L75" s="43">
        <v>0.0</v>
      </c>
      <c r="M75" s="43">
        <v>0.0</v>
      </c>
      <c r="N75" s="43">
        <v>0.0</v>
      </c>
      <c r="O75" s="43">
        <v>0.0</v>
      </c>
      <c r="P75" s="43">
        <v>0.0</v>
      </c>
      <c r="Q75" s="43">
        <v>0.0</v>
      </c>
      <c r="R75" s="43">
        <v>0.0</v>
      </c>
      <c r="S75" s="48" t="b">
        <v>0</v>
      </c>
      <c r="T75" s="48" t="b">
        <v>0</v>
      </c>
      <c r="U75" s="48" t="b">
        <v>0</v>
      </c>
      <c r="V75" s="43">
        <v>0.0</v>
      </c>
      <c r="W75" s="43">
        <v>0.0</v>
      </c>
      <c r="X75" s="43">
        <v>0.0</v>
      </c>
      <c r="Y75" s="48" t="s">
        <v>955</v>
      </c>
      <c r="Z75" s="48" t="s">
        <v>955</v>
      </c>
      <c r="AA75" s="48" t="s">
        <v>955</v>
      </c>
      <c r="AB75" s="48" t="s">
        <v>1991</v>
      </c>
      <c r="AC75" s="48">
        <v>2.0</v>
      </c>
      <c r="AD75" s="48" t="s">
        <v>1968</v>
      </c>
      <c r="AE75" s="48" t="s">
        <v>955</v>
      </c>
      <c r="AF75" s="48" t="s">
        <v>955</v>
      </c>
      <c r="AG75" s="48" t="s">
        <v>1982</v>
      </c>
      <c r="AH75" s="48" t="s">
        <v>2034</v>
      </c>
      <c r="AI75" s="48"/>
      <c r="AJ75" s="48"/>
      <c r="AK75" s="48"/>
    </row>
    <row r="76" ht="22.5" customHeight="1">
      <c r="A76" s="58">
        <v>75.0</v>
      </c>
      <c r="B76" s="227">
        <f t="array" ref="B76">XLOOKUP(C76,SwiggyInvoiceAnnexture!$B$3:$B992,SwiggyInvoiceAnnexture!$A$3:$A992,"Order Not Found",0,1)</f>
        <v>45777</v>
      </c>
      <c r="C76" s="48">
        <v>2.04650646695434E14</v>
      </c>
      <c r="D76" s="48" t="s">
        <v>1563</v>
      </c>
      <c r="E76" s="248">
        <v>45773.87148148148</v>
      </c>
      <c r="F76" s="248">
        <v>45773.87164351852</v>
      </c>
      <c r="G76" s="248">
        <v>45773.93009259259</v>
      </c>
      <c r="H76" s="43">
        <v>2142.0</v>
      </c>
      <c r="I76" s="43">
        <v>102.0</v>
      </c>
      <c r="J76" s="43">
        <v>50.75</v>
      </c>
      <c r="K76" s="43">
        <v>50.75</v>
      </c>
      <c r="L76" s="43">
        <v>0.0</v>
      </c>
      <c r="M76" s="43">
        <v>0.25</v>
      </c>
      <c r="N76" s="43">
        <v>0.25</v>
      </c>
      <c r="O76" s="43">
        <v>0.0</v>
      </c>
      <c r="P76" s="43">
        <v>0.0</v>
      </c>
      <c r="Q76" s="43">
        <v>0.0</v>
      </c>
      <c r="R76" s="43">
        <v>0.0</v>
      </c>
      <c r="S76" s="48" t="b">
        <v>0</v>
      </c>
      <c r="T76" s="48" t="b">
        <v>0</v>
      </c>
      <c r="U76" s="48" t="b">
        <v>0</v>
      </c>
      <c r="V76" s="43">
        <v>0.0</v>
      </c>
      <c r="W76" s="43">
        <v>0.0</v>
      </c>
      <c r="X76" s="43">
        <v>10.0</v>
      </c>
      <c r="Y76" s="48" t="s">
        <v>955</v>
      </c>
      <c r="Z76" s="48" t="s">
        <v>955</v>
      </c>
      <c r="AA76" s="48" t="s">
        <v>955</v>
      </c>
      <c r="AB76" s="48" t="s">
        <v>1967</v>
      </c>
      <c r="AC76" s="48">
        <v>3.0</v>
      </c>
      <c r="AD76" s="48" t="s">
        <v>1968</v>
      </c>
      <c r="AE76" s="48" t="s">
        <v>955</v>
      </c>
      <c r="AF76" s="48" t="s">
        <v>955</v>
      </c>
      <c r="AG76" s="48" t="s">
        <v>2029</v>
      </c>
      <c r="AH76" s="48" t="s">
        <v>1994</v>
      </c>
      <c r="AI76" s="48" t="s">
        <v>2006</v>
      </c>
      <c r="AJ76" s="48"/>
      <c r="AK76" s="48"/>
    </row>
    <row r="77" ht="22.5" customHeight="1">
      <c r="A77" s="58">
        <v>76.0</v>
      </c>
      <c r="B77" s="227">
        <f t="array" ref="B77">XLOOKUP(C77,SwiggyInvoiceAnnexture!$B$3:$B992,SwiggyInvoiceAnnexture!$A$3:$A992,"Order Not Found",0,1)</f>
        <v>45777</v>
      </c>
      <c r="C77" s="48">
        <v>2.04650871018646E14</v>
      </c>
      <c r="D77" s="48" t="s">
        <v>1563</v>
      </c>
      <c r="E77" s="248">
        <v>45773.87369212963</v>
      </c>
      <c r="F77" s="248">
        <v>45773.87384259259</v>
      </c>
      <c r="G77" s="248">
        <v>45773.92612268519</v>
      </c>
      <c r="H77" s="43">
        <v>614.0</v>
      </c>
      <c r="I77" s="43">
        <v>29.26</v>
      </c>
      <c r="J77" s="43">
        <v>14.38</v>
      </c>
      <c r="K77" s="43">
        <v>14.38</v>
      </c>
      <c r="L77" s="43">
        <v>0.0</v>
      </c>
      <c r="M77" s="43">
        <v>0.25</v>
      </c>
      <c r="N77" s="43">
        <v>0.25</v>
      </c>
      <c r="O77" s="43">
        <v>0.0</v>
      </c>
      <c r="P77" s="43">
        <v>0.0</v>
      </c>
      <c r="Q77" s="43">
        <v>0.0</v>
      </c>
      <c r="R77" s="43">
        <v>0.0</v>
      </c>
      <c r="S77" s="48" t="b">
        <v>0</v>
      </c>
      <c r="T77" s="48" t="b">
        <v>0</v>
      </c>
      <c r="U77" s="48" t="b">
        <v>0</v>
      </c>
      <c r="V77" s="43">
        <v>0.0</v>
      </c>
      <c r="W77" s="43">
        <v>0.0</v>
      </c>
      <c r="X77" s="43">
        <v>10.0</v>
      </c>
      <c r="Y77" s="48" t="s">
        <v>955</v>
      </c>
      <c r="Z77" s="48" t="s">
        <v>955</v>
      </c>
      <c r="AA77" s="48" t="s">
        <v>955</v>
      </c>
      <c r="AB77" s="48" t="s">
        <v>1967</v>
      </c>
      <c r="AC77" s="48">
        <v>1.0</v>
      </c>
      <c r="AD77" s="48" t="s">
        <v>1968</v>
      </c>
      <c r="AE77" s="48" t="s">
        <v>955</v>
      </c>
      <c r="AF77" s="48" t="s">
        <v>955</v>
      </c>
      <c r="AG77" s="48" t="s">
        <v>2008</v>
      </c>
      <c r="AH77" s="48"/>
      <c r="AI77" s="48"/>
      <c r="AJ77" s="48"/>
      <c r="AK77" s="48"/>
    </row>
    <row r="78" ht="22.5" customHeight="1">
      <c r="A78" s="58">
        <v>77.0</v>
      </c>
      <c r="B78" s="227">
        <f t="array" ref="B78">XLOOKUP(C78,SwiggyInvoiceAnnexture!$B$3:$B992,SwiggyInvoiceAnnexture!$A$3:$A992,"Order Not Found",0,1)</f>
        <v>45782</v>
      </c>
      <c r="C78" s="48">
        <v>2.04709933377978E14</v>
      </c>
      <c r="D78" s="48" t="s">
        <v>1563</v>
      </c>
      <c r="E78" s="248">
        <v>45774.55734953703</v>
      </c>
      <c r="F78" s="248">
        <v>45774.55866898148</v>
      </c>
      <c r="G78" s="248">
        <v>45774.614282407405</v>
      </c>
      <c r="H78" s="43">
        <v>1559.0</v>
      </c>
      <c r="I78" s="43">
        <v>74.26</v>
      </c>
      <c r="J78" s="43">
        <v>36.88</v>
      </c>
      <c r="K78" s="43">
        <v>36.88</v>
      </c>
      <c r="L78" s="43">
        <v>0.0</v>
      </c>
      <c r="M78" s="43">
        <v>0.25</v>
      </c>
      <c r="N78" s="43">
        <v>0.25</v>
      </c>
      <c r="O78" s="43">
        <v>0.0</v>
      </c>
      <c r="P78" s="43">
        <v>0.0</v>
      </c>
      <c r="Q78" s="43">
        <v>0.0</v>
      </c>
      <c r="R78" s="43">
        <v>0.0</v>
      </c>
      <c r="S78" s="48" t="b">
        <v>0</v>
      </c>
      <c r="T78" s="48" t="b">
        <v>0</v>
      </c>
      <c r="U78" s="48" t="b">
        <v>0</v>
      </c>
      <c r="V78" s="43">
        <v>0.0</v>
      </c>
      <c r="W78" s="43">
        <v>0.0</v>
      </c>
      <c r="X78" s="43">
        <v>10.0</v>
      </c>
      <c r="Y78" s="48" t="s">
        <v>955</v>
      </c>
      <c r="Z78" s="48" t="s">
        <v>955</v>
      </c>
      <c r="AA78" s="48" t="s">
        <v>955</v>
      </c>
      <c r="AB78" s="48" t="s">
        <v>1967</v>
      </c>
      <c r="AC78" s="48">
        <v>2.0</v>
      </c>
      <c r="AD78" s="48" t="s">
        <v>1968</v>
      </c>
      <c r="AE78" s="48" t="s">
        <v>955</v>
      </c>
      <c r="AF78" s="48" t="s">
        <v>955</v>
      </c>
      <c r="AG78" s="48" t="s">
        <v>2033</v>
      </c>
      <c r="AH78" s="48" t="s">
        <v>2023</v>
      </c>
      <c r="AI78" s="48"/>
      <c r="AJ78" s="48"/>
      <c r="AK78" s="48"/>
    </row>
    <row r="79" ht="22.5" customHeight="1">
      <c r="A79" s="58">
        <v>78.0</v>
      </c>
      <c r="B79" s="227">
        <f t="array" ref="B79">XLOOKUP(C79,SwiggyInvoiceAnnexture!$B$3:$B992,SwiggyInvoiceAnnexture!$A$3:$A992,"Order Not Found",0,1)</f>
        <v>45782</v>
      </c>
      <c r="C79" s="48">
        <v>2.04722108011096E14</v>
      </c>
      <c r="D79" s="48" t="s">
        <v>1563</v>
      </c>
      <c r="E79" s="248">
        <v>45774.69825231482</v>
      </c>
      <c r="F79" s="248">
        <v>45774.698645833334</v>
      </c>
      <c r="G79" s="248">
        <v>45774.7159837963</v>
      </c>
      <c r="H79" s="43">
        <v>614.0</v>
      </c>
      <c r="I79" s="43">
        <v>29.26</v>
      </c>
      <c r="J79" s="43">
        <v>14.38</v>
      </c>
      <c r="K79" s="43">
        <v>14.38</v>
      </c>
      <c r="L79" s="43">
        <v>0.0</v>
      </c>
      <c r="M79" s="43">
        <v>0.25</v>
      </c>
      <c r="N79" s="43">
        <v>0.25</v>
      </c>
      <c r="O79" s="43">
        <v>0.0</v>
      </c>
      <c r="P79" s="43">
        <v>0.0</v>
      </c>
      <c r="Q79" s="43">
        <v>0.0</v>
      </c>
      <c r="R79" s="43">
        <v>0.0</v>
      </c>
      <c r="S79" s="48" t="b">
        <v>0</v>
      </c>
      <c r="T79" s="48" t="b">
        <v>0</v>
      </c>
      <c r="U79" s="48" t="b">
        <v>0</v>
      </c>
      <c r="V79" s="43">
        <v>0.0</v>
      </c>
      <c r="W79" s="43">
        <v>0.0</v>
      </c>
      <c r="X79" s="43">
        <v>10.0</v>
      </c>
      <c r="Y79" s="48" t="s">
        <v>955</v>
      </c>
      <c r="Z79" s="48" t="s">
        <v>955</v>
      </c>
      <c r="AA79" s="48" t="s">
        <v>955</v>
      </c>
      <c r="AB79" s="48" t="s">
        <v>1967</v>
      </c>
      <c r="AC79" s="48">
        <v>1.0</v>
      </c>
      <c r="AD79" s="48" t="s">
        <v>1968</v>
      </c>
      <c r="AE79" s="48" t="s">
        <v>955</v>
      </c>
      <c r="AF79" s="48" t="s">
        <v>955</v>
      </c>
      <c r="AG79" s="48" t="s">
        <v>2035</v>
      </c>
      <c r="AH79" s="48"/>
      <c r="AI79" s="48"/>
      <c r="AJ79" s="48"/>
      <c r="AK79" s="48"/>
    </row>
    <row r="80" ht="22.5" customHeight="1">
      <c r="A80" s="58">
        <v>79.0</v>
      </c>
      <c r="B80" s="227">
        <f t="array" ref="B80">XLOOKUP(C80,SwiggyInvoiceAnnexture!$B$3:$B992,SwiggyInvoiceAnnexture!$A$3:$A992,"Order Not Found",0,1)</f>
        <v>45782</v>
      </c>
      <c r="C80" s="48">
        <v>2.04724969773033E14</v>
      </c>
      <c r="D80" s="48" t="s">
        <v>1563</v>
      </c>
      <c r="E80" s="248">
        <v>45774.73150462963</v>
      </c>
      <c r="F80" s="248">
        <v>45774.73204861111</v>
      </c>
      <c r="G80" s="248">
        <v>45774.76221064815</v>
      </c>
      <c r="H80" s="43">
        <v>1354.0</v>
      </c>
      <c r="I80" s="43">
        <v>64.5</v>
      </c>
      <c r="J80" s="43">
        <v>32.0</v>
      </c>
      <c r="K80" s="43">
        <v>32.0</v>
      </c>
      <c r="L80" s="43">
        <v>0.0</v>
      </c>
      <c r="M80" s="43">
        <v>0.25</v>
      </c>
      <c r="N80" s="43">
        <v>0.25</v>
      </c>
      <c r="O80" s="43">
        <v>0.0</v>
      </c>
      <c r="P80" s="43">
        <v>0.0</v>
      </c>
      <c r="Q80" s="43">
        <v>0.0</v>
      </c>
      <c r="R80" s="43">
        <v>0.0</v>
      </c>
      <c r="S80" s="48" t="b">
        <v>0</v>
      </c>
      <c r="T80" s="48" t="b">
        <v>0</v>
      </c>
      <c r="U80" s="48" t="b">
        <v>0</v>
      </c>
      <c r="V80" s="43">
        <v>0.0</v>
      </c>
      <c r="W80" s="43">
        <v>0.0</v>
      </c>
      <c r="X80" s="43">
        <v>10.0</v>
      </c>
      <c r="Y80" s="48" t="s">
        <v>955</v>
      </c>
      <c r="Z80" s="48" t="s">
        <v>955</v>
      </c>
      <c r="AA80" s="48" t="s">
        <v>955</v>
      </c>
      <c r="AB80" s="48" t="s">
        <v>1967</v>
      </c>
      <c r="AC80" s="48">
        <v>3.0</v>
      </c>
      <c r="AD80" s="48" t="s">
        <v>1968</v>
      </c>
      <c r="AE80" s="48" t="s">
        <v>955</v>
      </c>
      <c r="AF80" s="48" t="s">
        <v>955</v>
      </c>
      <c r="AG80" s="48" t="s">
        <v>2029</v>
      </c>
      <c r="AH80" s="48" t="s">
        <v>2036</v>
      </c>
      <c r="AI80" s="48" t="s">
        <v>2037</v>
      </c>
      <c r="AJ80" s="48"/>
      <c r="AK80" s="48"/>
    </row>
    <row r="81" ht="22.5" customHeight="1">
      <c r="A81" s="58">
        <v>80.0</v>
      </c>
      <c r="B81" s="227">
        <f t="array" ref="B81">XLOOKUP(C81,SwiggyInvoiceAnnexture!$B$3:$B992,SwiggyInvoiceAnnexture!$A$3:$A992,"Order Not Found",0,1)</f>
        <v>45782</v>
      </c>
      <c r="C81" s="48">
        <v>2.04730231518825E14</v>
      </c>
      <c r="D81" s="48" t="s">
        <v>1563</v>
      </c>
      <c r="E81" s="248">
        <v>45774.792175925926</v>
      </c>
      <c r="F81" s="248">
        <v>45774.792349537034</v>
      </c>
      <c r="G81" s="248">
        <v>45774.81451388889</v>
      </c>
      <c r="H81" s="43">
        <v>509.0</v>
      </c>
      <c r="I81" s="43">
        <v>24.26</v>
      </c>
      <c r="J81" s="43">
        <v>11.88</v>
      </c>
      <c r="K81" s="43">
        <v>11.88</v>
      </c>
      <c r="L81" s="43">
        <v>0.0</v>
      </c>
      <c r="M81" s="43">
        <v>0.25</v>
      </c>
      <c r="N81" s="43">
        <v>0.25</v>
      </c>
      <c r="O81" s="43">
        <v>0.0</v>
      </c>
      <c r="P81" s="43">
        <v>0.0</v>
      </c>
      <c r="Q81" s="43">
        <v>0.0</v>
      </c>
      <c r="R81" s="43">
        <v>0.0</v>
      </c>
      <c r="S81" s="48" t="b">
        <v>0</v>
      </c>
      <c r="T81" s="48" t="b">
        <v>0</v>
      </c>
      <c r="U81" s="48" t="b">
        <v>0</v>
      </c>
      <c r="V81" s="43">
        <v>0.0</v>
      </c>
      <c r="W81" s="43">
        <v>0.0</v>
      </c>
      <c r="X81" s="43">
        <v>10.0</v>
      </c>
      <c r="Y81" s="48" t="s">
        <v>955</v>
      </c>
      <c r="Z81" s="48" t="s">
        <v>955</v>
      </c>
      <c r="AA81" s="48" t="s">
        <v>955</v>
      </c>
      <c r="AB81" s="48" t="s">
        <v>1967</v>
      </c>
      <c r="AC81" s="48">
        <v>1.0</v>
      </c>
      <c r="AD81" s="48" t="s">
        <v>1968</v>
      </c>
      <c r="AE81" s="48" t="s">
        <v>955</v>
      </c>
      <c r="AF81" s="48" t="s">
        <v>955</v>
      </c>
      <c r="AG81" s="48" t="s">
        <v>2000</v>
      </c>
      <c r="AH81" s="48"/>
      <c r="AI81" s="48"/>
      <c r="AJ81" s="48"/>
      <c r="AK81" s="48"/>
    </row>
    <row r="82" ht="22.5" customHeight="1">
      <c r="A82" s="58">
        <v>81.0</v>
      </c>
      <c r="B82" s="227">
        <f t="array" ref="B82">XLOOKUP(C82,SwiggyInvoiceAnnexture!$B$3:$B992,SwiggyInvoiceAnnexture!$A$3:$A992,"Order Not Found",0,1)</f>
        <v>45782</v>
      </c>
      <c r="C82" s="48">
        <v>2.04791947854122E14</v>
      </c>
      <c r="D82" s="48" t="s">
        <v>1563</v>
      </c>
      <c r="E82" s="248">
        <v>45775.506747685184</v>
      </c>
      <c r="F82" s="248">
        <v>45775.508738425924</v>
      </c>
      <c r="G82" s="248">
        <v>45775.559907407405</v>
      </c>
      <c r="H82" s="43">
        <v>3071.0</v>
      </c>
      <c r="I82" s="43">
        <v>146.26</v>
      </c>
      <c r="J82" s="43">
        <v>71.88</v>
      </c>
      <c r="K82" s="43">
        <v>71.88</v>
      </c>
      <c r="L82" s="43">
        <v>0.0</v>
      </c>
      <c r="M82" s="43">
        <v>1.25</v>
      </c>
      <c r="N82" s="43">
        <v>1.25</v>
      </c>
      <c r="O82" s="43">
        <v>0.0</v>
      </c>
      <c r="P82" s="43">
        <v>0.0</v>
      </c>
      <c r="Q82" s="43">
        <v>0.0</v>
      </c>
      <c r="R82" s="43">
        <v>0.0</v>
      </c>
      <c r="S82" s="48" t="b">
        <v>0</v>
      </c>
      <c r="T82" s="48" t="b">
        <v>0</v>
      </c>
      <c r="U82" s="48" t="b">
        <v>0</v>
      </c>
      <c r="V82" s="43">
        <v>0.0</v>
      </c>
      <c r="W82" s="43">
        <v>0.0</v>
      </c>
      <c r="X82" s="43">
        <v>50.0</v>
      </c>
      <c r="Y82" s="48" t="s">
        <v>955</v>
      </c>
      <c r="Z82" s="48" t="s">
        <v>955</v>
      </c>
      <c r="AA82" s="48" t="s">
        <v>955</v>
      </c>
      <c r="AB82" s="48" t="s">
        <v>1967</v>
      </c>
      <c r="AC82" s="48">
        <v>1.0</v>
      </c>
      <c r="AD82" s="48" t="s">
        <v>1968</v>
      </c>
      <c r="AE82" s="48" t="s">
        <v>955</v>
      </c>
      <c r="AF82" s="48" t="s">
        <v>955</v>
      </c>
      <c r="AG82" s="48" t="s">
        <v>2038</v>
      </c>
      <c r="AH82" s="48"/>
      <c r="AI82" s="48"/>
      <c r="AJ82" s="48"/>
      <c r="AK82" s="48"/>
    </row>
    <row r="83" ht="22.5" customHeight="1">
      <c r="A83" s="58">
        <v>82.0</v>
      </c>
      <c r="B83" s="227">
        <f t="array" ref="B83">XLOOKUP(C83,SwiggyInvoiceAnnexture!$B$3:$B992,SwiggyInvoiceAnnexture!$A$3:$A992,"Order Not Found",0,1)</f>
        <v>45782</v>
      </c>
      <c r="C83" s="48">
        <v>2.04827953081349E14</v>
      </c>
      <c r="D83" s="48" t="s">
        <v>1563</v>
      </c>
      <c r="E83" s="248">
        <v>45775.9234375</v>
      </c>
      <c r="F83" s="248">
        <v>45775.92354166666</v>
      </c>
      <c r="G83" s="248">
        <v>45775.943715277775</v>
      </c>
      <c r="H83" s="43">
        <v>719.0</v>
      </c>
      <c r="I83" s="43">
        <v>34.26</v>
      </c>
      <c r="J83" s="43">
        <v>16.88</v>
      </c>
      <c r="K83" s="43">
        <v>16.88</v>
      </c>
      <c r="L83" s="43">
        <v>0.0</v>
      </c>
      <c r="M83" s="43">
        <v>0.25</v>
      </c>
      <c r="N83" s="43">
        <v>0.25</v>
      </c>
      <c r="O83" s="43">
        <v>0.0</v>
      </c>
      <c r="P83" s="43">
        <v>0.0</v>
      </c>
      <c r="Q83" s="43">
        <v>0.0</v>
      </c>
      <c r="R83" s="43">
        <v>0.0</v>
      </c>
      <c r="S83" s="48" t="b">
        <v>0</v>
      </c>
      <c r="T83" s="48" t="b">
        <v>0</v>
      </c>
      <c r="U83" s="48" t="b">
        <v>0</v>
      </c>
      <c r="V83" s="43">
        <v>0.0</v>
      </c>
      <c r="W83" s="43">
        <v>0.0</v>
      </c>
      <c r="X83" s="43">
        <v>10.0</v>
      </c>
      <c r="Y83" s="48" t="s">
        <v>955</v>
      </c>
      <c r="Z83" s="48" t="s">
        <v>955</v>
      </c>
      <c r="AA83" s="48" t="s">
        <v>955</v>
      </c>
      <c r="AB83" s="48" t="s">
        <v>1967</v>
      </c>
      <c r="AC83" s="48">
        <v>1.0</v>
      </c>
      <c r="AD83" s="48" t="s">
        <v>1968</v>
      </c>
      <c r="AE83" s="48" t="s">
        <v>955</v>
      </c>
      <c r="AF83" s="48" t="s">
        <v>955</v>
      </c>
      <c r="AG83" s="48" t="s">
        <v>2039</v>
      </c>
      <c r="AH83" s="48"/>
      <c r="AI83" s="48"/>
      <c r="AJ83" s="48"/>
      <c r="AK83" s="48"/>
    </row>
    <row r="84" ht="22.5" customHeight="1">
      <c r="A84" s="58">
        <v>83.0</v>
      </c>
      <c r="B84" s="227">
        <f t="array" ref="B84">XLOOKUP(C84,SwiggyInvoiceAnnexture!$B$3:$B992,SwiggyInvoiceAnnexture!$A$3:$A992,"Order Not Found",0,1)</f>
        <v>45782</v>
      </c>
      <c r="C84" s="48">
        <v>2.04903634665309E14</v>
      </c>
      <c r="D84" s="48" t="s">
        <v>1563</v>
      </c>
      <c r="E84" s="248">
        <v>45776.79954861111</v>
      </c>
      <c r="F84" s="248">
        <v>45776.803194444445</v>
      </c>
      <c r="G84" s="248">
        <v>45776.82350694444</v>
      </c>
      <c r="H84" s="43">
        <v>525.0</v>
      </c>
      <c r="I84" s="43">
        <v>25.0</v>
      </c>
      <c r="J84" s="43">
        <v>12.25</v>
      </c>
      <c r="K84" s="43">
        <v>12.25</v>
      </c>
      <c r="L84" s="43">
        <v>0.0</v>
      </c>
      <c r="M84" s="43">
        <v>0.25</v>
      </c>
      <c r="N84" s="43">
        <v>0.25</v>
      </c>
      <c r="O84" s="43">
        <v>0.0</v>
      </c>
      <c r="P84" s="43">
        <v>0.0</v>
      </c>
      <c r="Q84" s="43">
        <v>0.0</v>
      </c>
      <c r="R84" s="43">
        <v>0.0</v>
      </c>
      <c r="S84" s="48" t="b">
        <v>0</v>
      </c>
      <c r="T84" s="48" t="b">
        <v>0</v>
      </c>
      <c r="U84" s="48" t="b">
        <v>0</v>
      </c>
      <c r="V84" s="43">
        <v>0.0</v>
      </c>
      <c r="W84" s="43">
        <v>0.0</v>
      </c>
      <c r="X84" s="43">
        <v>10.0</v>
      </c>
      <c r="Y84" s="48" t="s">
        <v>955</v>
      </c>
      <c r="Z84" s="48" t="s">
        <v>955</v>
      </c>
      <c r="AA84" s="48" t="s">
        <v>955</v>
      </c>
      <c r="AB84" s="48" t="s">
        <v>1967</v>
      </c>
      <c r="AC84" s="48">
        <v>1.0</v>
      </c>
      <c r="AD84" s="48" t="s">
        <v>1968</v>
      </c>
      <c r="AE84" s="48" t="s">
        <v>955</v>
      </c>
      <c r="AF84" s="48" t="s">
        <v>955</v>
      </c>
      <c r="AG84" s="48" t="s">
        <v>2040</v>
      </c>
      <c r="AH84" s="48"/>
      <c r="AI84" s="48"/>
      <c r="AJ84" s="48"/>
      <c r="AK84" s="48"/>
    </row>
    <row r="85" ht="22.5" customHeight="1">
      <c r="A85" s="58">
        <v>84.0</v>
      </c>
      <c r="B85" s="227">
        <f t="array" ref="B85">XLOOKUP(C85,SwiggyInvoiceAnnexture!$B$3:$B992,SwiggyInvoiceAnnexture!$A$3:$A992,"Order Not Found",0,1)</f>
        <v>45782</v>
      </c>
      <c r="C85" s="48">
        <v>2.04904327438482E14</v>
      </c>
      <c r="D85" s="48" t="s">
        <v>1563</v>
      </c>
      <c r="E85" s="248">
        <v>45776.80734953703</v>
      </c>
      <c r="F85" s="248">
        <v>45776.807488425926</v>
      </c>
      <c r="G85" s="248">
        <v>45776.85150462963</v>
      </c>
      <c r="H85" s="43">
        <v>399.0</v>
      </c>
      <c r="I85" s="43">
        <v>19.0</v>
      </c>
      <c r="J85" s="43">
        <v>9.5</v>
      </c>
      <c r="K85" s="43">
        <v>9.5</v>
      </c>
      <c r="L85" s="43">
        <v>0.0</v>
      </c>
      <c r="M85" s="43">
        <v>0.0</v>
      </c>
      <c r="N85" s="43">
        <v>0.0</v>
      </c>
      <c r="O85" s="43">
        <v>0.0</v>
      </c>
      <c r="P85" s="43">
        <v>0.0</v>
      </c>
      <c r="Q85" s="43">
        <v>0.0</v>
      </c>
      <c r="R85" s="43">
        <v>0.0</v>
      </c>
      <c r="S85" s="48" t="b">
        <v>0</v>
      </c>
      <c r="T85" s="48" t="b">
        <v>0</v>
      </c>
      <c r="U85" s="48" t="b">
        <v>0</v>
      </c>
      <c r="V85" s="43">
        <v>0.0</v>
      </c>
      <c r="W85" s="43">
        <v>0.0</v>
      </c>
      <c r="X85" s="43">
        <v>0.0</v>
      </c>
      <c r="Y85" s="48" t="s">
        <v>955</v>
      </c>
      <c r="Z85" s="48" t="s">
        <v>955</v>
      </c>
      <c r="AA85" s="48" t="s">
        <v>955</v>
      </c>
      <c r="AB85" s="48" t="s">
        <v>1967</v>
      </c>
      <c r="AC85" s="48">
        <v>1.0</v>
      </c>
      <c r="AD85" s="48" t="s">
        <v>1968</v>
      </c>
      <c r="AE85" s="48" t="s">
        <v>955</v>
      </c>
      <c r="AF85" s="48" t="s">
        <v>955</v>
      </c>
      <c r="AG85" s="48" t="s">
        <v>1973</v>
      </c>
      <c r="AH85" s="48"/>
      <c r="AI85" s="48"/>
      <c r="AJ85" s="48"/>
      <c r="AK85" s="48"/>
    </row>
    <row r="86" ht="22.5" customHeight="1">
      <c r="A86" s="58">
        <v>85.0</v>
      </c>
      <c r="B86" s="227">
        <f t="array" ref="B86">XLOOKUP(C86,SwiggyInvoiceAnnexture!$B$3:$B992,SwiggyInvoiceAnnexture!$A$3:$A992,"Order Not Found",0,1)</f>
        <v>45782</v>
      </c>
      <c r="C86" s="48">
        <v>2.0491152374782E14</v>
      </c>
      <c r="D86" s="48" t="s">
        <v>1563</v>
      </c>
      <c r="E86" s="248">
        <v>45776.89032407408</v>
      </c>
      <c r="F86" s="248">
        <v>45776.892430555556</v>
      </c>
      <c r="G86" s="248">
        <v>45776.91784722222</v>
      </c>
      <c r="H86" s="43">
        <v>1270.0</v>
      </c>
      <c r="I86" s="43">
        <v>60.5</v>
      </c>
      <c r="J86" s="43">
        <v>30.25</v>
      </c>
      <c r="K86" s="43">
        <v>30.25</v>
      </c>
      <c r="L86" s="43">
        <v>0.0</v>
      </c>
      <c r="M86" s="43">
        <v>0.0</v>
      </c>
      <c r="N86" s="43">
        <v>0.0</v>
      </c>
      <c r="O86" s="43">
        <v>0.0</v>
      </c>
      <c r="P86" s="43">
        <v>0.0</v>
      </c>
      <c r="Q86" s="43">
        <v>0.0</v>
      </c>
      <c r="R86" s="43">
        <v>0.0</v>
      </c>
      <c r="S86" s="48" t="b">
        <v>0</v>
      </c>
      <c r="T86" s="48" t="b">
        <v>0</v>
      </c>
      <c r="U86" s="48" t="b">
        <v>0</v>
      </c>
      <c r="V86" s="43">
        <v>0.0</v>
      </c>
      <c r="W86" s="43">
        <v>0.0</v>
      </c>
      <c r="X86" s="43">
        <v>0.0</v>
      </c>
      <c r="Y86" s="48" t="s">
        <v>955</v>
      </c>
      <c r="Z86" s="48" t="s">
        <v>955</v>
      </c>
      <c r="AA86" s="48" t="s">
        <v>955</v>
      </c>
      <c r="AB86" s="48" t="s">
        <v>1967</v>
      </c>
      <c r="AC86" s="48">
        <v>2.0</v>
      </c>
      <c r="AD86" s="48" t="s">
        <v>1968</v>
      </c>
      <c r="AE86" s="48" t="s">
        <v>955</v>
      </c>
      <c r="AF86" s="48" t="s">
        <v>955</v>
      </c>
      <c r="AG86" s="48" t="s">
        <v>1992</v>
      </c>
      <c r="AH86" s="48" t="s">
        <v>2041</v>
      </c>
      <c r="AI86" s="48"/>
      <c r="AJ86" s="48"/>
      <c r="AK86" s="48"/>
    </row>
    <row r="87" ht="22.5" customHeight="1">
      <c r="A87" s="58">
        <v>86.0</v>
      </c>
      <c r="B87" s="227">
        <f t="array" ref="B87">XLOOKUP(C87,SwiggyInvoiceAnnexture!$B$3:$B992,SwiggyInvoiceAnnexture!$A$3:$A992,"Order Not Found",0,1)</f>
        <v>45782</v>
      </c>
      <c r="C87" s="48">
        <v>2.04914721836186E14</v>
      </c>
      <c r="D87" s="48" t="s">
        <v>1563</v>
      </c>
      <c r="E87" s="248">
        <v>45776.927349537036</v>
      </c>
      <c r="F87" s="248">
        <v>45776.93021990741</v>
      </c>
      <c r="G87" s="248">
        <v>45776.954722222225</v>
      </c>
      <c r="H87" s="43">
        <v>1491.0</v>
      </c>
      <c r="I87" s="43">
        <v>71.0</v>
      </c>
      <c r="J87" s="43">
        <v>35.5</v>
      </c>
      <c r="K87" s="43">
        <v>35.5</v>
      </c>
      <c r="L87" s="43">
        <v>0.0</v>
      </c>
      <c r="M87" s="43">
        <v>0.0</v>
      </c>
      <c r="N87" s="43">
        <v>0.0</v>
      </c>
      <c r="O87" s="43">
        <v>0.0</v>
      </c>
      <c r="P87" s="43">
        <v>0.0</v>
      </c>
      <c r="Q87" s="43">
        <v>0.0</v>
      </c>
      <c r="R87" s="43">
        <v>0.0</v>
      </c>
      <c r="S87" s="48" t="b">
        <v>0</v>
      </c>
      <c r="T87" s="48" t="b">
        <v>0</v>
      </c>
      <c r="U87" s="48" t="b">
        <v>0</v>
      </c>
      <c r="V87" s="43">
        <v>0.0</v>
      </c>
      <c r="W87" s="43">
        <v>0.0</v>
      </c>
      <c r="X87" s="43">
        <v>0.0</v>
      </c>
      <c r="Y87" s="48" t="s">
        <v>955</v>
      </c>
      <c r="Z87" s="48" t="s">
        <v>955</v>
      </c>
      <c r="AA87" s="48" t="s">
        <v>955</v>
      </c>
      <c r="AB87" s="48" t="s">
        <v>1967</v>
      </c>
      <c r="AC87" s="48">
        <v>3.0</v>
      </c>
      <c r="AD87" s="48" t="s">
        <v>1968</v>
      </c>
      <c r="AE87" s="48" t="s">
        <v>955</v>
      </c>
      <c r="AF87" s="48" t="s">
        <v>955</v>
      </c>
      <c r="AG87" s="48" t="s">
        <v>1982</v>
      </c>
      <c r="AH87" s="48" t="s">
        <v>2042</v>
      </c>
      <c r="AI87" s="48" t="s">
        <v>1983</v>
      </c>
      <c r="AJ87" s="48"/>
      <c r="AK87" s="48"/>
    </row>
    <row r="88" ht="22.5" customHeight="1">
      <c r="A88" s="58">
        <v>87.0</v>
      </c>
      <c r="B88" s="227">
        <f t="array" ref="B88">XLOOKUP(C88,SwiggyInvoiceAnnexture!$B$3:$B992,SwiggyInvoiceAnnexture!$A$3:$A992,"Order Not Found",0,1)</f>
        <v>45782</v>
      </c>
      <c r="C88" s="48">
        <v>2.04980957551815E14</v>
      </c>
      <c r="D88" s="48" t="s">
        <v>1563</v>
      </c>
      <c r="E88" s="248">
        <v>45777.69445601852</v>
      </c>
      <c r="F88" s="248">
        <v>45777.69746527778</v>
      </c>
      <c r="G88" s="248">
        <v>45777.72584490741</v>
      </c>
      <c r="H88" s="43">
        <v>772.0</v>
      </c>
      <c r="I88" s="43">
        <v>36.76</v>
      </c>
      <c r="J88" s="43">
        <v>18.13</v>
      </c>
      <c r="K88" s="43">
        <v>18.13</v>
      </c>
      <c r="L88" s="43">
        <v>0.0</v>
      </c>
      <c r="M88" s="43">
        <v>0.25</v>
      </c>
      <c r="N88" s="43">
        <v>0.25</v>
      </c>
      <c r="O88" s="43">
        <v>0.0</v>
      </c>
      <c r="P88" s="43">
        <v>0.0</v>
      </c>
      <c r="Q88" s="43">
        <v>0.0</v>
      </c>
      <c r="R88" s="43">
        <v>0.0</v>
      </c>
      <c r="S88" s="48" t="b">
        <v>0</v>
      </c>
      <c r="T88" s="48" t="b">
        <v>0</v>
      </c>
      <c r="U88" s="48" t="b">
        <v>0</v>
      </c>
      <c r="V88" s="43">
        <v>0.0</v>
      </c>
      <c r="W88" s="43">
        <v>0.0</v>
      </c>
      <c r="X88" s="43">
        <v>10.0</v>
      </c>
      <c r="Y88" s="48" t="s">
        <v>955</v>
      </c>
      <c r="Z88" s="48" t="s">
        <v>955</v>
      </c>
      <c r="AA88" s="48" t="s">
        <v>955</v>
      </c>
      <c r="AB88" s="48" t="s">
        <v>1967</v>
      </c>
      <c r="AC88" s="48">
        <v>1.0</v>
      </c>
      <c r="AD88" s="48" t="s">
        <v>1968</v>
      </c>
      <c r="AE88" s="48" t="s">
        <v>955</v>
      </c>
      <c r="AF88" s="48" t="s">
        <v>955</v>
      </c>
      <c r="AG88" s="48" t="s">
        <v>1974</v>
      </c>
      <c r="AH88" s="48"/>
      <c r="AI88" s="48"/>
      <c r="AJ88" s="48"/>
      <c r="AK88" s="48"/>
    </row>
    <row r="89" ht="22.5" customHeight="1">
      <c r="A89" s="58">
        <v>88.0</v>
      </c>
      <c r="B89" s="227">
        <f t="array" ref="B89">XLOOKUP(C89,SwiggyInvoiceAnnexture!$B$3:$B992,SwiggyInvoiceAnnexture!$A$3:$A992,"Order Not Found",0,1)</f>
        <v>45782</v>
      </c>
      <c r="C89" s="48">
        <v>2.04984443691974E14</v>
      </c>
      <c r="D89" s="48" t="s">
        <v>1563</v>
      </c>
      <c r="E89" s="248">
        <v>45777.734560185185</v>
      </c>
      <c r="F89" s="248">
        <v>45777.73478009259</v>
      </c>
      <c r="G89" s="248">
        <v>45777.76084490741</v>
      </c>
      <c r="H89" s="43">
        <v>798.0</v>
      </c>
      <c r="I89" s="43">
        <v>38.0</v>
      </c>
      <c r="J89" s="43">
        <v>18.75</v>
      </c>
      <c r="K89" s="43">
        <v>18.75</v>
      </c>
      <c r="L89" s="43">
        <v>0.0</v>
      </c>
      <c r="M89" s="43">
        <v>0.25</v>
      </c>
      <c r="N89" s="43">
        <v>0.25</v>
      </c>
      <c r="O89" s="43">
        <v>0.0</v>
      </c>
      <c r="P89" s="43">
        <v>0.0</v>
      </c>
      <c r="Q89" s="43">
        <v>0.0</v>
      </c>
      <c r="R89" s="43">
        <v>0.0</v>
      </c>
      <c r="S89" s="48" t="b">
        <v>0</v>
      </c>
      <c r="T89" s="48" t="b">
        <v>0</v>
      </c>
      <c r="U89" s="48" t="b">
        <v>0</v>
      </c>
      <c r="V89" s="43">
        <v>0.0</v>
      </c>
      <c r="W89" s="43">
        <v>0.0</v>
      </c>
      <c r="X89" s="43">
        <v>10.0</v>
      </c>
      <c r="Y89" s="48" t="s">
        <v>955</v>
      </c>
      <c r="Z89" s="48" t="s">
        <v>955</v>
      </c>
      <c r="AA89" s="48" t="s">
        <v>955</v>
      </c>
      <c r="AB89" s="48" t="s">
        <v>1967</v>
      </c>
      <c r="AC89" s="48">
        <v>1.0</v>
      </c>
      <c r="AD89" s="48" t="s">
        <v>1968</v>
      </c>
      <c r="AE89" s="48" t="s">
        <v>955</v>
      </c>
      <c r="AF89" s="48" t="s">
        <v>955</v>
      </c>
      <c r="AG89" s="48" t="s">
        <v>2022</v>
      </c>
      <c r="AH89" s="48"/>
      <c r="AI89" s="48"/>
      <c r="AJ89" s="48"/>
      <c r="AK89" s="48"/>
    </row>
    <row r="90" ht="22.5" customHeight="1">
      <c r="A90" s="58">
        <v>89.0</v>
      </c>
      <c r="B90" s="227">
        <f t="array" ref="B90">XLOOKUP(C90,SwiggyInvoiceAnnexture!$B$3:$B992,SwiggyInvoiceAnnexture!$A$3:$A992,"Order Not Found",0,1)</f>
        <v>45782</v>
      </c>
      <c r="C90" s="48">
        <v>2.04986998231753E14</v>
      </c>
      <c r="D90" s="48" t="s">
        <v>1563</v>
      </c>
      <c r="E90" s="248">
        <v>45777.764074074075</v>
      </c>
      <c r="F90" s="248">
        <v>45777.764236111114</v>
      </c>
      <c r="G90" s="248">
        <v>45777.78983796296</v>
      </c>
      <c r="H90" s="43">
        <v>1255.0</v>
      </c>
      <c r="I90" s="43">
        <v>59.76</v>
      </c>
      <c r="J90" s="43">
        <v>29.63</v>
      </c>
      <c r="K90" s="43">
        <v>29.63</v>
      </c>
      <c r="L90" s="43">
        <v>0.0</v>
      </c>
      <c r="M90" s="43">
        <v>0.25</v>
      </c>
      <c r="N90" s="43">
        <v>0.25</v>
      </c>
      <c r="O90" s="43">
        <v>0.0</v>
      </c>
      <c r="P90" s="43">
        <v>0.0</v>
      </c>
      <c r="Q90" s="43">
        <v>0.0</v>
      </c>
      <c r="R90" s="43">
        <v>0.0</v>
      </c>
      <c r="S90" s="48" t="b">
        <v>0</v>
      </c>
      <c r="T90" s="48" t="b">
        <v>0</v>
      </c>
      <c r="U90" s="48" t="b">
        <v>0</v>
      </c>
      <c r="V90" s="43">
        <v>0.0</v>
      </c>
      <c r="W90" s="43">
        <v>0.0</v>
      </c>
      <c r="X90" s="43">
        <v>10.0</v>
      </c>
      <c r="Y90" s="48" t="s">
        <v>955</v>
      </c>
      <c r="Z90" s="48" t="s">
        <v>955</v>
      </c>
      <c r="AA90" s="48" t="s">
        <v>955</v>
      </c>
      <c r="AB90" s="48" t="s">
        <v>1967</v>
      </c>
      <c r="AC90" s="48">
        <v>2.0</v>
      </c>
      <c r="AD90" s="48" t="s">
        <v>1968</v>
      </c>
      <c r="AE90" s="48" t="s">
        <v>955</v>
      </c>
      <c r="AF90" s="48" t="s">
        <v>955</v>
      </c>
      <c r="AG90" s="48" t="s">
        <v>1974</v>
      </c>
      <c r="AH90" s="48" t="s">
        <v>1992</v>
      </c>
      <c r="AI90" s="48"/>
      <c r="AJ90" s="48"/>
      <c r="AK90" s="48"/>
    </row>
    <row r="91" ht="22.5" customHeight="1">
      <c r="A91" s="58">
        <v>90.0</v>
      </c>
      <c r="B91" s="227">
        <f t="array" ref="B91">XLOOKUP(C91,SwiggyInvoiceAnnexture!$B$3:$B992,SwiggyInvoiceAnnexture!$A$3:$A992,"Order Not Found",0,1)</f>
        <v>45782</v>
      </c>
      <c r="C91" s="48">
        <v>2.04988498603609E14</v>
      </c>
      <c r="D91" s="48" t="s">
        <v>1563</v>
      </c>
      <c r="E91" s="248">
        <v>45777.781435185185</v>
      </c>
      <c r="F91" s="248">
        <v>45777.78159722222</v>
      </c>
      <c r="G91" s="248">
        <v>45777.80579861111</v>
      </c>
      <c r="H91" s="43">
        <v>551.0</v>
      </c>
      <c r="I91" s="43">
        <v>26.26</v>
      </c>
      <c r="J91" s="43">
        <v>13.13</v>
      </c>
      <c r="K91" s="43">
        <v>13.13</v>
      </c>
      <c r="L91" s="43">
        <v>0.0</v>
      </c>
      <c r="M91" s="43">
        <v>0.0</v>
      </c>
      <c r="N91" s="43">
        <v>0.0</v>
      </c>
      <c r="O91" s="43">
        <v>0.0</v>
      </c>
      <c r="P91" s="43">
        <v>0.0</v>
      </c>
      <c r="Q91" s="43">
        <v>0.0</v>
      </c>
      <c r="R91" s="43">
        <v>0.0</v>
      </c>
      <c r="S91" s="48" t="b">
        <v>0</v>
      </c>
      <c r="T91" s="48" t="b">
        <v>0</v>
      </c>
      <c r="U91" s="48" t="b">
        <v>0</v>
      </c>
      <c r="V91" s="43">
        <v>0.0</v>
      </c>
      <c r="W91" s="43">
        <v>0.0</v>
      </c>
      <c r="X91" s="43">
        <v>0.0</v>
      </c>
      <c r="Y91" s="48" t="s">
        <v>955</v>
      </c>
      <c r="Z91" s="48" t="s">
        <v>955</v>
      </c>
      <c r="AA91" s="48" t="s">
        <v>955</v>
      </c>
      <c r="AB91" s="48" t="s">
        <v>1967</v>
      </c>
      <c r="AC91" s="48">
        <v>1.0</v>
      </c>
      <c r="AD91" s="48" t="s">
        <v>1968</v>
      </c>
      <c r="AE91" s="48" t="s">
        <v>955</v>
      </c>
      <c r="AF91" s="48" t="s">
        <v>955</v>
      </c>
      <c r="AG91" s="48" t="s">
        <v>2043</v>
      </c>
      <c r="AH91" s="48"/>
      <c r="AI91" s="48"/>
      <c r="AJ91" s="48"/>
      <c r="AK91" s="48"/>
    </row>
    <row r="92" ht="22.5" customHeight="1">
      <c r="A92" s="58">
        <v>91.0</v>
      </c>
      <c r="B92" s="227">
        <f t="array" ref="B92">XLOOKUP(C92,SwiggyInvoiceAnnexture!$B$3:$B992,SwiggyInvoiceAnnexture!$A$3:$A992,"Order Not Found",0,1)</f>
        <v>45782</v>
      </c>
      <c r="C92" s="48">
        <v>2.04988734305065E14</v>
      </c>
      <c r="D92" s="48" t="s">
        <v>1563</v>
      </c>
      <c r="E92" s="248">
        <v>45777.784097222226</v>
      </c>
      <c r="F92" s="248">
        <v>45777.78424768519</v>
      </c>
      <c r="G92" s="248">
        <v>45777.79787037037</v>
      </c>
      <c r="H92" s="43">
        <v>509.0</v>
      </c>
      <c r="I92" s="43">
        <v>24.26</v>
      </c>
      <c r="J92" s="43">
        <v>11.88</v>
      </c>
      <c r="K92" s="43">
        <v>11.88</v>
      </c>
      <c r="L92" s="43">
        <v>0.0</v>
      </c>
      <c r="M92" s="43">
        <v>0.25</v>
      </c>
      <c r="N92" s="43">
        <v>0.25</v>
      </c>
      <c r="O92" s="43">
        <v>0.0</v>
      </c>
      <c r="P92" s="43">
        <v>0.0</v>
      </c>
      <c r="Q92" s="43">
        <v>0.0</v>
      </c>
      <c r="R92" s="43">
        <v>0.0</v>
      </c>
      <c r="S92" s="48" t="b">
        <v>0</v>
      </c>
      <c r="T92" s="48" t="b">
        <v>0</v>
      </c>
      <c r="U92" s="48" t="b">
        <v>0</v>
      </c>
      <c r="V92" s="43">
        <v>0.0</v>
      </c>
      <c r="W92" s="43">
        <v>0.0</v>
      </c>
      <c r="X92" s="43">
        <v>10.0</v>
      </c>
      <c r="Y92" s="48" t="s">
        <v>955</v>
      </c>
      <c r="Z92" s="48" t="s">
        <v>955</v>
      </c>
      <c r="AA92" s="48" t="s">
        <v>955</v>
      </c>
      <c r="AB92" s="48" t="s">
        <v>1967</v>
      </c>
      <c r="AC92" s="48">
        <v>1.0</v>
      </c>
      <c r="AD92" s="48" t="s">
        <v>1968</v>
      </c>
      <c r="AE92" s="48" t="s">
        <v>955</v>
      </c>
      <c r="AF92" s="48" t="s">
        <v>955</v>
      </c>
      <c r="AG92" s="48" t="s">
        <v>2000</v>
      </c>
      <c r="AH92" s="48"/>
      <c r="AI92" s="48"/>
      <c r="AJ92" s="48"/>
      <c r="AK92" s="48"/>
    </row>
    <row r="93" ht="22.5" customHeight="1">
      <c r="A93" s="58">
        <v>92.0</v>
      </c>
      <c r="B93" s="227">
        <f t="array" ref="B93">XLOOKUP(C93,SwiggyInvoiceAnnexture!$B$3:$B992,SwiggyInvoiceAnnexture!$A$3:$A992,"Order Not Found",0,1)</f>
        <v>45782</v>
      </c>
      <c r="C93" s="48">
        <v>2.04994912053171E14</v>
      </c>
      <c r="D93" s="48" t="s">
        <v>1563</v>
      </c>
      <c r="E93" s="248">
        <v>45777.855671296296</v>
      </c>
      <c r="F93" s="248">
        <v>45777.855844907404</v>
      </c>
      <c r="G93" s="248">
        <v>45777.88296296296</v>
      </c>
      <c r="H93" s="43">
        <v>1438.0</v>
      </c>
      <c r="I93" s="43">
        <v>68.5</v>
      </c>
      <c r="J93" s="43">
        <v>33.75</v>
      </c>
      <c r="K93" s="43">
        <v>33.75</v>
      </c>
      <c r="L93" s="43">
        <v>0.0</v>
      </c>
      <c r="M93" s="43">
        <v>0.5</v>
      </c>
      <c r="N93" s="43">
        <v>0.5</v>
      </c>
      <c r="O93" s="43">
        <v>0.0</v>
      </c>
      <c r="P93" s="43">
        <v>0.0</v>
      </c>
      <c r="Q93" s="43">
        <v>0.0</v>
      </c>
      <c r="R93" s="43">
        <v>0.0</v>
      </c>
      <c r="S93" s="48" t="b">
        <v>0</v>
      </c>
      <c r="T93" s="48" t="b">
        <v>0</v>
      </c>
      <c r="U93" s="48" t="b">
        <v>0</v>
      </c>
      <c r="V93" s="43">
        <v>0.0</v>
      </c>
      <c r="W93" s="43">
        <v>0.0</v>
      </c>
      <c r="X93" s="43">
        <v>20.0</v>
      </c>
      <c r="Y93" s="48" t="s">
        <v>955</v>
      </c>
      <c r="Z93" s="48" t="s">
        <v>955</v>
      </c>
      <c r="AA93" s="48" t="s">
        <v>955</v>
      </c>
      <c r="AB93" s="48" t="s">
        <v>1967</v>
      </c>
      <c r="AC93" s="48">
        <v>2.0</v>
      </c>
      <c r="AD93" s="48" t="s">
        <v>1968</v>
      </c>
      <c r="AE93" s="48" t="s">
        <v>955</v>
      </c>
      <c r="AF93" s="48" t="s">
        <v>955</v>
      </c>
      <c r="AG93" s="48" t="s">
        <v>1974</v>
      </c>
      <c r="AH93" s="48" t="s">
        <v>2014</v>
      </c>
      <c r="AI93" s="48"/>
      <c r="AJ93" s="48"/>
      <c r="AK93" s="48"/>
    </row>
    <row r="94" ht="22.5" customHeight="1">
      <c r="A94" s="58">
        <v>93.0</v>
      </c>
      <c r="B94" s="227">
        <f t="array" ref="B94">XLOOKUP(C94,SwiggyInvoiceAnnexture!$B$3:$B992,SwiggyInvoiceAnnexture!$A$3:$A992,"Order Not Found",0,1)</f>
        <v>45782</v>
      </c>
      <c r="C94" s="48">
        <v>2.05002325907918E14</v>
      </c>
      <c r="D94" s="48" t="s">
        <v>1563</v>
      </c>
      <c r="E94" s="248">
        <v>45777.94179398148</v>
      </c>
      <c r="F94" s="248">
        <v>45777.942025462966</v>
      </c>
      <c r="G94" s="248">
        <v>45777.97273148148</v>
      </c>
      <c r="H94" s="43">
        <v>1260.0</v>
      </c>
      <c r="I94" s="43">
        <v>60.0</v>
      </c>
      <c r="J94" s="43">
        <v>30.0</v>
      </c>
      <c r="K94" s="43">
        <v>30.0</v>
      </c>
      <c r="L94" s="43">
        <v>0.0</v>
      </c>
      <c r="M94" s="43">
        <v>0.0</v>
      </c>
      <c r="N94" s="43">
        <v>0.0</v>
      </c>
      <c r="O94" s="43">
        <v>0.0</v>
      </c>
      <c r="P94" s="43">
        <v>0.0</v>
      </c>
      <c r="Q94" s="43">
        <v>0.0</v>
      </c>
      <c r="R94" s="43">
        <v>0.0</v>
      </c>
      <c r="S94" s="48" t="b">
        <v>0</v>
      </c>
      <c r="T94" s="48" t="b">
        <v>0</v>
      </c>
      <c r="U94" s="48" t="b">
        <v>0</v>
      </c>
      <c r="V94" s="43">
        <v>0.0</v>
      </c>
      <c r="W94" s="43">
        <v>0.0</v>
      </c>
      <c r="X94" s="43">
        <v>0.0</v>
      </c>
      <c r="Y94" s="48" t="s">
        <v>955</v>
      </c>
      <c r="Z94" s="48" t="s">
        <v>955</v>
      </c>
      <c r="AA94" s="48" t="s">
        <v>955</v>
      </c>
      <c r="AB94" s="48" t="s">
        <v>1967</v>
      </c>
      <c r="AC94" s="48">
        <v>2.0</v>
      </c>
      <c r="AD94" s="48" t="s">
        <v>1968</v>
      </c>
      <c r="AE94" s="48" t="s">
        <v>955</v>
      </c>
      <c r="AF94" s="48" t="s">
        <v>955</v>
      </c>
      <c r="AG94" s="48" t="s">
        <v>2023</v>
      </c>
      <c r="AH94" s="48" t="s">
        <v>2044</v>
      </c>
      <c r="AI94" s="48"/>
      <c r="AJ94" s="48"/>
      <c r="AK94" s="48"/>
    </row>
    <row r="95" ht="22.5" customHeight="1">
      <c r="A95" s="58">
        <v>94.0</v>
      </c>
      <c r="B95" s="227">
        <f t="array" ref="B95">XLOOKUP(C95,SwiggyInvoiceAnnexture!$B$3:$B992,SwiggyInvoiceAnnexture!$A$3:$A992,"Order Not Found",0,1)</f>
        <v>45782</v>
      </c>
      <c r="C95" s="48">
        <v>2.0500569396286E14</v>
      </c>
      <c r="D95" s="48" t="s">
        <v>1563</v>
      </c>
      <c r="E95" s="248">
        <v>45777.980520833335</v>
      </c>
      <c r="F95" s="248">
        <v>45777.98065972222</v>
      </c>
      <c r="G95" s="248">
        <v>45778.00319444444</v>
      </c>
      <c r="H95" s="43">
        <v>614.0</v>
      </c>
      <c r="I95" s="43">
        <v>29.26</v>
      </c>
      <c r="J95" s="43">
        <v>14.38</v>
      </c>
      <c r="K95" s="43">
        <v>14.38</v>
      </c>
      <c r="L95" s="43">
        <v>0.0</v>
      </c>
      <c r="M95" s="43">
        <v>0.25</v>
      </c>
      <c r="N95" s="43">
        <v>0.25</v>
      </c>
      <c r="O95" s="43">
        <v>0.0</v>
      </c>
      <c r="P95" s="43">
        <v>0.0</v>
      </c>
      <c r="Q95" s="43">
        <v>0.0</v>
      </c>
      <c r="R95" s="43">
        <v>0.0</v>
      </c>
      <c r="S95" s="48" t="b">
        <v>0</v>
      </c>
      <c r="T95" s="48" t="b">
        <v>0</v>
      </c>
      <c r="U95" s="48" t="b">
        <v>0</v>
      </c>
      <c r="V95" s="43">
        <v>0.0</v>
      </c>
      <c r="W95" s="43">
        <v>0.0</v>
      </c>
      <c r="X95" s="43">
        <v>10.0</v>
      </c>
      <c r="Y95" s="48" t="s">
        <v>955</v>
      </c>
      <c r="Z95" s="48" t="s">
        <v>955</v>
      </c>
      <c r="AA95" s="48" t="s">
        <v>955</v>
      </c>
      <c r="AB95" s="48" t="s">
        <v>1967</v>
      </c>
      <c r="AC95" s="48">
        <v>1.0</v>
      </c>
      <c r="AD95" s="48" t="s">
        <v>1968</v>
      </c>
      <c r="AE95" s="48" t="s">
        <v>955</v>
      </c>
      <c r="AF95" s="48" t="s">
        <v>955</v>
      </c>
      <c r="AG95" s="48" t="s">
        <v>1975</v>
      </c>
      <c r="AH95" s="48"/>
      <c r="AI95" s="48"/>
      <c r="AJ95" s="48"/>
      <c r="AK95" s="48"/>
    </row>
    <row r="96" ht="22.5" customHeight="1">
      <c r="A96" s="58">
        <v>95.0</v>
      </c>
      <c r="B96" s="227">
        <f t="array" ref="B96">XLOOKUP(C96,SwiggyInvoiceAnnexture!$B$3:$B992,SwiggyInvoiceAnnexture!$A$3:$A992,"Order Not Found",0,1)</f>
        <v>45784</v>
      </c>
      <c r="C96" s="48">
        <v>2.0506496158701E14</v>
      </c>
      <c r="D96" s="48" t="s">
        <v>1563</v>
      </c>
      <c r="E96" s="248">
        <v>45778.66645833333</v>
      </c>
      <c r="F96" s="248">
        <v>45778.66769675926</v>
      </c>
      <c r="G96" s="248">
        <v>45778.69417824074</v>
      </c>
      <c r="H96" s="43">
        <v>1239.0</v>
      </c>
      <c r="I96" s="43">
        <v>59.0</v>
      </c>
      <c r="J96" s="43">
        <v>29.25</v>
      </c>
      <c r="K96" s="43">
        <v>29.25</v>
      </c>
      <c r="L96" s="43">
        <v>0.0</v>
      </c>
      <c r="M96" s="43">
        <v>0.25</v>
      </c>
      <c r="N96" s="43">
        <v>0.25</v>
      </c>
      <c r="O96" s="43">
        <v>0.0</v>
      </c>
      <c r="P96" s="43">
        <v>0.0</v>
      </c>
      <c r="Q96" s="43">
        <v>0.0</v>
      </c>
      <c r="R96" s="43">
        <v>0.0</v>
      </c>
      <c r="S96" s="48" t="b">
        <v>0</v>
      </c>
      <c r="T96" s="48" t="b">
        <v>0</v>
      </c>
      <c r="U96" s="48" t="b">
        <v>0</v>
      </c>
      <c r="V96" s="43">
        <v>0.0</v>
      </c>
      <c r="W96" s="43">
        <v>0.0</v>
      </c>
      <c r="X96" s="43">
        <v>10.0</v>
      </c>
      <c r="Y96" s="48" t="s">
        <v>955</v>
      </c>
      <c r="Z96" s="48" t="s">
        <v>955</v>
      </c>
      <c r="AA96" s="48" t="s">
        <v>955</v>
      </c>
      <c r="AB96" s="48" t="s">
        <v>1967</v>
      </c>
      <c r="AC96" s="48">
        <v>2.0</v>
      </c>
      <c r="AD96" s="48" t="s">
        <v>1968</v>
      </c>
      <c r="AE96" s="48" t="s">
        <v>955</v>
      </c>
      <c r="AF96" s="48" t="s">
        <v>955</v>
      </c>
      <c r="AG96" s="48" t="s">
        <v>1982</v>
      </c>
      <c r="AH96" s="48" t="s">
        <v>2025</v>
      </c>
      <c r="AI96" s="48"/>
      <c r="AJ96" s="48"/>
      <c r="AK96" s="48"/>
    </row>
    <row r="97" ht="22.5" customHeight="1">
      <c r="A97" s="58">
        <v>96.0</v>
      </c>
      <c r="B97" s="227">
        <f t="array" ref="B97">XLOOKUP(C97,SwiggyInvoiceAnnexture!$B$3:$B992,SwiggyInvoiceAnnexture!$A$3:$A992,"Order Not Found",0,1)</f>
        <v>45784</v>
      </c>
      <c r="C97" s="48">
        <v>2.05077102596204E14</v>
      </c>
      <c r="D97" s="48" t="s">
        <v>1563</v>
      </c>
      <c r="E97" s="248">
        <v>45778.806759259256</v>
      </c>
      <c r="F97" s="248">
        <v>45778.80783564815</v>
      </c>
      <c r="G97" s="248">
        <v>45778.84741898148</v>
      </c>
      <c r="H97" s="43">
        <v>1428.0</v>
      </c>
      <c r="I97" s="43">
        <v>68.0</v>
      </c>
      <c r="J97" s="43">
        <v>33.75</v>
      </c>
      <c r="K97" s="43">
        <v>33.75</v>
      </c>
      <c r="L97" s="43">
        <v>0.0</v>
      </c>
      <c r="M97" s="43">
        <v>0.25</v>
      </c>
      <c r="N97" s="43">
        <v>0.25</v>
      </c>
      <c r="O97" s="43">
        <v>0.0</v>
      </c>
      <c r="P97" s="43">
        <v>0.0</v>
      </c>
      <c r="Q97" s="43">
        <v>0.0</v>
      </c>
      <c r="R97" s="43">
        <v>0.0</v>
      </c>
      <c r="S97" s="48" t="b">
        <v>0</v>
      </c>
      <c r="T97" s="48" t="b">
        <v>0</v>
      </c>
      <c r="U97" s="48" t="b">
        <v>0</v>
      </c>
      <c r="V97" s="43">
        <v>0.0</v>
      </c>
      <c r="W97" s="43">
        <v>0.0</v>
      </c>
      <c r="X97" s="43">
        <v>10.0</v>
      </c>
      <c r="Y97" s="48" t="s">
        <v>955</v>
      </c>
      <c r="Z97" s="48" t="s">
        <v>955</v>
      </c>
      <c r="AA97" s="48" t="s">
        <v>955</v>
      </c>
      <c r="AB97" s="48" t="s">
        <v>1967</v>
      </c>
      <c r="AC97" s="48">
        <v>2.0</v>
      </c>
      <c r="AD97" s="48" t="s">
        <v>1968</v>
      </c>
      <c r="AE97" s="48" t="s">
        <v>955</v>
      </c>
      <c r="AF97" s="48" t="s">
        <v>955</v>
      </c>
      <c r="AG97" s="48" t="s">
        <v>2045</v>
      </c>
      <c r="AH97" s="48" t="s">
        <v>2046</v>
      </c>
      <c r="AI97" s="48"/>
      <c r="AJ97" s="48"/>
      <c r="AK97" s="48"/>
    </row>
    <row r="98" ht="22.5" customHeight="1">
      <c r="A98" s="58">
        <v>97.0</v>
      </c>
      <c r="B98" s="227">
        <f t="array" ref="B98">XLOOKUP(C98,SwiggyInvoiceAnnexture!$B$3:$B992,SwiggyInvoiceAnnexture!$A$3:$A992,"Order Not Found",0,1)</f>
        <v>45784</v>
      </c>
      <c r="C98" s="48">
        <v>2.05080470481036E14</v>
      </c>
      <c r="D98" s="48" t="s">
        <v>1563</v>
      </c>
      <c r="E98" s="248">
        <v>45778.84599537037</v>
      </c>
      <c r="F98" s="248">
        <v>45778.84631944444</v>
      </c>
      <c r="G98" s="248">
        <v>45778.87567129629</v>
      </c>
      <c r="H98" s="43">
        <v>614.0</v>
      </c>
      <c r="I98" s="43">
        <v>29.26</v>
      </c>
      <c r="J98" s="43">
        <v>14.38</v>
      </c>
      <c r="K98" s="43">
        <v>14.38</v>
      </c>
      <c r="L98" s="43">
        <v>0.0</v>
      </c>
      <c r="M98" s="43">
        <v>0.25</v>
      </c>
      <c r="N98" s="43">
        <v>0.25</v>
      </c>
      <c r="O98" s="43">
        <v>0.0</v>
      </c>
      <c r="P98" s="43">
        <v>0.0</v>
      </c>
      <c r="Q98" s="43">
        <v>0.0</v>
      </c>
      <c r="R98" s="43">
        <v>0.0</v>
      </c>
      <c r="S98" s="48" t="b">
        <v>0</v>
      </c>
      <c r="T98" s="48" t="b">
        <v>0</v>
      </c>
      <c r="U98" s="48" t="b">
        <v>0</v>
      </c>
      <c r="V98" s="43">
        <v>0.0</v>
      </c>
      <c r="W98" s="43">
        <v>0.0</v>
      </c>
      <c r="X98" s="43">
        <v>10.0</v>
      </c>
      <c r="Y98" s="48" t="s">
        <v>955</v>
      </c>
      <c r="Z98" s="48" t="s">
        <v>955</v>
      </c>
      <c r="AA98" s="48" t="s">
        <v>955</v>
      </c>
      <c r="AB98" s="48" t="s">
        <v>1967</v>
      </c>
      <c r="AC98" s="48">
        <v>1.0</v>
      </c>
      <c r="AD98" s="48" t="s">
        <v>1968</v>
      </c>
      <c r="AE98" s="48" t="s">
        <v>955</v>
      </c>
      <c r="AF98" s="48" t="s">
        <v>955</v>
      </c>
      <c r="AG98" s="48" t="s">
        <v>2047</v>
      </c>
      <c r="AH98" s="48"/>
      <c r="AI98" s="48"/>
      <c r="AJ98" s="48"/>
      <c r="AK98" s="48"/>
    </row>
    <row r="99" ht="22.5" customHeight="1">
      <c r="A99" s="58">
        <v>98.0</v>
      </c>
      <c r="B99" s="227">
        <f t="array" ref="B99">XLOOKUP(C99,SwiggyInvoiceAnnexture!$B$3:$B992,SwiggyInvoiceAnnexture!$A$3:$A992,"Order Not Found",0,1)</f>
        <v>45784</v>
      </c>
      <c r="C99" s="48">
        <v>2.05083244866572E14</v>
      </c>
      <c r="D99" s="48" t="s">
        <v>1563</v>
      </c>
      <c r="E99" s="248">
        <v>45778.87799768519</v>
      </c>
      <c r="F99" s="248">
        <v>45778.87835648148</v>
      </c>
      <c r="G99" s="248">
        <v>45778.902453703704</v>
      </c>
      <c r="H99" s="43">
        <v>1306.0</v>
      </c>
      <c r="I99" s="43">
        <v>56.32</v>
      </c>
      <c r="J99" s="43">
        <v>27.91</v>
      </c>
      <c r="K99" s="43">
        <v>27.91</v>
      </c>
      <c r="L99" s="43">
        <v>0.0</v>
      </c>
      <c r="M99" s="43">
        <v>0.25</v>
      </c>
      <c r="N99" s="43">
        <v>0.25</v>
      </c>
      <c r="O99" s="43">
        <v>0.0</v>
      </c>
      <c r="P99" s="43">
        <v>0.0</v>
      </c>
      <c r="Q99" s="43">
        <v>0.0</v>
      </c>
      <c r="R99" s="43">
        <v>0.0</v>
      </c>
      <c r="S99" s="48" t="b">
        <v>0</v>
      </c>
      <c r="T99" s="48" t="b">
        <v>0</v>
      </c>
      <c r="U99" s="48" t="b">
        <v>0</v>
      </c>
      <c r="V99" s="43">
        <v>123.49</v>
      </c>
      <c r="W99" s="43">
        <v>0.0</v>
      </c>
      <c r="X99" s="43">
        <v>10.0</v>
      </c>
      <c r="Y99" s="48" t="s">
        <v>955</v>
      </c>
      <c r="Z99" s="48" t="s">
        <v>955</v>
      </c>
      <c r="AA99" s="48" t="s">
        <v>955</v>
      </c>
      <c r="AB99" s="48" t="s">
        <v>1967</v>
      </c>
      <c r="AC99" s="48">
        <v>2.0</v>
      </c>
      <c r="AD99" s="48" t="s">
        <v>1968</v>
      </c>
      <c r="AE99" s="48" t="s">
        <v>955</v>
      </c>
      <c r="AF99" s="48" t="s">
        <v>955</v>
      </c>
      <c r="AG99" s="48" t="s">
        <v>2040</v>
      </c>
      <c r="AH99" s="48" t="s">
        <v>1982</v>
      </c>
      <c r="AI99" s="48"/>
      <c r="AJ99" s="48"/>
      <c r="AK99" s="48"/>
    </row>
    <row r="100" ht="22.5" customHeight="1">
      <c r="A100" s="58">
        <v>99.0</v>
      </c>
      <c r="B100" s="227">
        <f t="array" ref="B100">XLOOKUP(C100,SwiggyInvoiceAnnexture!$B$3:$B992,SwiggyInvoiceAnnexture!$A$3:$A992,"Order Not Found",0,1)</f>
        <v>45784</v>
      </c>
      <c r="C100" s="48">
        <v>2.05084898777062E14</v>
      </c>
      <c r="D100" s="48" t="s">
        <v>1563</v>
      </c>
      <c r="E100" s="248">
        <v>45778.89722222222</v>
      </c>
      <c r="F100" s="248">
        <v>45778.89885416667</v>
      </c>
      <c r="G100" s="248">
        <v>45778.925150462965</v>
      </c>
      <c r="H100" s="43">
        <v>1745.0</v>
      </c>
      <c r="I100" s="43">
        <v>75.26</v>
      </c>
      <c r="J100" s="43">
        <v>37.13</v>
      </c>
      <c r="K100" s="43">
        <v>37.13</v>
      </c>
      <c r="L100" s="43">
        <v>0.0</v>
      </c>
      <c r="M100" s="43">
        <v>0.5</v>
      </c>
      <c r="N100" s="43">
        <v>0.5</v>
      </c>
      <c r="O100" s="43">
        <v>0.0</v>
      </c>
      <c r="P100" s="43">
        <v>0.0</v>
      </c>
      <c r="Q100" s="43">
        <v>0.0</v>
      </c>
      <c r="R100" s="43">
        <v>0.0</v>
      </c>
      <c r="S100" s="48" t="b">
        <v>0</v>
      </c>
      <c r="T100" s="48" t="b">
        <v>0</v>
      </c>
      <c r="U100" s="48" t="b">
        <v>0</v>
      </c>
      <c r="V100" s="43">
        <v>165.0</v>
      </c>
      <c r="W100" s="43">
        <v>0.0</v>
      </c>
      <c r="X100" s="43">
        <v>20.0</v>
      </c>
      <c r="Y100" s="48" t="s">
        <v>955</v>
      </c>
      <c r="Z100" s="48" t="s">
        <v>955</v>
      </c>
      <c r="AA100" s="48" t="s">
        <v>955</v>
      </c>
      <c r="AB100" s="48" t="s">
        <v>1967</v>
      </c>
      <c r="AC100" s="48">
        <v>3.0</v>
      </c>
      <c r="AD100" s="48" t="s">
        <v>1968</v>
      </c>
      <c r="AE100" s="48" t="s">
        <v>955</v>
      </c>
      <c r="AF100" s="48" t="s">
        <v>955</v>
      </c>
      <c r="AG100" s="48" t="s">
        <v>2048</v>
      </c>
      <c r="AH100" s="48" t="s">
        <v>1973</v>
      </c>
      <c r="AI100" s="48" t="s">
        <v>2026</v>
      </c>
      <c r="AJ100" s="48"/>
      <c r="AK100" s="48"/>
    </row>
    <row r="101" ht="22.5" customHeight="1">
      <c r="A101" s="58">
        <v>100.0</v>
      </c>
      <c r="B101" s="227">
        <f t="array" ref="B101">XLOOKUP(C101,SwiggyInvoiceAnnexture!$B$3:$B992,SwiggyInvoiceAnnexture!$A$3:$A992,"Order Not Found",0,1)</f>
        <v>45784</v>
      </c>
      <c r="C101" s="48">
        <v>2.05153896289315E14</v>
      </c>
      <c r="D101" s="48" t="s">
        <v>1563</v>
      </c>
      <c r="E101" s="248">
        <v>45779.69587962963</v>
      </c>
      <c r="F101" s="248">
        <v>45779.69605324074</v>
      </c>
      <c r="G101" s="248">
        <v>45779.720046296294</v>
      </c>
      <c r="H101" s="43">
        <v>635.0</v>
      </c>
      <c r="I101" s="43">
        <v>30.26</v>
      </c>
      <c r="J101" s="43">
        <v>14.88</v>
      </c>
      <c r="K101" s="43">
        <v>14.88</v>
      </c>
      <c r="L101" s="43">
        <v>0.0</v>
      </c>
      <c r="M101" s="43">
        <v>0.25</v>
      </c>
      <c r="N101" s="43">
        <v>0.25</v>
      </c>
      <c r="O101" s="43">
        <v>0.0</v>
      </c>
      <c r="P101" s="43">
        <v>0.0</v>
      </c>
      <c r="Q101" s="43">
        <v>0.0</v>
      </c>
      <c r="R101" s="43">
        <v>0.0</v>
      </c>
      <c r="S101" s="48" t="b">
        <v>0</v>
      </c>
      <c r="T101" s="48" t="b">
        <v>0</v>
      </c>
      <c r="U101" s="48" t="b">
        <v>0</v>
      </c>
      <c r="V101" s="43">
        <v>0.0</v>
      </c>
      <c r="W101" s="43">
        <v>0.0</v>
      </c>
      <c r="X101" s="43">
        <v>10.0</v>
      </c>
      <c r="Y101" s="48" t="s">
        <v>955</v>
      </c>
      <c r="Z101" s="48" t="s">
        <v>955</v>
      </c>
      <c r="AA101" s="48" t="s">
        <v>955</v>
      </c>
      <c r="AB101" s="48" t="s">
        <v>1967</v>
      </c>
      <c r="AC101" s="48">
        <v>2.0</v>
      </c>
      <c r="AD101" s="48" t="s">
        <v>1968</v>
      </c>
      <c r="AE101" s="48" t="s">
        <v>955</v>
      </c>
      <c r="AF101" s="48" t="s">
        <v>955</v>
      </c>
      <c r="AG101" s="48" t="s">
        <v>1995</v>
      </c>
      <c r="AH101" s="48" t="s">
        <v>2018</v>
      </c>
      <c r="AI101" s="48"/>
      <c r="AJ101" s="48"/>
      <c r="AK101" s="48"/>
    </row>
    <row r="102" ht="22.5" customHeight="1">
      <c r="A102" s="58">
        <v>101.0</v>
      </c>
      <c r="B102" s="227">
        <f t="array" ref="B102">XLOOKUP(C102,SwiggyInvoiceAnnexture!$B$3:$B992,SwiggyInvoiceAnnexture!$A$3:$A992,"Order Not Found",0,1)</f>
        <v>45784</v>
      </c>
      <c r="C102" s="48">
        <v>2.05160897032262E14</v>
      </c>
      <c r="D102" s="48" t="s">
        <v>1563</v>
      </c>
      <c r="E102" s="248">
        <v>45779.77694444444</v>
      </c>
      <c r="F102" s="248">
        <v>45779.77731481481</v>
      </c>
      <c r="G102" s="248">
        <v>45779.820706018516</v>
      </c>
      <c r="H102" s="43">
        <v>1588.0</v>
      </c>
      <c r="I102" s="43">
        <v>68.5</v>
      </c>
      <c r="J102" s="43">
        <v>33.75</v>
      </c>
      <c r="K102" s="43">
        <v>33.75</v>
      </c>
      <c r="L102" s="43">
        <v>0.0</v>
      </c>
      <c r="M102" s="43">
        <v>0.5</v>
      </c>
      <c r="N102" s="43">
        <v>0.5</v>
      </c>
      <c r="O102" s="43">
        <v>0.0</v>
      </c>
      <c r="P102" s="43">
        <v>0.0</v>
      </c>
      <c r="Q102" s="43">
        <v>0.0</v>
      </c>
      <c r="R102" s="43">
        <v>0.0</v>
      </c>
      <c r="S102" s="48" t="b">
        <v>0</v>
      </c>
      <c r="T102" s="48" t="b">
        <v>0</v>
      </c>
      <c r="U102" s="48" t="b">
        <v>0</v>
      </c>
      <c r="V102" s="43">
        <v>150.0</v>
      </c>
      <c r="W102" s="43">
        <v>0.0</v>
      </c>
      <c r="X102" s="43">
        <v>20.0</v>
      </c>
      <c r="Y102" s="48" t="s">
        <v>955</v>
      </c>
      <c r="Z102" s="48" t="s">
        <v>955</v>
      </c>
      <c r="AA102" s="48" t="s">
        <v>955</v>
      </c>
      <c r="AB102" s="48" t="s">
        <v>1967</v>
      </c>
      <c r="AC102" s="48">
        <v>2.0</v>
      </c>
      <c r="AD102" s="48" t="s">
        <v>1968</v>
      </c>
      <c r="AE102" s="48" t="s">
        <v>955</v>
      </c>
      <c r="AF102" s="48" t="s">
        <v>955</v>
      </c>
      <c r="AG102" s="48" t="s">
        <v>2049</v>
      </c>
      <c r="AH102" s="48" t="s">
        <v>2050</v>
      </c>
      <c r="AI102" s="48"/>
      <c r="AJ102" s="48"/>
      <c r="AK102" s="48"/>
    </row>
    <row r="103" ht="22.5" customHeight="1">
      <c r="A103" s="58">
        <v>102.0</v>
      </c>
      <c r="B103" s="227">
        <f t="array" ref="B103">XLOOKUP(C103,SwiggyInvoiceAnnexture!$B$3:$B992,SwiggyInvoiceAnnexture!$A$3:$A992,"Order Not Found",0,1)</f>
        <v>45784</v>
      </c>
      <c r="C103" s="48">
        <v>2.05166082847511E14</v>
      </c>
      <c r="D103" s="48" t="s">
        <v>1563</v>
      </c>
      <c r="E103" s="248">
        <v>45779.83684027778</v>
      </c>
      <c r="F103" s="248">
        <v>45779.83703703704</v>
      </c>
      <c r="G103" s="248">
        <v>45779.86121527778</v>
      </c>
      <c r="H103" s="43">
        <v>1014.0</v>
      </c>
      <c r="I103" s="43">
        <v>43.76</v>
      </c>
      <c r="J103" s="43">
        <v>21.38</v>
      </c>
      <c r="K103" s="43">
        <v>21.38</v>
      </c>
      <c r="L103" s="43">
        <v>0.0</v>
      </c>
      <c r="M103" s="43">
        <v>0.5</v>
      </c>
      <c r="N103" s="43">
        <v>0.5</v>
      </c>
      <c r="O103" s="43">
        <v>0.0</v>
      </c>
      <c r="P103" s="43">
        <v>0.0</v>
      </c>
      <c r="Q103" s="43">
        <v>0.0</v>
      </c>
      <c r="R103" s="43">
        <v>0.0</v>
      </c>
      <c r="S103" s="48" t="b">
        <v>0</v>
      </c>
      <c r="T103" s="48" t="b">
        <v>0</v>
      </c>
      <c r="U103" s="48" t="b">
        <v>0</v>
      </c>
      <c r="V103" s="43">
        <v>95.0</v>
      </c>
      <c r="W103" s="43">
        <v>0.0</v>
      </c>
      <c r="X103" s="43">
        <v>20.0</v>
      </c>
      <c r="Y103" s="48" t="s">
        <v>955</v>
      </c>
      <c r="Z103" s="48" t="s">
        <v>955</v>
      </c>
      <c r="AA103" s="48" t="s">
        <v>955</v>
      </c>
      <c r="AB103" s="48" t="s">
        <v>1967</v>
      </c>
      <c r="AC103" s="48">
        <v>2.0</v>
      </c>
      <c r="AD103" s="48" t="s">
        <v>1968</v>
      </c>
      <c r="AE103" s="48" t="s">
        <v>955</v>
      </c>
      <c r="AF103" s="48" t="s">
        <v>955</v>
      </c>
      <c r="AG103" s="48" t="s">
        <v>1995</v>
      </c>
      <c r="AH103" s="48" t="s">
        <v>2031</v>
      </c>
      <c r="AI103" s="48"/>
      <c r="AJ103" s="48"/>
      <c r="AK103" s="48"/>
    </row>
    <row r="104" ht="22.5" customHeight="1">
      <c r="A104" s="58">
        <v>103.0</v>
      </c>
      <c r="B104" s="227">
        <f t="array" ref="B104">XLOOKUP(C104,SwiggyInvoiceAnnexture!$B$3:$B992,SwiggyInvoiceAnnexture!$A$3:$A992,"Order Not Found",0,1)</f>
        <v>45784</v>
      </c>
      <c r="C104" s="48">
        <v>2.05232518916862E14</v>
      </c>
      <c r="D104" s="48" t="s">
        <v>1563</v>
      </c>
      <c r="E104" s="248">
        <v>45780.605729166666</v>
      </c>
      <c r="F104" s="248">
        <v>45780.60611111111</v>
      </c>
      <c r="G104" s="248">
        <v>45780.62299768518</v>
      </c>
      <c r="H104" s="43">
        <v>509.0</v>
      </c>
      <c r="I104" s="43">
        <v>24.26</v>
      </c>
      <c r="J104" s="43">
        <v>11.88</v>
      </c>
      <c r="K104" s="43">
        <v>11.88</v>
      </c>
      <c r="L104" s="43">
        <v>0.0</v>
      </c>
      <c r="M104" s="43">
        <v>0.25</v>
      </c>
      <c r="N104" s="43">
        <v>0.25</v>
      </c>
      <c r="O104" s="43">
        <v>0.0</v>
      </c>
      <c r="P104" s="43">
        <v>0.0</v>
      </c>
      <c r="Q104" s="43">
        <v>0.0</v>
      </c>
      <c r="R104" s="43">
        <v>0.0</v>
      </c>
      <c r="S104" s="48" t="b">
        <v>0</v>
      </c>
      <c r="T104" s="48" t="b">
        <v>0</v>
      </c>
      <c r="U104" s="48" t="b">
        <v>0</v>
      </c>
      <c r="V104" s="43">
        <v>0.0</v>
      </c>
      <c r="W104" s="43">
        <v>0.0</v>
      </c>
      <c r="X104" s="43">
        <v>10.0</v>
      </c>
      <c r="Y104" s="48" t="s">
        <v>955</v>
      </c>
      <c r="Z104" s="48" t="s">
        <v>955</v>
      </c>
      <c r="AA104" s="48" t="s">
        <v>955</v>
      </c>
      <c r="AB104" s="48" t="s">
        <v>1967</v>
      </c>
      <c r="AC104" s="48">
        <v>1.0</v>
      </c>
      <c r="AD104" s="48" t="s">
        <v>1968</v>
      </c>
      <c r="AE104" s="48" t="s">
        <v>955</v>
      </c>
      <c r="AF104" s="48" t="s">
        <v>955</v>
      </c>
      <c r="AG104" s="48" t="s">
        <v>1987</v>
      </c>
      <c r="AH104" s="48"/>
      <c r="AI104" s="48"/>
      <c r="AJ104" s="48"/>
      <c r="AK104" s="48"/>
    </row>
    <row r="105" ht="22.5" customHeight="1">
      <c r="A105" s="58">
        <v>104.0</v>
      </c>
      <c r="B105" s="227">
        <f t="array" ref="B105">XLOOKUP(C105,SwiggyInvoiceAnnexture!$B$3:$B992,SwiggyInvoiceAnnexture!$A$3:$A992,"Order Not Found",0,1)</f>
        <v>45784</v>
      </c>
      <c r="C105" s="48">
        <v>2.05245488708476E14</v>
      </c>
      <c r="D105" s="48" t="s">
        <v>1563</v>
      </c>
      <c r="E105" s="248">
        <v>45780.755891203706</v>
      </c>
      <c r="F105" s="248">
        <v>45780.75614583334</v>
      </c>
      <c r="G105" s="248">
        <v>45780.77857638889</v>
      </c>
      <c r="H105" s="43">
        <v>611.0</v>
      </c>
      <c r="I105" s="43">
        <v>26.38</v>
      </c>
      <c r="J105" s="43">
        <v>12.94</v>
      </c>
      <c r="K105" s="43">
        <v>12.94</v>
      </c>
      <c r="L105" s="43">
        <v>0.0</v>
      </c>
      <c r="M105" s="43">
        <v>0.25</v>
      </c>
      <c r="N105" s="43">
        <v>0.25</v>
      </c>
      <c r="O105" s="43">
        <v>0.0</v>
      </c>
      <c r="P105" s="43">
        <v>0.0</v>
      </c>
      <c r="Q105" s="43">
        <v>0.0</v>
      </c>
      <c r="R105" s="43">
        <v>0.0</v>
      </c>
      <c r="S105" s="48" t="b">
        <v>0</v>
      </c>
      <c r="T105" s="48" t="b">
        <v>0</v>
      </c>
      <c r="U105" s="48" t="b">
        <v>0</v>
      </c>
      <c r="V105" s="43">
        <v>57.5</v>
      </c>
      <c r="W105" s="43">
        <v>0.0</v>
      </c>
      <c r="X105" s="43">
        <v>10.0</v>
      </c>
      <c r="Y105" s="48" t="s">
        <v>955</v>
      </c>
      <c r="Z105" s="48" t="s">
        <v>955</v>
      </c>
      <c r="AA105" s="48" t="s">
        <v>955</v>
      </c>
      <c r="AB105" s="48" t="s">
        <v>1967</v>
      </c>
      <c r="AC105" s="48">
        <v>1.0</v>
      </c>
      <c r="AD105" s="48" t="s">
        <v>1968</v>
      </c>
      <c r="AE105" s="48" t="s">
        <v>955</v>
      </c>
      <c r="AF105" s="48" t="s">
        <v>955</v>
      </c>
      <c r="AG105" s="48" t="s">
        <v>2047</v>
      </c>
      <c r="AH105" s="48"/>
      <c r="AI105" s="48"/>
      <c r="AJ105" s="48"/>
      <c r="AK105" s="48"/>
    </row>
    <row r="106" ht="22.5" customHeight="1">
      <c r="A106" s="58">
        <v>105.0</v>
      </c>
      <c r="B106" s="227">
        <f t="array" ref="B106">XLOOKUP(C106,SwiggyInvoiceAnnexture!$B$3:$B992,SwiggyInvoiceAnnexture!$A$3:$A992,"Order Not Found",0,1)</f>
        <v>45784</v>
      </c>
      <c r="C106" s="48">
        <v>2.05247813800514E14</v>
      </c>
      <c r="D106" s="48" t="s">
        <v>1563</v>
      </c>
      <c r="E106" s="248">
        <v>45780.78270833333</v>
      </c>
      <c r="F106" s="248">
        <v>45780.78287037037</v>
      </c>
      <c r="G106" s="248">
        <v>45780.80320601852</v>
      </c>
      <c r="H106" s="43">
        <v>899.0</v>
      </c>
      <c r="I106" s="43">
        <v>38.96</v>
      </c>
      <c r="J106" s="43">
        <v>19.23</v>
      </c>
      <c r="K106" s="43">
        <v>19.23</v>
      </c>
      <c r="L106" s="43">
        <v>0.0</v>
      </c>
      <c r="M106" s="43">
        <v>0.25</v>
      </c>
      <c r="N106" s="43">
        <v>0.25</v>
      </c>
      <c r="O106" s="43">
        <v>0.0</v>
      </c>
      <c r="P106" s="43">
        <v>0.0</v>
      </c>
      <c r="Q106" s="43">
        <v>0.0</v>
      </c>
      <c r="R106" s="43">
        <v>0.0</v>
      </c>
      <c r="S106" s="48" t="b">
        <v>0</v>
      </c>
      <c r="T106" s="48" t="b">
        <v>0</v>
      </c>
      <c r="U106" s="48" t="b">
        <v>0</v>
      </c>
      <c r="V106" s="43">
        <v>81.0</v>
      </c>
      <c r="W106" s="43">
        <v>0.0</v>
      </c>
      <c r="X106" s="43">
        <v>10.0</v>
      </c>
      <c r="Y106" s="48" t="s">
        <v>955</v>
      </c>
      <c r="Z106" s="48" t="s">
        <v>955</v>
      </c>
      <c r="AA106" s="48" t="s">
        <v>955</v>
      </c>
      <c r="AB106" s="48" t="s">
        <v>1967</v>
      </c>
      <c r="AC106" s="48">
        <v>1.0</v>
      </c>
      <c r="AD106" s="48" t="s">
        <v>1968</v>
      </c>
      <c r="AE106" s="48" t="s">
        <v>955</v>
      </c>
      <c r="AF106" s="48" t="s">
        <v>955</v>
      </c>
      <c r="AG106" s="48" t="s">
        <v>2051</v>
      </c>
      <c r="AH106" s="48"/>
      <c r="AI106" s="48"/>
      <c r="AJ106" s="48"/>
      <c r="AK106" s="48"/>
    </row>
    <row r="107" ht="22.5" customHeight="1">
      <c r="A107" s="58">
        <v>106.0</v>
      </c>
      <c r="B107" s="227">
        <f t="array" ref="B107">XLOOKUP(C107,SwiggyInvoiceAnnexture!$B$3:$B992,SwiggyInvoiceAnnexture!$A$3:$A992,"Order Not Found",0,1)</f>
        <v>45784</v>
      </c>
      <c r="C107" s="48">
        <v>2.05249361262465E14</v>
      </c>
      <c r="D107" s="48" t="s">
        <v>1563</v>
      </c>
      <c r="E107" s="248">
        <v>45780.80063657407</v>
      </c>
      <c r="F107" s="248">
        <v>45780.80105324074</v>
      </c>
      <c r="G107" s="248">
        <v>45780.82103009259</v>
      </c>
      <c r="H107" s="43">
        <v>899.0</v>
      </c>
      <c r="I107" s="43">
        <v>39.36</v>
      </c>
      <c r="J107" s="43">
        <v>19.43</v>
      </c>
      <c r="K107" s="43">
        <v>19.43</v>
      </c>
      <c r="L107" s="43">
        <v>0.0</v>
      </c>
      <c r="M107" s="43">
        <v>0.25</v>
      </c>
      <c r="N107" s="43">
        <v>0.25</v>
      </c>
      <c r="O107" s="43">
        <v>0.0</v>
      </c>
      <c r="P107" s="43">
        <v>0.0</v>
      </c>
      <c r="Q107" s="43">
        <v>0.0</v>
      </c>
      <c r="R107" s="43">
        <v>0.0</v>
      </c>
      <c r="S107" s="48" t="b">
        <v>0</v>
      </c>
      <c r="T107" s="48" t="b">
        <v>0</v>
      </c>
      <c r="U107" s="48" t="b">
        <v>0</v>
      </c>
      <c r="V107" s="43">
        <v>73.0</v>
      </c>
      <c r="W107" s="43">
        <v>0.0</v>
      </c>
      <c r="X107" s="43">
        <v>10.0</v>
      </c>
      <c r="Y107" s="48" t="s">
        <v>955</v>
      </c>
      <c r="Z107" s="48" t="s">
        <v>955</v>
      </c>
      <c r="AA107" s="48" t="s">
        <v>955</v>
      </c>
      <c r="AB107" s="48" t="s">
        <v>1967</v>
      </c>
      <c r="AC107" s="48">
        <v>1.0</v>
      </c>
      <c r="AD107" s="48" t="s">
        <v>1968</v>
      </c>
      <c r="AE107" s="48" t="s">
        <v>955</v>
      </c>
      <c r="AF107" s="48" t="s">
        <v>955</v>
      </c>
      <c r="AG107" s="48" t="s">
        <v>2052</v>
      </c>
      <c r="AH107" s="48"/>
      <c r="AI107" s="48"/>
      <c r="AJ107" s="48"/>
      <c r="AK107" s="48"/>
    </row>
    <row r="108" ht="22.5" customHeight="1">
      <c r="A108" s="58">
        <v>107.0</v>
      </c>
      <c r="B108" s="227">
        <f t="array" ref="B108">XLOOKUP(C108,SwiggyInvoiceAnnexture!$B$3:$B992,SwiggyInvoiceAnnexture!$A$3:$A992,"Order Not Found",0,1)</f>
        <v>45784</v>
      </c>
      <c r="C108" s="48">
        <v>2.05250348440873E14</v>
      </c>
      <c r="D108" s="48" t="s">
        <v>1563</v>
      </c>
      <c r="E108" s="248">
        <v>45780.81244212963</v>
      </c>
      <c r="F108" s="248">
        <v>45780.81271990741</v>
      </c>
      <c r="G108" s="248">
        <v>45780.83105324074</v>
      </c>
      <c r="H108" s="43">
        <v>795.0</v>
      </c>
      <c r="I108" s="43">
        <v>34.86</v>
      </c>
      <c r="J108" s="43">
        <v>17.18</v>
      </c>
      <c r="K108" s="43">
        <v>17.18</v>
      </c>
      <c r="L108" s="43">
        <v>0.0</v>
      </c>
      <c r="M108" s="43">
        <v>0.25</v>
      </c>
      <c r="N108" s="43">
        <v>0.25</v>
      </c>
      <c r="O108" s="43">
        <v>0.0</v>
      </c>
      <c r="P108" s="43">
        <v>0.0</v>
      </c>
      <c r="Q108" s="43">
        <v>0.0</v>
      </c>
      <c r="R108" s="43">
        <v>0.0</v>
      </c>
      <c r="S108" s="48" t="b">
        <v>0</v>
      </c>
      <c r="T108" s="48" t="b">
        <v>0</v>
      </c>
      <c r="U108" s="48" t="b">
        <v>0</v>
      </c>
      <c r="V108" s="43">
        <v>63.0</v>
      </c>
      <c r="W108" s="43">
        <v>0.0</v>
      </c>
      <c r="X108" s="43">
        <v>10.0</v>
      </c>
      <c r="Y108" s="48" t="s">
        <v>955</v>
      </c>
      <c r="Z108" s="48" t="s">
        <v>955</v>
      </c>
      <c r="AA108" s="48" t="s">
        <v>955</v>
      </c>
      <c r="AB108" s="48" t="s">
        <v>1967</v>
      </c>
      <c r="AC108" s="48">
        <v>1.0</v>
      </c>
      <c r="AD108" s="48" t="s">
        <v>1968</v>
      </c>
      <c r="AE108" s="48" t="s">
        <v>955</v>
      </c>
      <c r="AF108" s="48" t="s">
        <v>955</v>
      </c>
      <c r="AG108" s="48" t="s">
        <v>1970</v>
      </c>
      <c r="AH108" s="48"/>
      <c r="AI108" s="48"/>
      <c r="AJ108" s="48"/>
      <c r="AK108" s="48"/>
    </row>
    <row r="109" ht="22.5" customHeight="1">
      <c r="A109" s="58">
        <v>108.0</v>
      </c>
      <c r="B109" s="227">
        <f t="array" ref="B109">XLOOKUP(C109,SwiggyInvoiceAnnexture!$B$3:$B992,SwiggyInvoiceAnnexture!$A$3:$A992,"Order Not Found",0,1)</f>
        <v>45784</v>
      </c>
      <c r="C109" s="48">
        <v>2.05251957426577E14</v>
      </c>
      <c r="D109" s="48" t="s">
        <v>1563</v>
      </c>
      <c r="E109" s="248">
        <v>45780.83068287037</v>
      </c>
      <c r="F109" s="248">
        <v>45780.830925925926</v>
      </c>
      <c r="G109" s="248">
        <v>45780.873344907406</v>
      </c>
      <c r="H109" s="43">
        <v>810.0</v>
      </c>
      <c r="I109" s="43">
        <v>34.92</v>
      </c>
      <c r="J109" s="43">
        <v>17.21</v>
      </c>
      <c r="K109" s="43">
        <v>17.21</v>
      </c>
      <c r="L109" s="43">
        <v>0.0</v>
      </c>
      <c r="M109" s="43">
        <v>0.25</v>
      </c>
      <c r="N109" s="43">
        <v>0.25</v>
      </c>
      <c r="O109" s="43">
        <v>0.0</v>
      </c>
      <c r="P109" s="43">
        <v>0.0</v>
      </c>
      <c r="Q109" s="43">
        <v>0.0</v>
      </c>
      <c r="R109" s="43">
        <v>0.0</v>
      </c>
      <c r="S109" s="48" t="b">
        <v>0</v>
      </c>
      <c r="T109" s="48" t="b">
        <v>0</v>
      </c>
      <c r="U109" s="48" t="b">
        <v>0</v>
      </c>
      <c r="V109" s="43">
        <v>76.5</v>
      </c>
      <c r="W109" s="43">
        <v>0.0</v>
      </c>
      <c r="X109" s="43">
        <v>10.0</v>
      </c>
      <c r="Y109" s="48" t="s">
        <v>955</v>
      </c>
      <c r="Z109" s="48" t="s">
        <v>955</v>
      </c>
      <c r="AA109" s="48" t="s">
        <v>955</v>
      </c>
      <c r="AB109" s="48" t="s">
        <v>1967</v>
      </c>
      <c r="AC109" s="48">
        <v>1.0</v>
      </c>
      <c r="AD109" s="48" t="s">
        <v>1968</v>
      </c>
      <c r="AE109" s="48" t="s">
        <v>955</v>
      </c>
      <c r="AF109" s="48" t="s">
        <v>955</v>
      </c>
      <c r="AG109" s="48" t="s">
        <v>2053</v>
      </c>
      <c r="AH109" s="48"/>
      <c r="AI109" s="48"/>
      <c r="AJ109" s="48"/>
      <c r="AK109" s="48"/>
    </row>
    <row r="110" ht="22.5" customHeight="1">
      <c r="A110" s="58">
        <v>109.0</v>
      </c>
      <c r="B110" s="227">
        <f t="array" ref="B110">XLOOKUP(C110,SwiggyInvoiceAnnexture!$B$3:$B992,SwiggyInvoiceAnnexture!$A$3:$A992,"Order Not Found",0,1)</f>
        <v>45784</v>
      </c>
      <c r="C110" s="48">
        <v>2.05255237027375E14</v>
      </c>
      <c r="D110" s="48" t="s">
        <v>1563</v>
      </c>
      <c r="E110" s="248">
        <v>45780.86871527778</v>
      </c>
      <c r="F110" s="248">
        <v>45780.86898148148</v>
      </c>
      <c r="G110" s="248">
        <v>45780.90146990741</v>
      </c>
      <c r="H110" s="43">
        <v>664.0</v>
      </c>
      <c r="I110" s="43">
        <v>28.62</v>
      </c>
      <c r="J110" s="43">
        <v>14.06</v>
      </c>
      <c r="K110" s="43">
        <v>14.06</v>
      </c>
      <c r="L110" s="43">
        <v>0.0</v>
      </c>
      <c r="M110" s="43">
        <v>0.25</v>
      </c>
      <c r="N110" s="43">
        <v>0.25</v>
      </c>
      <c r="O110" s="43">
        <v>0.0</v>
      </c>
      <c r="P110" s="43">
        <v>0.0</v>
      </c>
      <c r="Q110" s="43">
        <v>0.0</v>
      </c>
      <c r="R110" s="43">
        <v>0.0</v>
      </c>
      <c r="S110" s="48" t="b">
        <v>0</v>
      </c>
      <c r="T110" s="48" t="b">
        <v>0</v>
      </c>
      <c r="U110" s="48" t="b">
        <v>0</v>
      </c>
      <c r="V110" s="43">
        <v>62.5</v>
      </c>
      <c r="W110" s="43">
        <v>0.0</v>
      </c>
      <c r="X110" s="43">
        <v>10.0</v>
      </c>
      <c r="Y110" s="48" t="s">
        <v>955</v>
      </c>
      <c r="Z110" s="48" t="s">
        <v>955</v>
      </c>
      <c r="AA110" s="48" t="s">
        <v>955</v>
      </c>
      <c r="AB110" s="48" t="s">
        <v>1967</v>
      </c>
      <c r="AC110" s="48">
        <v>1.0</v>
      </c>
      <c r="AD110" s="48" t="s">
        <v>1968</v>
      </c>
      <c r="AE110" s="48" t="s">
        <v>955</v>
      </c>
      <c r="AF110" s="48" t="s">
        <v>955</v>
      </c>
      <c r="AG110" s="48" t="s">
        <v>2014</v>
      </c>
      <c r="AH110" s="48"/>
      <c r="AI110" s="48"/>
      <c r="AJ110" s="48"/>
      <c r="AK110" s="48"/>
    </row>
    <row r="111" ht="22.5" customHeight="1">
      <c r="A111" s="58">
        <v>110.0</v>
      </c>
      <c r="B111" s="227">
        <f t="array" ref="B111">XLOOKUP(C111,SwiggyInvoiceAnnexture!$B$3:$B992,SwiggyInvoiceAnnexture!$A$3:$A992,"Order Not Found",0,1)</f>
        <v>45791</v>
      </c>
      <c r="C111" s="48">
        <v>2.05310082950865E14</v>
      </c>
      <c r="D111" s="48" t="s">
        <v>1589</v>
      </c>
      <c r="E111" s="248">
        <v>45781.50400462963</v>
      </c>
      <c r="F111" s="248">
        <v>45781.50434027778</v>
      </c>
      <c r="G111" s="48" t="s">
        <v>955</v>
      </c>
      <c r="H111" s="43">
        <v>705.0</v>
      </c>
      <c r="I111" s="43">
        <v>30.42</v>
      </c>
      <c r="J111" s="43">
        <v>14.96</v>
      </c>
      <c r="K111" s="43">
        <v>14.96</v>
      </c>
      <c r="L111" s="43">
        <v>0.0</v>
      </c>
      <c r="M111" s="43">
        <v>0.25</v>
      </c>
      <c r="N111" s="43">
        <v>0.25</v>
      </c>
      <c r="O111" s="43">
        <v>0.0</v>
      </c>
      <c r="P111" s="43">
        <v>0.0</v>
      </c>
      <c r="Q111" s="43">
        <v>0.0</v>
      </c>
      <c r="R111" s="43">
        <v>0.0</v>
      </c>
      <c r="S111" s="48" t="b">
        <v>0</v>
      </c>
      <c r="T111" s="48" t="b">
        <v>0</v>
      </c>
      <c r="U111" s="48" t="b">
        <v>0</v>
      </c>
      <c r="V111" s="43">
        <v>66.5</v>
      </c>
      <c r="W111" s="43">
        <v>0.0</v>
      </c>
      <c r="X111" s="43">
        <v>10.0</v>
      </c>
      <c r="Y111" s="48" t="s">
        <v>2054</v>
      </c>
      <c r="Z111" s="48" t="s">
        <v>955</v>
      </c>
      <c r="AA111" s="249">
        <v>45781.50597222222</v>
      </c>
      <c r="AB111" s="48" t="s">
        <v>1967</v>
      </c>
      <c r="AC111" s="48">
        <v>2.0</v>
      </c>
      <c r="AD111" s="48" t="s">
        <v>1968</v>
      </c>
      <c r="AE111" s="48" t="s">
        <v>2055</v>
      </c>
      <c r="AF111" s="48" t="s">
        <v>955</v>
      </c>
      <c r="AG111" s="48" t="s">
        <v>1983</v>
      </c>
      <c r="AH111" s="48" t="s">
        <v>2056</v>
      </c>
      <c r="AI111" s="48"/>
      <c r="AJ111" s="48"/>
      <c r="AK111" s="48"/>
    </row>
    <row r="112" ht="22.5" customHeight="1">
      <c r="A112" s="58">
        <v>111.0</v>
      </c>
      <c r="B112" s="227">
        <f t="array" ref="B112">XLOOKUP(C112,SwiggyInvoiceAnnexture!$B$3:$B992,SwiggyInvoiceAnnexture!$A$3:$A992,"Order Not Found",0,1)</f>
        <v>45791</v>
      </c>
      <c r="C112" s="48">
        <v>2.05420695821152E14</v>
      </c>
      <c r="D112" s="48" t="s">
        <v>1563</v>
      </c>
      <c r="E112" s="248">
        <v>45782.783784722225</v>
      </c>
      <c r="F112" s="248">
        <v>45782.784537037034</v>
      </c>
      <c r="G112" s="248">
        <v>45782.81003472222</v>
      </c>
      <c r="H112" s="43">
        <v>768.0</v>
      </c>
      <c r="I112" s="43">
        <v>33.12</v>
      </c>
      <c r="J112" s="43">
        <v>16.31</v>
      </c>
      <c r="K112" s="43">
        <v>16.31</v>
      </c>
      <c r="L112" s="43">
        <v>0.0</v>
      </c>
      <c r="M112" s="43">
        <v>0.25</v>
      </c>
      <c r="N112" s="43">
        <v>0.25</v>
      </c>
      <c r="O112" s="43">
        <v>0.0</v>
      </c>
      <c r="P112" s="43">
        <v>0.0</v>
      </c>
      <c r="Q112" s="43">
        <v>0.0</v>
      </c>
      <c r="R112" s="43">
        <v>0.0</v>
      </c>
      <c r="S112" s="48" t="b">
        <v>0</v>
      </c>
      <c r="T112" s="48" t="b">
        <v>0</v>
      </c>
      <c r="U112" s="48" t="b">
        <v>0</v>
      </c>
      <c r="V112" s="43">
        <v>72.5</v>
      </c>
      <c r="W112" s="43">
        <v>0.0</v>
      </c>
      <c r="X112" s="43">
        <v>10.0</v>
      </c>
      <c r="Y112" s="48" t="s">
        <v>955</v>
      </c>
      <c r="Z112" s="48" t="s">
        <v>955</v>
      </c>
      <c r="AA112" s="48" t="s">
        <v>955</v>
      </c>
      <c r="AB112" s="48" t="s">
        <v>1967</v>
      </c>
      <c r="AC112" s="48">
        <v>1.0</v>
      </c>
      <c r="AD112" s="48" t="s">
        <v>1968</v>
      </c>
      <c r="AE112" s="48" t="s">
        <v>955</v>
      </c>
      <c r="AF112" s="48" t="s">
        <v>955</v>
      </c>
      <c r="AG112" s="48" t="s">
        <v>1974</v>
      </c>
      <c r="AH112" s="48"/>
      <c r="AI112" s="48"/>
      <c r="AJ112" s="48"/>
      <c r="AK112" s="48"/>
    </row>
    <row r="113" ht="22.5" customHeight="1">
      <c r="A113" s="58">
        <v>112.0</v>
      </c>
      <c r="B113" s="227">
        <f t="array" ref="B113">XLOOKUP(C113,SwiggyInvoiceAnnexture!$B$3:$B992,SwiggyInvoiceAnnexture!$A$3:$A992,"Order Not Found",0,1)</f>
        <v>45791</v>
      </c>
      <c r="C113" s="48">
        <v>2.05420721717157E14</v>
      </c>
      <c r="D113" s="48" t="s">
        <v>1563</v>
      </c>
      <c r="E113" s="248">
        <v>45782.7840162037</v>
      </c>
      <c r="F113" s="248">
        <v>45782.785092592596</v>
      </c>
      <c r="G113" s="248">
        <v>45782.82184027778</v>
      </c>
      <c r="H113" s="43">
        <v>935.0</v>
      </c>
      <c r="I113" s="43">
        <v>40.32</v>
      </c>
      <c r="J113" s="43">
        <v>19.91</v>
      </c>
      <c r="K113" s="43">
        <v>19.91</v>
      </c>
      <c r="L113" s="43">
        <v>0.0</v>
      </c>
      <c r="M113" s="43">
        <v>0.25</v>
      </c>
      <c r="N113" s="43">
        <v>0.25</v>
      </c>
      <c r="O113" s="43">
        <v>0.0</v>
      </c>
      <c r="P113" s="43">
        <v>0.0</v>
      </c>
      <c r="Q113" s="43">
        <v>0.0</v>
      </c>
      <c r="R113" s="43">
        <v>0.0</v>
      </c>
      <c r="S113" s="48" t="b">
        <v>0</v>
      </c>
      <c r="T113" s="48" t="b">
        <v>0</v>
      </c>
      <c r="U113" s="48" t="b">
        <v>0</v>
      </c>
      <c r="V113" s="43">
        <v>88.5</v>
      </c>
      <c r="W113" s="43">
        <v>0.0</v>
      </c>
      <c r="X113" s="43">
        <v>10.0</v>
      </c>
      <c r="Y113" s="48" t="s">
        <v>955</v>
      </c>
      <c r="Z113" s="48" t="s">
        <v>955</v>
      </c>
      <c r="AA113" s="48" t="s">
        <v>955</v>
      </c>
      <c r="AB113" s="48" t="s">
        <v>1967</v>
      </c>
      <c r="AC113" s="48">
        <v>2.0</v>
      </c>
      <c r="AD113" s="48" t="s">
        <v>1968</v>
      </c>
      <c r="AE113" s="48" t="s">
        <v>955</v>
      </c>
      <c r="AF113" s="48" t="s">
        <v>955</v>
      </c>
      <c r="AG113" s="48" t="s">
        <v>1974</v>
      </c>
      <c r="AH113" s="48" t="s">
        <v>2057</v>
      </c>
      <c r="AI113" s="48"/>
      <c r="AJ113" s="48"/>
      <c r="AK113" s="48"/>
    </row>
    <row r="114" ht="22.5" customHeight="1">
      <c r="A114" s="58">
        <v>113.0</v>
      </c>
      <c r="B114" s="227">
        <f t="array" ref="B114">XLOOKUP(C114,SwiggyInvoiceAnnexture!$B$3:$B992,SwiggyInvoiceAnnexture!$A$3:$A992,"Order Not Found",0,1)</f>
        <v>45791</v>
      </c>
      <c r="C114" s="48">
        <v>2.0542225530038E14</v>
      </c>
      <c r="D114" s="48" t="s">
        <v>1563</v>
      </c>
      <c r="E114" s="248">
        <v>45782.80190972222</v>
      </c>
      <c r="F114" s="248">
        <v>45782.80212962963</v>
      </c>
      <c r="G114" s="248">
        <v>45782.832395833335</v>
      </c>
      <c r="H114" s="43">
        <v>773.0</v>
      </c>
      <c r="I114" s="43">
        <v>33.3</v>
      </c>
      <c r="J114" s="43">
        <v>16.65</v>
      </c>
      <c r="K114" s="43">
        <v>16.65</v>
      </c>
      <c r="L114" s="43">
        <v>0.0</v>
      </c>
      <c r="M114" s="43">
        <v>0.0</v>
      </c>
      <c r="N114" s="43">
        <v>0.0</v>
      </c>
      <c r="O114" s="43">
        <v>0.0</v>
      </c>
      <c r="P114" s="43">
        <v>0.0</v>
      </c>
      <c r="Q114" s="43">
        <v>0.0</v>
      </c>
      <c r="R114" s="43">
        <v>0.0</v>
      </c>
      <c r="S114" s="48" t="b">
        <v>0</v>
      </c>
      <c r="T114" s="48" t="b">
        <v>0</v>
      </c>
      <c r="U114" s="48" t="b">
        <v>0</v>
      </c>
      <c r="V114" s="43">
        <v>74.0</v>
      </c>
      <c r="W114" s="43">
        <v>0.0</v>
      </c>
      <c r="X114" s="43">
        <v>0.0</v>
      </c>
      <c r="Y114" s="48" t="s">
        <v>955</v>
      </c>
      <c r="Z114" s="48" t="s">
        <v>955</v>
      </c>
      <c r="AA114" s="48" t="s">
        <v>955</v>
      </c>
      <c r="AB114" s="48" t="s">
        <v>1967</v>
      </c>
      <c r="AC114" s="48">
        <v>2.0</v>
      </c>
      <c r="AD114" s="48" t="s">
        <v>1968</v>
      </c>
      <c r="AE114" s="48" t="s">
        <v>955</v>
      </c>
      <c r="AF114" s="48" t="s">
        <v>955</v>
      </c>
      <c r="AG114" s="48" t="s">
        <v>2058</v>
      </c>
      <c r="AH114" s="48" t="s">
        <v>2034</v>
      </c>
      <c r="AI114" s="48"/>
      <c r="AJ114" s="48"/>
      <c r="AK114" s="48"/>
    </row>
    <row r="115" ht="22.5" customHeight="1">
      <c r="A115" s="58">
        <v>114.0</v>
      </c>
      <c r="B115" s="227">
        <f t="array" ref="B115">XLOOKUP(C115,SwiggyInvoiceAnnexture!$B$3:$B992,SwiggyInvoiceAnnexture!$A$3:$A992,"Order Not Found",0,1)</f>
        <v>45791</v>
      </c>
      <c r="C115" s="48">
        <v>2.05428734512866E14</v>
      </c>
      <c r="D115" s="48" t="s">
        <v>1563</v>
      </c>
      <c r="E115" s="248">
        <v>45782.876759259256</v>
      </c>
      <c r="F115" s="248">
        <v>45782.87708333333</v>
      </c>
      <c r="G115" s="248">
        <v>45782.89318287037</v>
      </c>
      <c r="H115" s="43">
        <v>304.0</v>
      </c>
      <c r="I115" s="43">
        <v>14.5</v>
      </c>
      <c r="J115" s="43">
        <v>7.25</v>
      </c>
      <c r="K115" s="43">
        <v>7.25</v>
      </c>
      <c r="L115" s="43">
        <v>0.0</v>
      </c>
      <c r="M115" s="43">
        <v>0.0</v>
      </c>
      <c r="N115" s="43">
        <v>0.0</v>
      </c>
      <c r="O115" s="43">
        <v>0.0</v>
      </c>
      <c r="P115" s="43">
        <v>0.0</v>
      </c>
      <c r="Q115" s="43">
        <v>0.0</v>
      </c>
      <c r="R115" s="43">
        <v>0.0</v>
      </c>
      <c r="S115" s="48" t="b">
        <v>0</v>
      </c>
      <c r="T115" s="48" t="b">
        <v>0</v>
      </c>
      <c r="U115" s="48" t="b">
        <v>0</v>
      </c>
      <c r="V115" s="43">
        <v>0.0</v>
      </c>
      <c r="W115" s="43">
        <v>0.0</v>
      </c>
      <c r="X115" s="43">
        <v>0.0</v>
      </c>
      <c r="Y115" s="48" t="s">
        <v>955</v>
      </c>
      <c r="Z115" s="48" t="s">
        <v>955</v>
      </c>
      <c r="AA115" s="48" t="s">
        <v>955</v>
      </c>
      <c r="AB115" s="48" t="s">
        <v>1967</v>
      </c>
      <c r="AC115" s="48">
        <v>1.0</v>
      </c>
      <c r="AD115" s="48" t="s">
        <v>1968</v>
      </c>
      <c r="AE115" s="48" t="s">
        <v>955</v>
      </c>
      <c r="AF115" s="48" t="s">
        <v>955</v>
      </c>
      <c r="AG115" s="48" t="s">
        <v>2034</v>
      </c>
      <c r="AH115" s="48"/>
      <c r="AI115" s="48"/>
      <c r="AJ115" s="48"/>
      <c r="AK115" s="48"/>
    </row>
    <row r="116" ht="22.5" customHeight="1">
      <c r="A116" s="58">
        <v>115.0</v>
      </c>
      <c r="B116" s="227">
        <f t="array" ref="B116">XLOOKUP(C116,SwiggyInvoiceAnnexture!$B$3:$B992,SwiggyInvoiceAnnexture!$A$3:$A992,"Order Not Found",0,1)</f>
        <v>45791</v>
      </c>
      <c r="C116" s="48">
        <v>2.05439091588981E14</v>
      </c>
      <c r="D116" s="48" t="s">
        <v>1563</v>
      </c>
      <c r="E116" s="248">
        <v>45782.99657407407</v>
      </c>
      <c r="F116" s="248">
        <v>45782.99686342593</v>
      </c>
      <c r="G116" s="248">
        <v>45783.02050925926</v>
      </c>
      <c r="H116" s="43">
        <v>1087.0</v>
      </c>
      <c r="I116" s="43">
        <v>46.82</v>
      </c>
      <c r="J116" s="43">
        <v>23.41</v>
      </c>
      <c r="K116" s="43">
        <v>23.41</v>
      </c>
      <c r="L116" s="43">
        <v>0.0</v>
      </c>
      <c r="M116" s="43">
        <v>0.0</v>
      </c>
      <c r="N116" s="43">
        <v>0.0</v>
      </c>
      <c r="O116" s="43">
        <v>0.0</v>
      </c>
      <c r="P116" s="43">
        <v>0.0</v>
      </c>
      <c r="Q116" s="43">
        <v>0.0</v>
      </c>
      <c r="R116" s="43">
        <v>0.0</v>
      </c>
      <c r="S116" s="48" t="b">
        <v>0</v>
      </c>
      <c r="T116" s="48" t="b">
        <v>0</v>
      </c>
      <c r="U116" s="48" t="b">
        <v>0</v>
      </c>
      <c r="V116" s="43">
        <v>103.49</v>
      </c>
      <c r="W116" s="43">
        <v>0.0</v>
      </c>
      <c r="X116" s="43">
        <v>0.0</v>
      </c>
      <c r="Y116" s="48" t="s">
        <v>955</v>
      </c>
      <c r="Z116" s="48" t="s">
        <v>955</v>
      </c>
      <c r="AA116" s="48" t="s">
        <v>955</v>
      </c>
      <c r="AB116" s="48" t="s">
        <v>1967</v>
      </c>
      <c r="AC116" s="48">
        <v>2.0</v>
      </c>
      <c r="AD116" s="48" t="s">
        <v>1968</v>
      </c>
      <c r="AE116" s="48" t="s">
        <v>955</v>
      </c>
      <c r="AF116" s="48" t="s">
        <v>955</v>
      </c>
      <c r="AG116" s="48" t="s">
        <v>2034</v>
      </c>
      <c r="AH116" s="48" t="s">
        <v>2041</v>
      </c>
      <c r="AI116" s="48"/>
      <c r="AJ116" s="48"/>
      <c r="AK116" s="48"/>
    </row>
    <row r="117" ht="22.5" customHeight="1">
      <c r="A117" s="58">
        <v>116.0</v>
      </c>
      <c r="B117" s="227">
        <f t="array" ref="B117">XLOOKUP(C117,SwiggyInvoiceAnnexture!$B$3:$B992,SwiggyInvoiceAnnexture!$A$3:$A992,"Order Not Found",0,1)</f>
        <v>45791</v>
      </c>
      <c r="C117" s="48">
        <v>2.05482961721141E14</v>
      </c>
      <c r="D117" s="48" t="s">
        <v>1563</v>
      </c>
      <c r="E117" s="248">
        <v>45783.50436342593</v>
      </c>
      <c r="F117" s="248">
        <v>45783.50709490741</v>
      </c>
      <c r="G117" s="248">
        <v>45783.56787037037</v>
      </c>
      <c r="H117" s="43">
        <v>614.0</v>
      </c>
      <c r="I117" s="43">
        <v>29.26</v>
      </c>
      <c r="J117" s="43">
        <v>14.38</v>
      </c>
      <c r="K117" s="43">
        <v>14.38</v>
      </c>
      <c r="L117" s="43">
        <v>0.0</v>
      </c>
      <c r="M117" s="43">
        <v>0.25</v>
      </c>
      <c r="N117" s="43">
        <v>0.25</v>
      </c>
      <c r="O117" s="43">
        <v>0.0</v>
      </c>
      <c r="P117" s="43">
        <v>0.0</v>
      </c>
      <c r="Q117" s="43">
        <v>0.0</v>
      </c>
      <c r="R117" s="43">
        <v>0.0</v>
      </c>
      <c r="S117" s="48" t="b">
        <v>0</v>
      </c>
      <c r="T117" s="48" t="b">
        <v>0</v>
      </c>
      <c r="U117" s="48" t="b">
        <v>0</v>
      </c>
      <c r="V117" s="43">
        <v>0.0</v>
      </c>
      <c r="W117" s="43">
        <v>0.0</v>
      </c>
      <c r="X117" s="43">
        <v>10.0</v>
      </c>
      <c r="Y117" s="48" t="s">
        <v>955</v>
      </c>
      <c r="Z117" s="48" t="s">
        <v>955</v>
      </c>
      <c r="AA117" s="48" t="s">
        <v>955</v>
      </c>
      <c r="AB117" s="48" t="s">
        <v>1967</v>
      </c>
      <c r="AC117" s="48">
        <v>1.0</v>
      </c>
      <c r="AD117" s="48" t="s">
        <v>1968</v>
      </c>
      <c r="AE117" s="48" t="s">
        <v>955</v>
      </c>
      <c r="AF117" s="48" t="s">
        <v>955</v>
      </c>
      <c r="AG117" s="48" t="s">
        <v>1975</v>
      </c>
      <c r="AH117" s="48"/>
      <c r="AI117" s="48"/>
      <c r="AJ117" s="48"/>
      <c r="AK117" s="48"/>
    </row>
    <row r="118" ht="22.5" customHeight="1">
      <c r="A118" s="58">
        <v>117.0</v>
      </c>
      <c r="B118" s="227">
        <f t="array" ref="B118">XLOOKUP(C118,SwiggyInvoiceAnnexture!$B$3:$B992,SwiggyInvoiceAnnexture!$A$3:$A992,"Order Not Found",0,1)</f>
        <v>45791</v>
      </c>
      <c r="C118" s="48">
        <v>2.05507087284067E14</v>
      </c>
      <c r="D118" s="48" t="s">
        <v>1563</v>
      </c>
      <c r="E118" s="248">
        <v>45783.78364583333</v>
      </c>
      <c r="F118" s="248">
        <v>45783.786087962966</v>
      </c>
      <c r="G118" s="248">
        <v>45783.81351851852</v>
      </c>
      <c r="H118" s="43">
        <v>1682.0</v>
      </c>
      <c r="I118" s="43">
        <v>72.5</v>
      </c>
      <c r="J118" s="43">
        <v>36.0</v>
      </c>
      <c r="K118" s="43">
        <v>36.0</v>
      </c>
      <c r="L118" s="43">
        <v>0.0</v>
      </c>
      <c r="M118" s="43">
        <v>0.25</v>
      </c>
      <c r="N118" s="43">
        <v>0.25</v>
      </c>
      <c r="O118" s="43">
        <v>0.0</v>
      </c>
      <c r="P118" s="43">
        <v>0.0</v>
      </c>
      <c r="Q118" s="43">
        <v>0.0</v>
      </c>
      <c r="R118" s="43">
        <v>0.0</v>
      </c>
      <c r="S118" s="48" t="b">
        <v>0</v>
      </c>
      <c r="T118" s="48" t="b">
        <v>0</v>
      </c>
      <c r="U118" s="48" t="b">
        <v>0</v>
      </c>
      <c r="V118" s="43">
        <v>160.0</v>
      </c>
      <c r="W118" s="43">
        <v>0.0</v>
      </c>
      <c r="X118" s="43">
        <v>10.0</v>
      </c>
      <c r="Y118" s="48" t="s">
        <v>955</v>
      </c>
      <c r="Z118" s="48" t="s">
        <v>955</v>
      </c>
      <c r="AA118" s="48" t="s">
        <v>955</v>
      </c>
      <c r="AB118" s="48" t="s">
        <v>1967</v>
      </c>
      <c r="AC118" s="48">
        <v>2.0</v>
      </c>
      <c r="AD118" s="48" t="s">
        <v>1968</v>
      </c>
      <c r="AE118" s="48" t="s">
        <v>955</v>
      </c>
      <c r="AF118" s="48" t="s">
        <v>955</v>
      </c>
      <c r="AG118" s="48" t="s">
        <v>2020</v>
      </c>
      <c r="AH118" s="48" t="s">
        <v>1982</v>
      </c>
      <c r="AI118" s="48"/>
      <c r="AJ118" s="48"/>
      <c r="AK118" s="48"/>
    </row>
    <row r="119" ht="22.5" customHeight="1">
      <c r="A119" s="58">
        <v>118.0</v>
      </c>
      <c r="B119" s="227">
        <f t="array" ref="B119">XLOOKUP(C119,SwiggyInvoiceAnnexture!$B$3:$B992,SwiggyInvoiceAnnexture!$A$3:$A992,"Order Not Found",0,1)</f>
        <v>45791</v>
      </c>
      <c r="C119" s="48">
        <v>2.05509193394046E14</v>
      </c>
      <c r="D119" s="48" t="s">
        <v>1563</v>
      </c>
      <c r="E119" s="248">
        <v>45783.807962962965</v>
      </c>
      <c r="F119" s="248">
        <v>45783.80809027778</v>
      </c>
      <c r="G119" s="248">
        <v>45783.83629629629</v>
      </c>
      <c r="H119" s="43">
        <v>1071.0</v>
      </c>
      <c r="I119" s="43">
        <v>46.18</v>
      </c>
      <c r="J119" s="43">
        <v>22.84</v>
      </c>
      <c r="K119" s="43">
        <v>22.84</v>
      </c>
      <c r="L119" s="43">
        <v>0.0</v>
      </c>
      <c r="M119" s="43">
        <v>0.25</v>
      </c>
      <c r="N119" s="43">
        <v>0.25</v>
      </c>
      <c r="O119" s="43">
        <v>0.0</v>
      </c>
      <c r="P119" s="43">
        <v>0.0</v>
      </c>
      <c r="Q119" s="43">
        <v>0.0</v>
      </c>
      <c r="R119" s="43">
        <v>0.0</v>
      </c>
      <c r="S119" s="48" t="b">
        <v>0</v>
      </c>
      <c r="T119" s="48" t="b">
        <v>0</v>
      </c>
      <c r="U119" s="48" t="b">
        <v>0</v>
      </c>
      <c r="V119" s="43">
        <v>101.49</v>
      </c>
      <c r="W119" s="43">
        <v>0.0</v>
      </c>
      <c r="X119" s="43">
        <v>10.0</v>
      </c>
      <c r="Y119" s="48" t="s">
        <v>955</v>
      </c>
      <c r="Z119" s="48" t="s">
        <v>955</v>
      </c>
      <c r="AA119" s="48" t="s">
        <v>955</v>
      </c>
      <c r="AB119" s="48" t="s">
        <v>1967</v>
      </c>
      <c r="AC119" s="48">
        <v>2.0</v>
      </c>
      <c r="AD119" s="48" t="s">
        <v>1968</v>
      </c>
      <c r="AE119" s="48" t="s">
        <v>955</v>
      </c>
      <c r="AF119" s="48" t="s">
        <v>955</v>
      </c>
      <c r="AG119" s="48" t="s">
        <v>2059</v>
      </c>
      <c r="AH119" s="48" t="s">
        <v>1997</v>
      </c>
      <c r="AI119" s="48"/>
      <c r="AJ119" s="48"/>
      <c r="AK119" s="48"/>
    </row>
    <row r="120" ht="22.5" customHeight="1">
      <c r="A120" s="58">
        <v>119.0</v>
      </c>
      <c r="B120" s="227">
        <f t="array" ref="B120">XLOOKUP(C120,SwiggyInvoiceAnnexture!$B$3:$B992,SwiggyInvoiceAnnexture!$A$3:$A992,"Order Not Found",0,1)</f>
        <v>45791</v>
      </c>
      <c r="C120" s="48">
        <v>2.05509389079917E14</v>
      </c>
      <c r="D120" s="48" t="s">
        <v>1563</v>
      </c>
      <c r="E120" s="248">
        <v>45783.810266203705</v>
      </c>
      <c r="F120" s="248">
        <v>45783.81048611111</v>
      </c>
      <c r="G120" s="248">
        <v>45783.842673611114</v>
      </c>
      <c r="H120" s="43">
        <v>1071.0</v>
      </c>
      <c r="I120" s="43">
        <v>51.0</v>
      </c>
      <c r="J120" s="43">
        <v>25.25</v>
      </c>
      <c r="K120" s="43">
        <v>25.25</v>
      </c>
      <c r="L120" s="43">
        <v>0.0</v>
      </c>
      <c r="M120" s="43">
        <v>0.25</v>
      </c>
      <c r="N120" s="43">
        <v>0.25</v>
      </c>
      <c r="O120" s="43">
        <v>0.0</v>
      </c>
      <c r="P120" s="43">
        <v>0.0</v>
      </c>
      <c r="Q120" s="43">
        <v>0.0</v>
      </c>
      <c r="R120" s="43">
        <v>0.0</v>
      </c>
      <c r="S120" s="48" t="b">
        <v>0</v>
      </c>
      <c r="T120" s="48" t="b">
        <v>0</v>
      </c>
      <c r="U120" s="48" t="b">
        <v>0</v>
      </c>
      <c r="V120" s="43">
        <v>0.0</v>
      </c>
      <c r="W120" s="43">
        <v>0.0</v>
      </c>
      <c r="X120" s="43">
        <v>10.0</v>
      </c>
      <c r="Y120" s="48" t="s">
        <v>955</v>
      </c>
      <c r="Z120" s="48" t="s">
        <v>955</v>
      </c>
      <c r="AA120" s="48" t="s">
        <v>955</v>
      </c>
      <c r="AB120" s="48" t="s">
        <v>1967</v>
      </c>
      <c r="AC120" s="48">
        <v>2.0</v>
      </c>
      <c r="AD120" s="48" t="s">
        <v>1968</v>
      </c>
      <c r="AE120" s="48" t="s">
        <v>955</v>
      </c>
      <c r="AF120" s="48" t="s">
        <v>955</v>
      </c>
      <c r="AG120" s="48" t="s">
        <v>1988</v>
      </c>
      <c r="AH120" s="48" t="s">
        <v>1979</v>
      </c>
      <c r="AI120" s="48"/>
      <c r="AJ120" s="48"/>
      <c r="AK120" s="48"/>
    </row>
    <row r="121" ht="22.5" customHeight="1">
      <c r="A121" s="58">
        <v>120.0</v>
      </c>
      <c r="B121" s="227">
        <f t="array" ref="B121">XLOOKUP(C121,SwiggyInvoiceAnnexture!$B$3:$B992,SwiggyInvoiceAnnexture!$A$3:$A992,"Order Not Found",0,1)</f>
        <v>45791</v>
      </c>
      <c r="C121" s="48">
        <v>2.05513264448418E14</v>
      </c>
      <c r="D121" s="48" t="s">
        <v>1563</v>
      </c>
      <c r="E121" s="248">
        <v>45783.85525462963</v>
      </c>
      <c r="F121" s="248">
        <v>45783.85538194444</v>
      </c>
      <c r="G121" s="248">
        <v>45783.87972222222</v>
      </c>
      <c r="H121" s="43">
        <v>325.0</v>
      </c>
      <c r="I121" s="43">
        <v>15.5</v>
      </c>
      <c r="J121" s="43">
        <v>7.75</v>
      </c>
      <c r="K121" s="43">
        <v>7.75</v>
      </c>
      <c r="L121" s="43">
        <v>0.0</v>
      </c>
      <c r="M121" s="43">
        <v>0.0</v>
      </c>
      <c r="N121" s="43">
        <v>0.0</v>
      </c>
      <c r="O121" s="43">
        <v>0.0</v>
      </c>
      <c r="P121" s="43">
        <v>0.0</v>
      </c>
      <c r="Q121" s="43">
        <v>0.0</v>
      </c>
      <c r="R121" s="43">
        <v>0.0</v>
      </c>
      <c r="S121" s="48" t="b">
        <v>0</v>
      </c>
      <c r="T121" s="48" t="b">
        <v>0</v>
      </c>
      <c r="U121" s="48" t="b">
        <v>0</v>
      </c>
      <c r="V121" s="43">
        <v>0.0</v>
      </c>
      <c r="W121" s="43">
        <v>0.0</v>
      </c>
      <c r="X121" s="43">
        <v>0.0</v>
      </c>
      <c r="Y121" s="48" t="s">
        <v>955</v>
      </c>
      <c r="Z121" s="48" t="s">
        <v>955</v>
      </c>
      <c r="AA121" s="48" t="s">
        <v>955</v>
      </c>
      <c r="AB121" s="48" t="s">
        <v>1967</v>
      </c>
      <c r="AC121" s="48">
        <v>2.0</v>
      </c>
      <c r="AD121" s="48" t="s">
        <v>1968</v>
      </c>
      <c r="AE121" s="48" t="s">
        <v>955</v>
      </c>
      <c r="AF121" s="48" t="s">
        <v>955</v>
      </c>
      <c r="AG121" s="48" t="s">
        <v>2018</v>
      </c>
      <c r="AH121" s="48" t="s">
        <v>1983</v>
      </c>
      <c r="AI121" s="48"/>
      <c r="AJ121" s="48"/>
      <c r="AK121" s="48"/>
    </row>
    <row r="122" ht="22.5" customHeight="1">
      <c r="A122" s="58">
        <v>121.0</v>
      </c>
      <c r="B122" s="227">
        <f t="array" ref="B122">XLOOKUP(C122,SwiggyInvoiceAnnexture!$B$3:$B992,SwiggyInvoiceAnnexture!$A$3:$A992,"Order Not Found",0,1)</f>
        <v>45791</v>
      </c>
      <c r="C122" s="48">
        <v>2.05588847179597E14</v>
      </c>
      <c r="D122" s="48" t="s">
        <v>1563</v>
      </c>
      <c r="E122" s="248">
        <v>45784.72997685185</v>
      </c>
      <c r="F122" s="248">
        <v>45784.73032407407</v>
      </c>
      <c r="G122" s="248">
        <v>45784.768854166665</v>
      </c>
      <c r="H122" s="43">
        <v>2058.0</v>
      </c>
      <c r="I122" s="43">
        <v>93.26</v>
      </c>
      <c r="J122" s="43">
        <v>46.13</v>
      </c>
      <c r="K122" s="43">
        <v>46.13</v>
      </c>
      <c r="L122" s="43">
        <v>0.0</v>
      </c>
      <c r="M122" s="43">
        <v>0.5</v>
      </c>
      <c r="N122" s="43">
        <v>0.5</v>
      </c>
      <c r="O122" s="43">
        <v>0.0</v>
      </c>
      <c r="P122" s="43">
        <v>0.0</v>
      </c>
      <c r="Q122" s="43">
        <v>0.0</v>
      </c>
      <c r="R122" s="43">
        <v>0.0</v>
      </c>
      <c r="S122" s="48" t="b">
        <v>0</v>
      </c>
      <c r="T122" s="48" t="b">
        <v>0</v>
      </c>
      <c r="U122" s="48" t="b">
        <v>0</v>
      </c>
      <c r="V122" s="43">
        <v>0.0</v>
      </c>
      <c r="W122" s="43">
        <v>99.99</v>
      </c>
      <c r="X122" s="43">
        <v>20.0</v>
      </c>
      <c r="Y122" s="48" t="s">
        <v>955</v>
      </c>
      <c r="Z122" s="48" t="s">
        <v>955</v>
      </c>
      <c r="AA122" s="48" t="s">
        <v>955</v>
      </c>
      <c r="AB122" s="48" t="s">
        <v>1967</v>
      </c>
      <c r="AC122" s="48">
        <v>4.0</v>
      </c>
      <c r="AD122" s="48" t="s">
        <v>1968</v>
      </c>
      <c r="AE122" s="48" t="s">
        <v>955</v>
      </c>
      <c r="AF122" s="48" t="s">
        <v>955</v>
      </c>
      <c r="AG122" s="48" t="s">
        <v>2034</v>
      </c>
      <c r="AH122" s="48" t="s">
        <v>1997</v>
      </c>
      <c r="AI122" s="48" t="s">
        <v>1989</v>
      </c>
      <c r="AJ122" s="48" t="s">
        <v>2060</v>
      </c>
      <c r="AK122" s="48"/>
    </row>
    <row r="123" ht="22.5" customHeight="1">
      <c r="A123" s="58">
        <v>122.0</v>
      </c>
      <c r="B123" s="227">
        <f t="array" ref="B123">XLOOKUP(C123,SwiggyInvoiceAnnexture!$B$3:$B992,SwiggyInvoiceAnnexture!$A$3:$A992,"Order Not Found",0,1)</f>
        <v>45791</v>
      </c>
      <c r="C123" s="48">
        <v>2.05594096311649E14</v>
      </c>
      <c r="D123" s="48" t="s">
        <v>1563</v>
      </c>
      <c r="E123" s="248">
        <v>45784.791041666664</v>
      </c>
      <c r="F123" s="248">
        <v>45784.79137731482</v>
      </c>
      <c r="G123" s="248">
        <v>45784.80869212963</v>
      </c>
      <c r="H123" s="43">
        <v>978.0</v>
      </c>
      <c r="I123" s="43">
        <v>37.8</v>
      </c>
      <c r="J123" s="43">
        <v>18.9</v>
      </c>
      <c r="K123" s="43">
        <v>18.9</v>
      </c>
      <c r="L123" s="43">
        <v>0.0</v>
      </c>
      <c r="M123" s="43">
        <v>0.0</v>
      </c>
      <c r="N123" s="43">
        <v>0.0</v>
      </c>
      <c r="O123" s="43">
        <v>0.0</v>
      </c>
      <c r="P123" s="43">
        <v>0.0</v>
      </c>
      <c r="Q123" s="43">
        <v>0.0</v>
      </c>
      <c r="R123" s="43">
        <v>0.0</v>
      </c>
      <c r="S123" s="48" t="b">
        <v>0</v>
      </c>
      <c r="T123" s="48" t="b">
        <v>0</v>
      </c>
      <c r="U123" s="48" t="b">
        <v>0</v>
      </c>
      <c r="V123" s="43">
        <v>83.99</v>
      </c>
      <c r="W123" s="43">
        <v>99.99</v>
      </c>
      <c r="X123" s="43">
        <v>0.0</v>
      </c>
      <c r="Y123" s="48" t="s">
        <v>955</v>
      </c>
      <c r="Z123" s="48" t="s">
        <v>955</v>
      </c>
      <c r="AA123" s="48" t="s">
        <v>955</v>
      </c>
      <c r="AB123" s="48" t="s">
        <v>1967</v>
      </c>
      <c r="AC123" s="48">
        <v>2.0</v>
      </c>
      <c r="AD123" s="48" t="s">
        <v>1968</v>
      </c>
      <c r="AE123" s="48" t="s">
        <v>955</v>
      </c>
      <c r="AF123" s="48" t="s">
        <v>955</v>
      </c>
      <c r="AG123" s="48" t="s">
        <v>1979</v>
      </c>
      <c r="AH123" s="48" t="s">
        <v>2061</v>
      </c>
      <c r="AI123" s="48"/>
      <c r="AJ123" s="48"/>
      <c r="AK123" s="48"/>
    </row>
    <row r="124" ht="22.5" customHeight="1">
      <c r="A124" s="58">
        <v>123.0</v>
      </c>
      <c r="B124" s="227">
        <f t="array" ref="B124">XLOOKUP(C124,SwiggyInvoiceAnnexture!$B$3:$B992,SwiggyInvoiceAnnexture!$A$3:$A992,"Order Not Found",0,1)</f>
        <v>45791</v>
      </c>
      <c r="C124" s="48">
        <v>2.05675896070093E14</v>
      </c>
      <c r="D124" s="48" t="s">
        <v>1563</v>
      </c>
      <c r="E124" s="248">
        <v>45785.737395833334</v>
      </c>
      <c r="F124" s="248">
        <v>45785.74086805555</v>
      </c>
      <c r="G124" s="248">
        <v>45785.76775462963</v>
      </c>
      <c r="H124" s="43">
        <v>764.0</v>
      </c>
      <c r="I124" s="43">
        <v>28.62</v>
      </c>
      <c r="J124" s="43">
        <v>14.06</v>
      </c>
      <c r="K124" s="43">
        <v>14.06</v>
      </c>
      <c r="L124" s="43">
        <v>0.0</v>
      </c>
      <c r="M124" s="43">
        <v>0.25</v>
      </c>
      <c r="N124" s="43">
        <v>0.25</v>
      </c>
      <c r="O124" s="43">
        <v>0.0</v>
      </c>
      <c r="P124" s="43">
        <v>0.0</v>
      </c>
      <c r="Q124" s="43">
        <v>0.0</v>
      </c>
      <c r="R124" s="43">
        <v>0.0</v>
      </c>
      <c r="S124" s="48" t="b">
        <v>0</v>
      </c>
      <c r="T124" s="48" t="b">
        <v>0</v>
      </c>
      <c r="U124" s="48" t="b">
        <v>0</v>
      </c>
      <c r="V124" s="43">
        <v>62.5</v>
      </c>
      <c r="W124" s="43">
        <v>100.0</v>
      </c>
      <c r="X124" s="43">
        <v>10.0</v>
      </c>
      <c r="Y124" s="48" t="s">
        <v>955</v>
      </c>
      <c r="Z124" s="48" t="s">
        <v>955</v>
      </c>
      <c r="AA124" s="48" t="s">
        <v>955</v>
      </c>
      <c r="AB124" s="48" t="s">
        <v>1967</v>
      </c>
      <c r="AC124" s="48">
        <v>1.0</v>
      </c>
      <c r="AD124" s="48" t="s">
        <v>1968</v>
      </c>
      <c r="AE124" s="48" t="s">
        <v>955</v>
      </c>
      <c r="AF124" s="48" t="s">
        <v>955</v>
      </c>
      <c r="AG124" s="48" t="s">
        <v>1974</v>
      </c>
      <c r="AH124" s="48"/>
      <c r="AI124" s="48"/>
      <c r="AJ124" s="48"/>
      <c r="AK124" s="48"/>
    </row>
    <row r="125" ht="22.5" customHeight="1">
      <c r="A125" s="58">
        <v>124.0</v>
      </c>
      <c r="B125" s="227">
        <f t="array" ref="B125">XLOOKUP(C125,SwiggyInvoiceAnnexture!$B$3:$B992,SwiggyInvoiceAnnexture!$A$3:$A992,"Order Not Found",0,1)</f>
        <v>45791</v>
      </c>
      <c r="C125" s="48">
        <v>2.05677400814368E14</v>
      </c>
      <c r="D125" s="48" t="s">
        <v>1563</v>
      </c>
      <c r="E125" s="248">
        <v>45785.75482638889</v>
      </c>
      <c r="F125" s="248">
        <v>45785.75508101852</v>
      </c>
      <c r="G125" s="248">
        <v>45785.78057870371</v>
      </c>
      <c r="H125" s="43">
        <v>837.0</v>
      </c>
      <c r="I125" s="43">
        <v>31.78</v>
      </c>
      <c r="J125" s="43">
        <v>15.64</v>
      </c>
      <c r="K125" s="43">
        <v>15.64</v>
      </c>
      <c r="L125" s="43">
        <v>0.0</v>
      </c>
      <c r="M125" s="43">
        <v>0.25</v>
      </c>
      <c r="N125" s="43">
        <v>0.25</v>
      </c>
      <c r="O125" s="43">
        <v>0.0</v>
      </c>
      <c r="P125" s="43">
        <v>0.0</v>
      </c>
      <c r="Q125" s="43">
        <v>0.0</v>
      </c>
      <c r="R125" s="43">
        <v>0.0</v>
      </c>
      <c r="S125" s="48" t="b">
        <v>0</v>
      </c>
      <c r="T125" s="48" t="b">
        <v>0</v>
      </c>
      <c r="U125" s="48" t="b">
        <v>0</v>
      </c>
      <c r="V125" s="43">
        <v>69.5</v>
      </c>
      <c r="W125" s="43">
        <v>99.99</v>
      </c>
      <c r="X125" s="43">
        <v>10.0</v>
      </c>
      <c r="Y125" s="48" t="s">
        <v>955</v>
      </c>
      <c r="Z125" s="48" t="s">
        <v>955</v>
      </c>
      <c r="AA125" s="48" t="s">
        <v>955</v>
      </c>
      <c r="AB125" s="48" t="s">
        <v>1967</v>
      </c>
      <c r="AC125" s="48">
        <v>2.0</v>
      </c>
      <c r="AD125" s="48" t="s">
        <v>1968</v>
      </c>
      <c r="AE125" s="48" t="s">
        <v>955</v>
      </c>
      <c r="AF125" s="48" t="s">
        <v>955</v>
      </c>
      <c r="AG125" s="48" t="s">
        <v>1998</v>
      </c>
      <c r="AH125" s="48" t="s">
        <v>2018</v>
      </c>
      <c r="AI125" s="48"/>
      <c r="AJ125" s="48"/>
      <c r="AK125" s="48"/>
    </row>
    <row r="126" ht="22.5" customHeight="1">
      <c r="A126" s="58">
        <v>125.0</v>
      </c>
      <c r="B126" s="227">
        <f t="array" ref="B126">XLOOKUP(C126,SwiggyInvoiceAnnexture!$B$3:$B992,SwiggyInvoiceAnnexture!$A$3:$A992,"Order Not Found",0,1)</f>
        <v>45791</v>
      </c>
      <c r="C126" s="48">
        <v>2.05687461527326E14</v>
      </c>
      <c r="D126" s="48" t="s">
        <v>1563</v>
      </c>
      <c r="E126" s="248">
        <v>45785.87125</v>
      </c>
      <c r="F126" s="248">
        <v>45785.87149305556</v>
      </c>
      <c r="G126" s="248">
        <v>45785.89082175926</v>
      </c>
      <c r="H126" s="43">
        <v>753.0</v>
      </c>
      <c r="I126" s="43">
        <v>28.12</v>
      </c>
      <c r="J126" s="43">
        <v>14.06</v>
      </c>
      <c r="K126" s="43">
        <v>14.06</v>
      </c>
      <c r="L126" s="43">
        <v>0.0</v>
      </c>
      <c r="M126" s="43">
        <v>0.0</v>
      </c>
      <c r="N126" s="43">
        <v>0.0</v>
      </c>
      <c r="O126" s="43">
        <v>0.0</v>
      </c>
      <c r="P126" s="43">
        <v>0.0</v>
      </c>
      <c r="Q126" s="43">
        <v>0.0</v>
      </c>
      <c r="R126" s="43">
        <v>0.0</v>
      </c>
      <c r="S126" s="48" t="b">
        <v>0</v>
      </c>
      <c r="T126" s="48" t="b">
        <v>0</v>
      </c>
      <c r="U126" s="48" t="b">
        <v>0</v>
      </c>
      <c r="V126" s="43">
        <v>62.5</v>
      </c>
      <c r="W126" s="43">
        <v>100.0</v>
      </c>
      <c r="X126" s="43">
        <v>0.0</v>
      </c>
      <c r="Y126" s="48" t="s">
        <v>955</v>
      </c>
      <c r="Z126" s="48" t="s">
        <v>955</v>
      </c>
      <c r="AA126" s="48" t="s">
        <v>955</v>
      </c>
      <c r="AB126" s="48" t="s">
        <v>1967</v>
      </c>
      <c r="AC126" s="48">
        <v>1.0</v>
      </c>
      <c r="AD126" s="48" t="s">
        <v>1968</v>
      </c>
      <c r="AE126" s="48" t="s">
        <v>955</v>
      </c>
      <c r="AF126" s="48" t="s">
        <v>955</v>
      </c>
      <c r="AG126" s="48" t="s">
        <v>1993</v>
      </c>
      <c r="AH126" s="48"/>
      <c r="AI126" s="48"/>
      <c r="AJ126" s="48"/>
      <c r="AK126" s="48"/>
    </row>
    <row r="127" ht="22.5" customHeight="1">
      <c r="A127" s="58">
        <v>126.0</v>
      </c>
      <c r="B127" s="227">
        <f t="array" ref="B127">XLOOKUP(C127,SwiggyInvoiceAnnexture!$B$3:$B992,SwiggyInvoiceAnnexture!$A$3:$A992,"Order Not Found",0,1)</f>
        <v>45791</v>
      </c>
      <c r="C127" s="48">
        <v>2.05689738282552E14</v>
      </c>
      <c r="D127" s="48" t="s">
        <v>1563</v>
      </c>
      <c r="E127" s="248">
        <v>45785.897986111115</v>
      </c>
      <c r="F127" s="248">
        <v>45785.89810185185</v>
      </c>
      <c r="G127" s="248">
        <v>45785.92765046296</v>
      </c>
      <c r="H127" s="43">
        <v>518.0</v>
      </c>
      <c r="I127" s="43">
        <v>18.0</v>
      </c>
      <c r="J127" s="43">
        <v>9.0</v>
      </c>
      <c r="K127" s="43">
        <v>9.0</v>
      </c>
      <c r="L127" s="43">
        <v>0.0</v>
      </c>
      <c r="M127" s="43">
        <v>0.0</v>
      </c>
      <c r="N127" s="43">
        <v>0.0</v>
      </c>
      <c r="O127" s="43">
        <v>0.0</v>
      </c>
      <c r="P127" s="43">
        <v>0.0</v>
      </c>
      <c r="Q127" s="43">
        <v>0.0</v>
      </c>
      <c r="R127" s="43">
        <v>0.0</v>
      </c>
      <c r="S127" s="48" t="b">
        <v>0</v>
      </c>
      <c r="T127" s="48" t="b">
        <v>0</v>
      </c>
      <c r="U127" s="48" t="b">
        <v>0</v>
      </c>
      <c r="V127" s="43">
        <v>40.0</v>
      </c>
      <c r="W127" s="43">
        <v>100.0</v>
      </c>
      <c r="X127" s="43">
        <v>0.0</v>
      </c>
      <c r="Y127" s="48" t="s">
        <v>955</v>
      </c>
      <c r="Z127" s="48" t="s">
        <v>955</v>
      </c>
      <c r="AA127" s="48" t="s">
        <v>955</v>
      </c>
      <c r="AB127" s="48" t="s">
        <v>1967</v>
      </c>
      <c r="AC127" s="48">
        <v>2.0</v>
      </c>
      <c r="AD127" s="48" t="s">
        <v>1968</v>
      </c>
      <c r="AE127" s="48" t="s">
        <v>955</v>
      </c>
      <c r="AF127" s="48" t="s">
        <v>955</v>
      </c>
      <c r="AG127" s="48" t="s">
        <v>1973</v>
      </c>
      <c r="AH127" s="48" t="s">
        <v>2018</v>
      </c>
      <c r="AI127" s="48"/>
      <c r="AJ127" s="48"/>
      <c r="AK127" s="48"/>
    </row>
    <row r="128" ht="22.5" customHeight="1">
      <c r="A128" s="58">
        <v>127.0</v>
      </c>
      <c r="B128" s="227">
        <f t="array" ref="B128">XLOOKUP(C128,SwiggyInvoiceAnnexture!$B$3:$B992,SwiggyInvoiceAnnexture!$A$3:$A992,"Order Not Found",0,1)</f>
        <v>45791</v>
      </c>
      <c r="C128" s="48">
        <v>2.05765918551876E14</v>
      </c>
      <c r="D128" s="48" t="s">
        <v>1563</v>
      </c>
      <c r="E128" s="248">
        <v>45786.77940972222</v>
      </c>
      <c r="F128" s="248">
        <v>45786.78130787037</v>
      </c>
      <c r="G128" s="248">
        <v>45786.82134259259</v>
      </c>
      <c r="H128" s="43">
        <v>504.0</v>
      </c>
      <c r="I128" s="43">
        <v>19.26</v>
      </c>
      <c r="J128" s="43">
        <v>9.38</v>
      </c>
      <c r="K128" s="43">
        <v>9.38</v>
      </c>
      <c r="L128" s="43">
        <v>0.0</v>
      </c>
      <c r="M128" s="43">
        <v>0.25</v>
      </c>
      <c r="N128" s="43">
        <v>0.25</v>
      </c>
      <c r="O128" s="43">
        <v>0.0</v>
      </c>
      <c r="P128" s="43">
        <v>0.0</v>
      </c>
      <c r="Q128" s="43">
        <v>0.0</v>
      </c>
      <c r="R128" s="43">
        <v>0.0</v>
      </c>
      <c r="S128" s="48" t="b">
        <v>0</v>
      </c>
      <c r="T128" s="48" t="b">
        <v>0</v>
      </c>
      <c r="U128" s="48" t="b">
        <v>0</v>
      </c>
      <c r="V128" s="43">
        <v>0.0</v>
      </c>
      <c r="W128" s="43">
        <v>100.0</v>
      </c>
      <c r="X128" s="43">
        <v>10.0</v>
      </c>
      <c r="Y128" s="48" t="s">
        <v>955</v>
      </c>
      <c r="Z128" s="48" t="s">
        <v>955</v>
      </c>
      <c r="AA128" s="48" t="s">
        <v>955</v>
      </c>
      <c r="AB128" s="48" t="s">
        <v>1967</v>
      </c>
      <c r="AC128" s="48">
        <v>1.0</v>
      </c>
      <c r="AD128" s="48" t="s">
        <v>1968</v>
      </c>
      <c r="AE128" s="48" t="s">
        <v>955</v>
      </c>
      <c r="AF128" s="48" t="s">
        <v>955</v>
      </c>
      <c r="AG128" s="48" t="s">
        <v>2062</v>
      </c>
      <c r="AH128" s="48"/>
      <c r="AI128" s="48"/>
      <c r="AJ128" s="48"/>
      <c r="AK128" s="48"/>
    </row>
    <row r="129" ht="22.5" customHeight="1">
      <c r="A129" s="58">
        <v>128.0</v>
      </c>
      <c r="B129" s="227">
        <f t="array" ref="B129">XLOOKUP(C129,SwiggyInvoiceAnnexture!$B$3:$B992,SwiggyInvoiceAnnexture!$A$3:$A992,"Order Not Found",0,1)</f>
        <v>45791</v>
      </c>
      <c r="C129" s="48">
        <v>2.0576858498442E14</v>
      </c>
      <c r="D129" s="48" t="s">
        <v>1563</v>
      </c>
      <c r="E129" s="248">
        <v>45786.810625</v>
      </c>
      <c r="F129" s="248">
        <v>45786.81076388889</v>
      </c>
      <c r="G129" s="248">
        <v>45786.8299537037</v>
      </c>
      <c r="H129" s="43">
        <v>680.0</v>
      </c>
      <c r="I129" s="43">
        <v>25.02</v>
      </c>
      <c r="J129" s="43">
        <v>12.26</v>
      </c>
      <c r="K129" s="43">
        <v>12.26</v>
      </c>
      <c r="L129" s="43">
        <v>0.0</v>
      </c>
      <c r="M129" s="43">
        <v>0.25</v>
      </c>
      <c r="N129" s="43">
        <v>0.25</v>
      </c>
      <c r="O129" s="43">
        <v>0.0</v>
      </c>
      <c r="P129" s="43">
        <v>0.0</v>
      </c>
      <c r="Q129" s="43">
        <v>0.0</v>
      </c>
      <c r="R129" s="43">
        <v>0.0</v>
      </c>
      <c r="S129" s="48" t="b">
        <v>0</v>
      </c>
      <c r="T129" s="48" t="b">
        <v>0</v>
      </c>
      <c r="U129" s="48" t="b">
        <v>0</v>
      </c>
      <c r="V129" s="43">
        <v>54.5</v>
      </c>
      <c r="W129" s="43">
        <v>100.0</v>
      </c>
      <c r="X129" s="43">
        <v>10.0</v>
      </c>
      <c r="Y129" s="48" t="s">
        <v>955</v>
      </c>
      <c r="Z129" s="48" t="s">
        <v>955</v>
      </c>
      <c r="AA129" s="48" t="s">
        <v>955</v>
      </c>
      <c r="AB129" s="48" t="s">
        <v>1967</v>
      </c>
      <c r="AC129" s="48">
        <v>1.0</v>
      </c>
      <c r="AD129" s="48" t="s">
        <v>1968</v>
      </c>
      <c r="AE129" s="48" t="s">
        <v>955</v>
      </c>
      <c r="AF129" s="48" t="s">
        <v>955</v>
      </c>
      <c r="AG129" s="48" t="s">
        <v>2026</v>
      </c>
      <c r="AH129" s="48"/>
      <c r="AI129" s="48"/>
      <c r="AJ129" s="48"/>
      <c r="AK129" s="48"/>
    </row>
    <row r="130" ht="22.5" customHeight="1">
      <c r="A130" s="58">
        <v>129.0</v>
      </c>
      <c r="B130" s="227">
        <f t="array" ref="B130">XLOOKUP(C130,SwiggyInvoiceAnnexture!$B$3:$B992,SwiggyInvoiceAnnexture!$A$3:$A992,"Order Not Found",0,1)</f>
        <v>45791</v>
      </c>
      <c r="C130" s="48">
        <v>2.05769861903235E14</v>
      </c>
      <c r="D130" s="48" t="s">
        <v>1563</v>
      </c>
      <c r="E130" s="248">
        <v>45786.824953703705</v>
      </c>
      <c r="F130" s="248">
        <v>45786.82525462963</v>
      </c>
      <c r="G130" s="248">
        <v>45786.84025462963</v>
      </c>
      <c r="H130" s="43">
        <v>504.0</v>
      </c>
      <c r="I130" s="43">
        <v>19.26</v>
      </c>
      <c r="J130" s="43">
        <v>9.38</v>
      </c>
      <c r="K130" s="43">
        <v>9.38</v>
      </c>
      <c r="L130" s="43">
        <v>0.0</v>
      </c>
      <c r="M130" s="43">
        <v>0.25</v>
      </c>
      <c r="N130" s="43">
        <v>0.25</v>
      </c>
      <c r="O130" s="43">
        <v>0.0</v>
      </c>
      <c r="P130" s="43">
        <v>0.0</v>
      </c>
      <c r="Q130" s="43">
        <v>0.0</v>
      </c>
      <c r="R130" s="43">
        <v>0.0</v>
      </c>
      <c r="S130" s="48" t="b">
        <v>0</v>
      </c>
      <c r="T130" s="48" t="b">
        <v>0</v>
      </c>
      <c r="U130" s="48" t="b">
        <v>0</v>
      </c>
      <c r="V130" s="43">
        <v>0.0</v>
      </c>
      <c r="W130" s="43">
        <v>100.0</v>
      </c>
      <c r="X130" s="43">
        <v>10.0</v>
      </c>
      <c r="Y130" s="48" t="s">
        <v>955</v>
      </c>
      <c r="Z130" s="48" t="s">
        <v>955</v>
      </c>
      <c r="AA130" s="48" t="s">
        <v>955</v>
      </c>
      <c r="AB130" s="48" t="s">
        <v>1967</v>
      </c>
      <c r="AC130" s="48">
        <v>1.0</v>
      </c>
      <c r="AD130" s="48" t="s">
        <v>1968</v>
      </c>
      <c r="AE130" s="48" t="s">
        <v>955</v>
      </c>
      <c r="AF130" s="48" t="s">
        <v>955</v>
      </c>
      <c r="AG130" s="48" t="s">
        <v>1995</v>
      </c>
      <c r="AH130" s="48"/>
      <c r="AI130" s="48"/>
      <c r="AJ130" s="48"/>
      <c r="AK130" s="48"/>
    </row>
    <row r="131" ht="22.5" customHeight="1">
      <c r="A131" s="58">
        <v>130.0</v>
      </c>
      <c r="B131" s="227">
        <f t="array" ref="B131">XLOOKUP(C131,SwiggyInvoiceAnnexture!$B$3:$B992,SwiggyInvoiceAnnexture!$A$3:$A992,"Order Not Found",0,1)</f>
        <v>45791</v>
      </c>
      <c r="C131" s="48">
        <v>2.0577709235056E14</v>
      </c>
      <c r="D131" s="48" t="s">
        <v>1563</v>
      </c>
      <c r="E131" s="248">
        <v>45786.90864583333</v>
      </c>
      <c r="F131" s="248">
        <v>45786.90907407407</v>
      </c>
      <c r="G131" s="248">
        <v>45786.93703703704</v>
      </c>
      <c r="H131" s="43">
        <v>1395.0</v>
      </c>
      <c r="I131" s="43">
        <v>60.16</v>
      </c>
      <c r="J131" s="43">
        <v>29.83</v>
      </c>
      <c r="K131" s="43">
        <v>29.83</v>
      </c>
      <c r="L131" s="43">
        <v>0.0</v>
      </c>
      <c r="M131" s="43">
        <v>0.25</v>
      </c>
      <c r="N131" s="43">
        <v>0.25</v>
      </c>
      <c r="O131" s="43">
        <v>0.0</v>
      </c>
      <c r="P131" s="43">
        <v>0.0</v>
      </c>
      <c r="Q131" s="43">
        <v>0.0</v>
      </c>
      <c r="R131" s="43">
        <v>0.0</v>
      </c>
      <c r="S131" s="48" t="b">
        <v>0</v>
      </c>
      <c r="T131" s="48" t="b">
        <v>0</v>
      </c>
      <c r="U131" s="48" t="b">
        <v>0</v>
      </c>
      <c r="V131" s="43">
        <v>131.99</v>
      </c>
      <c r="W131" s="43">
        <v>0.0</v>
      </c>
      <c r="X131" s="43">
        <v>10.0</v>
      </c>
      <c r="Y131" s="48" t="s">
        <v>955</v>
      </c>
      <c r="Z131" s="48" t="s">
        <v>955</v>
      </c>
      <c r="AA131" s="48" t="s">
        <v>955</v>
      </c>
      <c r="AB131" s="48" t="s">
        <v>1967</v>
      </c>
      <c r="AC131" s="48">
        <v>2.0</v>
      </c>
      <c r="AD131" s="48" t="s">
        <v>1968</v>
      </c>
      <c r="AE131" s="48" t="s">
        <v>955</v>
      </c>
      <c r="AF131" s="48" t="s">
        <v>955</v>
      </c>
      <c r="AG131" s="48" t="s">
        <v>2063</v>
      </c>
      <c r="AH131" s="48" t="s">
        <v>2041</v>
      </c>
      <c r="AI131" s="48"/>
      <c r="AJ131" s="48"/>
      <c r="AK131" s="48"/>
    </row>
    <row r="132" ht="22.5" customHeight="1">
      <c r="A132" s="58">
        <v>131.0</v>
      </c>
      <c r="B132" s="227">
        <f t="array" ref="B132">XLOOKUP(C132,SwiggyInvoiceAnnexture!$B$3:$B992,SwiggyInvoiceAnnexture!$A$3:$A992,"Order Not Found",0,1)</f>
        <v>45791</v>
      </c>
      <c r="C132" s="48">
        <v>2.05777473554981E14</v>
      </c>
      <c r="D132" s="48" t="s">
        <v>1563</v>
      </c>
      <c r="E132" s="248">
        <v>45786.91339120371</v>
      </c>
      <c r="F132" s="248">
        <v>45786.913773148146</v>
      </c>
      <c r="G132" s="248">
        <v>45786.94675925926</v>
      </c>
      <c r="H132" s="43">
        <v>1401.0</v>
      </c>
      <c r="I132" s="43">
        <v>56.12</v>
      </c>
      <c r="J132" s="43">
        <v>27.56</v>
      </c>
      <c r="K132" s="43">
        <v>27.56</v>
      </c>
      <c r="L132" s="43">
        <v>0.0</v>
      </c>
      <c r="M132" s="43">
        <v>0.5</v>
      </c>
      <c r="N132" s="43">
        <v>0.5</v>
      </c>
      <c r="O132" s="43">
        <v>0.0</v>
      </c>
      <c r="P132" s="43">
        <v>0.0</v>
      </c>
      <c r="Q132" s="43">
        <v>0.0</v>
      </c>
      <c r="R132" s="43">
        <v>0.0</v>
      </c>
      <c r="S132" s="48" t="b">
        <v>0</v>
      </c>
      <c r="T132" s="48" t="b">
        <v>0</v>
      </c>
      <c r="U132" s="48" t="b">
        <v>0</v>
      </c>
      <c r="V132" s="43">
        <v>122.5</v>
      </c>
      <c r="W132" s="43">
        <v>99.99</v>
      </c>
      <c r="X132" s="43">
        <v>20.0</v>
      </c>
      <c r="Y132" s="48" t="s">
        <v>955</v>
      </c>
      <c r="Z132" s="48" t="s">
        <v>955</v>
      </c>
      <c r="AA132" s="48" t="s">
        <v>955</v>
      </c>
      <c r="AB132" s="48" t="s">
        <v>1967</v>
      </c>
      <c r="AC132" s="48">
        <v>2.0</v>
      </c>
      <c r="AD132" s="48" t="s">
        <v>1968</v>
      </c>
      <c r="AE132" s="48" t="s">
        <v>955</v>
      </c>
      <c r="AF132" s="48" t="s">
        <v>955</v>
      </c>
      <c r="AG132" s="48" t="s">
        <v>2035</v>
      </c>
      <c r="AH132" s="48" t="s">
        <v>2049</v>
      </c>
      <c r="AI132" s="48"/>
      <c r="AJ132" s="48"/>
      <c r="AK132" s="48"/>
    </row>
    <row r="133" ht="22.5" customHeight="1">
      <c r="A133" s="58">
        <v>132.0</v>
      </c>
      <c r="B133" s="227">
        <f t="array" ref="B133">XLOOKUP(C133,SwiggyInvoiceAnnexture!$B$3:$B992,SwiggyInvoiceAnnexture!$A$3:$A992,"Order Not Found",0,1)</f>
        <v>45791</v>
      </c>
      <c r="C133" s="48">
        <v>2.05847368905692E14</v>
      </c>
      <c r="D133" s="48" t="s">
        <v>1563</v>
      </c>
      <c r="E133" s="248">
        <v>45787.72200231482</v>
      </c>
      <c r="F133" s="248">
        <v>45787.72226851852</v>
      </c>
      <c r="G133" s="248">
        <v>45787.7478125</v>
      </c>
      <c r="H133" s="43">
        <v>607.0</v>
      </c>
      <c r="I133" s="43">
        <v>21.88</v>
      </c>
      <c r="J133" s="43">
        <v>10.69</v>
      </c>
      <c r="K133" s="43">
        <v>10.69</v>
      </c>
      <c r="L133" s="43">
        <v>0.0</v>
      </c>
      <c r="M133" s="43">
        <v>0.25</v>
      </c>
      <c r="N133" s="43">
        <v>0.25</v>
      </c>
      <c r="O133" s="43">
        <v>0.0</v>
      </c>
      <c r="P133" s="43">
        <v>0.0</v>
      </c>
      <c r="Q133" s="43">
        <v>0.0</v>
      </c>
      <c r="R133" s="43">
        <v>0.0</v>
      </c>
      <c r="S133" s="48" t="b">
        <v>0</v>
      </c>
      <c r="T133" s="48" t="b">
        <v>0</v>
      </c>
      <c r="U133" s="48" t="b">
        <v>0</v>
      </c>
      <c r="V133" s="43">
        <v>47.5</v>
      </c>
      <c r="W133" s="43">
        <v>100.0</v>
      </c>
      <c r="X133" s="43">
        <v>10.0</v>
      </c>
      <c r="Y133" s="48" t="s">
        <v>955</v>
      </c>
      <c r="Z133" s="48" t="s">
        <v>955</v>
      </c>
      <c r="AA133" s="48" t="s">
        <v>955</v>
      </c>
      <c r="AB133" s="48" t="s">
        <v>1967</v>
      </c>
      <c r="AC133" s="48">
        <v>1.0</v>
      </c>
      <c r="AD133" s="48" t="s">
        <v>1968</v>
      </c>
      <c r="AE133" s="48" t="s">
        <v>955</v>
      </c>
      <c r="AF133" s="48" t="s">
        <v>955</v>
      </c>
      <c r="AG133" s="48" t="s">
        <v>1975</v>
      </c>
      <c r="AH133" s="48"/>
      <c r="AI133" s="48"/>
      <c r="AJ133" s="48"/>
      <c r="AK133" s="48"/>
    </row>
    <row r="134" ht="22.5" customHeight="1">
      <c r="A134" s="58">
        <v>133.0</v>
      </c>
      <c r="B134" s="227">
        <f t="array" ref="B134">XLOOKUP(C134,SwiggyInvoiceAnnexture!$B$3:$B992,SwiggyInvoiceAnnexture!$A$3:$A992,"Order Not Found",0,1)</f>
        <v>45791</v>
      </c>
      <c r="C134" s="48">
        <v>2.05870476418451E14</v>
      </c>
      <c r="D134" s="48" t="s">
        <v>1563</v>
      </c>
      <c r="E134" s="248">
        <v>45787.98993055556</v>
      </c>
      <c r="F134" s="248">
        <v>45787.9900462963</v>
      </c>
      <c r="G134" s="248">
        <v>45788.01868055556</v>
      </c>
      <c r="H134" s="43">
        <v>559.0</v>
      </c>
      <c r="I134" s="43">
        <v>24.12</v>
      </c>
      <c r="J134" s="43">
        <v>11.81</v>
      </c>
      <c r="K134" s="43">
        <v>11.81</v>
      </c>
      <c r="L134" s="43">
        <v>0.0</v>
      </c>
      <c r="M134" s="43">
        <v>0.25</v>
      </c>
      <c r="N134" s="43">
        <v>0.25</v>
      </c>
      <c r="O134" s="43">
        <v>0.0</v>
      </c>
      <c r="P134" s="43">
        <v>0.0</v>
      </c>
      <c r="Q134" s="43">
        <v>0.0</v>
      </c>
      <c r="R134" s="43">
        <v>0.0</v>
      </c>
      <c r="S134" s="48" t="b">
        <v>0</v>
      </c>
      <c r="T134" s="48" t="b">
        <v>0</v>
      </c>
      <c r="U134" s="48" t="b">
        <v>0</v>
      </c>
      <c r="V134" s="43">
        <v>52.5</v>
      </c>
      <c r="W134" s="43">
        <v>0.0</v>
      </c>
      <c r="X134" s="43">
        <v>10.0</v>
      </c>
      <c r="Y134" s="48" t="s">
        <v>955</v>
      </c>
      <c r="Z134" s="48" t="s">
        <v>955</v>
      </c>
      <c r="AA134" s="48" t="s">
        <v>955</v>
      </c>
      <c r="AB134" s="48" t="s">
        <v>1967</v>
      </c>
      <c r="AC134" s="48">
        <v>1.0</v>
      </c>
      <c r="AD134" s="48" t="s">
        <v>1968</v>
      </c>
      <c r="AE134" s="48" t="s">
        <v>955</v>
      </c>
      <c r="AF134" s="48" t="s">
        <v>955</v>
      </c>
      <c r="AG134" s="48" t="s">
        <v>2064</v>
      </c>
      <c r="AH134" s="48"/>
      <c r="AI134" s="48"/>
      <c r="AJ134" s="48"/>
      <c r="AK134" s="48"/>
    </row>
    <row r="135" ht="22.5" customHeight="1">
      <c r="A135" s="58">
        <v>134.0</v>
      </c>
      <c r="B135" s="227">
        <f t="array" ref="B135">XLOOKUP(C135,SwiggyInvoiceAnnexture!$B$3:$B992,SwiggyInvoiceAnnexture!$A$3:$A992,"Order Not Found",0,1)</f>
        <v>45798</v>
      </c>
      <c r="C135" s="48">
        <v>2.06018806013854E14</v>
      </c>
      <c r="D135" s="48" t="s">
        <v>1589</v>
      </c>
      <c r="E135" s="248">
        <v>45789.70631944444</v>
      </c>
      <c r="F135" s="248">
        <v>45789.73111111111</v>
      </c>
      <c r="G135" s="48" t="s">
        <v>955</v>
      </c>
      <c r="H135" s="43">
        <v>1228.0</v>
      </c>
      <c r="I135" s="43">
        <v>58.5</v>
      </c>
      <c r="J135" s="43">
        <v>28.75</v>
      </c>
      <c r="K135" s="43">
        <v>28.75</v>
      </c>
      <c r="L135" s="43">
        <v>0.0</v>
      </c>
      <c r="M135" s="43">
        <v>0.5</v>
      </c>
      <c r="N135" s="43">
        <v>0.5</v>
      </c>
      <c r="O135" s="43">
        <v>0.0</v>
      </c>
      <c r="P135" s="43">
        <v>0.0</v>
      </c>
      <c r="Q135" s="43">
        <v>0.0</v>
      </c>
      <c r="R135" s="43">
        <v>0.0</v>
      </c>
      <c r="S135" s="48" t="b">
        <v>0</v>
      </c>
      <c r="T135" s="48" t="b">
        <v>0</v>
      </c>
      <c r="U135" s="48" t="b">
        <v>0</v>
      </c>
      <c r="V135" s="43">
        <v>0.0</v>
      </c>
      <c r="W135" s="43">
        <v>0.0</v>
      </c>
      <c r="X135" s="43">
        <v>20.0</v>
      </c>
      <c r="Y135" s="48" t="s">
        <v>2065</v>
      </c>
      <c r="Z135" s="48" t="s">
        <v>955</v>
      </c>
      <c r="AA135" s="249">
        <v>45789.74287037037</v>
      </c>
      <c r="AB135" s="48" t="s">
        <v>1967</v>
      </c>
      <c r="AC135" s="48">
        <v>2.0</v>
      </c>
      <c r="AD135" s="48" t="s">
        <v>1968</v>
      </c>
      <c r="AE135" s="48" t="s">
        <v>173</v>
      </c>
      <c r="AF135" s="48" t="s">
        <v>955</v>
      </c>
      <c r="AG135" s="48" t="s">
        <v>2035</v>
      </c>
      <c r="AH135" s="48" t="s">
        <v>1975</v>
      </c>
      <c r="AI135" s="48"/>
      <c r="AJ135" s="48"/>
      <c r="AK135" s="48"/>
    </row>
    <row r="136" ht="22.5" customHeight="1">
      <c r="A136" s="58">
        <v>135.0</v>
      </c>
      <c r="B136" s="227">
        <f t="array" ref="B136">XLOOKUP(C136,SwiggyInvoiceAnnexture!$B$3:$B992,SwiggyInvoiceAnnexture!$A$3:$A992,"Order Not Found",0,1)</f>
        <v>45798</v>
      </c>
      <c r="C136" s="48">
        <v>2.06026322987302E14</v>
      </c>
      <c r="D136" s="48" t="s">
        <v>1563</v>
      </c>
      <c r="E136" s="248">
        <v>45789.79329861111</v>
      </c>
      <c r="F136" s="248">
        <v>45789.79467592593</v>
      </c>
      <c r="G136" s="248">
        <v>45789.84054398148</v>
      </c>
      <c r="H136" s="43">
        <v>695.0</v>
      </c>
      <c r="I136" s="43">
        <v>29.98</v>
      </c>
      <c r="J136" s="43">
        <v>14.74</v>
      </c>
      <c r="K136" s="43">
        <v>14.74</v>
      </c>
      <c r="L136" s="43">
        <v>0.0</v>
      </c>
      <c r="M136" s="43">
        <v>0.25</v>
      </c>
      <c r="N136" s="43">
        <v>0.25</v>
      </c>
      <c r="O136" s="43">
        <v>0.0</v>
      </c>
      <c r="P136" s="43">
        <v>0.0</v>
      </c>
      <c r="Q136" s="43">
        <v>0.0</v>
      </c>
      <c r="R136" s="43">
        <v>0.0</v>
      </c>
      <c r="S136" s="48" t="b">
        <v>0</v>
      </c>
      <c r="T136" s="48" t="b">
        <v>0</v>
      </c>
      <c r="U136" s="48" t="b">
        <v>0</v>
      </c>
      <c r="V136" s="43">
        <v>65.5</v>
      </c>
      <c r="W136" s="43">
        <v>0.0</v>
      </c>
      <c r="X136" s="43">
        <v>10.0</v>
      </c>
      <c r="Y136" s="48" t="s">
        <v>955</v>
      </c>
      <c r="Z136" s="48" t="s">
        <v>955</v>
      </c>
      <c r="AA136" s="48" t="s">
        <v>955</v>
      </c>
      <c r="AB136" s="48" t="s">
        <v>1991</v>
      </c>
      <c r="AC136" s="48">
        <v>2.0</v>
      </c>
      <c r="AD136" s="48" t="s">
        <v>1968</v>
      </c>
      <c r="AE136" s="48" t="s">
        <v>955</v>
      </c>
      <c r="AF136" s="48" t="s">
        <v>955</v>
      </c>
      <c r="AG136" s="48" t="s">
        <v>1987</v>
      </c>
      <c r="AH136" s="48" t="s">
        <v>2029</v>
      </c>
      <c r="AI136" s="48"/>
      <c r="AJ136" s="48"/>
      <c r="AK136" s="48"/>
    </row>
    <row r="137" ht="22.5" customHeight="1">
      <c r="A137" s="58">
        <v>136.0</v>
      </c>
      <c r="B137" s="227">
        <f t="array" ref="B137">XLOOKUP(C137,SwiggyInvoiceAnnexture!$B$3:$B992,SwiggyInvoiceAnnexture!$A$3:$A992,"Order Not Found",0,1)</f>
        <v>45798</v>
      </c>
      <c r="C137" s="48">
        <v>2.06104446706432E14</v>
      </c>
      <c r="D137" s="48" t="s">
        <v>1563</v>
      </c>
      <c r="E137" s="248">
        <v>45790.69752314815</v>
      </c>
      <c r="F137" s="248">
        <v>45790.70197916667</v>
      </c>
      <c r="G137" s="248">
        <v>45790.73238425926</v>
      </c>
      <c r="H137" s="43">
        <v>1228.0</v>
      </c>
      <c r="I137" s="43">
        <v>58.5</v>
      </c>
      <c r="J137" s="43">
        <v>28.75</v>
      </c>
      <c r="K137" s="43">
        <v>28.75</v>
      </c>
      <c r="L137" s="43">
        <v>0.0</v>
      </c>
      <c r="M137" s="43">
        <v>0.5</v>
      </c>
      <c r="N137" s="43">
        <v>0.5</v>
      </c>
      <c r="O137" s="43">
        <v>0.0</v>
      </c>
      <c r="P137" s="43">
        <v>0.0</v>
      </c>
      <c r="Q137" s="43">
        <v>0.0</v>
      </c>
      <c r="R137" s="43">
        <v>0.0</v>
      </c>
      <c r="S137" s="48" t="b">
        <v>0</v>
      </c>
      <c r="T137" s="48" t="b">
        <v>0</v>
      </c>
      <c r="U137" s="48" t="b">
        <v>0</v>
      </c>
      <c r="V137" s="43">
        <v>0.0</v>
      </c>
      <c r="W137" s="43">
        <v>0.0</v>
      </c>
      <c r="X137" s="43">
        <v>20.0</v>
      </c>
      <c r="Y137" s="48" t="s">
        <v>955</v>
      </c>
      <c r="Z137" s="48" t="s">
        <v>955</v>
      </c>
      <c r="AA137" s="48" t="s">
        <v>955</v>
      </c>
      <c r="AB137" s="48" t="s">
        <v>1991</v>
      </c>
      <c r="AC137" s="48">
        <v>2.0</v>
      </c>
      <c r="AD137" s="48" t="s">
        <v>1968</v>
      </c>
      <c r="AE137" s="48" t="s">
        <v>955</v>
      </c>
      <c r="AF137" s="48" t="s">
        <v>955</v>
      </c>
      <c r="AG137" s="48" t="s">
        <v>1975</v>
      </c>
      <c r="AH137" s="48" t="s">
        <v>2035</v>
      </c>
      <c r="AI137" s="48"/>
      <c r="AJ137" s="48"/>
      <c r="AK137" s="48"/>
    </row>
    <row r="138" ht="22.5" customHeight="1">
      <c r="A138" s="58">
        <v>137.0</v>
      </c>
      <c r="B138" s="227">
        <f t="array" ref="B138">XLOOKUP(C138,SwiggyInvoiceAnnexture!$B$3:$B992,SwiggyInvoiceAnnexture!$A$3:$A992,"Order Not Found",0,1)</f>
        <v>45798</v>
      </c>
      <c r="C138" s="48">
        <v>2.06197216226282E14</v>
      </c>
      <c r="D138" s="48" t="s">
        <v>1563</v>
      </c>
      <c r="E138" s="248">
        <v>45791.77119212963</v>
      </c>
      <c r="F138" s="248">
        <v>45791.77287037037</v>
      </c>
      <c r="G138" s="248">
        <v>45791.80143518518</v>
      </c>
      <c r="H138" s="43">
        <v>914.0</v>
      </c>
      <c r="I138" s="43">
        <v>39.42</v>
      </c>
      <c r="J138" s="43">
        <v>19.46</v>
      </c>
      <c r="K138" s="43">
        <v>19.46</v>
      </c>
      <c r="L138" s="43">
        <v>0.0</v>
      </c>
      <c r="M138" s="43">
        <v>0.25</v>
      </c>
      <c r="N138" s="43">
        <v>0.25</v>
      </c>
      <c r="O138" s="43">
        <v>0.0</v>
      </c>
      <c r="P138" s="43">
        <v>0.0</v>
      </c>
      <c r="Q138" s="43">
        <v>0.0</v>
      </c>
      <c r="R138" s="43">
        <v>0.0</v>
      </c>
      <c r="S138" s="48" t="b">
        <v>0</v>
      </c>
      <c r="T138" s="48" t="b">
        <v>0</v>
      </c>
      <c r="U138" s="48" t="b">
        <v>0</v>
      </c>
      <c r="V138" s="43">
        <v>86.5</v>
      </c>
      <c r="W138" s="43">
        <v>0.0</v>
      </c>
      <c r="X138" s="43">
        <v>10.0</v>
      </c>
      <c r="Y138" s="48" t="s">
        <v>955</v>
      </c>
      <c r="Z138" s="48" t="s">
        <v>955</v>
      </c>
      <c r="AA138" s="48" t="s">
        <v>955</v>
      </c>
      <c r="AB138" s="48" t="s">
        <v>1967</v>
      </c>
      <c r="AC138" s="48">
        <v>2.0</v>
      </c>
      <c r="AD138" s="48" t="s">
        <v>1968</v>
      </c>
      <c r="AE138" s="48" t="s">
        <v>955</v>
      </c>
      <c r="AF138" s="48" t="s">
        <v>955</v>
      </c>
      <c r="AG138" s="48" t="s">
        <v>2066</v>
      </c>
      <c r="AH138" s="48" t="s">
        <v>2005</v>
      </c>
      <c r="AI138" s="48"/>
      <c r="AJ138" s="48"/>
      <c r="AK138" s="48"/>
    </row>
    <row r="139" ht="22.5" customHeight="1">
      <c r="A139" s="58">
        <v>138.0</v>
      </c>
      <c r="B139" s="227">
        <f t="array" ref="B139">XLOOKUP(C139,SwiggyInvoiceAnnexture!$B$3:$B992,SwiggyInvoiceAnnexture!$A$3:$A992,"Order Not Found",0,1)</f>
        <v>45798</v>
      </c>
      <c r="C139" s="48">
        <v>2.06206613985897E14</v>
      </c>
      <c r="D139" s="48" t="s">
        <v>1563</v>
      </c>
      <c r="E139" s="248">
        <v>45791.8800462963</v>
      </c>
      <c r="F139" s="248">
        <v>45791.88177083333</v>
      </c>
      <c r="G139" s="248">
        <v>45791.90275462963</v>
      </c>
      <c r="H139" s="43">
        <v>768.0</v>
      </c>
      <c r="I139" s="43">
        <v>33.12</v>
      </c>
      <c r="J139" s="43">
        <v>16.31</v>
      </c>
      <c r="K139" s="43">
        <v>16.31</v>
      </c>
      <c r="L139" s="43">
        <v>0.0</v>
      </c>
      <c r="M139" s="43">
        <v>0.25</v>
      </c>
      <c r="N139" s="43">
        <v>0.25</v>
      </c>
      <c r="O139" s="43">
        <v>0.0</v>
      </c>
      <c r="P139" s="43">
        <v>0.0</v>
      </c>
      <c r="Q139" s="43">
        <v>0.0</v>
      </c>
      <c r="R139" s="43">
        <v>0.0</v>
      </c>
      <c r="S139" s="48" t="b">
        <v>0</v>
      </c>
      <c r="T139" s="48" t="b">
        <v>0</v>
      </c>
      <c r="U139" s="48" t="b">
        <v>0</v>
      </c>
      <c r="V139" s="43">
        <v>72.5</v>
      </c>
      <c r="W139" s="43">
        <v>0.0</v>
      </c>
      <c r="X139" s="43">
        <v>10.0</v>
      </c>
      <c r="Y139" s="48" t="s">
        <v>955</v>
      </c>
      <c r="Z139" s="48" t="s">
        <v>955</v>
      </c>
      <c r="AA139" s="48" t="s">
        <v>955</v>
      </c>
      <c r="AB139" s="48" t="s">
        <v>1967</v>
      </c>
      <c r="AC139" s="48">
        <v>1.0</v>
      </c>
      <c r="AD139" s="48" t="s">
        <v>1968</v>
      </c>
      <c r="AE139" s="48" t="s">
        <v>955</v>
      </c>
      <c r="AF139" s="48" t="s">
        <v>955</v>
      </c>
      <c r="AG139" s="48" t="s">
        <v>2030</v>
      </c>
      <c r="AH139" s="48"/>
      <c r="AI139" s="48"/>
      <c r="AJ139" s="48"/>
      <c r="AK139" s="48"/>
    </row>
    <row r="140" ht="22.5" customHeight="1">
      <c r="A140" s="58">
        <v>139.0</v>
      </c>
      <c r="B140" s="227">
        <f t="array" ref="B140">XLOOKUP(C140,SwiggyInvoiceAnnexture!$B$3:$B992,SwiggyInvoiceAnnexture!$A$3:$A992,"Order Not Found",0,1)</f>
        <v>45798</v>
      </c>
      <c r="C140" s="48">
        <v>2.06212345631504E14</v>
      </c>
      <c r="D140" s="48" t="s">
        <v>1563</v>
      </c>
      <c r="E140" s="248">
        <v>45791.94627314815</v>
      </c>
      <c r="F140" s="248">
        <v>45791.9465162037</v>
      </c>
      <c r="G140" s="248">
        <v>45791.980358796296</v>
      </c>
      <c r="H140" s="43">
        <v>784.0</v>
      </c>
      <c r="I140" s="43">
        <v>34.36</v>
      </c>
      <c r="J140" s="43">
        <v>17.18</v>
      </c>
      <c r="K140" s="43">
        <v>17.18</v>
      </c>
      <c r="L140" s="43">
        <v>0.0</v>
      </c>
      <c r="M140" s="43">
        <v>0.0</v>
      </c>
      <c r="N140" s="43">
        <v>0.0</v>
      </c>
      <c r="O140" s="43">
        <v>0.0</v>
      </c>
      <c r="P140" s="43">
        <v>0.0</v>
      </c>
      <c r="Q140" s="43">
        <v>0.0</v>
      </c>
      <c r="R140" s="43">
        <v>0.0</v>
      </c>
      <c r="S140" s="48" t="b">
        <v>0</v>
      </c>
      <c r="T140" s="48" t="b">
        <v>0</v>
      </c>
      <c r="U140" s="48" t="b">
        <v>0</v>
      </c>
      <c r="V140" s="43">
        <v>63.0</v>
      </c>
      <c r="W140" s="43">
        <v>0.0</v>
      </c>
      <c r="X140" s="43">
        <v>0.0</v>
      </c>
      <c r="Y140" s="48" t="s">
        <v>955</v>
      </c>
      <c r="Z140" s="48" t="s">
        <v>955</v>
      </c>
      <c r="AA140" s="48" t="s">
        <v>955</v>
      </c>
      <c r="AB140" s="48" t="s">
        <v>1967</v>
      </c>
      <c r="AC140" s="48">
        <v>1.0</v>
      </c>
      <c r="AD140" s="48" t="s">
        <v>1968</v>
      </c>
      <c r="AE140" s="48" t="s">
        <v>955</v>
      </c>
      <c r="AF140" s="48" t="s">
        <v>955</v>
      </c>
      <c r="AG140" s="48" t="s">
        <v>2041</v>
      </c>
      <c r="AH140" s="48"/>
      <c r="AI140" s="48"/>
      <c r="AJ140" s="48"/>
      <c r="AK140" s="48"/>
    </row>
    <row r="141" ht="22.5" customHeight="1">
      <c r="A141" s="58">
        <v>140.0</v>
      </c>
      <c r="B141" s="227">
        <f t="array" ref="B141">XLOOKUP(C141,SwiggyInvoiceAnnexture!$B$3:$B992,SwiggyInvoiceAnnexture!$A$3:$A992,"Order Not Found",0,1)</f>
        <v>45798</v>
      </c>
      <c r="C141" s="48">
        <v>2.06285116371471E14</v>
      </c>
      <c r="D141" s="48" t="s">
        <v>1563</v>
      </c>
      <c r="E141" s="248">
        <v>45792.78853009259</v>
      </c>
      <c r="F141" s="248">
        <v>45792.78875</v>
      </c>
      <c r="G141" s="248">
        <v>45792.8175462963</v>
      </c>
      <c r="H141" s="43">
        <v>789.0</v>
      </c>
      <c r="I141" s="43">
        <v>34.02</v>
      </c>
      <c r="J141" s="43">
        <v>16.76</v>
      </c>
      <c r="K141" s="43">
        <v>16.76</v>
      </c>
      <c r="L141" s="43">
        <v>0.0</v>
      </c>
      <c r="M141" s="43">
        <v>0.25</v>
      </c>
      <c r="N141" s="43">
        <v>0.25</v>
      </c>
      <c r="O141" s="43">
        <v>0.0</v>
      </c>
      <c r="P141" s="43">
        <v>0.0</v>
      </c>
      <c r="Q141" s="43">
        <v>0.0</v>
      </c>
      <c r="R141" s="43">
        <v>0.0</v>
      </c>
      <c r="S141" s="48" t="b">
        <v>0</v>
      </c>
      <c r="T141" s="48" t="b">
        <v>0</v>
      </c>
      <c r="U141" s="48" t="b">
        <v>0</v>
      </c>
      <c r="V141" s="43">
        <v>74.5</v>
      </c>
      <c r="W141" s="43">
        <v>0.0</v>
      </c>
      <c r="X141" s="43">
        <v>10.0</v>
      </c>
      <c r="Y141" s="48" t="s">
        <v>955</v>
      </c>
      <c r="Z141" s="48" t="s">
        <v>955</v>
      </c>
      <c r="AA141" s="48" t="s">
        <v>955</v>
      </c>
      <c r="AB141" s="48" t="s">
        <v>1967</v>
      </c>
      <c r="AC141" s="48">
        <v>1.0</v>
      </c>
      <c r="AD141" s="48" t="s">
        <v>1968</v>
      </c>
      <c r="AE141" s="48" t="s">
        <v>955</v>
      </c>
      <c r="AF141" s="48" t="s">
        <v>955</v>
      </c>
      <c r="AG141" s="48" t="s">
        <v>2067</v>
      </c>
      <c r="AH141" s="48"/>
      <c r="AI141" s="48"/>
      <c r="AJ141" s="48"/>
      <c r="AK141" s="48"/>
    </row>
    <row r="142" ht="22.5" customHeight="1">
      <c r="A142" s="58">
        <v>141.0</v>
      </c>
      <c r="B142" s="227">
        <f t="array" ref="B142">XLOOKUP(C142,SwiggyInvoiceAnnexture!$B$3:$B992,SwiggyInvoiceAnnexture!$A$3:$A992,"Order Not Found",0,1)</f>
        <v>45798</v>
      </c>
      <c r="C142" s="48">
        <v>2.0628656238315E14</v>
      </c>
      <c r="D142" s="48" t="s">
        <v>1563</v>
      </c>
      <c r="E142" s="248">
        <v>45792.80563657408</v>
      </c>
      <c r="F142" s="248">
        <v>45792.80584490741</v>
      </c>
      <c r="G142" s="248">
        <v>45792.831921296296</v>
      </c>
      <c r="H142" s="43">
        <v>794.0</v>
      </c>
      <c r="I142" s="43">
        <v>34.26</v>
      </c>
      <c r="J142" s="43">
        <v>16.88</v>
      </c>
      <c r="K142" s="43">
        <v>16.88</v>
      </c>
      <c r="L142" s="43">
        <v>0.0</v>
      </c>
      <c r="M142" s="43">
        <v>0.25</v>
      </c>
      <c r="N142" s="43">
        <v>0.25</v>
      </c>
      <c r="O142" s="43">
        <v>0.0</v>
      </c>
      <c r="P142" s="43">
        <v>0.0</v>
      </c>
      <c r="Q142" s="43">
        <v>0.0</v>
      </c>
      <c r="R142" s="43">
        <v>0.0</v>
      </c>
      <c r="S142" s="48" t="b">
        <v>0</v>
      </c>
      <c r="T142" s="48" t="b">
        <v>0</v>
      </c>
      <c r="U142" s="48" t="b">
        <v>0</v>
      </c>
      <c r="V142" s="43">
        <v>75.0</v>
      </c>
      <c r="W142" s="43">
        <v>0.0</v>
      </c>
      <c r="X142" s="43">
        <v>10.0</v>
      </c>
      <c r="Y142" s="48" t="s">
        <v>955</v>
      </c>
      <c r="Z142" s="48" t="s">
        <v>955</v>
      </c>
      <c r="AA142" s="48" t="s">
        <v>955</v>
      </c>
      <c r="AB142" s="48" t="s">
        <v>1967</v>
      </c>
      <c r="AC142" s="48">
        <v>1.0</v>
      </c>
      <c r="AD142" s="48" t="s">
        <v>1968</v>
      </c>
      <c r="AE142" s="48" t="s">
        <v>955</v>
      </c>
      <c r="AF142" s="48" t="s">
        <v>955</v>
      </c>
      <c r="AG142" s="48" t="s">
        <v>1970</v>
      </c>
      <c r="AH142" s="48"/>
      <c r="AI142" s="48"/>
      <c r="AJ142" s="48"/>
      <c r="AK142" s="48"/>
    </row>
    <row r="143" ht="22.5" customHeight="1">
      <c r="A143" s="58">
        <v>142.0</v>
      </c>
      <c r="B143" s="227">
        <f t="array" ref="B143">XLOOKUP(C143,SwiggyInvoiceAnnexture!$B$3:$B992,SwiggyInvoiceAnnexture!$A$3:$A992,"Order Not Found",0,1)</f>
        <v>45798</v>
      </c>
      <c r="C143" s="48">
        <v>2.0628766195854E14</v>
      </c>
      <c r="D143" s="48" t="s">
        <v>1563</v>
      </c>
      <c r="E143" s="248">
        <v>45792.81858796296</v>
      </c>
      <c r="F143" s="248">
        <v>45792.81880787037</v>
      </c>
      <c r="G143" s="248">
        <v>45792.84810185185</v>
      </c>
      <c r="H143" s="43">
        <v>794.0</v>
      </c>
      <c r="I143" s="43">
        <v>34.26</v>
      </c>
      <c r="J143" s="43">
        <v>16.88</v>
      </c>
      <c r="K143" s="43">
        <v>16.88</v>
      </c>
      <c r="L143" s="43">
        <v>0.0</v>
      </c>
      <c r="M143" s="43">
        <v>0.25</v>
      </c>
      <c r="N143" s="43">
        <v>0.25</v>
      </c>
      <c r="O143" s="43">
        <v>0.0</v>
      </c>
      <c r="P143" s="43">
        <v>0.0</v>
      </c>
      <c r="Q143" s="43">
        <v>0.0</v>
      </c>
      <c r="R143" s="43">
        <v>0.0</v>
      </c>
      <c r="S143" s="48" t="b">
        <v>0</v>
      </c>
      <c r="T143" s="48" t="b">
        <v>0</v>
      </c>
      <c r="U143" s="48" t="b">
        <v>0</v>
      </c>
      <c r="V143" s="43">
        <v>75.0</v>
      </c>
      <c r="W143" s="43">
        <v>0.0</v>
      </c>
      <c r="X143" s="43">
        <v>10.0</v>
      </c>
      <c r="Y143" s="48" t="s">
        <v>955</v>
      </c>
      <c r="Z143" s="48" t="s">
        <v>955</v>
      </c>
      <c r="AA143" s="48" t="s">
        <v>955</v>
      </c>
      <c r="AB143" s="48" t="s">
        <v>1967</v>
      </c>
      <c r="AC143" s="48">
        <v>1.0</v>
      </c>
      <c r="AD143" s="48" t="s">
        <v>1968</v>
      </c>
      <c r="AE143" s="48" t="s">
        <v>955</v>
      </c>
      <c r="AF143" s="48" t="s">
        <v>955</v>
      </c>
      <c r="AG143" s="48" t="s">
        <v>2022</v>
      </c>
      <c r="AH143" s="48"/>
      <c r="AI143" s="48"/>
      <c r="AJ143" s="48"/>
      <c r="AK143" s="48"/>
    </row>
    <row r="144" ht="22.5" customHeight="1">
      <c r="A144" s="58">
        <v>143.0</v>
      </c>
      <c r="B144" s="227">
        <f t="array" ref="B144">XLOOKUP(C144,SwiggyInvoiceAnnexture!$B$3:$B992,SwiggyInvoiceAnnexture!$A$3:$A992,"Order Not Found",0,1)</f>
        <v>45798</v>
      </c>
      <c r="C144" s="48">
        <v>2.06295011344127E14</v>
      </c>
      <c r="D144" s="48" t="s">
        <v>1563</v>
      </c>
      <c r="E144" s="248">
        <v>45792.90305555556</v>
      </c>
      <c r="F144" s="248">
        <v>45792.90487268518</v>
      </c>
      <c r="G144" s="248">
        <v>45792.92403935185</v>
      </c>
      <c r="H144" s="43">
        <v>789.0</v>
      </c>
      <c r="I144" s="43">
        <v>34.4</v>
      </c>
      <c r="J144" s="43">
        <v>16.95</v>
      </c>
      <c r="K144" s="43">
        <v>16.95</v>
      </c>
      <c r="L144" s="43">
        <v>0.0</v>
      </c>
      <c r="M144" s="43">
        <v>0.25</v>
      </c>
      <c r="N144" s="43">
        <v>0.25</v>
      </c>
      <c r="O144" s="43">
        <v>0.0</v>
      </c>
      <c r="P144" s="43">
        <v>0.0</v>
      </c>
      <c r="Q144" s="43">
        <v>0.0</v>
      </c>
      <c r="R144" s="43">
        <v>0.0</v>
      </c>
      <c r="S144" s="48" t="b">
        <v>0</v>
      </c>
      <c r="T144" s="48" t="b">
        <v>0</v>
      </c>
      <c r="U144" s="48" t="b">
        <v>0</v>
      </c>
      <c r="V144" s="43">
        <v>67.0</v>
      </c>
      <c r="W144" s="43">
        <v>0.0</v>
      </c>
      <c r="X144" s="43">
        <v>10.0</v>
      </c>
      <c r="Y144" s="48" t="s">
        <v>955</v>
      </c>
      <c r="Z144" s="48" t="s">
        <v>955</v>
      </c>
      <c r="AA144" s="48" t="s">
        <v>955</v>
      </c>
      <c r="AB144" s="48" t="s">
        <v>1967</v>
      </c>
      <c r="AC144" s="48">
        <v>1.0</v>
      </c>
      <c r="AD144" s="48" t="s">
        <v>1968</v>
      </c>
      <c r="AE144" s="48" t="s">
        <v>955</v>
      </c>
      <c r="AF144" s="48" t="s">
        <v>955</v>
      </c>
      <c r="AG144" s="48" t="s">
        <v>2068</v>
      </c>
      <c r="AH144" s="48"/>
      <c r="AI144" s="48"/>
      <c r="AJ144" s="48"/>
      <c r="AK144" s="48"/>
    </row>
    <row r="145" ht="22.5" customHeight="1">
      <c r="A145" s="58">
        <v>144.0</v>
      </c>
      <c r="B145" s="227">
        <f t="array" ref="B145">XLOOKUP(C145,SwiggyInvoiceAnnexture!$B$3:$B992,SwiggyInvoiceAnnexture!$A$3:$A992,"Order Not Found",0,1)</f>
        <v>45798</v>
      </c>
      <c r="C145" s="48">
        <v>2.06364662460145E14</v>
      </c>
      <c r="D145" s="48" t="s">
        <v>1563</v>
      </c>
      <c r="E145" s="248">
        <v>45793.70946759259</v>
      </c>
      <c r="F145" s="248">
        <v>45793.7097337963</v>
      </c>
      <c r="G145" s="248">
        <v>45793.73236111111</v>
      </c>
      <c r="H145" s="43">
        <v>420.0</v>
      </c>
      <c r="I145" s="43">
        <v>20.0</v>
      </c>
      <c r="J145" s="43">
        <v>10.0</v>
      </c>
      <c r="K145" s="43">
        <v>10.0</v>
      </c>
      <c r="L145" s="43">
        <v>0.0</v>
      </c>
      <c r="M145" s="43">
        <v>0.0</v>
      </c>
      <c r="N145" s="43">
        <v>0.0</v>
      </c>
      <c r="O145" s="43">
        <v>0.0</v>
      </c>
      <c r="P145" s="43">
        <v>0.0</v>
      </c>
      <c r="Q145" s="43">
        <v>0.0</v>
      </c>
      <c r="R145" s="43">
        <v>0.0</v>
      </c>
      <c r="S145" s="48" t="b">
        <v>0</v>
      </c>
      <c r="T145" s="48" t="b">
        <v>0</v>
      </c>
      <c r="U145" s="48" t="b">
        <v>0</v>
      </c>
      <c r="V145" s="43">
        <v>0.0</v>
      </c>
      <c r="W145" s="43">
        <v>0.0</v>
      </c>
      <c r="X145" s="43">
        <v>0.0</v>
      </c>
      <c r="Y145" s="48" t="s">
        <v>955</v>
      </c>
      <c r="Z145" s="48" t="s">
        <v>955</v>
      </c>
      <c r="AA145" s="48" t="s">
        <v>955</v>
      </c>
      <c r="AB145" s="48" t="s">
        <v>1967</v>
      </c>
      <c r="AC145" s="48">
        <v>1.0</v>
      </c>
      <c r="AD145" s="48" t="s">
        <v>1968</v>
      </c>
      <c r="AE145" s="48" t="s">
        <v>955</v>
      </c>
      <c r="AF145" s="48" t="s">
        <v>955</v>
      </c>
      <c r="AG145" s="48" t="s">
        <v>1969</v>
      </c>
      <c r="AH145" s="48"/>
      <c r="AI145" s="48"/>
      <c r="AJ145" s="48"/>
      <c r="AK145" s="48"/>
    </row>
    <row r="146" ht="22.5" customHeight="1">
      <c r="A146" s="58">
        <v>145.0</v>
      </c>
      <c r="B146" s="227">
        <f t="array" ref="B146">XLOOKUP(C146,SwiggyInvoiceAnnexture!$B$3:$B992,SwiggyInvoiceAnnexture!$A$3:$A992,"Order Not Found",0,1)</f>
        <v>45798</v>
      </c>
      <c r="C146" s="48">
        <v>2.06370964251754E14</v>
      </c>
      <c r="D146" s="48" t="s">
        <v>1563</v>
      </c>
      <c r="E146" s="248">
        <v>45793.78215277778</v>
      </c>
      <c r="F146" s="248">
        <v>45793.78233796296</v>
      </c>
      <c r="G146" s="248">
        <v>45793.827048611114</v>
      </c>
      <c r="H146" s="43">
        <v>976.0</v>
      </c>
      <c r="I146" s="43">
        <v>46.5</v>
      </c>
      <c r="J146" s="43">
        <v>23.0</v>
      </c>
      <c r="K146" s="43">
        <v>23.0</v>
      </c>
      <c r="L146" s="43">
        <v>0.0</v>
      </c>
      <c r="M146" s="43">
        <v>0.25</v>
      </c>
      <c r="N146" s="43">
        <v>0.25</v>
      </c>
      <c r="O146" s="43">
        <v>0.0</v>
      </c>
      <c r="P146" s="43">
        <v>0.0</v>
      </c>
      <c r="Q146" s="43">
        <v>0.0</v>
      </c>
      <c r="R146" s="43">
        <v>0.0</v>
      </c>
      <c r="S146" s="48" t="b">
        <v>0</v>
      </c>
      <c r="T146" s="48" t="b">
        <v>0</v>
      </c>
      <c r="U146" s="48" t="b">
        <v>0</v>
      </c>
      <c r="V146" s="43">
        <v>0.0</v>
      </c>
      <c r="W146" s="43">
        <v>0.0</v>
      </c>
      <c r="X146" s="43">
        <v>10.0</v>
      </c>
      <c r="Y146" s="48" t="s">
        <v>955</v>
      </c>
      <c r="Z146" s="48" t="s">
        <v>955</v>
      </c>
      <c r="AA146" s="48" t="s">
        <v>955</v>
      </c>
      <c r="AB146" s="48" t="s">
        <v>1967</v>
      </c>
      <c r="AC146" s="48">
        <v>1.0</v>
      </c>
      <c r="AD146" s="48" t="s">
        <v>1968</v>
      </c>
      <c r="AE146" s="48" t="s">
        <v>955</v>
      </c>
      <c r="AF146" s="48" t="s">
        <v>955</v>
      </c>
      <c r="AG146" s="48" t="s">
        <v>2069</v>
      </c>
      <c r="AH146" s="48"/>
      <c r="AI146" s="48"/>
      <c r="AJ146" s="48"/>
      <c r="AK146" s="48"/>
    </row>
    <row r="147" ht="22.5" customHeight="1">
      <c r="A147" s="58">
        <v>146.0</v>
      </c>
      <c r="B147" s="227">
        <f t="array" ref="B147">XLOOKUP(C147,SwiggyInvoiceAnnexture!$B$3:$B992,SwiggyInvoiceAnnexture!$A$3:$A992,"Order Not Found",0,1)</f>
        <v>45798</v>
      </c>
      <c r="C147" s="48">
        <v>2.06371814055467E14</v>
      </c>
      <c r="D147" s="48" t="s">
        <v>1563</v>
      </c>
      <c r="E147" s="248">
        <v>45793.79207175926</v>
      </c>
      <c r="F147" s="248">
        <v>45793.79238425926</v>
      </c>
      <c r="G147" s="248">
        <v>45793.80861111111</v>
      </c>
      <c r="H147" s="43">
        <v>664.0</v>
      </c>
      <c r="I147" s="43">
        <v>28.62</v>
      </c>
      <c r="J147" s="43">
        <v>14.06</v>
      </c>
      <c r="K147" s="43">
        <v>14.06</v>
      </c>
      <c r="L147" s="43">
        <v>0.0</v>
      </c>
      <c r="M147" s="43">
        <v>0.25</v>
      </c>
      <c r="N147" s="43">
        <v>0.25</v>
      </c>
      <c r="O147" s="43">
        <v>0.0</v>
      </c>
      <c r="P147" s="43">
        <v>0.0</v>
      </c>
      <c r="Q147" s="43">
        <v>0.0</v>
      </c>
      <c r="R147" s="43">
        <v>0.0</v>
      </c>
      <c r="S147" s="48" t="b">
        <v>0</v>
      </c>
      <c r="T147" s="48" t="b">
        <v>0</v>
      </c>
      <c r="U147" s="48" t="b">
        <v>0</v>
      </c>
      <c r="V147" s="43">
        <v>62.5</v>
      </c>
      <c r="W147" s="43">
        <v>0.0</v>
      </c>
      <c r="X147" s="43">
        <v>10.0</v>
      </c>
      <c r="Y147" s="48" t="s">
        <v>955</v>
      </c>
      <c r="Z147" s="48" t="s">
        <v>955</v>
      </c>
      <c r="AA147" s="48" t="s">
        <v>955</v>
      </c>
      <c r="AB147" s="48" t="s">
        <v>1967</v>
      </c>
      <c r="AC147" s="48">
        <v>1.0</v>
      </c>
      <c r="AD147" s="48" t="s">
        <v>1968</v>
      </c>
      <c r="AE147" s="48" t="s">
        <v>955</v>
      </c>
      <c r="AF147" s="48" t="s">
        <v>955</v>
      </c>
      <c r="AG147" s="48" t="s">
        <v>2048</v>
      </c>
      <c r="AH147" s="48"/>
      <c r="AI147" s="48"/>
      <c r="AJ147" s="48"/>
      <c r="AK147" s="48"/>
    </row>
    <row r="148" ht="22.5" customHeight="1">
      <c r="A148" s="58">
        <v>147.0</v>
      </c>
      <c r="B148" s="227">
        <f t="array" ref="B148">XLOOKUP(C148,SwiggyInvoiceAnnexture!$B$3:$B992,SwiggyInvoiceAnnexture!$A$3:$A992,"Order Not Found",0,1)</f>
        <v>45798</v>
      </c>
      <c r="C148" s="48">
        <v>2.06372124906312E14</v>
      </c>
      <c r="D148" s="48" t="s">
        <v>1563</v>
      </c>
      <c r="E148" s="248">
        <v>45793.795578703706</v>
      </c>
      <c r="F148" s="248">
        <v>45793.79587962963</v>
      </c>
      <c r="G148" s="248">
        <v>45793.83877314815</v>
      </c>
      <c r="H148" s="43">
        <v>2671.0</v>
      </c>
      <c r="I148" s="43">
        <v>115.88</v>
      </c>
      <c r="J148" s="43">
        <v>57.19</v>
      </c>
      <c r="K148" s="43">
        <v>57.19</v>
      </c>
      <c r="L148" s="43">
        <v>0.0</v>
      </c>
      <c r="M148" s="43">
        <v>0.75</v>
      </c>
      <c r="N148" s="43">
        <v>0.75</v>
      </c>
      <c r="O148" s="43">
        <v>0.0</v>
      </c>
      <c r="P148" s="43">
        <v>0.0</v>
      </c>
      <c r="Q148" s="43">
        <v>0.0</v>
      </c>
      <c r="R148" s="43">
        <v>0.0</v>
      </c>
      <c r="S148" s="48" t="b">
        <v>0</v>
      </c>
      <c r="T148" s="48" t="b">
        <v>0</v>
      </c>
      <c r="U148" s="48" t="b">
        <v>0</v>
      </c>
      <c r="V148" s="43">
        <v>237.47</v>
      </c>
      <c r="W148" s="43">
        <v>0.0</v>
      </c>
      <c r="X148" s="43">
        <v>30.0</v>
      </c>
      <c r="Y148" s="48" t="s">
        <v>955</v>
      </c>
      <c r="Z148" s="48" t="s">
        <v>955</v>
      </c>
      <c r="AA148" s="48" t="s">
        <v>955</v>
      </c>
      <c r="AB148" s="48" t="s">
        <v>1967</v>
      </c>
      <c r="AC148" s="48">
        <v>5.0</v>
      </c>
      <c r="AD148" s="48" t="s">
        <v>1968</v>
      </c>
      <c r="AE148" s="48" t="s">
        <v>955</v>
      </c>
      <c r="AF148" s="48" t="s">
        <v>955</v>
      </c>
      <c r="AG148" s="48" t="s">
        <v>1989</v>
      </c>
      <c r="AH148" s="48" t="s">
        <v>2026</v>
      </c>
      <c r="AI148" s="48" t="s">
        <v>1979</v>
      </c>
      <c r="AJ148" s="48" t="s">
        <v>2070</v>
      </c>
      <c r="AK148" s="48" t="s">
        <v>2071</v>
      </c>
    </row>
    <row r="149" ht="22.5" customHeight="1">
      <c r="A149" s="58">
        <v>148.0</v>
      </c>
      <c r="B149" s="227">
        <f t="array" ref="B149">XLOOKUP(C149,SwiggyInvoiceAnnexture!$B$3:$B992,SwiggyInvoiceAnnexture!$A$3:$A992,"Order Not Found",0,1)</f>
        <v>45798</v>
      </c>
      <c r="C149" s="48">
        <v>2.06372753328837E14</v>
      </c>
      <c r="D149" s="48" t="s">
        <v>1563</v>
      </c>
      <c r="E149" s="248">
        <v>45793.80291666667</v>
      </c>
      <c r="F149" s="248">
        <v>45793.80300925926</v>
      </c>
      <c r="G149" s="248">
        <v>45793.84087962963</v>
      </c>
      <c r="H149" s="43">
        <v>1118.0</v>
      </c>
      <c r="I149" s="43">
        <v>48.26</v>
      </c>
      <c r="J149" s="43">
        <v>23.63</v>
      </c>
      <c r="K149" s="43">
        <v>23.63</v>
      </c>
      <c r="L149" s="43">
        <v>0.0</v>
      </c>
      <c r="M149" s="43">
        <v>0.5</v>
      </c>
      <c r="N149" s="43">
        <v>0.5</v>
      </c>
      <c r="O149" s="43">
        <v>0.0</v>
      </c>
      <c r="P149" s="43">
        <v>0.0</v>
      </c>
      <c r="Q149" s="43">
        <v>0.0</v>
      </c>
      <c r="R149" s="43">
        <v>0.0</v>
      </c>
      <c r="S149" s="48" t="b">
        <v>0</v>
      </c>
      <c r="T149" s="48" t="b">
        <v>0</v>
      </c>
      <c r="U149" s="48" t="b">
        <v>0</v>
      </c>
      <c r="V149" s="43">
        <v>105.0</v>
      </c>
      <c r="W149" s="43">
        <v>0.0</v>
      </c>
      <c r="X149" s="43">
        <v>20.0</v>
      </c>
      <c r="Y149" s="48" t="s">
        <v>955</v>
      </c>
      <c r="Z149" s="48" t="s">
        <v>955</v>
      </c>
      <c r="AA149" s="48" t="s">
        <v>955</v>
      </c>
      <c r="AB149" s="48" t="s">
        <v>1967</v>
      </c>
      <c r="AC149" s="48">
        <v>2.0</v>
      </c>
      <c r="AD149" s="48" t="s">
        <v>1968</v>
      </c>
      <c r="AE149" s="48" t="s">
        <v>955</v>
      </c>
      <c r="AF149" s="48" t="s">
        <v>955</v>
      </c>
      <c r="AG149" s="48" t="s">
        <v>1975</v>
      </c>
      <c r="AH149" s="48" t="s">
        <v>2002</v>
      </c>
      <c r="AI149" s="48"/>
      <c r="AJ149" s="48"/>
      <c r="AK149" s="48"/>
    </row>
    <row r="150" ht="22.5" customHeight="1">
      <c r="A150" s="58">
        <v>149.0</v>
      </c>
      <c r="B150" s="227">
        <f t="array" ref="B150">XLOOKUP(C150,SwiggyInvoiceAnnexture!$B$3:$B992,SwiggyInvoiceAnnexture!$A$3:$A992,"Order Not Found",0,1)</f>
        <v>45798</v>
      </c>
      <c r="C150" s="48">
        <v>2.06377454202938E14</v>
      </c>
      <c r="D150" s="48" t="s">
        <v>1563</v>
      </c>
      <c r="E150" s="248">
        <v>45793.85768518518</v>
      </c>
      <c r="F150" s="248">
        <v>45793.857939814814</v>
      </c>
      <c r="G150" s="248">
        <v>45793.88521990741</v>
      </c>
      <c r="H150" s="43">
        <v>554.0</v>
      </c>
      <c r="I150" s="43">
        <v>23.86</v>
      </c>
      <c r="J150" s="43">
        <v>11.93</v>
      </c>
      <c r="K150" s="43">
        <v>11.93</v>
      </c>
      <c r="L150" s="43">
        <v>0.0</v>
      </c>
      <c r="M150" s="43">
        <v>0.0</v>
      </c>
      <c r="N150" s="43">
        <v>0.0</v>
      </c>
      <c r="O150" s="43">
        <v>0.0</v>
      </c>
      <c r="P150" s="43">
        <v>0.0</v>
      </c>
      <c r="Q150" s="43">
        <v>0.0</v>
      </c>
      <c r="R150" s="43">
        <v>0.0</v>
      </c>
      <c r="S150" s="48" t="b">
        <v>0</v>
      </c>
      <c r="T150" s="48" t="b">
        <v>0</v>
      </c>
      <c r="U150" s="48" t="b">
        <v>0</v>
      </c>
      <c r="V150" s="43">
        <v>53.0</v>
      </c>
      <c r="W150" s="43">
        <v>0.0</v>
      </c>
      <c r="X150" s="43">
        <v>0.0</v>
      </c>
      <c r="Y150" s="48" t="s">
        <v>955</v>
      </c>
      <c r="Z150" s="48" t="s">
        <v>955</v>
      </c>
      <c r="AA150" s="48" t="s">
        <v>955</v>
      </c>
      <c r="AB150" s="48" t="s">
        <v>1967</v>
      </c>
      <c r="AC150" s="48">
        <v>2.0</v>
      </c>
      <c r="AD150" s="48" t="s">
        <v>1968</v>
      </c>
      <c r="AE150" s="48" t="s">
        <v>955</v>
      </c>
      <c r="AF150" s="48" t="s">
        <v>955</v>
      </c>
      <c r="AG150" s="48" t="s">
        <v>2036</v>
      </c>
      <c r="AH150" s="48" t="s">
        <v>2029</v>
      </c>
      <c r="AI150" s="48"/>
      <c r="AJ150" s="48"/>
      <c r="AK150" s="48"/>
    </row>
    <row r="151" ht="22.5" customHeight="1">
      <c r="A151" s="58">
        <v>150.0</v>
      </c>
      <c r="B151" s="227">
        <f t="array" ref="B151">XLOOKUP(C151,SwiggyInvoiceAnnexture!$B$3:$B992,SwiggyInvoiceAnnexture!$A$3:$A992,"Order Not Found",0,1)</f>
        <v>45798</v>
      </c>
      <c r="C151" s="48">
        <v>2.06377644708945E14</v>
      </c>
      <c r="D151" s="48" t="s">
        <v>1563</v>
      </c>
      <c r="E151" s="248">
        <v>45793.85947916667</v>
      </c>
      <c r="F151" s="248">
        <v>45793.85965277778</v>
      </c>
      <c r="G151" s="248">
        <v>45793.889756944445</v>
      </c>
      <c r="H151" s="43">
        <v>810.0</v>
      </c>
      <c r="I151" s="43">
        <v>34.92</v>
      </c>
      <c r="J151" s="43">
        <v>17.21</v>
      </c>
      <c r="K151" s="43">
        <v>17.21</v>
      </c>
      <c r="L151" s="43">
        <v>0.0</v>
      </c>
      <c r="M151" s="43">
        <v>0.25</v>
      </c>
      <c r="N151" s="43">
        <v>0.25</v>
      </c>
      <c r="O151" s="43">
        <v>0.0</v>
      </c>
      <c r="P151" s="43">
        <v>0.0</v>
      </c>
      <c r="Q151" s="43">
        <v>0.0</v>
      </c>
      <c r="R151" s="43">
        <v>0.0</v>
      </c>
      <c r="S151" s="48" t="b">
        <v>0</v>
      </c>
      <c r="T151" s="48" t="b">
        <v>0</v>
      </c>
      <c r="U151" s="48" t="b">
        <v>0</v>
      </c>
      <c r="V151" s="43">
        <v>76.5</v>
      </c>
      <c r="W151" s="43">
        <v>0.0</v>
      </c>
      <c r="X151" s="43">
        <v>10.0</v>
      </c>
      <c r="Y151" s="48" t="s">
        <v>955</v>
      </c>
      <c r="Z151" s="48" t="s">
        <v>955</v>
      </c>
      <c r="AA151" s="48" t="s">
        <v>955</v>
      </c>
      <c r="AB151" s="48" t="s">
        <v>1967</v>
      </c>
      <c r="AC151" s="48">
        <v>1.0</v>
      </c>
      <c r="AD151" s="48" t="s">
        <v>1968</v>
      </c>
      <c r="AE151" s="48" t="s">
        <v>955</v>
      </c>
      <c r="AF151" s="48" t="s">
        <v>955</v>
      </c>
      <c r="AG151" s="48" t="s">
        <v>2053</v>
      </c>
      <c r="AH151" s="48"/>
      <c r="AI151" s="48"/>
      <c r="AJ151" s="48"/>
      <c r="AK151" s="48"/>
    </row>
    <row r="152" ht="22.5" customHeight="1">
      <c r="A152" s="58">
        <v>151.0</v>
      </c>
      <c r="B152" s="227">
        <f t="array" ref="B152">XLOOKUP(C152,SwiggyInvoiceAnnexture!$B$3:$B992,SwiggyInvoiceAnnexture!$A$3:$A992,"Order Not Found",0,1)</f>
        <v>45798</v>
      </c>
      <c r="C152" s="48">
        <v>2.06378187620741E14</v>
      </c>
      <c r="D152" s="48" t="s">
        <v>1563</v>
      </c>
      <c r="E152" s="248">
        <v>45793.8656712963</v>
      </c>
      <c r="F152" s="248">
        <v>45793.865798611114</v>
      </c>
      <c r="G152" s="248">
        <v>45793.89450231481</v>
      </c>
      <c r="H152" s="43">
        <v>367.0</v>
      </c>
      <c r="I152" s="43">
        <v>17.5</v>
      </c>
      <c r="J152" s="43">
        <v>8.75</v>
      </c>
      <c r="K152" s="43">
        <v>8.75</v>
      </c>
      <c r="L152" s="43">
        <v>0.0</v>
      </c>
      <c r="M152" s="43">
        <v>0.0</v>
      </c>
      <c r="N152" s="43">
        <v>0.0</v>
      </c>
      <c r="O152" s="43">
        <v>0.0</v>
      </c>
      <c r="P152" s="43">
        <v>0.0</v>
      </c>
      <c r="Q152" s="43">
        <v>0.0</v>
      </c>
      <c r="R152" s="43">
        <v>0.0</v>
      </c>
      <c r="S152" s="48" t="b">
        <v>0</v>
      </c>
      <c r="T152" s="48" t="b">
        <v>0</v>
      </c>
      <c r="U152" s="48" t="b">
        <v>0</v>
      </c>
      <c r="V152" s="43">
        <v>0.0</v>
      </c>
      <c r="W152" s="43">
        <v>0.0</v>
      </c>
      <c r="X152" s="43">
        <v>0.0</v>
      </c>
      <c r="Y152" s="48" t="s">
        <v>955</v>
      </c>
      <c r="Z152" s="48" t="s">
        <v>955</v>
      </c>
      <c r="AA152" s="48" t="s">
        <v>955</v>
      </c>
      <c r="AB152" s="48" t="s">
        <v>1967</v>
      </c>
      <c r="AC152" s="48">
        <v>1.0</v>
      </c>
      <c r="AD152" s="48" t="s">
        <v>1968</v>
      </c>
      <c r="AE152" s="48" t="s">
        <v>955</v>
      </c>
      <c r="AF152" s="48" t="s">
        <v>955</v>
      </c>
      <c r="AG152" s="48" t="s">
        <v>2017</v>
      </c>
      <c r="AH152" s="48"/>
      <c r="AI152" s="48"/>
      <c r="AJ152" s="48"/>
      <c r="AK152" s="48"/>
    </row>
    <row r="153" ht="22.5" customHeight="1">
      <c r="A153" s="58">
        <v>152.0</v>
      </c>
      <c r="B153" s="227">
        <f t="array" ref="B153">XLOOKUP(C153,SwiggyInvoiceAnnexture!$B$3:$B992,SwiggyInvoiceAnnexture!$A$3:$A992,"Order Not Found",0,1)</f>
        <v>45798</v>
      </c>
      <c r="C153" s="48">
        <v>2.06380890363372E14</v>
      </c>
      <c r="D153" s="48" t="s">
        <v>1563</v>
      </c>
      <c r="E153" s="248">
        <v>45793.89707175926</v>
      </c>
      <c r="F153" s="248">
        <v>45793.89791666667</v>
      </c>
      <c r="G153" s="248">
        <v>45793.92696759259</v>
      </c>
      <c r="H153" s="43">
        <v>899.0</v>
      </c>
      <c r="I153" s="43">
        <v>38.76</v>
      </c>
      <c r="J153" s="43">
        <v>19.13</v>
      </c>
      <c r="K153" s="43">
        <v>19.13</v>
      </c>
      <c r="L153" s="43">
        <v>0.0</v>
      </c>
      <c r="M153" s="43">
        <v>0.25</v>
      </c>
      <c r="N153" s="43">
        <v>0.25</v>
      </c>
      <c r="O153" s="43">
        <v>0.0</v>
      </c>
      <c r="P153" s="43">
        <v>0.0</v>
      </c>
      <c r="Q153" s="43">
        <v>0.0</v>
      </c>
      <c r="R153" s="43">
        <v>0.0</v>
      </c>
      <c r="S153" s="48" t="b">
        <v>0</v>
      </c>
      <c r="T153" s="48" t="b">
        <v>0</v>
      </c>
      <c r="U153" s="48" t="b">
        <v>0</v>
      </c>
      <c r="V153" s="43">
        <v>85.0</v>
      </c>
      <c r="W153" s="43">
        <v>0.0</v>
      </c>
      <c r="X153" s="43">
        <v>10.0</v>
      </c>
      <c r="Y153" s="48" t="s">
        <v>955</v>
      </c>
      <c r="Z153" s="48" t="s">
        <v>955</v>
      </c>
      <c r="AA153" s="48" t="s">
        <v>955</v>
      </c>
      <c r="AB153" s="48" t="s">
        <v>1967</v>
      </c>
      <c r="AC153" s="48">
        <v>1.0</v>
      </c>
      <c r="AD153" s="48" t="s">
        <v>1968</v>
      </c>
      <c r="AE153" s="48" t="s">
        <v>955</v>
      </c>
      <c r="AF153" s="48" t="s">
        <v>955</v>
      </c>
      <c r="AG153" s="48" t="s">
        <v>2051</v>
      </c>
      <c r="AH153" s="48"/>
      <c r="AI153" s="48"/>
      <c r="AJ153" s="48"/>
      <c r="AK153" s="48"/>
    </row>
    <row r="154" ht="22.5" customHeight="1">
      <c r="A154" s="58">
        <v>153.0</v>
      </c>
      <c r="B154" s="227">
        <f t="array" ref="B154">XLOOKUP(C154,SwiggyInvoiceAnnexture!$B$3:$B992,SwiggyInvoiceAnnexture!$A$3:$A992,"Order Not Found",0,1)</f>
        <v>45798</v>
      </c>
      <c r="C154" s="48">
        <v>2.06382560296047E14</v>
      </c>
      <c r="D154" s="48" t="s">
        <v>1563</v>
      </c>
      <c r="E154" s="248">
        <v>45793.91646990741</v>
      </c>
      <c r="F154" s="248">
        <v>45793.91664351852</v>
      </c>
      <c r="G154" s="248">
        <v>45793.949166666665</v>
      </c>
      <c r="H154" s="43">
        <v>761.0</v>
      </c>
      <c r="I154" s="43">
        <v>36.26</v>
      </c>
      <c r="J154" s="43">
        <v>18.13</v>
      </c>
      <c r="K154" s="43">
        <v>18.13</v>
      </c>
      <c r="L154" s="43">
        <v>0.0</v>
      </c>
      <c r="M154" s="43">
        <v>0.0</v>
      </c>
      <c r="N154" s="43">
        <v>0.0</v>
      </c>
      <c r="O154" s="43">
        <v>0.0</v>
      </c>
      <c r="P154" s="43">
        <v>0.0</v>
      </c>
      <c r="Q154" s="43">
        <v>0.0</v>
      </c>
      <c r="R154" s="43">
        <v>0.0</v>
      </c>
      <c r="S154" s="48" t="b">
        <v>0</v>
      </c>
      <c r="T154" s="48" t="b">
        <v>0</v>
      </c>
      <c r="U154" s="48" t="b">
        <v>0</v>
      </c>
      <c r="V154" s="43">
        <v>0.0</v>
      </c>
      <c r="W154" s="43">
        <v>0.0</v>
      </c>
      <c r="X154" s="43">
        <v>0.0</v>
      </c>
      <c r="Y154" s="48" t="s">
        <v>955</v>
      </c>
      <c r="Z154" s="48" t="s">
        <v>955</v>
      </c>
      <c r="AA154" s="48" t="s">
        <v>955</v>
      </c>
      <c r="AB154" s="48" t="s">
        <v>1967</v>
      </c>
      <c r="AC154" s="48">
        <v>1.0</v>
      </c>
      <c r="AD154" s="48" t="s">
        <v>1968</v>
      </c>
      <c r="AE154" s="48" t="s">
        <v>955</v>
      </c>
      <c r="AF154" s="48" t="s">
        <v>955</v>
      </c>
      <c r="AG154" s="48" t="s">
        <v>1993</v>
      </c>
      <c r="AH154" s="48"/>
      <c r="AI154" s="48"/>
      <c r="AJ154" s="48"/>
      <c r="AK154" s="48"/>
    </row>
    <row r="155" ht="22.5" customHeight="1">
      <c r="A155" s="58">
        <v>154.0</v>
      </c>
      <c r="B155" s="227">
        <f t="array" ref="B155">XLOOKUP(C155,SwiggyInvoiceAnnexture!$B$3:$B992,SwiggyInvoiceAnnexture!$A$3:$A992,"Order Not Found",0,1)</f>
        <v>45798</v>
      </c>
      <c r="C155" s="48">
        <v>2.06385011769363E14</v>
      </c>
      <c r="D155" s="48" t="s">
        <v>1563</v>
      </c>
      <c r="E155" s="248">
        <v>45793.94466435185</v>
      </c>
      <c r="F155" s="248">
        <v>45793.94483796296</v>
      </c>
      <c r="G155" s="248">
        <v>45793.97258101852</v>
      </c>
      <c r="H155" s="43">
        <v>614.0</v>
      </c>
      <c r="I155" s="43">
        <v>29.26</v>
      </c>
      <c r="J155" s="43">
        <v>14.38</v>
      </c>
      <c r="K155" s="43">
        <v>14.38</v>
      </c>
      <c r="L155" s="43">
        <v>0.0</v>
      </c>
      <c r="M155" s="43">
        <v>0.25</v>
      </c>
      <c r="N155" s="43">
        <v>0.25</v>
      </c>
      <c r="O155" s="43">
        <v>0.0</v>
      </c>
      <c r="P155" s="43">
        <v>0.0</v>
      </c>
      <c r="Q155" s="43">
        <v>0.0</v>
      </c>
      <c r="R155" s="43">
        <v>0.0</v>
      </c>
      <c r="S155" s="48" t="b">
        <v>0</v>
      </c>
      <c r="T155" s="48" t="b">
        <v>0</v>
      </c>
      <c r="U155" s="48" t="b">
        <v>0</v>
      </c>
      <c r="V155" s="43">
        <v>0.0</v>
      </c>
      <c r="W155" s="43">
        <v>0.0</v>
      </c>
      <c r="X155" s="43">
        <v>10.0</v>
      </c>
      <c r="Y155" s="48" t="s">
        <v>955</v>
      </c>
      <c r="Z155" s="48" t="s">
        <v>955</v>
      </c>
      <c r="AA155" s="48" t="s">
        <v>955</v>
      </c>
      <c r="AB155" s="48" t="s">
        <v>1967</v>
      </c>
      <c r="AC155" s="48">
        <v>1.0</v>
      </c>
      <c r="AD155" s="48" t="s">
        <v>1968</v>
      </c>
      <c r="AE155" s="48" t="s">
        <v>955</v>
      </c>
      <c r="AF155" s="48" t="s">
        <v>955</v>
      </c>
      <c r="AG155" s="48" t="s">
        <v>2035</v>
      </c>
      <c r="AH155" s="48"/>
      <c r="AI155" s="48"/>
      <c r="AJ155" s="48"/>
      <c r="AK155" s="48"/>
    </row>
    <row r="156" ht="22.5" customHeight="1">
      <c r="A156" s="58">
        <v>155.0</v>
      </c>
      <c r="B156" s="227">
        <f t="array" ref="B156">XLOOKUP(C156,SwiggyInvoiceAnnexture!$B$3:$B992,SwiggyInvoiceAnnexture!$A$3:$A992,"Order Not Found",0,1)</f>
        <v>45798</v>
      </c>
      <c r="C156" s="48">
        <v>2.06463538265162E14</v>
      </c>
      <c r="D156" s="48" t="s">
        <v>1563</v>
      </c>
      <c r="E156" s="248">
        <v>45794.85377314815</v>
      </c>
      <c r="F156" s="248">
        <v>45794.85408564815</v>
      </c>
      <c r="G156" s="248">
        <v>45794.87594907408</v>
      </c>
      <c r="H156" s="43">
        <v>530.0</v>
      </c>
      <c r="I156" s="43">
        <v>25.26</v>
      </c>
      <c r="J156" s="43">
        <v>12.38</v>
      </c>
      <c r="K156" s="43">
        <v>12.38</v>
      </c>
      <c r="L156" s="43">
        <v>0.0</v>
      </c>
      <c r="M156" s="43">
        <v>0.25</v>
      </c>
      <c r="N156" s="43">
        <v>0.25</v>
      </c>
      <c r="O156" s="43">
        <v>0.0</v>
      </c>
      <c r="P156" s="43">
        <v>0.0</v>
      </c>
      <c r="Q156" s="43">
        <v>0.0</v>
      </c>
      <c r="R156" s="43">
        <v>0.0</v>
      </c>
      <c r="S156" s="48" t="b">
        <v>0</v>
      </c>
      <c r="T156" s="48" t="b">
        <v>0</v>
      </c>
      <c r="U156" s="48" t="b">
        <v>0</v>
      </c>
      <c r="V156" s="43">
        <v>0.0</v>
      </c>
      <c r="W156" s="43">
        <v>0.0</v>
      </c>
      <c r="X156" s="43">
        <v>10.0</v>
      </c>
      <c r="Y156" s="48" t="s">
        <v>955</v>
      </c>
      <c r="Z156" s="48" t="s">
        <v>955</v>
      </c>
      <c r="AA156" s="48" t="s">
        <v>955</v>
      </c>
      <c r="AB156" s="48" t="s">
        <v>1967</v>
      </c>
      <c r="AC156" s="48">
        <v>1.0</v>
      </c>
      <c r="AD156" s="48" t="s">
        <v>1968</v>
      </c>
      <c r="AE156" s="48" t="s">
        <v>955</v>
      </c>
      <c r="AF156" s="48" t="s">
        <v>955</v>
      </c>
      <c r="AG156" s="48" t="s">
        <v>2005</v>
      </c>
      <c r="AH156" s="48"/>
      <c r="AI156" s="48"/>
      <c r="AJ156" s="48"/>
      <c r="AK156" s="48"/>
    </row>
    <row r="157" ht="22.5" customHeight="1">
      <c r="A157" s="58">
        <v>156.0</v>
      </c>
      <c r="B157" s="227">
        <f t="array" ref="B157">XLOOKUP(C157,SwiggyInvoiceAnnexture!$B$3:$B992,SwiggyInvoiceAnnexture!$A$3:$A992,"Order Not Found",0,1)</f>
        <v>45798</v>
      </c>
      <c r="C157" s="48">
        <v>2.06471584484411E14</v>
      </c>
      <c r="D157" s="48" t="s">
        <v>1563</v>
      </c>
      <c r="E157" s="248">
        <v>45794.94673611111</v>
      </c>
      <c r="F157" s="248">
        <v>45794.947118055556</v>
      </c>
      <c r="G157" s="248">
        <v>45794.97243055556</v>
      </c>
      <c r="H157" s="43">
        <v>1291.0</v>
      </c>
      <c r="I157" s="43">
        <v>55.66</v>
      </c>
      <c r="J157" s="43">
        <v>27.58</v>
      </c>
      <c r="K157" s="43">
        <v>27.58</v>
      </c>
      <c r="L157" s="43">
        <v>0.0</v>
      </c>
      <c r="M157" s="43">
        <v>0.25</v>
      </c>
      <c r="N157" s="43">
        <v>0.25</v>
      </c>
      <c r="O157" s="43">
        <v>0.0</v>
      </c>
      <c r="P157" s="43">
        <v>0.0</v>
      </c>
      <c r="Q157" s="43">
        <v>0.0</v>
      </c>
      <c r="R157" s="43">
        <v>0.0</v>
      </c>
      <c r="S157" s="48" t="b">
        <v>0</v>
      </c>
      <c r="T157" s="48" t="b">
        <v>0</v>
      </c>
      <c r="U157" s="48" t="b">
        <v>0</v>
      </c>
      <c r="V157" s="43">
        <v>121.99</v>
      </c>
      <c r="W157" s="43">
        <v>0.0</v>
      </c>
      <c r="X157" s="43">
        <v>10.0</v>
      </c>
      <c r="Y157" s="48" t="s">
        <v>955</v>
      </c>
      <c r="Z157" s="48" t="s">
        <v>955</v>
      </c>
      <c r="AA157" s="48" t="s">
        <v>955</v>
      </c>
      <c r="AB157" s="48" t="s">
        <v>1967</v>
      </c>
      <c r="AC157" s="48">
        <v>2.0</v>
      </c>
      <c r="AD157" s="48" t="s">
        <v>1968</v>
      </c>
      <c r="AE157" s="48" t="s">
        <v>955</v>
      </c>
      <c r="AF157" s="48" t="s">
        <v>955</v>
      </c>
      <c r="AG157" s="48" t="s">
        <v>2041</v>
      </c>
      <c r="AH157" s="48" t="s">
        <v>2031</v>
      </c>
      <c r="AI157" s="48"/>
      <c r="AJ157" s="48"/>
      <c r="AK157" s="48"/>
    </row>
    <row r="158" ht="22.5" customHeight="1">
      <c r="A158" s="58">
        <v>157.0</v>
      </c>
      <c r="B158" s="227">
        <f t="array" ref="B158">XLOOKUP(C158,SwiggyInvoiceAnnexture!$B$3:$B992,SwiggyInvoiceAnnexture!$A$3:$A992,"Order Not Found",0,1)</f>
        <v>45798</v>
      </c>
      <c r="C158" s="48">
        <v>2.06473145567684E14</v>
      </c>
      <c r="D158" s="48" t="s">
        <v>1563</v>
      </c>
      <c r="E158" s="248">
        <v>45794.96493055556</v>
      </c>
      <c r="F158" s="248">
        <v>45794.96513888889</v>
      </c>
      <c r="G158" s="248">
        <v>45794.99313657408</v>
      </c>
      <c r="H158" s="43">
        <v>758.0</v>
      </c>
      <c r="I158" s="43">
        <v>32.62</v>
      </c>
      <c r="J158" s="43">
        <v>16.31</v>
      </c>
      <c r="K158" s="43">
        <v>16.31</v>
      </c>
      <c r="L158" s="43">
        <v>0.0</v>
      </c>
      <c r="M158" s="43">
        <v>0.0</v>
      </c>
      <c r="N158" s="43">
        <v>0.0</v>
      </c>
      <c r="O158" s="43">
        <v>0.0</v>
      </c>
      <c r="P158" s="43">
        <v>0.0</v>
      </c>
      <c r="Q158" s="43">
        <v>0.0</v>
      </c>
      <c r="R158" s="43">
        <v>0.0</v>
      </c>
      <c r="S158" s="48" t="b">
        <v>0</v>
      </c>
      <c r="T158" s="48" t="b">
        <v>0</v>
      </c>
      <c r="U158" s="48" t="b">
        <v>0</v>
      </c>
      <c r="V158" s="43">
        <v>72.5</v>
      </c>
      <c r="W158" s="43">
        <v>0.0</v>
      </c>
      <c r="X158" s="43">
        <v>0.0</v>
      </c>
      <c r="Y158" s="48" t="s">
        <v>955</v>
      </c>
      <c r="Z158" s="48" t="s">
        <v>955</v>
      </c>
      <c r="AA158" s="48" t="s">
        <v>955</v>
      </c>
      <c r="AB158" s="48" t="s">
        <v>1967</v>
      </c>
      <c r="AC158" s="48">
        <v>1.0</v>
      </c>
      <c r="AD158" s="48" t="s">
        <v>1968</v>
      </c>
      <c r="AE158" s="48" t="s">
        <v>955</v>
      </c>
      <c r="AF158" s="48" t="s">
        <v>955</v>
      </c>
      <c r="AG158" s="48" t="s">
        <v>1990</v>
      </c>
      <c r="AH158" s="48"/>
      <c r="AI158" s="48"/>
      <c r="AJ158" s="48"/>
      <c r="AK158" s="48"/>
    </row>
    <row r="159" ht="22.5" customHeight="1">
      <c r="A159" s="58">
        <v>158.0</v>
      </c>
      <c r="B159" s="227">
        <f t="array" ref="B159">XLOOKUP(C159,SwiggyInvoiceAnnexture!$B$3:$B992,SwiggyInvoiceAnnexture!$A$3:$A992,"Order Not Found",0,1)</f>
        <v>45805</v>
      </c>
      <c r="C159" s="48">
        <v>2.06606977081808E14</v>
      </c>
      <c r="D159" s="48" t="s">
        <v>1563</v>
      </c>
      <c r="E159" s="248">
        <v>45796.51378472222</v>
      </c>
      <c r="F159" s="248">
        <v>45796.51409722222</v>
      </c>
      <c r="G159" s="248">
        <v>45796.53934027778</v>
      </c>
      <c r="H159" s="43">
        <v>667.0</v>
      </c>
      <c r="I159" s="43">
        <v>31.76</v>
      </c>
      <c r="J159" s="43">
        <v>15.63</v>
      </c>
      <c r="K159" s="43">
        <v>15.63</v>
      </c>
      <c r="L159" s="43">
        <v>0.0</v>
      </c>
      <c r="M159" s="43">
        <v>0.25</v>
      </c>
      <c r="N159" s="43">
        <v>0.25</v>
      </c>
      <c r="O159" s="43">
        <v>0.0</v>
      </c>
      <c r="P159" s="43">
        <v>0.0</v>
      </c>
      <c r="Q159" s="43">
        <v>0.0</v>
      </c>
      <c r="R159" s="43">
        <v>0.0</v>
      </c>
      <c r="S159" s="48" t="b">
        <v>0</v>
      </c>
      <c r="T159" s="48" t="b">
        <v>0</v>
      </c>
      <c r="U159" s="48" t="b">
        <v>0</v>
      </c>
      <c r="V159" s="43">
        <v>0.0</v>
      </c>
      <c r="W159" s="43">
        <v>0.0</v>
      </c>
      <c r="X159" s="43">
        <v>10.0</v>
      </c>
      <c r="Y159" s="48" t="s">
        <v>955</v>
      </c>
      <c r="Z159" s="48" t="s">
        <v>955</v>
      </c>
      <c r="AA159" s="48" t="s">
        <v>955</v>
      </c>
      <c r="AB159" s="48" t="s">
        <v>1967</v>
      </c>
      <c r="AC159" s="48">
        <v>1.0</v>
      </c>
      <c r="AD159" s="48" t="s">
        <v>1968</v>
      </c>
      <c r="AE159" s="48" t="s">
        <v>955</v>
      </c>
      <c r="AF159" s="48" t="s">
        <v>955</v>
      </c>
      <c r="AG159" s="48" t="s">
        <v>2014</v>
      </c>
      <c r="AH159" s="48"/>
      <c r="AI159" s="48"/>
      <c r="AJ159" s="48"/>
      <c r="AK159" s="48"/>
    </row>
    <row r="160" ht="22.5" customHeight="1">
      <c r="A160" s="58">
        <v>159.0</v>
      </c>
      <c r="B160" s="227">
        <f t="array" ref="B160">XLOOKUP(C160,SwiggyInvoiceAnnexture!$B$3:$B992,SwiggyInvoiceAnnexture!$A$3:$A992,"Order Not Found",0,1)</f>
        <v>45805</v>
      </c>
      <c r="C160" s="48">
        <v>2.06630187926536E14</v>
      </c>
      <c r="D160" s="48" t="s">
        <v>1563</v>
      </c>
      <c r="E160" s="248">
        <v>45796.7824537037</v>
      </c>
      <c r="F160" s="248">
        <v>45796.78262731482</v>
      </c>
      <c r="G160" s="248">
        <v>45796.811261574076</v>
      </c>
      <c r="H160" s="43">
        <v>509.0</v>
      </c>
      <c r="I160" s="43">
        <v>24.26</v>
      </c>
      <c r="J160" s="43">
        <v>11.88</v>
      </c>
      <c r="K160" s="43">
        <v>11.88</v>
      </c>
      <c r="L160" s="43">
        <v>0.0</v>
      </c>
      <c r="M160" s="43">
        <v>0.25</v>
      </c>
      <c r="N160" s="43">
        <v>0.25</v>
      </c>
      <c r="O160" s="43">
        <v>0.0</v>
      </c>
      <c r="P160" s="43">
        <v>0.0</v>
      </c>
      <c r="Q160" s="43">
        <v>0.0</v>
      </c>
      <c r="R160" s="43">
        <v>0.0</v>
      </c>
      <c r="S160" s="48" t="b">
        <v>0</v>
      </c>
      <c r="T160" s="48" t="b">
        <v>0</v>
      </c>
      <c r="U160" s="48" t="b">
        <v>0</v>
      </c>
      <c r="V160" s="43">
        <v>0.0</v>
      </c>
      <c r="W160" s="43">
        <v>0.0</v>
      </c>
      <c r="X160" s="43">
        <v>10.0</v>
      </c>
      <c r="Y160" s="48" t="s">
        <v>955</v>
      </c>
      <c r="Z160" s="48" t="s">
        <v>955</v>
      </c>
      <c r="AA160" s="48" t="s">
        <v>955</v>
      </c>
      <c r="AB160" s="48" t="s">
        <v>1967</v>
      </c>
      <c r="AC160" s="48">
        <v>1.0</v>
      </c>
      <c r="AD160" s="48" t="s">
        <v>1968</v>
      </c>
      <c r="AE160" s="48" t="s">
        <v>955</v>
      </c>
      <c r="AF160" s="48" t="s">
        <v>955</v>
      </c>
      <c r="AG160" s="48" t="s">
        <v>2072</v>
      </c>
      <c r="AH160" s="48"/>
      <c r="AI160" s="48"/>
      <c r="AJ160" s="48"/>
      <c r="AK160" s="48"/>
    </row>
    <row r="161" ht="22.5" customHeight="1">
      <c r="A161" s="58">
        <v>160.0</v>
      </c>
      <c r="B161" s="227">
        <f t="array" ref="B161">XLOOKUP(C161,SwiggyInvoiceAnnexture!$B$3:$B992,SwiggyInvoiceAnnexture!$A$3:$A992,"Order Not Found",0,1)</f>
        <v>45805</v>
      </c>
      <c r="C161" s="48">
        <v>2.06637923188609E14</v>
      </c>
      <c r="D161" s="48" t="s">
        <v>1563</v>
      </c>
      <c r="E161" s="248">
        <v>45796.87238425926</v>
      </c>
      <c r="F161" s="248">
        <v>45796.872453703705</v>
      </c>
      <c r="G161" s="248">
        <v>45796.90430555555</v>
      </c>
      <c r="H161" s="43">
        <v>509.0</v>
      </c>
      <c r="I161" s="43">
        <v>24.26</v>
      </c>
      <c r="J161" s="43">
        <v>11.88</v>
      </c>
      <c r="K161" s="43">
        <v>11.88</v>
      </c>
      <c r="L161" s="43">
        <v>0.0</v>
      </c>
      <c r="M161" s="43">
        <v>0.25</v>
      </c>
      <c r="N161" s="43">
        <v>0.25</v>
      </c>
      <c r="O161" s="43">
        <v>0.0</v>
      </c>
      <c r="P161" s="43">
        <v>0.0</v>
      </c>
      <c r="Q161" s="43">
        <v>0.0</v>
      </c>
      <c r="R161" s="43">
        <v>0.0</v>
      </c>
      <c r="S161" s="48" t="b">
        <v>0</v>
      </c>
      <c r="T161" s="48" t="b">
        <v>0</v>
      </c>
      <c r="U161" s="48" t="b">
        <v>0</v>
      </c>
      <c r="V161" s="43">
        <v>0.0</v>
      </c>
      <c r="W161" s="43">
        <v>0.0</v>
      </c>
      <c r="X161" s="43">
        <v>10.0</v>
      </c>
      <c r="Y161" s="48" t="s">
        <v>955</v>
      </c>
      <c r="Z161" s="48" t="s">
        <v>955</v>
      </c>
      <c r="AA161" s="48" t="s">
        <v>955</v>
      </c>
      <c r="AB161" s="48" t="s">
        <v>1967</v>
      </c>
      <c r="AC161" s="48">
        <v>1.0</v>
      </c>
      <c r="AD161" s="48" t="s">
        <v>1968</v>
      </c>
      <c r="AE161" s="48" t="s">
        <v>955</v>
      </c>
      <c r="AF161" s="48" t="s">
        <v>955</v>
      </c>
      <c r="AG161" s="48" t="s">
        <v>2002</v>
      </c>
      <c r="AH161" s="48"/>
      <c r="AI161" s="48"/>
      <c r="AJ161" s="48"/>
      <c r="AK161" s="48"/>
    </row>
    <row r="162" ht="22.5" customHeight="1">
      <c r="A162" s="58">
        <v>161.0</v>
      </c>
      <c r="B162" s="227">
        <f t="array" ref="B162">XLOOKUP(C162,SwiggyInvoiceAnnexture!$B$3:$B992,SwiggyInvoiceAnnexture!$A$3:$A992,"Order Not Found",0,1)</f>
        <v>45805</v>
      </c>
      <c r="C162" s="48">
        <v>2.06642169379375E14</v>
      </c>
      <c r="D162" s="48" t="s">
        <v>1563</v>
      </c>
      <c r="E162" s="248">
        <v>45796.92119212963</v>
      </c>
      <c r="F162" s="248">
        <v>45796.92136574074</v>
      </c>
      <c r="G162" s="248">
        <v>45796.93583333334</v>
      </c>
      <c r="H162" s="43">
        <v>509.0</v>
      </c>
      <c r="I162" s="43">
        <v>24.26</v>
      </c>
      <c r="J162" s="43">
        <v>11.88</v>
      </c>
      <c r="K162" s="43">
        <v>11.88</v>
      </c>
      <c r="L162" s="43">
        <v>0.0</v>
      </c>
      <c r="M162" s="43">
        <v>0.25</v>
      </c>
      <c r="N162" s="43">
        <v>0.25</v>
      </c>
      <c r="O162" s="43">
        <v>0.0</v>
      </c>
      <c r="P162" s="43">
        <v>0.0</v>
      </c>
      <c r="Q162" s="43">
        <v>0.0</v>
      </c>
      <c r="R162" s="43">
        <v>0.0</v>
      </c>
      <c r="S162" s="48" t="b">
        <v>0</v>
      </c>
      <c r="T162" s="48" t="b">
        <v>0</v>
      </c>
      <c r="U162" s="48" t="b">
        <v>0</v>
      </c>
      <c r="V162" s="43">
        <v>0.0</v>
      </c>
      <c r="W162" s="43">
        <v>0.0</v>
      </c>
      <c r="X162" s="43">
        <v>10.0</v>
      </c>
      <c r="Y162" s="48" t="s">
        <v>955</v>
      </c>
      <c r="Z162" s="48" t="s">
        <v>955</v>
      </c>
      <c r="AA162" s="48" t="s">
        <v>955</v>
      </c>
      <c r="AB162" s="48" t="s">
        <v>1967</v>
      </c>
      <c r="AC162" s="48">
        <v>1.0</v>
      </c>
      <c r="AD162" s="48" t="s">
        <v>1968</v>
      </c>
      <c r="AE162" s="48" t="s">
        <v>955</v>
      </c>
      <c r="AF162" s="48" t="s">
        <v>955</v>
      </c>
      <c r="AG162" s="48" t="s">
        <v>2072</v>
      </c>
      <c r="AH162" s="48"/>
      <c r="AI162" s="48"/>
      <c r="AJ162" s="48"/>
      <c r="AK162" s="48"/>
    </row>
    <row r="163" ht="22.5" customHeight="1">
      <c r="A163" s="58">
        <v>162.0</v>
      </c>
      <c r="B163" s="227">
        <f t="array" ref="B163">XLOOKUP(C163,SwiggyInvoiceAnnexture!$B$3:$B992,SwiggyInvoiceAnnexture!$A$3:$A992,"Order Not Found",0,1)</f>
        <v>45805</v>
      </c>
      <c r="C163" s="48">
        <v>2.06692812353137E14</v>
      </c>
      <c r="D163" s="48" t="s">
        <v>1563</v>
      </c>
      <c r="E163" s="248">
        <v>45797.50730324074</v>
      </c>
      <c r="F163" s="248">
        <v>45797.507685185185</v>
      </c>
      <c r="G163" s="248">
        <v>45797.53255787037</v>
      </c>
      <c r="H163" s="43">
        <v>758.0</v>
      </c>
      <c r="I163" s="43">
        <v>32.68</v>
      </c>
      <c r="J163" s="43">
        <v>16.09</v>
      </c>
      <c r="K163" s="43">
        <v>16.09</v>
      </c>
      <c r="L163" s="43">
        <v>0.0</v>
      </c>
      <c r="M163" s="43">
        <v>0.25</v>
      </c>
      <c r="N163" s="43">
        <v>0.25</v>
      </c>
      <c r="O163" s="43">
        <v>0.0</v>
      </c>
      <c r="P163" s="43">
        <v>0.0</v>
      </c>
      <c r="Q163" s="43">
        <v>0.0</v>
      </c>
      <c r="R163" s="43">
        <v>0.0</v>
      </c>
      <c r="S163" s="48" t="b">
        <v>0</v>
      </c>
      <c r="T163" s="48" t="b">
        <v>0</v>
      </c>
      <c r="U163" s="48" t="b">
        <v>0</v>
      </c>
      <c r="V163" s="43">
        <v>71.5</v>
      </c>
      <c r="W163" s="43">
        <v>0.0</v>
      </c>
      <c r="X163" s="43">
        <v>10.0</v>
      </c>
      <c r="Y163" s="48" t="s">
        <v>955</v>
      </c>
      <c r="Z163" s="48" t="s">
        <v>955</v>
      </c>
      <c r="AA163" s="48" t="s">
        <v>955</v>
      </c>
      <c r="AB163" s="48" t="s">
        <v>1967</v>
      </c>
      <c r="AC163" s="48">
        <v>2.0</v>
      </c>
      <c r="AD163" s="48" t="s">
        <v>1968</v>
      </c>
      <c r="AE163" s="48" t="s">
        <v>955</v>
      </c>
      <c r="AF163" s="48" t="s">
        <v>955</v>
      </c>
      <c r="AG163" s="48" t="s">
        <v>1979</v>
      </c>
      <c r="AH163" s="48" t="s">
        <v>1987</v>
      </c>
      <c r="AI163" s="48"/>
      <c r="AJ163" s="48"/>
      <c r="AK163" s="48"/>
    </row>
    <row r="164" ht="22.5" customHeight="1">
      <c r="A164" s="58">
        <v>163.0</v>
      </c>
      <c r="B164" s="227">
        <f t="array" ref="B164">XLOOKUP(C164,SwiggyInvoiceAnnexture!$B$3:$B992,SwiggyInvoiceAnnexture!$A$3:$A992,"Order Not Found",0,1)</f>
        <v>45805</v>
      </c>
      <c r="C164" s="48">
        <v>2.06721255284503E14</v>
      </c>
      <c r="D164" s="48" t="s">
        <v>1563</v>
      </c>
      <c r="E164" s="248">
        <v>45797.83652777778</v>
      </c>
      <c r="F164" s="248">
        <v>45797.836689814816</v>
      </c>
      <c r="G164" s="248">
        <v>45797.880011574074</v>
      </c>
      <c r="H164" s="43">
        <v>1306.0</v>
      </c>
      <c r="I164" s="43">
        <v>56.36</v>
      </c>
      <c r="J164" s="43">
        <v>27.68</v>
      </c>
      <c r="K164" s="43">
        <v>27.68</v>
      </c>
      <c r="L164" s="43">
        <v>0.0</v>
      </c>
      <c r="M164" s="43">
        <v>0.5</v>
      </c>
      <c r="N164" s="43">
        <v>0.5</v>
      </c>
      <c r="O164" s="43">
        <v>0.0</v>
      </c>
      <c r="P164" s="43">
        <v>0.0</v>
      </c>
      <c r="Q164" s="43">
        <v>0.0</v>
      </c>
      <c r="R164" s="43">
        <v>0.0</v>
      </c>
      <c r="S164" s="48" t="b">
        <v>0</v>
      </c>
      <c r="T164" s="48" t="b">
        <v>0</v>
      </c>
      <c r="U164" s="48" t="b">
        <v>0</v>
      </c>
      <c r="V164" s="43">
        <v>123.0</v>
      </c>
      <c r="W164" s="43">
        <v>0.0</v>
      </c>
      <c r="X164" s="43">
        <v>20.0</v>
      </c>
      <c r="Y164" s="48" t="s">
        <v>955</v>
      </c>
      <c r="Z164" s="48" t="s">
        <v>955</v>
      </c>
      <c r="AA164" s="48" t="s">
        <v>955</v>
      </c>
      <c r="AB164" s="48" t="s">
        <v>1967</v>
      </c>
      <c r="AC164" s="48">
        <v>3.0</v>
      </c>
      <c r="AD164" s="48" t="s">
        <v>1968</v>
      </c>
      <c r="AE164" s="48" t="s">
        <v>955</v>
      </c>
      <c r="AF164" s="48" t="s">
        <v>955</v>
      </c>
      <c r="AG164" s="48" t="s">
        <v>1995</v>
      </c>
      <c r="AH164" s="48" t="s">
        <v>2029</v>
      </c>
      <c r="AI164" s="48" t="s">
        <v>2035</v>
      </c>
      <c r="AJ164" s="48"/>
      <c r="AK164" s="48"/>
    </row>
    <row r="165" ht="22.5" customHeight="1">
      <c r="A165" s="58">
        <v>164.0</v>
      </c>
      <c r="B165" s="227">
        <f t="array" ref="B165">XLOOKUP(C165,SwiggyInvoiceAnnexture!$B$3:$B992,SwiggyInvoiceAnnexture!$A$3:$A992,"Order Not Found",0,1)</f>
        <v>45805</v>
      </c>
      <c r="C165" s="48">
        <v>2.06726089984474E14</v>
      </c>
      <c r="D165" s="48" t="s">
        <v>1563</v>
      </c>
      <c r="E165" s="248">
        <v>45797.89288194444</v>
      </c>
      <c r="F165" s="248">
        <v>45797.893171296295</v>
      </c>
      <c r="G165" s="248">
        <v>45797.92400462963</v>
      </c>
      <c r="H165" s="43">
        <v>509.0</v>
      </c>
      <c r="I165" s="43">
        <v>24.26</v>
      </c>
      <c r="J165" s="43">
        <v>11.88</v>
      </c>
      <c r="K165" s="43">
        <v>11.88</v>
      </c>
      <c r="L165" s="43">
        <v>0.0</v>
      </c>
      <c r="M165" s="43">
        <v>0.25</v>
      </c>
      <c r="N165" s="43">
        <v>0.25</v>
      </c>
      <c r="O165" s="43">
        <v>0.0</v>
      </c>
      <c r="P165" s="43">
        <v>0.0</v>
      </c>
      <c r="Q165" s="43">
        <v>0.0</v>
      </c>
      <c r="R165" s="43">
        <v>0.0</v>
      </c>
      <c r="S165" s="48" t="b">
        <v>0</v>
      </c>
      <c r="T165" s="48" t="b">
        <v>0</v>
      </c>
      <c r="U165" s="48" t="b">
        <v>0</v>
      </c>
      <c r="V165" s="43">
        <v>0.0</v>
      </c>
      <c r="W165" s="43">
        <v>0.0</v>
      </c>
      <c r="X165" s="43">
        <v>10.0</v>
      </c>
      <c r="Y165" s="48" t="s">
        <v>955</v>
      </c>
      <c r="Z165" s="48" t="s">
        <v>955</v>
      </c>
      <c r="AA165" s="48" t="s">
        <v>955</v>
      </c>
      <c r="AB165" s="48" t="s">
        <v>1967</v>
      </c>
      <c r="AC165" s="48">
        <v>1.0</v>
      </c>
      <c r="AD165" s="48" t="s">
        <v>1968</v>
      </c>
      <c r="AE165" s="48" t="s">
        <v>955</v>
      </c>
      <c r="AF165" s="48" t="s">
        <v>955</v>
      </c>
      <c r="AG165" s="48" t="s">
        <v>1995</v>
      </c>
      <c r="AH165" s="48"/>
      <c r="AI165" s="48"/>
      <c r="AJ165" s="48"/>
      <c r="AK165" s="48"/>
    </row>
    <row r="166" ht="22.5" customHeight="1">
      <c r="A166" s="58">
        <v>165.0</v>
      </c>
      <c r="B166" s="227">
        <f t="array" ref="B166">XLOOKUP(C166,SwiggyInvoiceAnnexture!$B$3:$B992,SwiggyInvoiceAnnexture!$A$3:$A992,"Order Not Found",0,1)</f>
        <v>45805</v>
      </c>
      <c r="C166" s="48">
        <v>2.06804383257586E14</v>
      </c>
      <c r="D166" s="48" t="s">
        <v>1563</v>
      </c>
      <c r="E166" s="248">
        <v>45798.79855324074</v>
      </c>
      <c r="F166" s="248">
        <v>45798.798796296294</v>
      </c>
      <c r="G166" s="248">
        <v>45798.8415625</v>
      </c>
      <c r="H166" s="43">
        <v>877.0</v>
      </c>
      <c r="I166" s="43">
        <v>41.76</v>
      </c>
      <c r="J166" s="43">
        <v>20.63</v>
      </c>
      <c r="K166" s="43">
        <v>20.63</v>
      </c>
      <c r="L166" s="43">
        <v>0.0</v>
      </c>
      <c r="M166" s="43">
        <v>0.25</v>
      </c>
      <c r="N166" s="43">
        <v>0.25</v>
      </c>
      <c r="O166" s="43">
        <v>0.0</v>
      </c>
      <c r="P166" s="43">
        <v>0.0</v>
      </c>
      <c r="Q166" s="43">
        <v>0.0</v>
      </c>
      <c r="R166" s="43">
        <v>0.0</v>
      </c>
      <c r="S166" s="48" t="b">
        <v>0</v>
      </c>
      <c r="T166" s="48" t="b">
        <v>0</v>
      </c>
      <c r="U166" s="48" t="b">
        <v>0</v>
      </c>
      <c r="V166" s="43">
        <v>0.0</v>
      </c>
      <c r="W166" s="43">
        <v>0.0</v>
      </c>
      <c r="X166" s="43">
        <v>10.0</v>
      </c>
      <c r="Y166" s="48" t="s">
        <v>955</v>
      </c>
      <c r="Z166" s="48" t="s">
        <v>955</v>
      </c>
      <c r="AA166" s="48" t="s">
        <v>955</v>
      </c>
      <c r="AB166" s="48" t="s">
        <v>1967</v>
      </c>
      <c r="AC166" s="48">
        <v>2.0</v>
      </c>
      <c r="AD166" s="48" t="s">
        <v>1968</v>
      </c>
      <c r="AE166" s="48" t="s">
        <v>955</v>
      </c>
      <c r="AF166" s="48" t="s">
        <v>955</v>
      </c>
      <c r="AG166" s="48" t="s">
        <v>2031</v>
      </c>
      <c r="AH166" s="48" t="s">
        <v>2017</v>
      </c>
      <c r="AI166" s="48"/>
      <c r="AJ166" s="48"/>
      <c r="AK166" s="48"/>
    </row>
    <row r="167" ht="22.5" customHeight="1">
      <c r="A167" s="58">
        <v>166.0</v>
      </c>
      <c r="B167" s="227">
        <f t="array" ref="B167">XLOOKUP(C167,SwiggyInvoiceAnnexture!$B$3:$B992,SwiggyInvoiceAnnexture!$A$3:$A992,"Order Not Found",0,1)</f>
        <v>45805</v>
      </c>
      <c r="C167" s="48">
        <v>2.0680671102531E14</v>
      </c>
      <c r="D167" s="48" t="s">
        <v>1563</v>
      </c>
      <c r="E167" s="248">
        <v>45798.825578703705</v>
      </c>
      <c r="F167" s="248">
        <v>45798.82572916667</v>
      </c>
      <c r="G167" s="248">
        <v>45798.856782407405</v>
      </c>
      <c r="H167" s="43">
        <v>611.0</v>
      </c>
      <c r="I167" s="43">
        <v>26.38</v>
      </c>
      <c r="J167" s="43">
        <v>12.94</v>
      </c>
      <c r="K167" s="43">
        <v>12.94</v>
      </c>
      <c r="L167" s="43">
        <v>0.0</v>
      </c>
      <c r="M167" s="43">
        <v>0.25</v>
      </c>
      <c r="N167" s="43">
        <v>0.25</v>
      </c>
      <c r="O167" s="43">
        <v>0.0</v>
      </c>
      <c r="P167" s="43">
        <v>0.0</v>
      </c>
      <c r="Q167" s="43">
        <v>0.0</v>
      </c>
      <c r="R167" s="43">
        <v>0.0</v>
      </c>
      <c r="S167" s="48" t="b">
        <v>0</v>
      </c>
      <c r="T167" s="48" t="b">
        <v>0</v>
      </c>
      <c r="U167" s="48" t="b">
        <v>0</v>
      </c>
      <c r="V167" s="43">
        <v>57.5</v>
      </c>
      <c r="W167" s="43">
        <v>0.0</v>
      </c>
      <c r="X167" s="43">
        <v>10.0</v>
      </c>
      <c r="Y167" s="48" t="s">
        <v>955</v>
      </c>
      <c r="Z167" s="48" t="s">
        <v>955</v>
      </c>
      <c r="AA167" s="48" t="s">
        <v>955</v>
      </c>
      <c r="AB167" s="48" t="s">
        <v>1967</v>
      </c>
      <c r="AC167" s="48">
        <v>1.0</v>
      </c>
      <c r="AD167" s="48" t="s">
        <v>1968</v>
      </c>
      <c r="AE167" s="48" t="s">
        <v>955</v>
      </c>
      <c r="AF167" s="48" t="s">
        <v>955</v>
      </c>
      <c r="AG167" s="48" t="s">
        <v>1975</v>
      </c>
      <c r="AH167" s="48"/>
      <c r="AI167" s="48"/>
      <c r="AJ167" s="48"/>
      <c r="AK167" s="48"/>
    </row>
    <row r="168" ht="22.5" customHeight="1">
      <c r="A168" s="58">
        <v>167.0</v>
      </c>
      <c r="B168" s="227">
        <f t="array" ref="B168">XLOOKUP(C168,SwiggyInvoiceAnnexture!$B$3:$B992,SwiggyInvoiceAnnexture!$A$3:$A992,"Order Not Found",0,1)</f>
        <v>45805</v>
      </c>
      <c r="C168" s="48">
        <v>2.06812830454965E14</v>
      </c>
      <c r="D168" s="48" t="s">
        <v>1563</v>
      </c>
      <c r="E168" s="248">
        <v>45798.89630787037</v>
      </c>
      <c r="F168" s="248">
        <v>45798.89780092592</v>
      </c>
      <c r="G168" s="248">
        <v>45798.92775462963</v>
      </c>
      <c r="H168" s="43">
        <v>768.0</v>
      </c>
      <c r="I168" s="43">
        <v>33.12</v>
      </c>
      <c r="J168" s="43">
        <v>16.31</v>
      </c>
      <c r="K168" s="43">
        <v>16.31</v>
      </c>
      <c r="L168" s="43">
        <v>0.0</v>
      </c>
      <c r="M168" s="43">
        <v>0.25</v>
      </c>
      <c r="N168" s="43">
        <v>0.25</v>
      </c>
      <c r="O168" s="43">
        <v>0.0</v>
      </c>
      <c r="P168" s="43">
        <v>0.0</v>
      </c>
      <c r="Q168" s="43">
        <v>0.0</v>
      </c>
      <c r="R168" s="43">
        <v>0.0</v>
      </c>
      <c r="S168" s="48" t="b">
        <v>0</v>
      </c>
      <c r="T168" s="48" t="b">
        <v>0</v>
      </c>
      <c r="U168" s="48" t="b">
        <v>0</v>
      </c>
      <c r="V168" s="43">
        <v>72.5</v>
      </c>
      <c r="W168" s="43">
        <v>0.0</v>
      </c>
      <c r="X168" s="43">
        <v>10.0</v>
      </c>
      <c r="Y168" s="48" t="s">
        <v>955</v>
      </c>
      <c r="Z168" s="48" t="s">
        <v>955</v>
      </c>
      <c r="AA168" s="48" t="s">
        <v>955</v>
      </c>
      <c r="AB168" s="48" t="s">
        <v>1967</v>
      </c>
      <c r="AC168" s="48">
        <v>1.0</v>
      </c>
      <c r="AD168" s="48" t="s">
        <v>1968</v>
      </c>
      <c r="AE168" s="48" t="s">
        <v>955</v>
      </c>
      <c r="AF168" s="48" t="s">
        <v>955</v>
      </c>
      <c r="AG168" s="48" t="s">
        <v>1974</v>
      </c>
      <c r="AH168" s="48"/>
      <c r="AI168" s="48"/>
      <c r="AJ168" s="48"/>
      <c r="AK168" s="48"/>
    </row>
    <row r="169" ht="22.5" customHeight="1">
      <c r="A169" s="58">
        <v>168.0</v>
      </c>
      <c r="B169" s="227">
        <f t="array" ref="B169">XLOOKUP(C169,SwiggyInvoiceAnnexture!$B$3:$B992,SwiggyInvoiceAnnexture!$A$3:$A992,"Order Not Found",0,1)</f>
        <v>45805</v>
      </c>
      <c r="C169" s="48">
        <v>2.06814781695756E14</v>
      </c>
      <c r="D169" s="48" t="s">
        <v>1563</v>
      </c>
      <c r="E169" s="248">
        <v>45798.920335648145</v>
      </c>
      <c r="F169" s="248">
        <v>45798.92049768518</v>
      </c>
      <c r="G169" s="248">
        <v>45798.94962962963</v>
      </c>
      <c r="H169" s="43">
        <v>530.0</v>
      </c>
      <c r="I169" s="43">
        <v>25.26</v>
      </c>
      <c r="J169" s="43">
        <v>12.38</v>
      </c>
      <c r="K169" s="43">
        <v>12.38</v>
      </c>
      <c r="L169" s="43">
        <v>0.0</v>
      </c>
      <c r="M169" s="43">
        <v>0.25</v>
      </c>
      <c r="N169" s="43">
        <v>0.25</v>
      </c>
      <c r="O169" s="43">
        <v>0.0</v>
      </c>
      <c r="P169" s="43">
        <v>0.0</v>
      </c>
      <c r="Q169" s="43">
        <v>0.0</v>
      </c>
      <c r="R169" s="43">
        <v>0.0</v>
      </c>
      <c r="S169" s="48" t="b">
        <v>0</v>
      </c>
      <c r="T169" s="48" t="b">
        <v>0</v>
      </c>
      <c r="U169" s="48" t="b">
        <v>0</v>
      </c>
      <c r="V169" s="43">
        <v>0.0</v>
      </c>
      <c r="W169" s="43">
        <v>0.0</v>
      </c>
      <c r="X169" s="43">
        <v>10.0</v>
      </c>
      <c r="Y169" s="48" t="s">
        <v>955</v>
      </c>
      <c r="Z169" s="48" t="s">
        <v>955</v>
      </c>
      <c r="AA169" s="48" t="s">
        <v>955</v>
      </c>
      <c r="AB169" s="48" t="s">
        <v>1967</v>
      </c>
      <c r="AC169" s="48">
        <v>1.0</v>
      </c>
      <c r="AD169" s="48" t="s">
        <v>1968</v>
      </c>
      <c r="AE169" s="48" t="s">
        <v>955</v>
      </c>
      <c r="AF169" s="48" t="s">
        <v>955</v>
      </c>
      <c r="AG169" s="48" t="s">
        <v>2005</v>
      </c>
      <c r="AH169" s="48"/>
      <c r="AI169" s="48"/>
      <c r="AJ169" s="48"/>
      <c r="AK169" s="48"/>
    </row>
    <row r="170" ht="22.5" customHeight="1">
      <c r="A170" s="58">
        <v>169.0</v>
      </c>
      <c r="B170" s="227">
        <f t="array" ref="B170">XLOOKUP(C170,SwiggyInvoiceAnnexture!$B$3:$B992,SwiggyInvoiceAnnexture!$A$3:$A992,"Order Not Found",0,1)</f>
        <v>45805</v>
      </c>
      <c r="C170" s="48">
        <v>2.06878532086095E14</v>
      </c>
      <c r="D170" s="48" t="s">
        <v>1563</v>
      </c>
      <c r="E170" s="248">
        <v>45799.65678240741</v>
      </c>
      <c r="F170" s="248">
        <v>45799.65709490741</v>
      </c>
      <c r="G170" s="248">
        <v>45799.68216435185</v>
      </c>
      <c r="H170" s="43">
        <v>509.0</v>
      </c>
      <c r="I170" s="43">
        <v>24.26</v>
      </c>
      <c r="J170" s="43">
        <v>11.88</v>
      </c>
      <c r="K170" s="43">
        <v>11.88</v>
      </c>
      <c r="L170" s="43">
        <v>0.0</v>
      </c>
      <c r="M170" s="43">
        <v>0.25</v>
      </c>
      <c r="N170" s="43">
        <v>0.25</v>
      </c>
      <c r="O170" s="43">
        <v>0.0</v>
      </c>
      <c r="P170" s="43">
        <v>0.0</v>
      </c>
      <c r="Q170" s="43">
        <v>0.0</v>
      </c>
      <c r="R170" s="43">
        <v>0.0</v>
      </c>
      <c r="S170" s="48" t="b">
        <v>0</v>
      </c>
      <c r="T170" s="48" t="b">
        <v>0</v>
      </c>
      <c r="U170" s="48" t="b">
        <v>0</v>
      </c>
      <c r="V170" s="43">
        <v>0.0</v>
      </c>
      <c r="W170" s="43">
        <v>0.0</v>
      </c>
      <c r="X170" s="43">
        <v>10.0</v>
      </c>
      <c r="Y170" s="48" t="s">
        <v>955</v>
      </c>
      <c r="Z170" s="48" t="s">
        <v>955</v>
      </c>
      <c r="AA170" s="48" t="s">
        <v>955</v>
      </c>
      <c r="AB170" s="48" t="s">
        <v>1967</v>
      </c>
      <c r="AC170" s="48">
        <v>1.0</v>
      </c>
      <c r="AD170" s="48" t="s">
        <v>1968</v>
      </c>
      <c r="AE170" s="48" t="s">
        <v>955</v>
      </c>
      <c r="AF170" s="48" t="s">
        <v>955</v>
      </c>
      <c r="AG170" s="48" t="s">
        <v>1987</v>
      </c>
      <c r="AH170" s="48"/>
      <c r="AI170" s="48"/>
      <c r="AJ170" s="48"/>
      <c r="AK170" s="48"/>
    </row>
    <row r="171" ht="22.5" customHeight="1">
      <c r="A171" s="58">
        <v>170.0</v>
      </c>
      <c r="B171" s="227">
        <f t="array" ref="B171">XLOOKUP(C171,SwiggyInvoiceAnnexture!$B$3:$B992,SwiggyInvoiceAnnexture!$A$3:$A992,"Order Not Found",0,1)</f>
        <v>45805</v>
      </c>
      <c r="C171" s="48">
        <v>2.06892141884888E14</v>
      </c>
      <c r="D171" s="48" t="s">
        <v>1563</v>
      </c>
      <c r="E171" s="248">
        <v>45799.814618055556</v>
      </c>
      <c r="F171" s="248">
        <v>45799.81482638889</v>
      </c>
      <c r="G171" s="248">
        <v>45799.84336805555</v>
      </c>
      <c r="H171" s="43">
        <v>664.0</v>
      </c>
      <c r="I171" s="43">
        <v>28.62</v>
      </c>
      <c r="J171" s="43">
        <v>14.06</v>
      </c>
      <c r="K171" s="43">
        <v>14.06</v>
      </c>
      <c r="L171" s="43">
        <v>0.0</v>
      </c>
      <c r="M171" s="43">
        <v>0.25</v>
      </c>
      <c r="N171" s="43">
        <v>0.25</v>
      </c>
      <c r="O171" s="43">
        <v>0.0</v>
      </c>
      <c r="P171" s="43">
        <v>0.0</v>
      </c>
      <c r="Q171" s="43">
        <v>0.0</v>
      </c>
      <c r="R171" s="43">
        <v>0.0</v>
      </c>
      <c r="S171" s="48" t="b">
        <v>0</v>
      </c>
      <c r="T171" s="48" t="b">
        <v>0</v>
      </c>
      <c r="U171" s="48" t="b">
        <v>0</v>
      </c>
      <c r="V171" s="43">
        <v>62.5</v>
      </c>
      <c r="W171" s="43">
        <v>0.0</v>
      </c>
      <c r="X171" s="43">
        <v>10.0</v>
      </c>
      <c r="Y171" s="48" t="s">
        <v>955</v>
      </c>
      <c r="Z171" s="48" t="s">
        <v>955</v>
      </c>
      <c r="AA171" s="48" t="s">
        <v>955</v>
      </c>
      <c r="AB171" s="48" t="s">
        <v>1967</v>
      </c>
      <c r="AC171" s="48">
        <v>1.0</v>
      </c>
      <c r="AD171" s="48" t="s">
        <v>1968</v>
      </c>
      <c r="AE171" s="48" t="s">
        <v>955</v>
      </c>
      <c r="AF171" s="48" t="s">
        <v>955</v>
      </c>
      <c r="AG171" s="48" t="s">
        <v>1999</v>
      </c>
      <c r="AH171" s="48"/>
      <c r="AI171" s="48"/>
      <c r="AJ171" s="48"/>
      <c r="AK171" s="48"/>
    </row>
    <row r="172" ht="22.5" customHeight="1">
      <c r="A172" s="58">
        <v>171.0</v>
      </c>
      <c r="B172" s="227">
        <f t="array" ref="B172">XLOOKUP(C172,SwiggyInvoiceAnnexture!$B$3:$B992,SwiggyInvoiceAnnexture!$A$3:$A992,"Order Not Found",0,1)</f>
        <v>45805</v>
      </c>
      <c r="C172" s="48">
        <v>2.06893697047692E14</v>
      </c>
      <c r="D172" s="48" t="s">
        <v>1563</v>
      </c>
      <c r="E172" s="248">
        <v>45799.83244212963</v>
      </c>
      <c r="F172" s="248">
        <v>45799.8325462963</v>
      </c>
      <c r="G172" s="248">
        <v>45799.847604166665</v>
      </c>
      <c r="H172" s="43">
        <v>367.0</v>
      </c>
      <c r="I172" s="43">
        <v>17.5</v>
      </c>
      <c r="J172" s="43">
        <v>8.75</v>
      </c>
      <c r="K172" s="43">
        <v>8.75</v>
      </c>
      <c r="L172" s="43">
        <v>0.0</v>
      </c>
      <c r="M172" s="43">
        <v>0.0</v>
      </c>
      <c r="N172" s="43">
        <v>0.0</v>
      </c>
      <c r="O172" s="43">
        <v>0.0</v>
      </c>
      <c r="P172" s="43">
        <v>0.0</v>
      </c>
      <c r="Q172" s="43">
        <v>0.0</v>
      </c>
      <c r="R172" s="43">
        <v>0.0</v>
      </c>
      <c r="S172" s="48" t="b">
        <v>0</v>
      </c>
      <c r="T172" s="48" t="b">
        <v>0</v>
      </c>
      <c r="U172" s="48" t="b">
        <v>0</v>
      </c>
      <c r="V172" s="43">
        <v>0.0</v>
      </c>
      <c r="W172" s="43">
        <v>0.0</v>
      </c>
      <c r="X172" s="43">
        <v>0.0</v>
      </c>
      <c r="Y172" s="48" t="s">
        <v>955</v>
      </c>
      <c r="Z172" s="48" t="s">
        <v>955</v>
      </c>
      <c r="AA172" s="48" t="s">
        <v>955</v>
      </c>
      <c r="AB172" s="48" t="s">
        <v>1967</v>
      </c>
      <c r="AC172" s="48">
        <v>1.0</v>
      </c>
      <c r="AD172" s="48" t="s">
        <v>1968</v>
      </c>
      <c r="AE172" s="48" t="s">
        <v>955</v>
      </c>
      <c r="AF172" s="48" t="s">
        <v>955</v>
      </c>
      <c r="AG172" s="48" t="s">
        <v>2036</v>
      </c>
      <c r="AH172" s="48"/>
      <c r="AI172" s="48"/>
      <c r="AJ172" s="48"/>
      <c r="AK172" s="48"/>
    </row>
    <row r="173" ht="22.5" customHeight="1">
      <c r="A173" s="58">
        <v>172.0</v>
      </c>
      <c r="B173" s="227">
        <f t="array" ref="B173">XLOOKUP(C173,SwiggyInvoiceAnnexture!$B$3:$B992,SwiggyInvoiceAnnexture!$A$3:$A992,"Order Not Found",0,1)</f>
        <v>45805</v>
      </c>
      <c r="C173" s="48">
        <v>2.06957813675974E14</v>
      </c>
      <c r="D173" s="48" t="s">
        <v>1563</v>
      </c>
      <c r="E173" s="248">
        <v>45800.57439814815</v>
      </c>
      <c r="F173" s="248">
        <v>45800.57462962963</v>
      </c>
      <c r="G173" s="248">
        <v>45800.60592592593</v>
      </c>
      <c r="H173" s="43">
        <v>648.0</v>
      </c>
      <c r="I173" s="43">
        <v>27.96</v>
      </c>
      <c r="J173" s="43">
        <v>13.73</v>
      </c>
      <c r="K173" s="43">
        <v>13.73</v>
      </c>
      <c r="L173" s="43">
        <v>0.0</v>
      </c>
      <c r="M173" s="43">
        <v>0.25</v>
      </c>
      <c r="N173" s="43">
        <v>0.25</v>
      </c>
      <c r="O173" s="43">
        <v>0.0</v>
      </c>
      <c r="P173" s="43">
        <v>0.0</v>
      </c>
      <c r="Q173" s="43">
        <v>0.0</v>
      </c>
      <c r="R173" s="43">
        <v>0.0</v>
      </c>
      <c r="S173" s="48" t="b">
        <v>0</v>
      </c>
      <c r="T173" s="48" t="b">
        <v>0</v>
      </c>
      <c r="U173" s="48" t="b">
        <v>0</v>
      </c>
      <c r="V173" s="43">
        <v>61.0</v>
      </c>
      <c r="W173" s="43">
        <v>0.0</v>
      </c>
      <c r="X173" s="43">
        <v>10.0</v>
      </c>
      <c r="Y173" s="48" t="s">
        <v>955</v>
      </c>
      <c r="Z173" s="48" t="s">
        <v>955</v>
      </c>
      <c r="AA173" s="48" t="s">
        <v>955</v>
      </c>
      <c r="AB173" s="48" t="s">
        <v>1967</v>
      </c>
      <c r="AC173" s="48">
        <v>2.0</v>
      </c>
      <c r="AD173" s="48" t="s">
        <v>1968</v>
      </c>
      <c r="AE173" s="48" t="s">
        <v>955</v>
      </c>
      <c r="AF173" s="48" t="s">
        <v>955</v>
      </c>
      <c r="AG173" s="48" t="s">
        <v>2018</v>
      </c>
      <c r="AH173" s="48" t="s">
        <v>2013</v>
      </c>
      <c r="AI173" s="48"/>
      <c r="AJ173" s="48"/>
      <c r="AK173" s="48"/>
    </row>
    <row r="174" ht="22.5" customHeight="1">
      <c r="A174" s="58">
        <v>173.0</v>
      </c>
      <c r="B174" s="227">
        <f t="array" ref="B174">XLOOKUP(C174,SwiggyInvoiceAnnexture!$B$3:$B992,SwiggyInvoiceAnnexture!$A$3:$A992,"Order Not Found",0,1)</f>
        <v>45805</v>
      </c>
      <c r="C174" s="48">
        <v>2.06968626353153E14</v>
      </c>
      <c r="D174" s="48" t="s">
        <v>1563</v>
      </c>
      <c r="E174" s="248">
        <v>45800.69961805556</v>
      </c>
      <c r="F174" s="248">
        <v>45800.70407407408</v>
      </c>
      <c r="G174" s="248">
        <v>45800.730578703704</v>
      </c>
      <c r="H174" s="43">
        <v>1428.0</v>
      </c>
      <c r="I174" s="43">
        <v>68.0</v>
      </c>
      <c r="J174" s="43">
        <v>33.5</v>
      </c>
      <c r="K174" s="43">
        <v>33.5</v>
      </c>
      <c r="L174" s="43">
        <v>0.0</v>
      </c>
      <c r="M174" s="43">
        <v>0.5</v>
      </c>
      <c r="N174" s="43">
        <v>0.5</v>
      </c>
      <c r="O174" s="43">
        <v>0.0</v>
      </c>
      <c r="P174" s="43">
        <v>0.0</v>
      </c>
      <c r="Q174" s="43">
        <v>0.0</v>
      </c>
      <c r="R174" s="43">
        <v>0.0</v>
      </c>
      <c r="S174" s="48" t="b">
        <v>0</v>
      </c>
      <c r="T174" s="48" t="b">
        <v>0</v>
      </c>
      <c r="U174" s="48" t="b">
        <v>0</v>
      </c>
      <c r="V174" s="43">
        <v>0.0</v>
      </c>
      <c r="W174" s="43">
        <v>0.0</v>
      </c>
      <c r="X174" s="43">
        <v>20.0</v>
      </c>
      <c r="Y174" s="48" t="s">
        <v>955</v>
      </c>
      <c r="Z174" s="48" t="s">
        <v>955</v>
      </c>
      <c r="AA174" s="48" t="s">
        <v>955</v>
      </c>
      <c r="AB174" s="48" t="s">
        <v>1967</v>
      </c>
      <c r="AC174" s="48">
        <v>2.0</v>
      </c>
      <c r="AD174" s="48" t="s">
        <v>1968</v>
      </c>
      <c r="AE174" s="48" t="s">
        <v>955</v>
      </c>
      <c r="AF174" s="48" t="s">
        <v>955</v>
      </c>
      <c r="AG174" s="48" t="s">
        <v>1975</v>
      </c>
      <c r="AH174" s="48" t="s">
        <v>2053</v>
      </c>
      <c r="AI174" s="48"/>
      <c r="AJ174" s="48"/>
      <c r="AK174" s="48"/>
    </row>
    <row r="175" ht="22.5" customHeight="1">
      <c r="A175" s="58">
        <v>174.0</v>
      </c>
      <c r="B175" s="227">
        <f t="array" ref="B175">XLOOKUP(C175,SwiggyInvoiceAnnexture!$B$3:$B992,SwiggyInvoiceAnnexture!$A$3:$A992,"Order Not Found",0,1)</f>
        <v>45805</v>
      </c>
      <c r="C175" s="48">
        <v>2.06977340433888E14</v>
      </c>
      <c r="D175" s="48" t="s">
        <v>1563</v>
      </c>
      <c r="E175" s="248">
        <v>45800.80030092593</v>
      </c>
      <c r="F175" s="248">
        <v>45800.800462962965</v>
      </c>
      <c r="G175" s="248">
        <v>45800.84431712963</v>
      </c>
      <c r="H175" s="43">
        <v>1165.0</v>
      </c>
      <c r="I175" s="43">
        <v>50.22</v>
      </c>
      <c r="J175" s="43">
        <v>24.86</v>
      </c>
      <c r="K175" s="43">
        <v>24.86</v>
      </c>
      <c r="L175" s="43">
        <v>0.0</v>
      </c>
      <c r="M175" s="43">
        <v>0.25</v>
      </c>
      <c r="N175" s="43">
        <v>0.25</v>
      </c>
      <c r="O175" s="43">
        <v>0.0</v>
      </c>
      <c r="P175" s="43">
        <v>0.0</v>
      </c>
      <c r="Q175" s="43">
        <v>0.0</v>
      </c>
      <c r="R175" s="43">
        <v>0.0</v>
      </c>
      <c r="S175" s="48" t="b">
        <v>0</v>
      </c>
      <c r="T175" s="48" t="b">
        <v>0</v>
      </c>
      <c r="U175" s="48" t="b">
        <v>0</v>
      </c>
      <c r="V175" s="43">
        <v>110.5</v>
      </c>
      <c r="W175" s="43">
        <v>0.0</v>
      </c>
      <c r="X175" s="43">
        <v>10.0</v>
      </c>
      <c r="Y175" s="48" t="s">
        <v>955</v>
      </c>
      <c r="Z175" s="48" t="s">
        <v>955</v>
      </c>
      <c r="AA175" s="48" t="s">
        <v>955</v>
      </c>
      <c r="AB175" s="48" t="s">
        <v>1967</v>
      </c>
      <c r="AC175" s="48">
        <v>2.0</v>
      </c>
      <c r="AD175" s="48" t="s">
        <v>1968</v>
      </c>
      <c r="AE175" s="48" t="s">
        <v>955</v>
      </c>
      <c r="AF175" s="48" t="s">
        <v>955</v>
      </c>
      <c r="AG175" s="48" t="s">
        <v>1973</v>
      </c>
      <c r="AH175" s="48" t="s">
        <v>1974</v>
      </c>
      <c r="AI175" s="48"/>
      <c r="AJ175" s="48"/>
      <c r="AK175" s="48"/>
    </row>
    <row r="176" ht="22.5" customHeight="1">
      <c r="A176" s="58">
        <v>175.0</v>
      </c>
      <c r="B176" s="227">
        <f t="array" ref="B176">XLOOKUP(C176,SwiggyInvoiceAnnexture!$B$3:$B992,SwiggyInvoiceAnnexture!$A$3:$A992,"Order Not Found",0,1)</f>
        <v>45805</v>
      </c>
      <c r="C176" s="48">
        <v>2.06981066752981E14</v>
      </c>
      <c r="D176" s="48" t="s">
        <v>1563</v>
      </c>
      <c r="E176" s="248">
        <v>45800.84378472222</v>
      </c>
      <c r="F176" s="248">
        <v>45800.84390046296</v>
      </c>
      <c r="G176" s="248">
        <v>45800.87621527778</v>
      </c>
      <c r="H176" s="43">
        <v>1024.0</v>
      </c>
      <c r="I176" s="43">
        <v>44.16</v>
      </c>
      <c r="J176" s="43">
        <v>21.83</v>
      </c>
      <c r="K176" s="43">
        <v>21.83</v>
      </c>
      <c r="L176" s="43">
        <v>0.0</v>
      </c>
      <c r="M176" s="43">
        <v>0.25</v>
      </c>
      <c r="N176" s="43">
        <v>0.25</v>
      </c>
      <c r="O176" s="43">
        <v>0.0</v>
      </c>
      <c r="P176" s="43">
        <v>0.0</v>
      </c>
      <c r="Q176" s="43">
        <v>0.0</v>
      </c>
      <c r="R176" s="43">
        <v>0.0</v>
      </c>
      <c r="S176" s="48" t="b">
        <v>0</v>
      </c>
      <c r="T176" s="48" t="b">
        <v>0</v>
      </c>
      <c r="U176" s="48" t="b">
        <v>0</v>
      </c>
      <c r="V176" s="43">
        <v>97.0</v>
      </c>
      <c r="W176" s="43">
        <v>0.0</v>
      </c>
      <c r="X176" s="43">
        <v>10.0</v>
      </c>
      <c r="Y176" s="48" t="s">
        <v>955</v>
      </c>
      <c r="Z176" s="48" t="s">
        <v>955</v>
      </c>
      <c r="AA176" s="48" t="s">
        <v>955</v>
      </c>
      <c r="AB176" s="48" t="s">
        <v>1967</v>
      </c>
      <c r="AC176" s="48">
        <v>1.0</v>
      </c>
      <c r="AD176" s="48" t="s">
        <v>1968</v>
      </c>
      <c r="AE176" s="48" t="s">
        <v>955</v>
      </c>
      <c r="AF176" s="48" t="s">
        <v>955</v>
      </c>
      <c r="AG176" s="48" t="s">
        <v>2073</v>
      </c>
      <c r="AH176" s="48"/>
      <c r="AI176" s="48"/>
      <c r="AJ176" s="48"/>
      <c r="AK176" s="48"/>
    </row>
    <row r="177" ht="22.5" customHeight="1">
      <c r="A177" s="58">
        <v>176.0</v>
      </c>
      <c r="B177" s="227">
        <f t="array" ref="B177">XLOOKUP(C177,SwiggyInvoiceAnnexture!$B$3:$B992,SwiggyInvoiceAnnexture!$A$3:$A992,"Order Not Found",0,1)</f>
        <v>45805</v>
      </c>
      <c r="C177" s="48">
        <v>2.06984438566775E14</v>
      </c>
      <c r="D177" s="48" t="s">
        <v>1563</v>
      </c>
      <c r="E177" s="248">
        <v>45800.88240740741</v>
      </c>
      <c r="F177" s="248">
        <v>45800.88270833333</v>
      </c>
      <c r="G177" s="248">
        <v>45800.91678240741</v>
      </c>
      <c r="H177" s="43">
        <v>493.0</v>
      </c>
      <c r="I177" s="43">
        <v>23.5</v>
      </c>
      <c r="J177" s="43">
        <v>11.75</v>
      </c>
      <c r="K177" s="43">
        <v>11.75</v>
      </c>
      <c r="L177" s="43">
        <v>0.0</v>
      </c>
      <c r="M177" s="43">
        <v>0.0</v>
      </c>
      <c r="N177" s="43">
        <v>0.0</v>
      </c>
      <c r="O177" s="43">
        <v>0.0</v>
      </c>
      <c r="P177" s="43">
        <v>0.0</v>
      </c>
      <c r="Q177" s="43">
        <v>0.0</v>
      </c>
      <c r="R177" s="43">
        <v>0.0</v>
      </c>
      <c r="S177" s="48" t="b">
        <v>0</v>
      </c>
      <c r="T177" s="48" t="b">
        <v>0</v>
      </c>
      <c r="U177" s="48" t="b">
        <v>0</v>
      </c>
      <c r="V177" s="43">
        <v>0.0</v>
      </c>
      <c r="W177" s="43">
        <v>0.0</v>
      </c>
      <c r="X177" s="43">
        <v>0.0</v>
      </c>
      <c r="Y177" s="48" t="s">
        <v>955</v>
      </c>
      <c r="Z177" s="48" t="s">
        <v>955</v>
      </c>
      <c r="AA177" s="48" t="s">
        <v>955</v>
      </c>
      <c r="AB177" s="48" t="s">
        <v>1967</v>
      </c>
      <c r="AC177" s="48">
        <v>1.0</v>
      </c>
      <c r="AD177" s="48" t="s">
        <v>1968</v>
      </c>
      <c r="AE177" s="48" t="s">
        <v>955</v>
      </c>
      <c r="AF177" s="48" t="s">
        <v>955</v>
      </c>
      <c r="AG177" s="48" t="s">
        <v>2074</v>
      </c>
      <c r="AH177" s="48"/>
      <c r="AI177" s="48"/>
      <c r="AJ177" s="48"/>
      <c r="AK177" s="48"/>
    </row>
    <row r="178" ht="22.5" customHeight="1">
      <c r="A178" s="58">
        <v>177.0</v>
      </c>
      <c r="B178" s="227">
        <f t="array" ref="B178">XLOOKUP(C178,SwiggyInvoiceAnnexture!$B$3:$B992,SwiggyInvoiceAnnexture!$A$3:$A992,"Order Not Found",0,1)</f>
        <v>45805</v>
      </c>
      <c r="C178" s="48">
        <v>2.06986078089069E14</v>
      </c>
      <c r="D178" s="48" t="s">
        <v>1563</v>
      </c>
      <c r="E178" s="248">
        <v>45800.90138888889</v>
      </c>
      <c r="F178" s="248">
        <v>45800.90194444444</v>
      </c>
      <c r="G178" s="248">
        <v>45800.93082175926</v>
      </c>
      <c r="H178" s="43">
        <v>611.0</v>
      </c>
      <c r="I178" s="43">
        <v>26.38</v>
      </c>
      <c r="J178" s="43">
        <v>12.94</v>
      </c>
      <c r="K178" s="43">
        <v>12.94</v>
      </c>
      <c r="L178" s="43">
        <v>0.0</v>
      </c>
      <c r="M178" s="43">
        <v>0.25</v>
      </c>
      <c r="N178" s="43">
        <v>0.25</v>
      </c>
      <c r="O178" s="43">
        <v>0.0</v>
      </c>
      <c r="P178" s="43">
        <v>0.0</v>
      </c>
      <c r="Q178" s="43">
        <v>0.0</v>
      </c>
      <c r="R178" s="43">
        <v>0.0</v>
      </c>
      <c r="S178" s="48" t="b">
        <v>0</v>
      </c>
      <c r="T178" s="48" t="b">
        <v>0</v>
      </c>
      <c r="U178" s="48" t="b">
        <v>0</v>
      </c>
      <c r="V178" s="43">
        <v>57.5</v>
      </c>
      <c r="W178" s="43">
        <v>0.0</v>
      </c>
      <c r="X178" s="43">
        <v>10.0</v>
      </c>
      <c r="Y178" s="48" t="s">
        <v>955</v>
      </c>
      <c r="Z178" s="48" t="s">
        <v>955</v>
      </c>
      <c r="AA178" s="48" t="s">
        <v>955</v>
      </c>
      <c r="AB178" s="48" t="s">
        <v>1967</v>
      </c>
      <c r="AC178" s="48">
        <v>1.0</v>
      </c>
      <c r="AD178" s="48" t="s">
        <v>1968</v>
      </c>
      <c r="AE178" s="48" t="s">
        <v>955</v>
      </c>
      <c r="AF178" s="48" t="s">
        <v>955</v>
      </c>
      <c r="AG178" s="48" t="s">
        <v>2008</v>
      </c>
      <c r="AH178" s="48"/>
      <c r="AI178" s="48"/>
      <c r="AJ178" s="48"/>
      <c r="AK178" s="48"/>
    </row>
    <row r="179" ht="22.5" customHeight="1">
      <c r="A179" s="58">
        <v>178.0</v>
      </c>
      <c r="B179" s="227">
        <f t="array" ref="B179">XLOOKUP(C179,SwiggyInvoiceAnnexture!$B$3:$B992,SwiggyInvoiceAnnexture!$A$3:$A992,"Order Not Found",0,1)</f>
        <v>45805</v>
      </c>
      <c r="C179" s="48">
        <v>2.06991226843513E14</v>
      </c>
      <c r="D179" s="48" t="s">
        <v>1563</v>
      </c>
      <c r="E179" s="248">
        <v>45800.9609837963</v>
      </c>
      <c r="F179" s="248">
        <v>45800.96114583333</v>
      </c>
      <c r="G179" s="248">
        <v>45800.988171296296</v>
      </c>
      <c r="H179" s="43">
        <v>768.0</v>
      </c>
      <c r="I179" s="43">
        <v>33.12</v>
      </c>
      <c r="J179" s="43">
        <v>16.31</v>
      </c>
      <c r="K179" s="43">
        <v>16.31</v>
      </c>
      <c r="L179" s="43">
        <v>0.0</v>
      </c>
      <c r="M179" s="43">
        <v>0.25</v>
      </c>
      <c r="N179" s="43">
        <v>0.25</v>
      </c>
      <c r="O179" s="43">
        <v>0.0</v>
      </c>
      <c r="P179" s="43">
        <v>0.0</v>
      </c>
      <c r="Q179" s="43">
        <v>0.0</v>
      </c>
      <c r="R179" s="43">
        <v>0.0</v>
      </c>
      <c r="S179" s="48" t="b">
        <v>0</v>
      </c>
      <c r="T179" s="48" t="b">
        <v>0</v>
      </c>
      <c r="U179" s="48" t="b">
        <v>0</v>
      </c>
      <c r="V179" s="43">
        <v>72.5</v>
      </c>
      <c r="W179" s="43">
        <v>0.0</v>
      </c>
      <c r="X179" s="43">
        <v>10.0</v>
      </c>
      <c r="Y179" s="48" t="s">
        <v>955</v>
      </c>
      <c r="Z179" s="48" t="s">
        <v>955</v>
      </c>
      <c r="AA179" s="48" t="s">
        <v>955</v>
      </c>
      <c r="AB179" s="48" t="s">
        <v>1967</v>
      </c>
      <c r="AC179" s="48">
        <v>1.0</v>
      </c>
      <c r="AD179" s="48" t="s">
        <v>1968</v>
      </c>
      <c r="AE179" s="48" t="s">
        <v>955</v>
      </c>
      <c r="AF179" s="48" t="s">
        <v>955</v>
      </c>
      <c r="AG179" s="48" t="s">
        <v>2030</v>
      </c>
      <c r="AH179" s="48"/>
      <c r="AI179" s="48"/>
      <c r="AJ179" s="48"/>
      <c r="AK179" s="48"/>
    </row>
    <row r="180" ht="22.5" customHeight="1">
      <c r="A180" s="58">
        <v>179.0</v>
      </c>
      <c r="B180" s="227">
        <f t="array" ref="B180">XLOOKUP(C180,SwiggyInvoiceAnnexture!$B$3:$B992,SwiggyInvoiceAnnexture!$A$3:$A992,"Order Not Found",0,1)</f>
        <v>45805</v>
      </c>
      <c r="C180" s="48">
        <v>2.07042708189062E14</v>
      </c>
      <c r="D180" s="48" t="s">
        <v>1563</v>
      </c>
      <c r="E180" s="248">
        <v>45801.557280092595</v>
      </c>
      <c r="F180" s="248">
        <v>45801.55756944444</v>
      </c>
      <c r="G180" s="248">
        <v>45801.58519675926</v>
      </c>
      <c r="H180" s="43">
        <v>732.0</v>
      </c>
      <c r="I180" s="43">
        <v>31.7</v>
      </c>
      <c r="J180" s="43">
        <v>15.6</v>
      </c>
      <c r="K180" s="43">
        <v>15.6</v>
      </c>
      <c r="L180" s="43">
        <v>0.0</v>
      </c>
      <c r="M180" s="43">
        <v>0.25</v>
      </c>
      <c r="N180" s="43">
        <v>0.25</v>
      </c>
      <c r="O180" s="43">
        <v>0.0</v>
      </c>
      <c r="P180" s="43">
        <v>0.0</v>
      </c>
      <c r="Q180" s="43">
        <v>0.0</v>
      </c>
      <c r="R180" s="43">
        <v>0.0</v>
      </c>
      <c r="S180" s="48" t="b">
        <v>0</v>
      </c>
      <c r="T180" s="48" t="b">
        <v>0</v>
      </c>
      <c r="U180" s="48" t="b">
        <v>0</v>
      </c>
      <c r="V180" s="43">
        <v>66.0</v>
      </c>
      <c r="W180" s="43">
        <v>0.0</v>
      </c>
      <c r="X180" s="43">
        <v>10.0</v>
      </c>
      <c r="Y180" s="48" t="s">
        <v>955</v>
      </c>
      <c r="Z180" s="48" t="s">
        <v>955</v>
      </c>
      <c r="AA180" s="48" t="s">
        <v>955</v>
      </c>
      <c r="AB180" s="48" t="s">
        <v>1967</v>
      </c>
      <c r="AC180" s="48">
        <v>1.0</v>
      </c>
      <c r="AD180" s="48" t="s">
        <v>1968</v>
      </c>
      <c r="AE180" s="48" t="s">
        <v>955</v>
      </c>
      <c r="AF180" s="48" t="s">
        <v>955</v>
      </c>
      <c r="AG180" s="48" t="s">
        <v>2075</v>
      </c>
      <c r="AH180" s="48"/>
      <c r="AI180" s="48"/>
      <c r="AJ180" s="48"/>
      <c r="AK180" s="48"/>
    </row>
    <row r="181" ht="22.5" customHeight="1">
      <c r="A181" s="58">
        <v>180.0</v>
      </c>
      <c r="B181" s="227">
        <f t="array" ref="B181">XLOOKUP(C181,SwiggyInvoiceAnnexture!$B$3:$B992,SwiggyInvoiceAnnexture!$A$3:$A992,"Order Not Found",0,1)</f>
        <v>45805</v>
      </c>
      <c r="C181" s="48">
        <v>2.07051887111039E14</v>
      </c>
      <c r="D181" s="48" t="s">
        <v>1563</v>
      </c>
      <c r="E181" s="248">
        <v>45801.663194444445</v>
      </c>
      <c r="F181" s="248">
        <v>45801.663506944446</v>
      </c>
      <c r="G181" s="248">
        <v>45801.690034722225</v>
      </c>
      <c r="H181" s="43">
        <v>367.0</v>
      </c>
      <c r="I181" s="43">
        <v>17.5</v>
      </c>
      <c r="J181" s="43">
        <v>8.75</v>
      </c>
      <c r="K181" s="43">
        <v>8.75</v>
      </c>
      <c r="L181" s="43">
        <v>0.0</v>
      </c>
      <c r="M181" s="43">
        <v>0.0</v>
      </c>
      <c r="N181" s="43">
        <v>0.0</v>
      </c>
      <c r="O181" s="43">
        <v>0.0</v>
      </c>
      <c r="P181" s="43">
        <v>0.0</v>
      </c>
      <c r="Q181" s="43">
        <v>0.0</v>
      </c>
      <c r="R181" s="43">
        <v>0.0</v>
      </c>
      <c r="S181" s="48" t="b">
        <v>0</v>
      </c>
      <c r="T181" s="48" t="b">
        <v>0</v>
      </c>
      <c r="U181" s="48" t="b">
        <v>0</v>
      </c>
      <c r="V181" s="43">
        <v>0.0</v>
      </c>
      <c r="W181" s="43">
        <v>0.0</v>
      </c>
      <c r="X181" s="43">
        <v>0.0</v>
      </c>
      <c r="Y181" s="48" t="s">
        <v>955</v>
      </c>
      <c r="Z181" s="48" t="s">
        <v>955</v>
      </c>
      <c r="AA181" s="48" t="s">
        <v>955</v>
      </c>
      <c r="AB181" s="48" t="s">
        <v>1967</v>
      </c>
      <c r="AC181" s="48">
        <v>1.0</v>
      </c>
      <c r="AD181" s="48" t="s">
        <v>1968</v>
      </c>
      <c r="AE181" s="48" t="s">
        <v>955</v>
      </c>
      <c r="AF181" s="48" t="s">
        <v>955</v>
      </c>
      <c r="AG181" s="48" t="s">
        <v>2036</v>
      </c>
      <c r="AH181" s="48"/>
      <c r="AI181" s="48"/>
      <c r="AJ181" s="48"/>
      <c r="AK181" s="48"/>
    </row>
    <row r="182" ht="22.5" customHeight="1">
      <c r="A182" s="58">
        <v>181.0</v>
      </c>
      <c r="B182" s="227">
        <f t="array" ref="B182">XLOOKUP(C182,SwiggyInvoiceAnnexture!$B$3:$B992,SwiggyInvoiceAnnexture!$A$3:$A992,"Order Not Found",0,1)</f>
        <v>45805</v>
      </c>
      <c r="C182" s="48">
        <v>2.07056939709199E14</v>
      </c>
      <c r="D182" s="48" t="s">
        <v>1563</v>
      </c>
      <c r="E182" s="248">
        <v>45801.721666666665</v>
      </c>
      <c r="F182" s="248">
        <v>45801.72212962963</v>
      </c>
      <c r="G182" s="248">
        <v>45801.76068287037</v>
      </c>
      <c r="H182" s="43">
        <v>575.0</v>
      </c>
      <c r="I182" s="43">
        <v>24.8</v>
      </c>
      <c r="J182" s="43">
        <v>12.15</v>
      </c>
      <c r="K182" s="43">
        <v>12.15</v>
      </c>
      <c r="L182" s="43">
        <v>0.0</v>
      </c>
      <c r="M182" s="43">
        <v>0.25</v>
      </c>
      <c r="N182" s="43">
        <v>0.25</v>
      </c>
      <c r="O182" s="43">
        <v>0.0</v>
      </c>
      <c r="P182" s="43">
        <v>0.0</v>
      </c>
      <c r="Q182" s="43">
        <v>0.0</v>
      </c>
      <c r="R182" s="43">
        <v>0.0</v>
      </c>
      <c r="S182" s="48" t="b">
        <v>0</v>
      </c>
      <c r="T182" s="48" t="b">
        <v>0</v>
      </c>
      <c r="U182" s="48" t="b">
        <v>0</v>
      </c>
      <c r="V182" s="43">
        <v>54.0</v>
      </c>
      <c r="W182" s="43">
        <v>0.0</v>
      </c>
      <c r="X182" s="43">
        <v>10.0</v>
      </c>
      <c r="Y182" s="48" t="s">
        <v>955</v>
      </c>
      <c r="Z182" s="48" t="s">
        <v>955</v>
      </c>
      <c r="AA182" s="48" t="s">
        <v>955</v>
      </c>
      <c r="AB182" s="48" t="s">
        <v>1967</v>
      </c>
      <c r="AC182" s="48">
        <v>1.0</v>
      </c>
      <c r="AD182" s="48" t="s">
        <v>1968</v>
      </c>
      <c r="AE182" s="48" t="s">
        <v>955</v>
      </c>
      <c r="AF182" s="48" t="s">
        <v>955</v>
      </c>
      <c r="AG182" s="48" t="s">
        <v>2076</v>
      </c>
      <c r="AH182" s="48"/>
      <c r="AI182" s="48"/>
      <c r="AJ182" s="48"/>
      <c r="AK182" s="48"/>
    </row>
    <row r="183" ht="22.5" customHeight="1">
      <c r="A183" s="58">
        <v>182.0</v>
      </c>
      <c r="B183" s="227">
        <f t="array" ref="B183">XLOOKUP(C183,SwiggyInvoiceAnnexture!$B$3:$B992,SwiggyInvoiceAnnexture!$A$3:$A992,"Order Not Found",0,1)</f>
        <v>45805</v>
      </c>
      <c r="C183" s="48">
        <v>2.07062050161607E14</v>
      </c>
      <c r="D183" s="48" t="s">
        <v>1563</v>
      </c>
      <c r="E183" s="248">
        <v>45801.781273148146</v>
      </c>
      <c r="F183" s="248">
        <v>45801.78192129629</v>
      </c>
      <c r="G183" s="248">
        <v>45801.81550925926</v>
      </c>
      <c r="H183" s="43">
        <v>1280.0</v>
      </c>
      <c r="I183" s="43">
        <v>55.12</v>
      </c>
      <c r="J183" s="43">
        <v>27.56</v>
      </c>
      <c r="K183" s="43">
        <v>27.56</v>
      </c>
      <c r="L183" s="43">
        <v>0.0</v>
      </c>
      <c r="M183" s="43">
        <v>0.0</v>
      </c>
      <c r="N183" s="43">
        <v>0.0</v>
      </c>
      <c r="O183" s="43">
        <v>0.0</v>
      </c>
      <c r="P183" s="43">
        <v>0.0</v>
      </c>
      <c r="Q183" s="43">
        <v>0.0</v>
      </c>
      <c r="R183" s="43">
        <v>0.0</v>
      </c>
      <c r="S183" s="48" t="b">
        <v>0</v>
      </c>
      <c r="T183" s="48" t="b">
        <v>0</v>
      </c>
      <c r="U183" s="48" t="b">
        <v>0</v>
      </c>
      <c r="V183" s="43">
        <v>122.5</v>
      </c>
      <c r="W183" s="43">
        <v>0.0</v>
      </c>
      <c r="X183" s="43">
        <v>0.0</v>
      </c>
      <c r="Y183" s="48" t="s">
        <v>955</v>
      </c>
      <c r="Z183" s="48" t="s">
        <v>955</v>
      </c>
      <c r="AA183" s="48" t="s">
        <v>955</v>
      </c>
      <c r="AB183" s="48" t="s">
        <v>1967</v>
      </c>
      <c r="AC183" s="48">
        <v>2.0</v>
      </c>
      <c r="AD183" s="48" t="s">
        <v>1968</v>
      </c>
      <c r="AE183" s="48" t="s">
        <v>955</v>
      </c>
      <c r="AF183" s="48" t="s">
        <v>955</v>
      </c>
      <c r="AG183" s="48" t="s">
        <v>2077</v>
      </c>
      <c r="AH183" s="48" t="s">
        <v>1982</v>
      </c>
      <c r="AI183" s="48"/>
      <c r="AJ183" s="48"/>
      <c r="AK183" s="48"/>
    </row>
    <row r="184" ht="22.5" customHeight="1">
      <c r="A184" s="58">
        <v>183.0</v>
      </c>
      <c r="B184" s="227">
        <f t="array" ref="B184">XLOOKUP(C184,SwiggyInvoiceAnnexture!$B$3:$B992,SwiggyInvoiceAnnexture!$A$3:$A992,"Order Not Found",0,1)</f>
        <v>45805</v>
      </c>
      <c r="C184" s="48">
        <v>2.07065083599143E14</v>
      </c>
      <c r="D184" s="48" t="s">
        <v>1563</v>
      </c>
      <c r="E184" s="248">
        <v>45801.81625</v>
      </c>
      <c r="F184" s="248">
        <v>45801.81663194444</v>
      </c>
      <c r="G184" s="248">
        <v>45801.84415509259</v>
      </c>
      <c r="H184" s="43">
        <v>685.0</v>
      </c>
      <c r="I184" s="43">
        <v>29.52</v>
      </c>
      <c r="J184" s="43">
        <v>14.51</v>
      </c>
      <c r="K184" s="43">
        <v>14.51</v>
      </c>
      <c r="L184" s="43">
        <v>0.0</v>
      </c>
      <c r="M184" s="43">
        <v>0.25</v>
      </c>
      <c r="N184" s="43">
        <v>0.25</v>
      </c>
      <c r="O184" s="43">
        <v>0.0</v>
      </c>
      <c r="P184" s="43">
        <v>0.0</v>
      </c>
      <c r="Q184" s="43">
        <v>0.0</v>
      </c>
      <c r="R184" s="43">
        <v>0.0</v>
      </c>
      <c r="S184" s="48" t="b">
        <v>0</v>
      </c>
      <c r="T184" s="48" t="b">
        <v>0</v>
      </c>
      <c r="U184" s="48" t="b">
        <v>0</v>
      </c>
      <c r="V184" s="43">
        <v>64.5</v>
      </c>
      <c r="W184" s="43">
        <v>0.0</v>
      </c>
      <c r="X184" s="43">
        <v>10.0</v>
      </c>
      <c r="Y184" s="48" t="s">
        <v>955</v>
      </c>
      <c r="Z184" s="48" t="s">
        <v>955</v>
      </c>
      <c r="AA184" s="48" t="s">
        <v>955</v>
      </c>
      <c r="AB184" s="48" t="s">
        <v>1967</v>
      </c>
      <c r="AC184" s="48">
        <v>1.0</v>
      </c>
      <c r="AD184" s="48" t="s">
        <v>1968</v>
      </c>
      <c r="AE184" s="48" t="s">
        <v>955</v>
      </c>
      <c r="AF184" s="48" t="s">
        <v>955</v>
      </c>
      <c r="AG184" s="48" t="s">
        <v>2026</v>
      </c>
      <c r="AH184" s="48"/>
      <c r="AI184" s="48"/>
      <c r="AJ184" s="48"/>
      <c r="AK184" s="48"/>
    </row>
    <row r="185" ht="22.5" customHeight="1">
      <c r="A185" s="58">
        <v>184.0</v>
      </c>
      <c r="B185" s="227">
        <f t="array" ref="B185">XLOOKUP(C185,SwiggyInvoiceAnnexture!$B$3:$B992,SwiggyInvoiceAnnexture!$A$3:$A992,"Order Not Found",0,1)</f>
        <v>45805</v>
      </c>
      <c r="C185" s="48">
        <v>2.07066146589024E14</v>
      </c>
      <c r="D185" s="48" t="s">
        <v>1563</v>
      </c>
      <c r="E185" s="248">
        <v>45801.82829861111</v>
      </c>
      <c r="F185" s="248">
        <v>45801.82849537037</v>
      </c>
      <c r="G185" s="248">
        <v>45801.858194444445</v>
      </c>
      <c r="H185" s="43">
        <v>784.0</v>
      </c>
      <c r="I185" s="43">
        <v>33.78</v>
      </c>
      <c r="J185" s="43">
        <v>16.89</v>
      </c>
      <c r="K185" s="43">
        <v>16.89</v>
      </c>
      <c r="L185" s="43">
        <v>0.0</v>
      </c>
      <c r="M185" s="43">
        <v>0.0</v>
      </c>
      <c r="N185" s="43">
        <v>0.0</v>
      </c>
      <c r="O185" s="43">
        <v>0.0</v>
      </c>
      <c r="P185" s="43">
        <v>0.0</v>
      </c>
      <c r="Q185" s="43">
        <v>0.0</v>
      </c>
      <c r="R185" s="43">
        <v>0.0</v>
      </c>
      <c r="S185" s="48" t="b">
        <v>0</v>
      </c>
      <c r="T185" s="48" t="b">
        <v>0</v>
      </c>
      <c r="U185" s="48" t="b">
        <v>0</v>
      </c>
      <c r="V185" s="43">
        <v>74.5</v>
      </c>
      <c r="W185" s="43">
        <v>0.0</v>
      </c>
      <c r="X185" s="43">
        <v>0.0</v>
      </c>
      <c r="Y185" s="48" t="s">
        <v>955</v>
      </c>
      <c r="Z185" s="48" t="s">
        <v>955</v>
      </c>
      <c r="AA185" s="48" t="s">
        <v>955</v>
      </c>
      <c r="AB185" s="48" t="s">
        <v>1967</v>
      </c>
      <c r="AC185" s="48">
        <v>1.0</v>
      </c>
      <c r="AD185" s="48" t="s">
        <v>1968</v>
      </c>
      <c r="AE185" s="48" t="s">
        <v>955</v>
      </c>
      <c r="AF185" s="48" t="s">
        <v>955</v>
      </c>
      <c r="AG185" s="48" t="s">
        <v>2041</v>
      </c>
      <c r="AH185" s="48"/>
      <c r="AI185" s="48"/>
      <c r="AJ185" s="48"/>
      <c r="AK185" s="48"/>
    </row>
    <row r="186" ht="22.5" customHeight="1">
      <c r="A186" s="58">
        <v>185.0</v>
      </c>
      <c r="B186" s="227">
        <f t="array" ref="B186">XLOOKUP(C186,SwiggyInvoiceAnnexture!$B$3:$B992,SwiggyInvoiceAnnexture!$A$3:$A992,"Order Not Found",0,1)</f>
        <v>45805</v>
      </c>
      <c r="C186" s="48">
        <v>2.07073607033432E14</v>
      </c>
      <c r="D186" s="48" t="s">
        <v>1563</v>
      </c>
      <c r="E186" s="248">
        <v>45801.914456018516</v>
      </c>
      <c r="F186" s="248">
        <v>45801.91465277778</v>
      </c>
      <c r="G186" s="248">
        <v>45801.941145833334</v>
      </c>
      <c r="H186" s="43">
        <v>1562.0</v>
      </c>
      <c r="I186" s="43">
        <v>67.38</v>
      </c>
      <c r="J186" s="43">
        <v>33.19</v>
      </c>
      <c r="K186" s="43">
        <v>33.19</v>
      </c>
      <c r="L186" s="43">
        <v>0.0</v>
      </c>
      <c r="M186" s="43">
        <v>0.5</v>
      </c>
      <c r="N186" s="43">
        <v>0.5</v>
      </c>
      <c r="O186" s="43">
        <v>0.0</v>
      </c>
      <c r="P186" s="43">
        <v>0.0</v>
      </c>
      <c r="Q186" s="43">
        <v>0.0</v>
      </c>
      <c r="R186" s="43">
        <v>0.0</v>
      </c>
      <c r="S186" s="48" t="b">
        <v>0</v>
      </c>
      <c r="T186" s="48" t="b">
        <v>0</v>
      </c>
      <c r="U186" s="48" t="b">
        <v>0</v>
      </c>
      <c r="V186" s="43">
        <v>147.5</v>
      </c>
      <c r="W186" s="43">
        <v>0.0</v>
      </c>
      <c r="X186" s="43">
        <v>20.0</v>
      </c>
      <c r="Y186" s="48" t="s">
        <v>955</v>
      </c>
      <c r="Z186" s="48" t="s">
        <v>955</v>
      </c>
      <c r="AA186" s="48" t="s">
        <v>955</v>
      </c>
      <c r="AB186" s="48" t="s">
        <v>1967</v>
      </c>
      <c r="AC186" s="48">
        <v>2.0</v>
      </c>
      <c r="AD186" s="48" t="s">
        <v>1968</v>
      </c>
      <c r="AE186" s="48" t="s">
        <v>955</v>
      </c>
      <c r="AF186" s="48" t="s">
        <v>955</v>
      </c>
      <c r="AG186" s="48" t="s">
        <v>2048</v>
      </c>
      <c r="AH186" s="48" t="s">
        <v>2020</v>
      </c>
      <c r="AI186" s="48"/>
      <c r="AJ186" s="48"/>
      <c r="AK186" s="48"/>
    </row>
    <row r="187" ht="22.5" customHeight="1">
      <c r="A187" s="58">
        <v>186.0</v>
      </c>
      <c r="B187" s="227">
        <f t="array" ref="B187">XLOOKUP(C187,SwiggyInvoiceAnnexture!$B$3:$B992,SwiggyInvoiceAnnexture!$A$3:$A992,"Order Not Found",0,1)</f>
        <v>45805</v>
      </c>
      <c r="C187" s="48">
        <v>2.07075401442768E14</v>
      </c>
      <c r="D187" s="48" t="s">
        <v>1563</v>
      </c>
      <c r="E187" s="248">
        <v>45801.935381944444</v>
      </c>
      <c r="F187" s="248">
        <v>45801.93555555555</v>
      </c>
      <c r="G187" s="248">
        <v>45801.96324074074</v>
      </c>
      <c r="H187" s="43">
        <v>768.0</v>
      </c>
      <c r="I187" s="43">
        <v>33.12</v>
      </c>
      <c r="J187" s="43">
        <v>16.31</v>
      </c>
      <c r="K187" s="43">
        <v>16.31</v>
      </c>
      <c r="L187" s="43">
        <v>0.0</v>
      </c>
      <c r="M187" s="43">
        <v>0.25</v>
      </c>
      <c r="N187" s="43">
        <v>0.25</v>
      </c>
      <c r="O187" s="43">
        <v>0.0</v>
      </c>
      <c r="P187" s="43">
        <v>0.0</v>
      </c>
      <c r="Q187" s="43">
        <v>0.0</v>
      </c>
      <c r="R187" s="43">
        <v>0.0</v>
      </c>
      <c r="S187" s="48" t="b">
        <v>0</v>
      </c>
      <c r="T187" s="48" t="b">
        <v>0</v>
      </c>
      <c r="U187" s="48" t="b">
        <v>0</v>
      </c>
      <c r="V187" s="43">
        <v>72.5</v>
      </c>
      <c r="W187" s="43">
        <v>0.0</v>
      </c>
      <c r="X187" s="43">
        <v>10.0</v>
      </c>
      <c r="Y187" s="48" t="s">
        <v>955</v>
      </c>
      <c r="Z187" s="48" t="s">
        <v>955</v>
      </c>
      <c r="AA187" s="48" t="s">
        <v>955</v>
      </c>
      <c r="AB187" s="48" t="s">
        <v>1991</v>
      </c>
      <c r="AC187" s="48">
        <v>1.0</v>
      </c>
      <c r="AD187" s="48" t="s">
        <v>1968</v>
      </c>
      <c r="AE187" s="48" t="s">
        <v>955</v>
      </c>
      <c r="AF187" s="48" t="s">
        <v>955</v>
      </c>
      <c r="AG187" s="48" t="s">
        <v>1974</v>
      </c>
      <c r="AH187" s="48"/>
      <c r="AI187" s="48"/>
      <c r="AJ187" s="48"/>
      <c r="AK187" s="48"/>
    </row>
    <row r="188" ht="22.5" customHeight="1">
      <c r="A188" s="58">
        <v>187.0</v>
      </c>
      <c r="B188" s="227">
        <f t="array" ref="B188">XLOOKUP(C188,SwiggyInvoiceAnnexture!$B$3:$B992,SwiggyInvoiceAnnexture!$A$3:$A992,"Order Not Found",0,1)</f>
        <v>45812</v>
      </c>
      <c r="C188" s="48">
        <v>2.07231253775437E14</v>
      </c>
      <c r="D188" s="48" t="s">
        <v>1563</v>
      </c>
      <c r="E188" s="248">
        <v>45803.739270833335</v>
      </c>
      <c r="F188" s="248">
        <v>45803.73939814815</v>
      </c>
      <c r="G188" s="248">
        <v>45803.779814814814</v>
      </c>
      <c r="H188" s="43">
        <v>815.0</v>
      </c>
      <c r="I188" s="43">
        <v>35.16</v>
      </c>
      <c r="J188" s="43">
        <v>17.33</v>
      </c>
      <c r="K188" s="43">
        <v>17.33</v>
      </c>
      <c r="L188" s="43">
        <v>0.0</v>
      </c>
      <c r="M188" s="43">
        <v>0.25</v>
      </c>
      <c r="N188" s="43">
        <v>0.25</v>
      </c>
      <c r="O188" s="43">
        <v>0.0</v>
      </c>
      <c r="P188" s="43">
        <v>0.0</v>
      </c>
      <c r="Q188" s="43">
        <v>0.0</v>
      </c>
      <c r="R188" s="43">
        <v>0.0</v>
      </c>
      <c r="S188" s="48" t="b">
        <v>0</v>
      </c>
      <c r="T188" s="48" t="b">
        <v>0</v>
      </c>
      <c r="U188" s="48" t="b">
        <v>0</v>
      </c>
      <c r="V188" s="43">
        <v>77.0</v>
      </c>
      <c r="W188" s="43">
        <v>0.0</v>
      </c>
      <c r="X188" s="43">
        <v>10.0</v>
      </c>
      <c r="Y188" s="48" t="s">
        <v>955</v>
      </c>
      <c r="Z188" s="48" t="s">
        <v>955</v>
      </c>
      <c r="AA188" s="48" t="s">
        <v>955</v>
      </c>
      <c r="AB188" s="48" t="s">
        <v>1967</v>
      </c>
      <c r="AC188" s="48">
        <v>1.0</v>
      </c>
      <c r="AD188" s="48" t="s">
        <v>1968</v>
      </c>
      <c r="AE188" s="48" t="s">
        <v>955</v>
      </c>
      <c r="AF188" s="48" t="s">
        <v>955</v>
      </c>
      <c r="AG188" s="48" t="s">
        <v>1988</v>
      </c>
      <c r="AH188" s="48"/>
      <c r="AI188" s="48"/>
      <c r="AJ188" s="48"/>
      <c r="AK188" s="48"/>
    </row>
    <row r="189" ht="22.5" customHeight="1">
      <c r="A189" s="58">
        <v>188.0</v>
      </c>
      <c r="B189" s="227">
        <f t="array" ref="B189">XLOOKUP(C189,SwiggyInvoiceAnnexture!$B$3:$B992,SwiggyInvoiceAnnexture!$A$3:$A992,"Order Not Found",0,1)</f>
        <v>45812</v>
      </c>
      <c r="C189" s="48">
        <v>2.07237304341873E14</v>
      </c>
      <c r="D189" s="48" t="s">
        <v>1563</v>
      </c>
      <c r="E189" s="248">
        <v>45803.80998842593</v>
      </c>
      <c r="F189" s="248">
        <v>45803.810266203705</v>
      </c>
      <c r="G189" s="248">
        <v>45803.83866898148</v>
      </c>
      <c r="H189" s="43">
        <v>611.0</v>
      </c>
      <c r="I189" s="43">
        <v>26.38</v>
      </c>
      <c r="J189" s="43">
        <v>12.94</v>
      </c>
      <c r="K189" s="43">
        <v>12.94</v>
      </c>
      <c r="L189" s="43">
        <v>0.0</v>
      </c>
      <c r="M189" s="43">
        <v>0.25</v>
      </c>
      <c r="N189" s="43">
        <v>0.25</v>
      </c>
      <c r="O189" s="43">
        <v>0.0</v>
      </c>
      <c r="P189" s="43">
        <v>0.0</v>
      </c>
      <c r="Q189" s="43">
        <v>0.0</v>
      </c>
      <c r="R189" s="43">
        <v>0.0</v>
      </c>
      <c r="S189" s="48" t="b">
        <v>0</v>
      </c>
      <c r="T189" s="48" t="b">
        <v>0</v>
      </c>
      <c r="U189" s="48" t="b">
        <v>0</v>
      </c>
      <c r="V189" s="43">
        <v>57.5</v>
      </c>
      <c r="W189" s="43">
        <v>0.0</v>
      </c>
      <c r="X189" s="43">
        <v>10.0</v>
      </c>
      <c r="Y189" s="48" t="s">
        <v>955</v>
      </c>
      <c r="Z189" s="48" t="s">
        <v>955</v>
      </c>
      <c r="AA189" s="48" t="s">
        <v>955</v>
      </c>
      <c r="AB189" s="48" t="s">
        <v>1967</v>
      </c>
      <c r="AC189" s="48">
        <v>1.0</v>
      </c>
      <c r="AD189" s="48" t="s">
        <v>1968</v>
      </c>
      <c r="AE189" s="48" t="s">
        <v>955</v>
      </c>
      <c r="AF189" s="48" t="s">
        <v>955</v>
      </c>
      <c r="AG189" s="48" t="s">
        <v>1975</v>
      </c>
      <c r="AH189" s="48"/>
      <c r="AI189" s="48"/>
      <c r="AJ189" s="48"/>
      <c r="AK189" s="48"/>
    </row>
    <row r="190" ht="22.5" customHeight="1">
      <c r="A190" s="58">
        <v>189.0</v>
      </c>
      <c r="B190" s="227">
        <f t="array" ref="B190">XLOOKUP(C190,SwiggyInvoiceAnnexture!$B$3:$B992,SwiggyInvoiceAnnexture!$A$3:$A992,"Order Not Found",0,1)</f>
        <v>45812</v>
      </c>
      <c r="C190" s="48">
        <v>2.07240937493432E14</v>
      </c>
      <c r="D190" s="48" t="s">
        <v>1563</v>
      </c>
      <c r="E190" s="248">
        <v>45803.851319444446</v>
      </c>
      <c r="F190" s="248">
        <v>45803.8515625</v>
      </c>
      <c r="G190" s="248">
        <v>45803.90422453704</v>
      </c>
      <c r="H190" s="43">
        <v>688.0</v>
      </c>
      <c r="I190" s="43">
        <v>32.76</v>
      </c>
      <c r="J190" s="43">
        <v>16.13</v>
      </c>
      <c r="K190" s="43">
        <v>16.13</v>
      </c>
      <c r="L190" s="43">
        <v>0.0</v>
      </c>
      <c r="M190" s="43">
        <v>0.25</v>
      </c>
      <c r="N190" s="43">
        <v>0.25</v>
      </c>
      <c r="O190" s="43">
        <v>0.0</v>
      </c>
      <c r="P190" s="43">
        <v>0.0</v>
      </c>
      <c r="Q190" s="43">
        <v>0.0</v>
      </c>
      <c r="R190" s="43">
        <v>0.0</v>
      </c>
      <c r="S190" s="48" t="b">
        <v>0</v>
      </c>
      <c r="T190" s="48" t="b">
        <v>0</v>
      </c>
      <c r="U190" s="48" t="b">
        <v>0</v>
      </c>
      <c r="V190" s="43">
        <v>0.0</v>
      </c>
      <c r="W190" s="43">
        <v>0.0</v>
      </c>
      <c r="X190" s="43">
        <v>10.0</v>
      </c>
      <c r="Y190" s="48" t="s">
        <v>955</v>
      </c>
      <c r="Z190" s="48" t="s">
        <v>955</v>
      </c>
      <c r="AA190" s="48" t="s">
        <v>955</v>
      </c>
      <c r="AB190" s="48" t="s">
        <v>1967</v>
      </c>
      <c r="AC190" s="48">
        <v>1.0</v>
      </c>
      <c r="AD190" s="48" t="s">
        <v>1968</v>
      </c>
      <c r="AE190" s="48" t="s">
        <v>955</v>
      </c>
      <c r="AF190" s="48" t="s">
        <v>955</v>
      </c>
      <c r="AG190" s="48" t="s">
        <v>2026</v>
      </c>
      <c r="AH190" s="48"/>
      <c r="AI190" s="48"/>
      <c r="AJ190" s="48"/>
      <c r="AK190" s="48"/>
    </row>
    <row r="191" ht="22.5" customHeight="1">
      <c r="A191" s="58">
        <v>190.0</v>
      </c>
      <c r="B191" s="227">
        <f t="array" ref="B191">XLOOKUP(C191,SwiggyInvoiceAnnexture!$B$3:$B992,SwiggyInvoiceAnnexture!$A$3:$A992,"Order Not Found",0,1)</f>
        <v>45812</v>
      </c>
      <c r="C191" s="48">
        <v>2.07242034038925E14</v>
      </c>
      <c r="D191" s="48" t="s">
        <v>1563</v>
      </c>
      <c r="E191" s="248">
        <v>45803.864016203705</v>
      </c>
      <c r="F191" s="248">
        <v>45803.864328703705</v>
      </c>
      <c r="G191" s="248">
        <v>45803.90224537037</v>
      </c>
      <c r="H191" s="43">
        <v>1182.0</v>
      </c>
      <c r="I191" s="43">
        <v>51.9</v>
      </c>
      <c r="J191" s="43">
        <v>25.7</v>
      </c>
      <c r="K191" s="43">
        <v>25.7</v>
      </c>
      <c r="L191" s="43">
        <v>0.0</v>
      </c>
      <c r="M191" s="43">
        <v>0.25</v>
      </c>
      <c r="N191" s="43">
        <v>0.25</v>
      </c>
      <c r="O191" s="43">
        <v>0.0</v>
      </c>
      <c r="P191" s="43">
        <v>0.0</v>
      </c>
      <c r="Q191" s="43">
        <v>0.0</v>
      </c>
      <c r="R191" s="43">
        <v>0.0</v>
      </c>
      <c r="S191" s="48" t="b">
        <v>0</v>
      </c>
      <c r="T191" s="48" t="b">
        <v>0</v>
      </c>
      <c r="U191" s="48" t="b">
        <v>0</v>
      </c>
      <c r="V191" s="43">
        <v>91.99</v>
      </c>
      <c r="W191" s="43">
        <v>0.0</v>
      </c>
      <c r="X191" s="43">
        <v>10.0</v>
      </c>
      <c r="Y191" s="48" t="s">
        <v>955</v>
      </c>
      <c r="Z191" s="48" t="s">
        <v>955</v>
      </c>
      <c r="AA191" s="48" t="s">
        <v>955</v>
      </c>
      <c r="AB191" s="48" t="s">
        <v>1967</v>
      </c>
      <c r="AC191" s="48">
        <v>2.0</v>
      </c>
      <c r="AD191" s="48" t="s">
        <v>1968</v>
      </c>
      <c r="AE191" s="48" t="s">
        <v>955</v>
      </c>
      <c r="AF191" s="48" t="s">
        <v>955</v>
      </c>
      <c r="AG191" s="48" t="s">
        <v>2066</v>
      </c>
      <c r="AH191" s="48" t="s">
        <v>2022</v>
      </c>
      <c r="AI191" s="48"/>
      <c r="AJ191" s="48"/>
      <c r="AK191" s="48"/>
    </row>
    <row r="192" ht="22.5" customHeight="1">
      <c r="A192" s="58">
        <v>191.0</v>
      </c>
      <c r="B192" s="227">
        <f t="array" ref="B192">XLOOKUP(C192,SwiggyInvoiceAnnexture!$B$3:$B992,SwiggyInvoiceAnnexture!$A$3:$A992,"Order Not Found",0,1)</f>
        <v>45812</v>
      </c>
      <c r="C192" s="48">
        <v>2.07242105744884E14</v>
      </c>
      <c r="D192" s="48" t="s">
        <v>1563</v>
      </c>
      <c r="E192" s="248">
        <v>45803.864652777775</v>
      </c>
      <c r="F192" s="248">
        <v>45803.86479166667</v>
      </c>
      <c r="G192" s="248">
        <v>45803.89113425926</v>
      </c>
      <c r="H192" s="43">
        <v>877.0</v>
      </c>
      <c r="I192" s="43">
        <v>41.76</v>
      </c>
      <c r="J192" s="43">
        <v>20.63</v>
      </c>
      <c r="K192" s="43">
        <v>20.63</v>
      </c>
      <c r="L192" s="43">
        <v>0.0</v>
      </c>
      <c r="M192" s="43">
        <v>0.25</v>
      </c>
      <c r="N192" s="43">
        <v>0.25</v>
      </c>
      <c r="O192" s="43">
        <v>0.0</v>
      </c>
      <c r="P192" s="43">
        <v>0.0</v>
      </c>
      <c r="Q192" s="43">
        <v>0.0</v>
      </c>
      <c r="R192" s="43">
        <v>0.0</v>
      </c>
      <c r="S192" s="48" t="b">
        <v>0</v>
      </c>
      <c r="T192" s="48" t="b">
        <v>0</v>
      </c>
      <c r="U192" s="48" t="b">
        <v>0</v>
      </c>
      <c r="V192" s="43">
        <v>0.0</v>
      </c>
      <c r="W192" s="43">
        <v>0.0</v>
      </c>
      <c r="X192" s="43">
        <v>10.0</v>
      </c>
      <c r="Y192" s="48" t="s">
        <v>955</v>
      </c>
      <c r="Z192" s="48" t="s">
        <v>955</v>
      </c>
      <c r="AA192" s="48" t="s">
        <v>955</v>
      </c>
      <c r="AB192" s="48" t="s">
        <v>1967</v>
      </c>
      <c r="AC192" s="48">
        <v>2.0</v>
      </c>
      <c r="AD192" s="48" t="s">
        <v>1968</v>
      </c>
      <c r="AE192" s="48" t="s">
        <v>955</v>
      </c>
      <c r="AF192" s="48" t="s">
        <v>955</v>
      </c>
      <c r="AG192" s="48" t="s">
        <v>2000</v>
      </c>
      <c r="AH192" s="48" t="s">
        <v>2036</v>
      </c>
      <c r="AI192" s="48"/>
      <c r="AJ192" s="48"/>
      <c r="AK192" s="48"/>
    </row>
    <row r="193" ht="22.5" customHeight="1">
      <c r="A193" s="58">
        <v>192.0</v>
      </c>
      <c r="B193" s="227">
        <f t="array" ref="B193">XLOOKUP(C193,SwiggyInvoiceAnnexture!$B$3:$B992,SwiggyInvoiceAnnexture!$A$3:$A992,"Order Not Found",0,1)</f>
        <v>45812</v>
      </c>
      <c r="C193" s="48">
        <v>2.07242286740797E14</v>
      </c>
      <c r="D193" s="48" t="s">
        <v>1563</v>
      </c>
      <c r="E193" s="248">
        <v>45803.86693287037</v>
      </c>
      <c r="F193" s="248">
        <v>45803.86709490741</v>
      </c>
      <c r="G193" s="248">
        <v>45803.90137731482</v>
      </c>
      <c r="H193" s="43">
        <v>794.0</v>
      </c>
      <c r="I193" s="43">
        <v>34.26</v>
      </c>
      <c r="J193" s="43">
        <v>16.88</v>
      </c>
      <c r="K193" s="43">
        <v>16.88</v>
      </c>
      <c r="L193" s="43">
        <v>0.0</v>
      </c>
      <c r="M193" s="43">
        <v>0.25</v>
      </c>
      <c r="N193" s="43">
        <v>0.25</v>
      </c>
      <c r="O193" s="43">
        <v>0.0</v>
      </c>
      <c r="P193" s="43">
        <v>0.0</v>
      </c>
      <c r="Q193" s="43">
        <v>0.0</v>
      </c>
      <c r="R193" s="43">
        <v>0.0</v>
      </c>
      <c r="S193" s="48" t="b">
        <v>0</v>
      </c>
      <c r="T193" s="48" t="b">
        <v>0</v>
      </c>
      <c r="U193" s="48" t="b">
        <v>0</v>
      </c>
      <c r="V193" s="43">
        <v>75.0</v>
      </c>
      <c r="W193" s="43">
        <v>0.0</v>
      </c>
      <c r="X193" s="43">
        <v>10.0</v>
      </c>
      <c r="Y193" s="48" t="s">
        <v>955</v>
      </c>
      <c r="Z193" s="48" t="s">
        <v>955</v>
      </c>
      <c r="AA193" s="48" t="s">
        <v>955</v>
      </c>
      <c r="AB193" s="48" t="s">
        <v>1967</v>
      </c>
      <c r="AC193" s="48">
        <v>1.0</v>
      </c>
      <c r="AD193" s="48" t="s">
        <v>1968</v>
      </c>
      <c r="AE193" s="48" t="s">
        <v>955</v>
      </c>
      <c r="AF193" s="48" t="s">
        <v>955</v>
      </c>
      <c r="AG193" s="48" t="s">
        <v>2078</v>
      </c>
      <c r="AH193" s="48"/>
      <c r="AI193" s="48"/>
      <c r="AJ193" s="48"/>
      <c r="AK193" s="48"/>
    </row>
    <row r="194" ht="22.5" customHeight="1">
      <c r="A194" s="58">
        <v>193.0</v>
      </c>
      <c r="B194" s="227">
        <f t="array" ref="B194">XLOOKUP(C194,SwiggyInvoiceAnnexture!$B$3:$B992,SwiggyInvoiceAnnexture!$A$3:$A992,"Order Not Found",0,1)</f>
        <v>45812</v>
      </c>
      <c r="C194" s="48">
        <v>2.073174806727E14</v>
      </c>
      <c r="D194" s="48" t="s">
        <v>1563</v>
      </c>
      <c r="E194" s="248">
        <v>45804.73746527778</v>
      </c>
      <c r="F194" s="248">
        <v>45804.7377662037</v>
      </c>
      <c r="G194" s="248">
        <v>45804.763287037036</v>
      </c>
      <c r="H194" s="43">
        <v>664.0</v>
      </c>
      <c r="I194" s="43">
        <v>28.62</v>
      </c>
      <c r="J194" s="43">
        <v>14.06</v>
      </c>
      <c r="K194" s="43">
        <v>14.06</v>
      </c>
      <c r="L194" s="43">
        <v>0.0</v>
      </c>
      <c r="M194" s="43">
        <v>0.25</v>
      </c>
      <c r="N194" s="43">
        <v>0.25</v>
      </c>
      <c r="O194" s="43">
        <v>0.0</v>
      </c>
      <c r="P194" s="43">
        <v>0.0</v>
      </c>
      <c r="Q194" s="43">
        <v>0.0</v>
      </c>
      <c r="R194" s="43">
        <v>0.0</v>
      </c>
      <c r="S194" s="48" t="b">
        <v>0</v>
      </c>
      <c r="T194" s="48" t="b">
        <v>0</v>
      </c>
      <c r="U194" s="48" t="b">
        <v>0</v>
      </c>
      <c r="V194" s="43">
        <v>62.5</v>
      </c>
      <c r="W194" s="43">
        <v>0.0</v>
      </c>
      <c r="X194" s="43">
        <v>10.0</v>
      </c>
      <c r="Y194" s="48" t="s">
        <v>955</v>
      </c>
      <c r="Z194" s="48" t="s">
        <v>955</v>
      </c>
      <c r="AA194" s="48" t="s">
        <v>955</v>
      </c>
      <c r="AB194" s="48" t="s">
        <v>1967</v>
      </c>
      <c r="AC194" s="48">
        <v>1.0</v>
      </c>
      <c r="AD194" s="48" t="s">
        <v>1968</v>
      </c>
      <c r="AE194" s="48" t="s">
        <v>955</v>
      </c>
      <c r="AF194" s="48" t="s">
        <v>955</v>
      </c>
      <c r="AG194" s="48" t="s">
        <v>2014</v>
      </c>
      <c r="AH194" s="48"/>
      <c r="AI194" s="48"/>
      <c r="AJ194" s="48"/>
      <c r="AK194" s="48"/>
    </row>
    <row r="195" ht="22.5" customHeight="1">
      <c r="A195" s="58">
        <v>194.0</v>
      </c>
      <c r="B195" s="227">
        <f t="array" ref="B195">XLOOKUP(C195,SwiggyInvoiceAnnexture!$B$3:$B992,SwiggyInvoiceAnnexture!$A$3:$A992,"Order Not Found",0,1)</f>
        <v>45812</v>
      </c>
      <c r="C195" s="48">
        <v>2.07327344172724E14</v>
      </c>
      <c r="D195" s="48" t="s">
        <v>1563</v>
      </c>
      <c r="E195" s="248">
        <v>45804.851377314815</v>
      </c>
      <c r="F195" s="248">
        <v>45804.8515625</v>
      </c>
      <c r="G195" s="248">
        <v>45804.87422453704</v>
      </c>
      <c r="H195" s="43">
        <v>664.0</v>
      </c>
      <c r="I195" s="43">
        <v>28.62</v>
      </c>
      <c r="J195" s="43">
        <v>14.06</v>
      </c>
      <c r="K195" s="43">
        <v>14.06</v>
      </c>
      <c r="L195" s="43">
        <v>0.0</v>
      </c>
      <c r="M195" s="43">
        <v>0.25</v>
      </c>
      <c r="N195" s="43">
        <v>0.25</v>
      </c>
      <c r="O195" s="43">
        <v>0.0</v>
      </c>
      <c r="P195" s="43">
        <v>0.0</v>
      </c>
      <c r="Q195" s="43">
        <v>0.0</v>
      </c>
      <c r="R195" s="43">
        <v>0.0</v>
      </c>
      <c r="S195" s="48" t="b">
        <v>0</v>
      </c>
      <c r="T195" s="48" t="b">
        <v>0</v>
      </c>
      <c r="U195" s="48" t="b">
        <v>0</v>
      </c>
      <c r="V195" s="43">
        <v>62.5</v>
      </c>
      <c r="W195" s="43">
        <v>0.0</v>
      </c>
      <c r="X195" s="43">
        <v>10.0</v>
      </c>
      <c r="Y195" s="48" t="s">
        <v>955</v>
      </c>
      <c r="Z195" s="48" t="s">
        <v>955</v>
      </c>
      <c r="AA195" s="48" t="s">
        <v>955</v>
      </c>
      <c r="AB195" s="48" t="s">
        <v>1967</v>
      </c>
      <c r="AC195" s="48">
        <v>1.0</v>
      </c>
      <c r="AD195" s="48" t="s">
        <v>1968</v>
      </c>
      <c r="AE195" s="48" t="s">
        <v>955</v>
      </c>
      <c r="AF195" s="48" t="s">
        <v>955</v>
      </c>
      <c r="AG195" s="48" t="s">
        <v>2014</v>
      </c>
      <c r="AH195" s="48"/>
      <c r="AI195" s="48"/>
      <c r="AJ195" s="48"/>
      <c r="AK195" s="48"/>
    </row>
    <row r="196" ht="22.5" customHeight="1">
      <c r="A196" s="58">
        <v>195.0</v>
      </c>
      <c r="B196" s="227">
        <f t="array" ref="B196">XLOOKUP(C196,SwiggyInvoiceAnnexture!$B$3:$B992,SwiggyInvoiceAnnexture!$A$3:$A992,"Order Not Found",0,1)</f>
        <v>45812</v>
      </c>
      <c r="C196" s="48">
        <v>2.07331680502897E14</v>
      </c>
      <c r="D196" s="48" t="s">
        <v>1563</v>
      </c>
      <c r="E196" s="248">
        <v>45804.90164351852</v>
      </c>
      <c r="F196" s="248">
        <v>45804.90175925926</v>
      </c>
      <c r="G196" s="248">
        <v>45804.92444444444</v>
      </c>
      <c r="H196" s="43">
        <v>614.0</v>
      </c>
      <c r="I196" s="43">
        <v>29.26</v>
      </c>
      <c r="J196" s="43">
        <v>14.38</v>
      </c>
      <c r="K196" s="43">
        <v>14.38</v>
      </c>
      <c r="L196" s="43">
        <v>0.0</v>
      </c>
      <c r="M196" s="43">
        <v>0.25</v>
      </c>
      <c r="N196" s="43">
        <v>0.25</v>
      </c>
      <c r="O196" s="43">
        <v>0.0</v>
      </c>
      <c r="P196" s="43">
        <v>0.0</v>
      </c>
      <c r="Q196" s="43">
        <v>0.0</v>
      </c>
      <c r="R196" s="43">
        <v>0.0</v>
      </c>
      <c r="S196" s="48" t="b">
        <v>0</v>
      </c>
      <c r="T196" s="48" t="b">
        <v>0</v>
      </c>
      <c r="U196" s="48" t="b">
        <v>0</v>
      </c>
      <c r="V196" s="43">
        <v>0.0</v>
      </c>
      <c r="W196" s="43">
        <v>0.0</v>
      </c>
      <c r="X196" s="43">
        <v>10.0</v>
      </c>
      <c r="Y196" s="48" t="s">
        <v>955</v>
      </c>
      <c r="Z196" s="48" t="s">
        <v>955</v>
      </c>
      <c r="AA196" s="48" t="s">
        <v>955</v>
      </c>
      <c r="AB196" s="48" t="s">
        <v>1967</v>
      </c>
      <c r="AC196" s="48">
        <v>1.0</v>
      </c>
      <c r="AD196" s="48" t="s">
        <v>1968</v>
      </c>
      <c r="AE196" s="48" t="s">
        <v>955</v>
      </c>
      <c r="AF196" s="48" t="s">
        <v>955</v>
      </c>
      <c r="AG196" s="48" t="s">
        <v>1975</v>
      </c>
      <c r="AH196" s="48"/>
      <c r="AI196" s="48"/>
      <c r="AJ196" s="48"/>
      <c r="AK196" s="48"/>
    </row>
    <row r="197" ht="22.5" customHeight="1">
      <c r="A197" s="58">
        <v>196.0</v>
      </c>
      <c r="B197" s="227">
        <f t="array" ref="B197">XLOOKUP(C197,SwiggyInvoiceAnnexture!$B$3:$B992,SwiggyInvoiceAnnexture!$A$3:$A992,"Order Not Found",0,1)</f>
        <v>45812</v>
      </c>
      <c r="C197" s="48">
        <v>2.07385555841679E14</v>
      </c>
      <c r="D197" s="48" t="s">
        <v>1563</v>
      </c>
      <c r="E197" s="248">
        <v>45805.52502314815</v>
      </c>
      <c r="F197" s="248">
        <v>45805.52533564815</v>
      </c>
      <c r="G197" s="248">
        <v>45805.55164351852</v>
      </c>
      <c r="H197" s="43">
        <v>420.0</v>
      </c>
      <c r="I197" s="43">
        <v>20.0</v>
      </c>
      <c r="J197" s="43">
        <v>10.0</v>
      </c>
      <c r="K197" s="43">
        <v>10.0</v>
      </c>
      <c r="L197" s="43">
        <v>0.0</v>
      </c>
      <c r="M197" s="43">
        <v>0.0</v>
      </c>
      <c r="N197" s="43">
        <v>0.0</v>
      </c>
      <c r="O197" s="43">
        <v>0.0</v>
      </c>
      <c r="P197" s="43">
        <v>0.0</v>
      </c>
      <c r="Q197" s="43">
        <v>0.0</v>
      </c>
      <c r="R197" s="43">
        <v>0.0</v>
      </c>
      <c r="S197" s="48" t="b">
        <v>0</v>
      </c>
      <c r="T197" s="48" t="b">
        <v>0</v>
      </c>
      <c r="U197" s="48" t="b">
        <v>0</v>
      </c>
      <c r="V197" s="43">
        <v>0.0</v>
      </c>
      <c r="W197" s="43">
        <v>0.0</v>
      </c>
      <c r="X197" s="43">
        <v>0.0</v>
      </c>
      <c r="Y197" s="48" t="s">
        <v>955</v>
      </c>
      <c r="Z197" s="48" t="s">
        <v>955</v>
      </c>
      <c r="AA197" s="48" t="s">
        <v>955</v>
      </c>
      <c r="AB197" s="48" t="s">
        <v>1967</v>
      </c>
      <c r="AC197" s="48">
        <v>1.0</v>
      </c>
      <c r="AD197" s="48" t="s">
        <v>1968</v>
      </c>
      <c r="AE197" s="48" t="s">
        <v>955</v>
      </c>
      <c r="AF197" s="48" t="s">
        <v>955</v>
      </c>
      <c r="AG197" s="48" t="s">
        <v>2001</v>
      </c>
      <c r="AH197" s="48"/>
      <c r="AI197" s="48"/>
      <c r="AJ197" s="48"/>
      <c r="AK197" s="48"/>
    </row>
    <row r="198" ht="22.5" customHeight="1">
      <c r="A198" s="58">
        <v>197.0</v>
      </c>
      <c r="B198" s="227">
        <f t="array" ref="B198">XLOOKUP(C198,SwiggyInvoiceAnnexture!$B$3:$B992,SwiggyInvoiceAnnexture!$A$3:$A992,"Order Not Found",0,1)</f>
        <v>45812</v>
      </c>
      <c r="C198" s="48">
        <v>2.07401960961892E14</v>
      </c>
      <c r="D198" s="48" t="s">
        <v>1563</v>
      </c>
      <c r="E198" s="248">
        <v>45805.71518518519</v>
      </c>
      <c r="F198" s="248">
        <v>45805.71587962963</v>
      </c>
      <c r="G198" s="248">
        <v>45805.76201388889</v>
      </c>
      <c r="H198" s="43">
        <v>1024.0</v>
      </c>
      <c r="I198" s="43">
        <v>48.76</v>
      </c>
      <c r="J198" s="43">
        <v>24.13</v>
      </c>
      <c r="K198" s="43">
        <v>24.13</v>
      </c>
      <c r="L198" s="43">
        <v>0.0</v>
      </c>
      <c r="M198" s="43">
        <v>0.25</v>
      </c>
      <c r="N198" s="43">
        <v>0.25</v>
      </c>
      <c r="O198" s="43">
        <v>0.0</v>
      </c>
      <c r="P198" s="43">
        <v>0.0</v>
      </c>
      <c r="Q198" s="43">
        <v>0.0</v>
      </c>
      <c r="R198" s="43">
        <v>0.0</v>
      </c>
      <c r="S198" s="48" t="b">
        <v>0</v>
      </c>
      <c r="T198" s="48" t="b">
        <v>0</v>
      </c>
      <c r="U198" s="48" t="b">
        <v>0</v>
      </c>
      <c r="V198" s="43">
        <v>0.0</v>
      </c>
      <c r="W198" s="43">
        <v>0.0</v>
      </c>
      <c r="X198" s="43">
        <v>10.0</v>
      </c>
      <c r="Y198" s="48" t="s">
        <v>955</v>
      </c>
      <c r="Z198" s="48" t="s">
        <v>955</v>
      </c>
      <c r="AA198" s="48" t="s">
        <v>955</v>
      </c>
      <c r="AB198" s="48" t="s">
        <v>1991</v>
      </c>
      <c r="AC198" s="48">
        <v>3.0</v>
      </c>
      <c r="AD198" s="48" t="s">
        <v>1968</v>
      </c>
      <c r="AE198" s="48" t="s">
        <v>955</v>
      </c>
      <c r="AF198" s="48" t="s">
        <v>955</v>
      </c>
      <c r="AG198" s="48" t="s">
        <v>2066</v>
      </c>
      <c r="AH198" s="48" t="s">
        <v>1987</v>
      </c>
      <c r="AI198" s="48" t="s">
        <v>2018</v>
      </c>
      <c r="AJ198" s="48"/>
      <c r="AK198" s="48"/>
    </row>
    <row r="199" ht="22.5" customHeight="1">
      <c r="A199" s="58">
        <v>198.0</v>
      </c>
      <c r="B199" s="227">
        <f t="array" ref="B199">XLOOKUP(C199,SwiggyInvoiceAnnexture!$B$3:$B992,SwiggyInvoiceAnnexture!$A$3:$A992,"Order Not Found",0,1)</f>
        <v>45812</v>
      </c>
      <c r="C199" s="48">
        <v>2.07405236153826E14</v>
      </c>
      <c r="D199" s="48" t="s">
        <v>1563</v>
      </c>
      <c r="E199" s="248">
        <v>45805.75292824074</v>
      </c>
      <c r="F199" s="248">
        <v>45805.75363425926</v>
      </c>
      <c r="G199" s="248">
        <v>45805.78134259259</v>
      </c>
      <c r="H199" s="43">
        <v>899.0</v>
      </c>
      <c r="I199" s="43">
        <v>38.76</v>
      </c>
      <c r="J199" s="43">
        <v>19.13</v>
      </c>
      <c r="K199" s="43">
        <v>19.13</v>
      </c>
      <c r="L199" s="43">
        <v>0.0</v>
      </c>
      <c r="M199" s="43">
        <v>0.25</v>
      </c>
      <c r="N199" s="43">
        <v>0.25</v>
      </c>
      <c r="O199" s="43">
        <v>0.0</v>
      </c>
      <c r="P199" s="43">
        <v>0.0</v>
      </c>
      <c r="Q199" s="43">
        <v>0.0</v>
      </c>
      <c r="R199" s="43">
        <v>0.0</v>
      </c>
      <c r="S199" s="48" t="b">
        <v>0</v>
      </c>
      <c r="T199" s="48" t="b">
        <v>0</v>
      </c>
      <c r="U199" s="48" t="b">
        <v>0</v>
      </c>
      <c r="V199" s="43">
        <v>85.0</v>
      </c>
      <c r="W199" s="43">
        <v>0.0</v>
      </c>
      <c r="X199" s="43">
        <v>10.0</v>
      </c>
      <c r="Y199" s="48" t="s">
        <v>955</v>
      </c>
      <c r="Z199" s="48" t="s">
        <v>955</v>
      </c>
      <c r="AA199" s="48" t="s">
        <v>955</v>
      </c>
      <c r="AB199" s="48" t="s">
        <v>1967</v>
      </c>
      <c r="AC199" s="48">
        <v>1.0</v>
      </c>
      <c r="AD199" s="48" t="s">
        <v>1968</v>
      </c>
      <c r="AE199" s="48" t="s">
        <v>955</v>
      </c>
      <c r="AF199" s="48" t="s">
        <v>955</v>
      </c>
      <c r="AG199" s="48" t="s">
        <v>2020</v>
      </c>
      <c r="AH199" s="48"/>
      <c r="AI199" s="48"/>
      <c r="AJ199" s="48"/>
      <c r="AK199" s="48"/>
    </row>
    <row r="200" ht="22.5" customHeight="1">
      <c r="A200" s="58">
        <v>199.0</v>
      </c>
      <c r="B200" s="227">
        <f t="array" ref="B200">XLOOKUP(C200,SwiggyInvoiceAnnexture!$B$3:$B992,SwiggyInvoiceAnnexture!$A$3:$A992,"Order Not Found",0,1)</f>
        <v>45812</v>
      </c>
      <c r="C200" s="48">
        <v>2.0740773691056E14</v>
      </c>
      <c r="D200" s="48" t="s">
        <v>1563</v>
      </c>
      <c r="E200" s="248">
        <v>45805.781689814816</v>
      </c>
      <c r="F200" s="248">
        <v>45805.7825</v>
      </c>
      <c r="G200" s="248">
        <v>45805.81636574074</v>
      </c>
      <c r="H200" s="43">
        <v>899.0</v>
      </c>
      <c r="I200" s="43">
        <v>38.76</v>
      </c>
      <c r="J200" s="43">
        <v>19.13</v>
      </c>
      <c r="K200" s="43">
        <v>19.13</v>
      </c>
      <c r="L200" s="43">
        <v>0.0</v>
      </c>
      <c r="M200" s="43">
        <v>0.25</v>
      </c>
      <c r="N200" s="43">
        <v>0.25</v>
      </c>
      <c r="O200" s="43">
        <v>0.0</v>
      </c>
      <c r="P200" s="43">
        <v>0.0</v>
      </c>
      <c r="Q200" s="43">
        <v>0.0</v>
      </c>
      <c r="R200" s="43">
        <v>0.0</v>
      </c>
      <c r="S200" s="48" t="b">
        <v>0</v>
      </c>
      <c r="T200" s="48" t="b">
        <v>0</v>
      </c>
      <c r="U200" s="48" t="b">
        <v>0</v>
      </c>
      <c r="V200" s="43">
        <v>85.0</v>
      </c>
      <c r="W200" s="43">
        <v>0.0</v>
      </c>
      <c r="X200" s="43">
        <v>10.0</v>
      </c>
      <c r="Y200" s="48" t="s">
        <v>955</v>
      </c>
      <c r="Z200" s="48" t="s">
        <v>955</v>
      </c>
      <c r="AA200" s="48" t="s">
        <v>955</v>
      </c>
      <c r="AB200" s="48" t="s">
        <v>1967</v>
      </c>
      <c r="AC200" s="48">
        <v>1.0</v>
      </c>
      <c r="AD200" s="48" t="s">
        <v>1968</v>
      </c>
      <c r="AE200" s="48" t="s">
        <v>955</v>
      </c>
      <c r="AF200" s="48" t="s">
        <v>955</v>
      </c>
      <c r="AG200" s="48" t="s">
        <v>2021</v>
      </c>
      <c r="AH200" s="48"/>
      <c r="AI200" s="48"/>
      <c r="AJ200" s="48"/>
      <c r="AK200" s="48"/>
    </row>
    <row r="201" ht="22.5" customHeight="1">
      <c r="A201" s="58">
        <v>200.0</v>
      </c>
      <c r="B201" s="227">
        <f t="array" ref="B201">XLOOKUP(C201,SwiggyInvoiceAnnexture!$B$3:$B992,SwiggyInvoiceAnnexture!$A$3:$A992,"Order Not Found",0,1)</f>
        <v>45812</v>
      </c>
      <c r="C201" s="48">
        <v>2.07408531760926E14</v>
      </c>
      <c r="D201" s="48" t="s">
        <v>1563</v>
      </c>
      <c r="E201" s="248">
        <v>45805.79105324074</v>
      </c>
      <c r="F201" s="248">
        <v>45805.79145833333</v>
      </c>
      <c r="G201" s="248">
        <v>45805.84831018518</v>
      </c>
      <c r="H201" s="43">
        <v>2237.0</v>
      </c>
      <c r="I201" s="43">
        <v>106.5</v>
      </c>
      <c r="J201" s="43">
        <v>52.5</v>
      </c>
      <c r="K201" s="43">
        <v>52.5</v>
      </c>
      <c r="L201" s="43">
        <v>0.0</v>
      </c>
      <c r="M201" s="43">
        <v>0.75</v>
      </c>
      <c r="N201" s="43">
        <v>0.75</v>
      </c>
      <c r="O201" s="43">
        <v>0.0</v>
      </c>
      <c r="P201" s="43">
        <v>0.0</v>
      </c>
      <c r="Q201" s="43">
        <v>0.0</v>
      </c>
      <c r="R201" s="43">
        <v>0.0</v>
      </c>
      <c r="S201" s="48" t="b">
        <v>0</v>
      </c>
      <c r="T201" s="48" t="b">
        <v>0</v>
      </c>
      <c r="U201" s="48" t="b">
        <v>0</v>
      </c>
      <c r="V201" s="43">
        <v>0.0</v>
      </c>
      <c r="W201" s="43">
        <v>0.0</v>
      </c>
      <c r="X201" s="43">
        <v>30.0</v>
      </c>
      <c r="Y201" s="48" t="s">
        <v>955</v>
      </c>
      <c r="Z201" s="48" t="s">
        <v>955</v>
      </c>
      <c r="AA201" s="48" t="s">
        <v>955</v>
      </c>
      <c r="AB201" s="48" t="s">
        <v>1967</v>
      </c>
      <c r="AC201" s="48">
        <v>5.0</v>
      </c>
      <c r="AD201" s="48" t="s">
        <v>1968</v>
      </c>
      <c r="AE201" s="48" t="s">
        <v>955</v>
      </c>
      <c r="AF201" s="48" t="s">
        <v>955</v>
      </c>
      <c r="AG201" s="48" t="s">
        <v>2029</v>
      </c>
      <c r="AH201" s="48" t="s">
        <v>1995</v>
      </c>
      <c r="AI201" s="48" t="s">
        <v>2077</v>
      </c>
      <c r="AJ201" s="48" t="s">
        <v>2002</v>
      </c>
      <c r="AK201" s="48" t="s">
        <v>2005</v>
      </c>
    </row>
    <row r="202" ht="22.5" customHeight="1">
      <c r="A202" s="58">
        <v>201.0</v>
      </c>
      <c r="B202" s="227">
        <f t="array" ref="B202">XLOOKUP(C202,SwiggyInvoiceAnnexture!$B$3:$B992,SwiggyInvoiceAnnexture!$A$3:$A992,"Order Not Found",0,1)</f>
        <v>45812</v>
      </c>
      <c r="C202" s="48">
        <v>2.07412289903876E14</v>
      </c>
      <c r="D202" s="48" t="s">
        <v>1563</v>
      </c>
      <c r="E202" s="248">
        <v>45805.834502314814</v>
      </c>
      <c r="F202" s="248">
        <v>45805.83484953704</v>
      </c>
      <c r="G202" s="248">
        <v>45805.86528935185</v>
      </c>
      <c r="H202" s="43">
        <v>1348.0</v>
      </c>
      <c r="I202" s="43">
        <v>58.16</v>
      </c>
      <c r="J202" s="43">
        <v>28.58</v>
      </c>
      <c r="K202" s="43">
        <v>28.58</v>
      </c>
      <c r="L202" s="43">
        <v>0.0</v>
      </c>
      <c r="M202" s="43">
        <v>0.5</v>
      </c>
      <c r="N202" s="43">
        <v>0.5</v>
      </c>
      <c r="O202" s="43">
        <v>0.0</v>
      </c>
      <c r="P202" s="43">
        <v>0.0</v>
      </c>
      <c r="Q202" s="43">
        <v>0.0</v>
      </c>
      <c r="R202" s="43">
        <v>0.0</v>
      </c>
      <c r="S202" s="48" t="b">
        <v>0</v>
      </c>
      <c r="T202" s="48" t="b">
        <v>0</v>
      </c>
      <c r="U202" s="48" t="b">
        <v>0</v>
      </c>
      <c r="V202" s="43">
        <v>127.0</v>
      </c>
      <c r="W202" s="43">
        <v>0.0</v>
      </c>
      <c r="X202" s="43">
        <v>20.0</v>
      </c>
      <c r="Y202" s="48" t="s">
        <v>955</v>
      </c>
      <c r="Z202" s="48" t="s">
        <v>955</v>
      </c>
      <c r="AA202" s="48" t="s">
        <v>955</v>
      </c>
      <c r="AB202" s="48" t="s">
        <v>1967</v>
      </c>
      <c r="AC202" s="48">
        <v>2.0</v>
      </c>
      <c r="AD202" s="48" t="s">
        <v>1968</v>
      </c>
      <c r="AE202" s="48" t="s">
        <v>955</v>
      </c>
      <c r="AF202" s="48" t="s">
        <v>955</v>
      </c>
      <c r="AG202" s="48" t="s">
        <v>2014</v>
      </c>
      <c r="AH202" s="48" t="s">
        <v>2026</v>
      </c>
      <c r="AI202" s="48"/>
      <c r="AJ202" s="48"/>
      <c r="AK202" s="48"/>
    </row>
    <row r="203" ht="22.5" customHeight="1">
      <c r="A203" s="58">
        <v>202.0</v>
      </c>
      <c r="B203" s="227">
        <f t="array" ref="B203">XLOOKUP(C203,SwiggyInvoiceAnnexture!$B$3:$B992,SwiggyInvoiceAnnexture!$A$3:$A992,"Order Not Found",0,1)</f>
        <v>45812</v>
      </c>
      <c r="C203" s="48">
        <v>2.07415460512247E14</v>
      </c>
      <c r="D203" s="48" t="s">
        <v>1563</v>
      </c>
      <c r="E203" s="248">
        <v>45805.8715625</v>
      </c>
      <c r="F203" s="248">
        <v>45805.87204861111</v>
      </c>
      <c r="G203" s="248">
        <v>45805.902974537035</v>
      </c>
      <c r="H203" s="43">
        <v>1291.0</v>
      </c>
      <c r="I203" s="43">
        <v>55.62</v>
      </c>
      <c r="J203" s="43">
        <v>27.56</v>
      </c>
      <c r="K203" s="43">
        <v>27.56</v>
      </c>
      <c r="L203" s="43">
        <v>0.0</v>
      </c>
      <c r="M203" s="43">
        <v>0.25</v>
      </c>
      <c r="N203" s="43">
        <v>0.25</v>
      </c>
      <c r="O203" s="43">
        <v>0.0</v>
      </c>
      <c r="P203" s="43">
        <v>0.0</v>
      </c>
      <c r="Q203" s="43">
        <v>0.0</v>
      </c>
      <c r="R203" s="43">
        <v>0.0</v>
      </c>
      <c r="S203" s="48" t="b">
        <v>0</v>
      </c>
      <c r="T203" s="48" t="b">
        <v>0</v>
      </c>
      <c r="U203" s="48" t="b">
        <v>0</v>
      </c>
      <c r="V203" s="43">
        <v>122.5</v>
      </c>
      <c r="W203" s="43">
        <v>0.0</v>
      </c>
      <c r="X203" s="43">
        <v>10.0</v>
      </c>
      <c r="Y203" s="48" t="s">
        <v>955</v>
      </c>
      <c r="Z203" s="48" t="s">
        <v>955</v>
      </c>
      <c r="AA203" s="48" t="s">
        <v>955</v>
      </c>
      <c r="AB203" s="48" t="s">
        <v>1967</v>
      </c>
      <c r="AC203" s="48">
        <v>2.0</v>
      </c>
      <c r="AD203" s="48" t="s">
        <v>1968</v>
      </c>
      <c r="AE203" s="48" t="s">
        <v>955</v>
      </c>
      <c r="AF203" s="48" t="s">
        <v>955</v>
      </c>
      <c r="AG203" s="48" t="s">
        <v>1982</v>
      </c>
      <c r="AH203" s="48" t="s">
        <v>2072</v>
      </c>
      <c r="AI203" s="48"/>
      <c r="AJ203" s="48"/>
      <c r="AK203" s="48"/>
    </row>
    <row r="204" ht="22.5" customHeight="1">
      <c r="A204" s="58">
        <v>203.0</v>
      </c>
      <c r="B204" s="227">
        <f t="array" ref="B204">XLOOKUP(C204,SwiggyInvoiceAnnexture!$B$3:$B992,SwiggyInvoiceAnnexture!$A$3:$A992,"Order Not Found",0,1)</f>
        <v>45812</v>
      </c>
      <c r="C204" s="48">
        <v>2.07419150449153E14</v>
      </c>
      <c r="D204" s="48" t="s">
        <v>1563</v>
      </c>
      <c r="E204" s="248">
        <v>45805.91378472222</v>
      </c>
      <c r="F204" s="248">
        <v>45805.91392361111</v>
      </c>
      <c r="G204" s="248">
        <v>45805.939791666664</v>
      </c>
      <c r="H204" s="43">
        <v>894.0</v>
      </c>
      <c r="I204" s="43">
        <v>38.52</v>
      </c>
      <c r="J204" s="43">
        <v>19.01</v>
      </c>
      <c r="K204" s="43">
        <v>19.01</v>
      </c>
      <c r="L204" s="43">
        <v>0.0</v>
      </c>
      <c r="M204" s="43">
        <v>0.25</v>
      </c>
      <c r="N204" s="43">
        <v>0.25</v>
      </c>
      <c r="O204" s="43">
        <v>0.0</v>
      </c>
      <c r="P204" s="43">
        <v>0.0</v>
      </c>
      <c r="Q204" s="43">
        <v>0.0</v>
      </c>
      <c r="R204" s="43">
        <v>0.0</v>
      </c>
      <c r="S204" s="48" t="b">
        <v>0</v>
      </c>
      <c r="T204" s="48" t="b">
        <v>0</v>
      </c>
      <c r="U204" s="48" t="b">
        <v>0</v>
      </c>
      <c r="V204" s="43">
        <v>84.5</v>
      </c>
      <c r="W204" s="43">
        <v>0.0</v>
      </c>
      <c r="X204" s="43">
        <v>10.0</v>
      </c>
      <c r="Y204" s="48" t="s">
        <v>955</v>
      </c>
      <c r="Z204" s="48" t="s">
        <v>955</v>
      </c>
      <c r="AA204" s="48" t="s">
        <v>955</v>
      </c>
      <c r="AB204" s="48" t="s">
        <v>1967</v>
      </c>
      <c r="AC204" s="48">
        <v>1.0</v>
      </c>
      <c r="AD204" s="48" t="s">
        <v>1968</v>
      </c>
      <c r="AE204" s="48" t="s">
        <v>955</v>
      </c>
      <c r="AF204" s="48" t="s">
        <v>955</v>
      </c>
      <c r="AG204" s="48" t="s">
        <v>2003</v>
      </c>
      <c r="AH204" s="48"/>
      <c r="AI204" s="48"/>
      <c r="AJ204" s="48"/>
      <c r="AK204" s="48"/>
    </row>
    <row r="205" ht="22.5" customHeight="1">
      <c r="A205" s="58">
        <v>204.0</v>
      </c>
      <c r="B205" s="227">
        <f t="array" ref="B205">XLOOKUP(C205,SwiggyInvoiceAnnexture!$B$3:$B992,SwiggyInvoiceAnnexture!$A$3:$A992,"Order Not Found",0,1)</f>
        <v>45812</v>
      </c>
      <c r="C205" s="48">
        <v>2.07420392047835E14</v>
      </c>
      <c r="D205" s="48" t="s">
        <v>1563</v>
      </c>
      <c r="E205" s="248">
        <v>45805.9284837963</v>
      </c>
      <c r="F205" s="248">
        <v>45805.92868055555</v>
      </c>
      <c r="G205" s="248">
        <v>45805.9543287037</v>
      </c>
      <c r="H205" s="43">
        <v>899.0</v>
      </c>
      <c r="I205" s="43">
        <v>38.76</v>
      </c>
      <c r="J205" s="43">
        <v>19.13</v>
      </c>
      <c r="K205" s="43">
        <v>19.13</v>
      </c>
      <c r="L205" s="43">
        <v>0.0</v>
      </c>
      <c r="M205" s="43">
        <v>0.25</v>
      </c>
      <c r="N205" s="43">
        <v>0.25</v>
      </c>
      <c r="O205" s="43">
        <v>0.0</v>
      </c>
      <c r="P205" s="43">
        <v>0.0</v>
      </c>
      <c r="Q205" s="43">
        <v>0.0</v>
      </c>
      <c r="R205" s="43">
        <v>0.0</v>
      </c>
      <c r="S205" s="48" t="b">
        <v>0</v>
      </c>
      <c r="T205" s="48" t="b">
        <v>0</v>
      </c>
      <c r="U205" s="48" t="b">
        <v>0</v>
      </c>
      <c r="V205" s="43">
        <v>85.0</v>
      </c>
      <c r="W205" s="43">
        <v>0.0</v>
      </c>
      <c r="X205" s="43">
        <v>10.0</v>
      </c>
      <c r="Y205" s="48" t="s">
        <v>955</v>
      </c>
      <c r="Z205" s="48" t="s">
        <v>955</v>
      </c>
      <c r="AA205" s="48" t="s">
        <v>955</v>
      </c>
      <c r="AB205" s="48" t="s">
        <v>1967</v>
      </c>
      <c r="AC205" s="48">
        <v>1.0</v>
      </c>
      <c r="AD205" s="48" t="s">
        <v>1968</v>
      </c>
      <c r="AE205" s="48" t="s">
        <v>955</v>
      </c>
      <c r="AF205" s="48" t="s">
        <v>955</v>
      </c>
      <c r="AG205" s="48" t="s">
        <v>2051</v>
      </c>
      <c r="AH205" s="48"/>
      <c r="AI205" s="48"/>
      <c r="AJ205" s="48"/>
      <c r="AK205" s="48"/>
    </row>
    <row r="206" ht="22.5" customHeight="1">
      <c r="A206" s="58">
        <v>205.0</v>
      </c>
      <c r="B206" s="227">
        <f t="array" ref="B206">XLOOKUP(C206,SwiggyInvoiceAnnexture!$B$3:$B992,SwiggyInvoiceAnnexture!$A$3:$A992,"Order Not Found",0,1)</f>
        <v>45812</v>
      </c>
      <c r="C206" s="48">
        <v>2.07484290324623E14</v>
      </c>
      <c r="D206" s="48" t="s">
        <v>1563</v>
      </c>
      <c r="E206" s="248">
        <v>45806.667974537035</v>
      </c>
      <c r="F206" s="248">
        <v>45806.66809027778</v>
      </c>
      <c r="G206" s="248">
        <v>45806.69664351852</v>
      </c>
      <c r="H206" s="43">
        <v>899.0</v>
      </c>
      <c r="I206" s="43">
        <v>38.76</v>
      </c>
      <c r="J206" s="43">
        <v>19.13</v>
      </c>
      <c r="K206" s="43">
        <v>19.13</v>
      </c>
      <c r="L206" s="43">
        <v>0.0</v>
      </c>
      <c r="M206" s="43">
        <v>0.25</v>
      </c>
      <c r="N206" s="43">
        <v>0.25</v>
      </c>
      <c r="O206" s="43">
        <v>0.0</v>
      </c>
      <c r="P206" s="43">
        <v>0.0</v>
      </c>
      <c r="Q206" s="43">
        <v>0.0</v>
      </c>
      <c r="R206" s="43">
        <v>0.0</v>
      </c>
      <c r="S206" s="48" t="b">
        <v>0</v>
      </c>
      <c r="T206" s="48" t="b">
        <v>0</v>
      </c>
      <c r="U206" s="48" t="b">
        <v>0</v>
      </c>
      <c r="V206" s="43">
        <v>85.0</v>
      </c>
      <c r="W206" s="43">
        <v>0.0</v>
      </c>
      <c r="X206" s="43">
        <v>10.0</v>
      </c>
      <c r="Y206" s="48" t="s">
        <v>955</v>
      </c>
      <c r="Z206" s="48" t="s">
        <v>955</v>
      </c>
      <c r="AA206" s="48" t="s">
        <v>955</v>
      </c>
      <c r="AB206" s="48" t="s">
        <v>1967</v>
      </c>
      <c r="AC206" s="48">
        <v>1.0</v>
      </c>
      <c r="AD206" s="48" t="s">
        <v>1968</v>
      </c>
      <c r="AE206" s="48" t="s">
        <v>955</v>
      </c>
      <c r="AF206" s="48" t="s">
        <v>955</v>
      </c>
      <c r="AG206" s="48" t="s">
        <v>2021</v>
      </c>
      <c r="AH206" s="48"/>
      <c r="AI206" s="48"/>
      <c r="AJ206" s="48"/>
      <c r="AK206" s="48"/>
    </row>
    <row r="207" ht="22.5" customHeight="1">
      <c r="A207" s="58">
        <v>206.0</v>
      </c>
      <c r="B207" s="227">
        <f t="array" ref="B207">XLOOKUP(C207,SwiggyInvoiceAnnexture!$B$3:$B992,SwiggyInvoiceAnnexture!$A$3:$A992,"Order Not Found",0,1)</f>
        <v>45812</v>
      </c>
      <c r="C207" s="48">
        <v>2.07491240350156E14</v>
      </c>
      <c r="D207" s="48" t="s">
        <v>1563</v>
      </c>
      <c r="E207" s="248">
        <v>45806.74833333334</v>
      </c>
      <c r="F207" s="248">
        <v>45806.74865740741</v>
      </c>
      <c r="G207" s="248">
        <v>45806.79488425926</v>
      </c>
      <c r="H207" s="43">
        <v>2451.0</v>
      </c>
      <c r="I207" s="43">
        <v>105.62</v>
      </c>
      <c r="J207" s="43">
        <v>52.31</v>
      </c>
      <c r="K207" s="43">
        <v>52.31</v>
      </c>
      <c r="L207" s="43">
        <v>0.0</v>
      </c>
      <c r="M207" s="43">
        <v>0.5</v>
      </c>
      <c r="N207" s="43">
        <v>0.5</v>
      </c>
      <c r="O207" s="43">
        <v>0.0</v>
      </c>
      <c r="P207" s="43">
        <v>0.0</v>
      </c>
      <c r="Q207" s="43">
        <v>0.0</v>
      </c>
      <c r="R207" s="43">
        <v>0.0</v>
      </c>
      <c r="S207" s="48" t="b">
        <v>0</v>
      </c>
      <c r="T207" s="48" t="b">
        <v>0</v>
      </c>
      <c r="U207" s="48" t="b">
        <v>0</v>
      </c>
      <c r="V207" s="43">
        <v>232.5</v>
      </c>
      <c r="W207" s="43">
        <v>0.0</v>
      </c>
      <c r="X207" s="43">
        <v>20.0</v>
      </c>
      <c r="Y207" s="48" t="s">
        <v>955</v>
      </c>
      <c r="Z207" s="48" t="s">
        <v>955</v>
      </c>
      <c r="AA207" s="48" t="s">
        <v>955</v>
      </c>
      <c r="AB207" s="48" t="s">
        <v>1967</v>
      </c>
      <c r="AC207" s="48">
        <v>5.0</v>
      </c>
      <c r="AD207" s="48" t="s">
        <v>1968</v>
      </c>
      <c r="AE207" s="48" t="s">
        <v>955</v>
      </c>
      <c r="AF207" s="48" t="s">
        <v>955</v>
      </c>
      <c r="AG207" s="48" t="s">
        <v>1981</v>
      </c>
      <c r="AH207" s="48" t="s">
        <v>1998</v>
      </c>
      <c r="AI207" s="48" t="s">
        <v>2077</v>
      </c>
      <c r="AJ207" s="48" t="s">
        <v>2018</v>
      </c>
      <c r="AK207" s="48" t="s">
        <v>2079</v>
      </c>
    </row>
    <row r="208" ht="22.5" customHeight="1">
      <c r="A208" s="58">
        <v>207.0</v>
      </c>
      <c r="B208" s="227">
        <f t="array" ref="B208">XLOOKUP(C208,SwiggyInvoiceAnnexture!$B$3:$B992,SwiggyInvoiceAnnexture!$A$3:$A992,"Order Not Found",0,1)</f>
        <v>45812</v>
      </c>
      <c r="C208" s="48">
        <v>2.07492198918811E14</v>
      </c>
      <c r="D208" s="48" t="s">
        <v>1563</v>
      </c>
      <c r="E208" s="248">
        <v>45806.75927083333</v>
      </c>
      <c r="F208" s="248">
        <v>45806.759409722225</v>
      </c>
      <c r="G208" s="248">
        <v>45806.80260416667</v>
      </c>
      <c r="H208" s="43">
        <v>810.0</v>
      </c>
      <c r="I208" s="43">
        <v>34.92</v>
      </c>
      <c r="J208" s="43">
        <v>17.21</v>
      </c>
      <c r="K208" s="43">
        <v>17.21</v>
      </c>
      <c r="L208" s="43">
        <v>0.0</v>
      </c>
      <c r="M208" s="43">
        <v>0.25</v>
      </c>
      <c r="N208" s="43">
        <v>0.25</v>
      </c>
      <c r="O208" s="43">
        <v>0.0</v>
      </c>
      <c r="P208" s="43">
        <v>0.0</v>
      </c>
      <c r="Q208" s="43">
        <v>0.0</v>
      </c>
      <c r="R208" s="43">
        <v>0.0</v>
      </c>
      <c r="S208" s="48" t="b">
        <v>0</v>
      </c>
      <c r="T208" s="48" t="b">
        <v>0</v>
      </c>
      <c r="U208" s="48" t="b">
        <v>0</v>
      </c>
      <c r="V208" s="43">
        <v>76.5</v>
      </c>
      <c r="W208" s="43">
        <v>0.0</v>
      </c>
      <c r="X208" s="43">
        <v>10.0</v>
      </c>
      <c r="Y208" s="48" t="s">
        <v>955</v>
      </c>
      <c r="Z208" s="48" t="s">
        <v>955</v>
      </c>
      <c r="AA208" s="48" t="s">
        <v>955</v>
      </c>
      <c r="AB208" s="48" t="s">
        <v>1967</v>
      </c>
      <c r="AC208" s="48">
        <v>2.0</v>
      </c>
      <c r="AD208" s="48" t="s">
        <v>1968</v>
      </c>
      <c r="AE208" s="48" t="s">
        <v>955</v>
      </c>
      <c r="AF208" s="48" t="s">
        <v>955</v>
      </c>
      <c r="AG208" s="48" t="s">
        <v>2018</v>
      </c>
      <c r="AH208" s="48" t="s">
        <v>2080</v>
      </c>
      <c r="AI208" s="48"/>
      <c r="AJ208" s="48"/>
      <c r="AK208" s="48"/>
    </row>
    <row r="209" ht="22.5" customHeight="1">
      <c r="A209" s="58">
        <v>208.0</v>
      </c>
      <c r="B209" s="227">
        <f t="array" ref="B209">XLOOKUP(C209,SwiggyInvoiceAnnexture!$B$3:$B992,SwiggyInvoiceAnnexture!$A$3:$A992,"Order Not Found",0,1)</f>
        <v>45812</v>
      </c>
      <c r="C209" s="48">
        <v>2.07494562141407E14</v>
      </c>
      <c r="D209" s="48" t="s">
        <v>1563</v>
      </c>
      <c r="E209" s="248">
        <v>45806.787141203706</v>
      </c>
      <c r="F209" s="248">
        <v>45806.787407407406</v>
      </c>
      <c r="G209" s="248">
        <v>45806.81836805555</v>
      </c>
      <c r="H209" s="43">
        <v>530.0</v>
      </c>
      <c r="I209" s="43">
        <v>25.26</v>
      </c>
      <c r="J209" s="43">
        <v>12.38</v>
      </c>
      <c r="K209" s="43">
        <v>12.38</v>
      </c>
      <c r="L209" s="43">
        <v>0.0</v>
      </c>
      <c r="M209" s="43">
        <v>0.25</v>
      </c>
      <c r="N209" s="43">
        <v>0.25</v>
      </c>
      <c r="O209" s="43">
        <v>0.0</v>
      </c>
      <c r="P209" s="43">
        <v>0.0</v>
      </c>
      <c r="Q209" s="43">
        <v>0.0</v>
      </c>
      <c r="R209" s="43">
        <v>0.0</v>
      </c>
      <c r="S209" s="48" t="b">
        <v>0</v>
      </c>
      <c r="T209" s="48" t="b">
        <v>0</v>
      </c>
      <c r="U209" s="48" t="b">
        <v>0</v>
      </c>
      <c r="V209" s="43">
        <v>0.0</v>
      </c>
      <c r="W209" s="43">
        <v>0.0</v>
      </c>
      <c r="X209" s="43">
        <v>10.0</v>
      </c>
      <c r="Y209" s="48" t="s">
        <v>955</v>
      </c>
      <c r="Z209" s="48" t="s">
        <v>955</v>
      </c>
      <c r="AA209" s="48" t="s">
        <v>955</v>
      </c>
      <c r="AB209" s="48" t="s">
        <v>1991</v>
      </c>
      <c r="AC209" s="48">
        <v>1.0</v>
      </c>
      <c r="AD209" s="48" t="s">
        <v>1968</v>
      </c>
      <c r="AE209" s="48" t="s">
        <v>955</v>
      </c>
      <c r="AF209" s="48" t="s">
        <v>955</v>
      </c>
      <c r="AG209" s="48" t="s">
        <v>2005</v>
      </c>
      <c r="AH209" s="48"/>
      <c r="AI209" s="48"/>
      <c r="AJ209" s="48"/>
      <c r="AK209" s="48"/>
    </row>
    <row r="210" ht="22.5" customHeight="1">
      <c r="A210" s="58">
        <v>209.0</v>
      </c>
      <c r="B210" s="227">
        <f t="array" ref="B210">XLOOKUP(C210,SwiggyInvoiceAnnexture!$B$3:$B992,SwiggyInvoiceAnnexture!$A$3:$A992,"Order Not Found",0,1)</f>
        <v>45812</v>
      </c>
      <c r="C210" s="48">
        <v>2.07502605066355E14</v>
      </c>
      <c r="D210" s="48" t="s">
        <v>1563</v>
      </c>
      <c r="E210" s="248">
        <v>45806.87991898148</v>
      </c>
      <c r="F210" s="248">
        <v>45806.88008101852</v>
      </c>
      <c r="G210" s="248">
        <v>45806.91784722222</v>
      </c>
      <c r="H210" s="43">
        <v>794.0</v>
      </c>
      <c r="I210" s="43">
        <v>34.26</v>
      </c>
      <c r="J210" s="43">
        <v>16.88</v>
      </c>
      <c r="K210" s="43">
        <v>16.88</v>
      </c>
      <c r="L210" s="43">
        <v>0.0</v>
      </c>
      <c r="M210" s="43">
        <v>0.25</v>
      </c>
      <c r="N210" s="43">
        <v>0.25</v>
      </c>
      <c r="O210" s="43">
        <v>0.0</v>
      </c>
      <c r="P210" s="43">
        <v>0.0</v>
      </c>
      <c r="Q210" s="43">
        <v>0.0</v>
      </c>
      <c r="R210" s="43">
        <v>0.0</v>
      </c>
      <c r="S210" s="48" t="b">
        <v>0</v>
      </c>
      <c r="T210" s="48" t="b">
        <v>0</v>
      </c>
      <c r="U210" s="48" t="b">
        <v>0</v>
      </c>
      <c r="V210" s="43">
        <v>75.0</v>
      </c>
      <c r="W210" s="43">
        <v>0.0</v>
      </c>
      <c r="X210" s="43">
        <v>10.0</v>
      </c>
      <c r="Y210" s="48" t="s">
        <v>955</v>
      </c>
      <c r="Z210" s="48" t="s">
        <v>955</v>
      </c>
      <c r="AA210" s="48" t="s">
        <v>955</v>
      </c>
      <c r="AB210" s="48" t="s">
        <v>1967</v>
      </c>
      <c r="AC210" s="48">
        <v>1.0</v>
      </c>
      <c r="AD210" s="48" t="s">
        <v>1968</v>
      </c>
      <c r="AE210" s="48" t="s">
        <v>955</v>
      </c>
      <c r="AF210" s="48" t="s">
        <v>955</v>
      </c>
      <c r="AG210" s="48" t="s">
        <v>2022</v>
      </c>
      <c r="AH210" s="48"/>
      <c r="AI210" s="48"/>
      <c r="AJ210" s="48"/>
      <c r="AK210" s="48"/>
    </row>
    <row r="211" ht="22.5" customHeight="1">
      <c r="A211" s="58">
        <v>210.0</v>
      </c>
      <c r="B211" s="227">
        <f t="array" ref="B211">XLOOKUP(C211,SwiggyInvoiceAnnexture!$B$3:$B992,SwiggyInvoiceAnnexture!$A$3:$A992,"Order Not Found",0,1)</f>
        <v>45812</v>
      </c>
      <c r="C211" s="48">
        <v>2.07583380599891E14</v>
      </c>
      <c r="D211" s="48" t="s">
        <v>1563</v>
      </c>
      <c r="E211" s="248">
        <v>45807.81481481482</v>
      </c>
      <c r="F211" s="248">
        <v>45807.815046296295</v>
      </c>
      <c r="G211" s="248">
        <v>45807.839641203704</v>
      </c>
      <c r="H211" s="43">
        <v>1301.0</v>
      </c>
      <c r="I211" s="43">
        <v>56.12</v>
      </c>
      <c r="J211" s="43">
        <v>27.56</v>
      </c>
      <c r="K211" s="43">
        <v>27.56</v>
      </c>
      <c r="L211" s="43">
        <v>0.0</v>
      </c>
      <c r="M211" s="43">
        <v>0.5</v>
      </c>
      <c r="N211" s="43">
        <v>0.5</v>
      </c>
      <c r="O211" s="43">
        <v>0.0</v>
      </c>
      <c r="P211" s="43">
        <v>0.0</v>
      </c>
      <c r="Q211" s="43">
        <v>0.0</v>
      </c>
      <c r="R211" s="43">
        <v>0.0</v>
      </c>
      <c r="S211" s="48" t="b">
        <v>0</v>
      </c>
      <c r="T211" s="48" t="b">
        <v>0</v>
      </c>
      <c r="U211" s="48" t="b">
        <v>0</v>
      </c>
      <c r="V211" s="43">
        <v>122.5</v>
      </c>
      <c r="W211" s="43">
        <v>0.0</v>
      </c>
      <c r="X211" s="43">
        <v>20.0</v>
      </c>
      <c r="Y211" s="48" t="s">
        <v>955</v>
      </c>
      <c r="Z211" s="48" t="s">
        <v>955</v>
      </c>
      <c r="AA211" s="48" t="s">
        <v>955</v>
      </c>
      <c r="AB211" s="48" t="s">
        <v>1967</v>
      </c>
      <c r="AC211" s="48">
        <v>2.0</v>
      </c>
      <c r="AD211" s="48" t="s">
        <v>1968</v>
      </c>
      <c r="AE211" s="48" t="s">
        <v>955</v>
      </c>
      <c r="AF211" s="48" t="s">
        <v>955</v>
      </c>
      <c r="AG211" s="48" t="s">
        <v>2031</v>
      </c>
      <c r="AH211" s="48" t="s">
        <v>2081</v>
      </c>
      <c r="AI211" s="48"/>
      <c r="AJ211" s="48"/>
      <c r="AK211" s="48"/>
    </row>
    <row r="212" ht="22.5" customHeight="1">
      <c r="A212" s="58">
        <v>211.0</v>
      </c>
      <c r="B212" s="227">
        <f t="array" ref="B212">XLOOKUP(C212,SwiggyInvoiceAnnexture!$B$3:$B992,SwiggyInvoiceAnnexture!$A$3:$A992,"Order Not Found",0,1)</f>
        <v>45812</v>
      </c>
      <c r="C212" s="48">
        <v>2.07586447393763E14</v>
      </c>
      <c r="D212" s="48" t="s">
        <v>1563</v>
      </c>
      <c r="E212" s="248">
        <v>45807.85030092593</v>
      </c>
      <c r="F212" s="248">
        <v>45807.850625</v>
      </c>
      <c r="G212" s="248">
        <v>45807.87525462963</v>
      </c>
      <c r="H212" s="43">
        <v>1672.0</v>
      </c>
      <c r="I212" s="43">
        <v>72.1</v>
      </c>
      <c r="J212" s="43">
        <v>35.55</v>
      </c>
      <c r="K212" s="43">
        <v>35.55</v>
      </c>
      <c r="L212" s="43">
        <v>0.0</v>
      </c>
      <c r="M212" s="43">
        <v>0.5</v>
      </c>
      <c r="N212" s="43">
        <v>0.5</v>
      </c>
      <c r="O212" s="43">
        <v>0.0</v>
      </c>
      <c r="P212" s="43">
        <v>0.0</v>
      </c>
      <c r="Q212" s="43">
        <v>0.0</v>
      </c>
      <c r="R212" s="43">
        <v>0.0</v>
      </c>
      <c r="S212" s="48" t="b">
        <v>0</v>
      </c>
      <c r="T212" s="48" t="b">
        <v>0</v>
      </c>
      <c r="U212" s="48" t="b">
        <v>0</v>
      </c>
      <c r="V212" s="43">
        <v>158.0</v>
      </c>
      <c r="W212" s="43">
        <v>0.0</v>
      </c>
      <c r="X212" s="43">
        <v>20.0</v>
      </c>
      <c r="Y212" s="48" t="s">
        <v>955</v>
      </c>
      <c r="Z212" s="48" t="s">
        <v>955</v>
      </c>
      <c r="AA212" s="48" t="s">
        <v>955</v>
      </c>
      <c r="AB212" s="48" t="s">
        <v>1967</v>
      </c>
      <c r="AC212" s="48">
        <v>3.0</v>
      </c>
      <c r="AD212" s="48" t="s">
        <v>1968</v>
      </c>
      <c r="AE212" s="48" t="s">
        <v>955</v>
      </c>
      <c r="AF212" s="48" t="s">
        <v>955</v>
      </c>
      <c r="AG212" s="48" t="s">
        <v>2014</v>
      </c>
      <c r="AH212" s="48" t="s">
        <v>1973</v>
      </c>
      <c r="AI212" s="48" t="s">
        <v>2047</v>
      </c>
      <c r="AJ212" s="48"/>
      <c r="AK212" s="48"/>
    </row>
    <row r="213" ht="22.5" customHeight="1">
      <c r="A213" s="58">
        <v>212.0</v>
      </c>
      <c r="B213" s="227">
        <f t="array" ref="B213">XLOOKUP(C213,SwiggyInvoiceAnnexture!$B$3:$B992,SwiggyInvoiceAnnexture!$A$3:$A992,"Order Not Found",0,1)</f>
        <v>45812</v>
      </c>
      <c r="C213" s="48">
        <v>2.07592163740268E14</v>
      </c>
      <c r="D213" s="48" t="s">
        <v>1563</v>
      </c>
      <c r="E213" s="248">
        <v>45807.916979166665</v>
      </c>
      <c r="F213" s="248">
        <v>45807.9171412037</v>
      </c>
      <c r="G213" s="248">
        <v>45807.942349537036</v>
      </c>
      <c r="H213" s="43">
        <v>768.0</v>
      </c>
      <c r="I213" s="43">
        <v>33.12</v>
      </c>
      <c r="J213" s="43">
        <v>16.31</v>
      </c>
      <c r="K213" s="43">
        <v>16.31</v>
      </c>
      <c r="L213" s="43">
        <v>0.0</v>
      </c>
      <c r="M213" s="43">
        <v>0.25</v>
      </c>
      <c r="N213" s="43">
        <v>0.25</v>
      </c>
      <c r="O213" s="43">
        <v>0.0</v>
      </c>
      <c r="P213" s="43">
        <v>0.0</v>
      </c>
      <c r="Q213" s="43">
        <v>0.0</v>
      </c>
      <c r="R213" s="43">
        <v>0.0</v>
      </c>
      <c r="S213" s="48" t="b">
        <v>0</v>
      </c>
      <c r="T213" s="48" t="b">
        <v>0</v>
      </c>
      <c r="U213" s="48" t="b">
        <v>0</v>
      </c>
      <c r="V213" s="43">
        <v>72.5</v>
      </c>
      <c r="W213" s="43">
        <v>0.0</v>
      </c>
      <c r="X213" s="43">
        <v>10.0</v>
      </c>
      <c r="Y213" s="48" t="s">
        <v>955</v>
      </c>
      <c r="Z213" s="48" t="s">
        <v>955</v>
      </c>
      <c r="AA213" s="48" t="s">
        <v>955</v>
      </c>
      <c r="AB213" s="48" t="s">
        <v>1967</v>
      </c>
      <c r="AC213" s="48">
        <v>1.0</v>
      </c>
      <c r="AD213" s="48" t="s">
        <v>1968</v>
      </c>
      <c r="AE213" s="48" t="s">
        <v>955</v>
      </c>
      <c r="AF213" s="48" t="s">
        <v>955</v>
      </c>
      <c r="AG213" s="48" t="s">
        <v>1974</v>
      </c>
      <c r="AH213" s="48"/>
      <c r="AI213" s="48"/>
      <c r="AJ213" s="48"/>
      <c r="AK213" s="48"/>
    </row>
    <row r="214" ht="22.5" customHeight="1">
      <c r="A214" s="58">
        <v>213.0</v>
      </c>
      <c r="B214" s="227">
        <f t="array" ref="B214">XLOOKUP(C214,SwiggyInvoiceAnnexture!$B$3:$B992,SwiggyInvoiceAnnexture!$A$3:$A992,"Order Not Found",0,1)</f>
        <v>45812</v>
      </c>
      <c r="C214" s="48">
        <v>2.07647489061026E14</v>
      </c>
      <c r="D214" s="48" t="s">
        <v>1563</v>
      </c>
      <c r="E214" s="248">
        <v>45808.556759259256</v>
      </c>
      <c r="F214" s="248">
        <v>45808.55704861111</v>
      </c>
      <c r="G214" s="248">
        <v>45808.59674768519</v>
      </c>
      <c r="H214" s="43">
        <v>810.0</v>
      </c>
      <c r="I214" s="43">
        <v>34.92</v>
      </c>
      <c r="J214" s="43">
        <v>17.21</v>
      </c>
      <c r="K214" s="43">
        <v>17.21</v>
      </c>
      <c r="L214" s="43">
        <v>0.0</v>
      </c>
      <c r="M214" s="43">
        <v>0.25</v>
      </c>
      <c r="N214" s="43">
        <v>0.25</v>
      </c>
      <c r="O214" s="43">
        <v>0.0</v>
      </c>
      <c r="P214" s="43">
        <v>0.0</v>
      </c>
      <c r="Q214" s="43">
        <v>0.0</v>
      </c>
      <c r="R214" s="43">
        <v>0.0</v>
      </c>
      <c r="S214" s="48" t="b">
        <v>0</v>
      </c>
      <c r="T214" s="48" t="b">
        <v>0</v>
      </c>
      <c r="U214" s="48" t="b">
        <v>0</v>
      </c>
      <c r="V214" s="43">
        <v>76.5</v>
      </c>
      <c r="W214" s="43">
        <v>0.0</v>
      </c>
      <c r="X214" s="43">
        <v>10.0</v>
      </c>
      <c r="Y214" s="48" t="s">
        <v>955</v>
      </c>
      <c r="Z214" s="48" t="s">
        <v>955</v>
      </c>
      <c r="AA214" s="48" t="s">
        <v>955</v>
      </c>
      <c r="AB214" s="48" t="s">
        <v>1967</v>
      </c>
      <c r="AC214" s="48">
        <v>1.0</v>
      </c>
      <c r="AD214" s="48" t="s">
        <v>1968</v>
      </c>
      <c r="AE214" s="48" t="s">
        <v>955</v>
      </c>
      <c r="AF214" s="48" t="s">
        <v>955</v>
      </c>
      <c r="AG214" s="48" t="s">
        <v>2053</v>
      </c>
      <c r="AH214" s="48"/>
      <c r="AI214" s="48"/>
      <c r="AJ214" s="48"/>
      <c r="AK214" s="48"/>
    </row>
    <row r="215" ht="22.5" customHeight="1">
      <c r="A215" s="58">
        <v>214.0</v>
      </c>
      <c r="B215" s="227">
        <f t="array" ref="B215">XLOOKUP(C215,SwiggyInvoiceAnnexture!$B$3:$B992,SwiggyInvoiceAnnexture!$A$3:$A992,"Order Not Found",0,1)</f>
        <v>45812</v>
      </c>
      <c r="C215" s="48">
        <v>2.07666616012381E14</v>
      </c>
      <c r="D215" s="48" t="s">
        <v>1563</v>
      </c>
      <c r="E215" s="248">
        <v>45808.77858796297</v>
      </c>
      <c r="F215" s="248">
        <v>45808.77883101852</v>
      </c>
      <c r="G215" s="248">
        <v>45808.810162037036</v>
      </c>
      <c r="H215" s="43">
        <v>1093.0</v>
      </c>
      <c r="I215" s="43">
        <v>47.82</v>
      </c>
      <c r="J215" s="43">
        <v>23.66</v>
      </c>
      <c r="K215" s="43">
        <v>23.66</v>
      </c>
      <c r="L215" s="43">
        <v>0.0</v>
      </c>
      <c r="M215" s="43">
        <v>0.25</v>
      </c>
      <c r="N215" s="43">
        <v>0.25</v>
      </c>
      <c r="O215" s="43">
        <v>0.0</v>
      </c>
      <c r="P215" s="43">
        <v>0.0</v>
      </c>
      <c r="Q215" s="43">
        <v>0.0</v>
      </c>
      <c r="R215" s="43">
        <v>0.0</v>
      </c>
      <c r="S215" s="48" t="b">
        <v>0</v>
      </c>
      <c r="T215" s="48" t="b">
        <v>0</v>
      </c>
      <c r="U215" s="48" t="b">
        <v>0</v>
      </c>
      <c r="V215" s="43">
        <v>88.49</v>
      </c>
      <c r="W215" s="43">
        <v>0.0</v>
      </c>
      <c r="X215" s="43">
        <v>10.0</v>
      </c>
      <c r="Y215" s="48" t="s">
        <v>955</v>
      </c>
      <c r="Z215" s="48" t="s">
        <v>955</v>
      </c>
      <c r="AA215" s="48" t="s">
        <v>955</v>
      </c>
      <c r="AB215" s="48" t="s">
        <v>1967</v>
      </c>
      <c r="AC215" s="48">
        <v>3.0</v>
      </c>
      <c r="AD215" s="48" t="s">
        <v>1968</v>
      </c>
      <c r="AE215" s="48" t="s">
        <v>955</v>
      </c>
      <c r="AF215" s="48" t="s">
        <v>955</v>
      </c>
      <c r="AG215" s="48" t="s">
        <v>1969</v>
      </c>
      <c r="AH215" s="48" t="s">
        <v>2057</v>
      </c>
      <c r="AI215" s="48" t="s">
        <v>1987</v>
      </c>
      <c r="AJ215" s="48"/>
      <c r="AK215" s="48"/>
    </row>
    <row r="216" ht="22.5" customHeight="1">
      <c r="A216" s="58">
        <v>215.0</v>
      </c>
      <c r="B216" s="227">
        <f t="array" ref="B216">XLOOKUP(C216,SwiggyInvoiceAnnexture!$B$3:$B992,SwiggyInvoiceAnnexture!$A$3:$A992,"Order Not Found",0,1)</f>
        <v>45812</v>
      </c>
      <c r="C216" s="48">
        <v>2.07670973979019E14</v>
      </c>
      <c r="D216" s="48" t="s">
        <v>1563</v>
      </c>
      <c r="E216" s="248">
        <v>45808.82859953704</v>
      </c>
      <c r="F216" s="248">
        <v>45808.82879629629</v>
      </c>
      <c r="G216" s="248">
        <v>45808.84501157407</v>
      </c>
      <c r="H216" s="43">
        <v>667.0</v>
      </c>
      <c r="I216" s="43">
        <v>31.76</v>
      </c>
      <c r="J216" s="43">
        <v>15.63</v>
      </c>
      <c r="K216" s="43">
        <v>15.63</v>
      </c>
      <c r="L216" s="43">
        <v>0.0</v>
      </c>
      <c r="M216" s="43">
        <v>0.25</v>
      </c>
      <c r="N216" s="43">
        <v>0.25</v>
      </c>
      <c r="O216" s="43">
        <v>0.0</v>
      </c>
      <c r="P216" s="43">
        <v>0.0</v>
      </c>
      <c r="Q216" s="43">
        <v>0.0</v>
      </c>
      <c r="R216" s="43">
        <v>0.0</v>
      </c>
      <c r="S216" s="48" t="b">
        <v>0</v>
      </c>
      <c r="T216" s="48" t="b">
        <v>0</v>
      </c>
      <c r="U216" s="48" t="b">
        <v>0</v>
      </c>
      <c r="V216" s="43">
        <v>0.0</v>
      </c>
      <c r="W216" s="43">
        <v>0.0</v>
      </c>
      <c r="X216" s="43">
        <v>10.0</v>
      </c>
      <c r="Y216" s="48" t="s">
        <v>955</v>
      </c>
      <c r="Z216" s="48" t="s">
        <v>955</v>
      </c>
      <c r="AA216" s="48" t="s">
        <v>955</v>
      </c>
      <c r="AB216" s="48" t="s">
        <v>1967</v>
      </c>
      <c r="AC216" s="48">
        <v>1.0</v>
      </c>
      <c r="AD216" s="48" t="s">
        <v>1968</v>
      </c>
      <c r="AE216" s="48" t="s">
        <v>955</v>
      </c>
      <c r="AF216" s="48" t="s">
        <v>955</v>
      </c>
      <c r="AG216" s="48" t="s">
        <v>2082</v>
      </c>
      <c r="AH216" s="48"/>
      <c r="AI216" s="48"/>
      <c r="AJ216" s="48"/>
      <c r="AK216" s="48"/>
    </row>
    <row r="217" ht="22.5" customHeight="1">
      <c r="A217" s="58">
        <v>216.0</v>
      </c>
      <c r="B217" s="227">
        <f t="array" ref="B217">XLOOKUP(C217,SwiggyInvoiceAnnexture!$B$3:$B992,SwiggyInvoiceAnnexture!$A$3:$A992,"Order Not Found",0,1)</f>
        <v>45812</v>
      </c>
      <c r="C217" s="48">
        <v>2.07672145507994E14</v>
      </c>
      <c r="D217" s="48" t="s">
        <v>1563</v>
      </c>
      <c r="E217" s="248">
        <v>45808.84196759259</v>
      </c>
      <c r="F217" s="248">
        <v>45808.84212962963</v>
      </c>
      <c r="G217" s="248">
        <v>45808.865902777776</v>
      </c>
      <c r="H217" s="43">
        <v>1386.0</v>
      </c>
      <c r="I217" s="43">
        <v>66.0</v>
      </c>
      <c r="J217" s="43">
        <v>32.5</v>
      </c>
      <c r="K217" s="43">
        <v>32.5</v>
      </c>
      <c r="L217" s="43">
        <v>0.0</v>
      </c>
      <c r="M217" s="43">
        <v>0.5</v>
      </c>
      <c r="N217" s="43">
        <v>0.5</v>
      </c>
      <c r="O217" s="43">
        <v>0.0</v>
      </c>
      <c r="P217" s="43">
        <v>0.0</v>
      </c>
      <c r="Q217" s="43">
        <v>0.0</v>
      </c>
      <c r="R217" s="43">
        <v>0.0</v>
      </c>
      <c r="S217" s="48" t="b">
        <v>0</v>
      </c>
      <c r="T217" s="48" t="b">
        <v>0</v>
      </c>
      <c r="U217" s="48" t="b">
        <v>0</v>
      </c>
      <c r="V217" s="43">
        <v>0.0</v>
      </c>
      <c r="W217" s="43">
        <v>0.0</v>
      </c>
      <c r="X217" s="43">
        <v>20.0</v>
      </c>
      <c r="Y217" s="48" t="s">
        <v>955</v>
      </c>
      <c r="Z217" s="48" t="s">
        <v>955</v>
      </c>
      <c r="AA217" s="48" t="s">
        <v>955</v>
      </c>
      <c r="AB217" s="48" t="s">
        <v>1967</v>
      </c>
      <c r="AC217" s="48">
        <v>3.0</v>
      </c>
      <c r="AD217" s="48" t="s">
        <v>1968</v>
      </c>
      <c r="AE217" s="48" t="s">
        <v>955</v>
      </c>
      <c r="AF217" s="48" t="s">
        <v>955</v>
      </c>
      <c r="AG217" s="48" t="s">
        <v>1995</v>
      </c>
      <c r="AH217" s="48" t="s">
        <v>2036</v>
      </c>
      <c r="AI217" s="48" t="s">
        <v>2000</v>
      </c>
      <c r="AJ217" s="48"/>
      <c r="AK217" s="48"/>
    </row>
    <row r="218" ht="22.5" customHeight="1">
      <c r="A218" s="58">
        <v>217.0</v>
      </c>
      <c r="B218" s="227">
        <f t="array" ref="B218">XLOOKUP(C218,SwiggyInvoiceAnnexture!$B$3:$B992,SwiggyInvoiceAnnexture!$A$3:$A992,"Order Not Found",0,1)</f>
        <v>45812</v>
      </c>
      <c r="C218" s="48">
        <v>2.07674271561867E14</v>
      </c>
      <c r="D218" s="48" t="s">
        <v>1563</v>
      </c>
      <c r="E218" s="248">
        <v>45808.866574074076</v>
      </c>
      <c r="F218" s="248">
        <v>45808.86693287037</v>
      </c>
      <c r="G218" s="248">
        <v>45808.88989583333</v>
      </c>
      <c r="H218" s="43">
        <v>815.0</v>
      </c>
      <c r="I218" s="43">
        <v>35.16</v>
      </c>
      <c r="J218" s="43">
        <v>17.33</v>
      </c>
      <c r="K218" s="43">
        <v>17.33</v>
      </c>
      <c r="L218" s="43">
        <v>0.0</v>
      </c>
      <c r="M218" s="43">
        <v>0.25</v>
      </c>
      <c r="N218" s="43">
        <v>0.25</v>
      </c>
      <c r="O218" s="43">
        <v>0.0</v>
      </c>
      <c r="P218" s="43">
        <v>0.0</v>
      </c>
      <c r="Q218" s="43">
        <v>0.0</v>
      </c>
      <c r="R218" s="43">
        <v>0.0</v>
      </c>
      <c r="S218" s="48" t="b">
        <v>0</v>
      </c>
      <c r="T218" s="48" t="b">
        <v>0</v>
      </c>
      <c r="U218" s="48" t="b">
        <v>0</v>
      </c>
      <c r="V218" s="43">
        <v>77.0</v>
      </c>
      <c r="W218" s="43">
        <v>0.0</v>
      </c>
      <c r="X218" s="43">
        <v>10.0</v>
      </c>
      <c r="Y218" s="48" t="s">
        <v>955</v>
      </c>
      <c r="Z218" s="48" t="s">
        <v>955</v>
      </c>
      <c r="AA218" s="48" t="s">
        <v>955</v>
      </c>
      <c r="AB218" s="48" t="s">
        <v>1967</v>
      </c>
      <c r="AC218" s="48">
        <v>1.0</v>
      </c>
      <c r="AD218" s="48" t="s">
        <v>1968</v>
      </c>
      <c r="AE218" s="48" t="s">
        <v>955</v>
      </c>
      <c r="AF218" s="48" t="s">
        <v>955</v>
      </c>
      <c r="AG218" s="48" t="s">
        <v>1988</v>
      </c>
      <c r="AH218" s="48"/>
      <c r="AI218" s="48"/>
      <c r="AJ218" s="48"/>
      <c r="AK218" s="48"/>
    </row>
    <row r="219" ht="22.5" customHeight="1">
      <c r="A219" s="58">
        <v>218.0</v>
      </c>
      <c r="B219" s="227">
        <f t="array" ref="B219">XLOOKUP(C219,SwiggyInvoiceAnnexture!$B$3:$B992,SwiggyInvoiceAnnexture!$A$3:$A992,"Order Not Found",0,1)</f>
        <v>45812</v>
      </c>
      <c r="C219" s="48">
        <v>2.07677593211029E14</v>
      </c>
      <c r="D219" s="48" t="s">
        <v>1563</v>
      </c>
      <c r="E219" s="248">
        <v>45808.905185185184</v>
      </c>
      <c r="F219" s="248">
        <v>45808.9053125</v>
      </c>
      <c r="G219" s="248">
        <v>45808.93077546296</v>
      </c>
      <c r="H219" s="43">
        <v>784.0</v>
      </c>
      <c r="I219" s="43">
        <v>33.76</v>
      </c>
      <c r="J219" s="43">
        <v>16.88</v>
      </c>
      <c r="K219" s="43">
        <v>16.88</v>
      </c>
      <c r="L219" s="43">
        <v>0.0</v>
      </c>
      <c r="M219" s="43">
        <v>0.0</v>
      </c>
      <c r="N219" s="43">
        <v>0.0</v>
      </c>
      <c r="O219" s="43">
        <v>0.0</v>
      </c>
      <c r="P219" s="43">
        <v>0.0</v>
      </c>
      <c r="Q219" s="43">
        <v>0.0</v>
      </c>
      <c r="R219" s="43">
        <v>0.0</v>
      </c>
      <c r="S219" s="48" t="b">
        <v>0</v>
      </c>
      <c r="T219" s="48" t="b">
        <v>0</v>
      </c>
      <c r="U219" s="48" t="b">
        <v>0</v>
      </c>
      <c r="V219" s="43">
        <v>75.0</v>
      </c>
      <c r="W219" s="43">
        <v>0.0</v>
      </c>
      <c r="X219" s="43">
        <v>0.0</v>
      </c>
      <c r="Y219" s="48" t="s">
        <v>955</v>
      </c>
      <c r="Z219" s="48" t="s">
        <v>955</v>
      </c>
      <c r="AA219" s="48" t="s">
        <v>955</v>
      </c>
      <c r="AB219" s="48" t="s">
        <v>1967</v>
      </c>
      <c r="AC219" s="48">
        <v>1.0</v>
      </c>
      <c r="AD219" s="48" t="s">
        <v>1968</v>
      </c>
      <c r="AE219" s="48" t="s">
        <v>955</v>
      </c>
      <c r="AF219" s="48" t="s">
        <v>955</v>
      </c>
      <c r="AG219" s="48" t="s">
        <v>2041</v>
      </c>
      <c r="AH219" s="48"/>
      <c r="AI219" s="48"/>
      <c r="AJ219" s="48"/>
      <c r="AK219" s="48"/>
    </row>
    <row r="220" ht="22.5" customHeight="1">
      <c r="A220" s="58">
        <v>219.0</v>
      </c>
      <c r="B220" s="227">
        <f t="array" ref="B220">XLOOKUP(C220,SwiggyInvoiceAnnexture!$B$3:$B992,SwiggyInvoiceAnnexture!$A$3:$A992,"Order Not Found",0,1)</f>
        <v>45812</v>
      </c>
      <c r="C220" s="48">
        <v>2.07678323066058E14</v>
      </c>
      <c r="D220" s="48" t="s">
        <v>1563</v>
      </c>
      <c r="E220" s="248">
        <v>45808.914143518516</v>
      </c>
      <c r="F220" s="248">
        <v>45808.91428240741</v>
      </c>
      <c r="G220" s="248">
        <v>45808.936574074076</v>
      </c>
      <c r="H220" s="43">
        <v>559.0</v>
      </c>
      <c r="I220" s="43">
        <v>24.38</v>
      </c>
      <c r="J220" s="43">
        <v>11.94</v>
      </c>
      <c r="K220" s="43">
        <v>11.94</v>
      </c>
      <c r="L220" s="43">
        <v>0.0</v>
      </c>
      <c r="M220" s="43">
        <v>0.25</v>
      </c>
      <c r="N220" s="43">
        <v>0.25</v>
      </c>
      <c r="O220" s="43">
        <v>0.0</v>
      </c>
      <c r="P220" s="43">
        <v>0.0</v>
      </c>
      <c r="Q220" s="43">
        <v>0.0</v>
      </c>
      <c r="R220" s="43">
        <v>0.0</v>
      </c>
      <c r="S220" s="48" t="b">
        <v>0</v>
      </c>
      <c r="T220" s="48" t="b">
        <v>0</v>
      </c>
      <c r="U220" s="48" t="b">
        <v>0</v>
      </c>
      <c r="V220" s="43">
        <v>47.5</v>
      </c>
      <c r="W220" s="43">
        <v>0.0</v>
      </c>
      <c r="X220" s="43">
        <v>10.0</v>
      </c>
      <c r="Y220" s="48" t="s">
        <v>955</v>
      </c>
      <c r="Z220" s="48" t="s">
        <v>955</v>
      </c>
      <c r="AA220" s="48" t="s">
        <v>955</v>
      </c>
      <c r="AB220" s="48" t="s">
        <v>1967</v>
      </c>
      <c r="AC220" s="48">
        <v>1.0</v>
      </c>
      <c r="AD220" s="48" t="s">
        <v>1968</v>
      </c>
      <c r="AE220" s="48" t="s">
        <v>955</v>
      </c>
      <c r="AF220" s="48" t="s">
        <v>955</v>
      </c>
      <c r="AG220" s="48" t="s">
        <v>1972</v>
      </c>
      <c r="AH220" s="48"/>
      <c r="AI220" s="48"/>
      <c r="AJ220" s="48"/>
      <c r="AK220" s="48"/>
    </row>
    <row r="221" ht="22.5" customHeight="1">
      <c r="A221" s="58">
        <v>220.0</v>
      </c>
      <c r="B221" s="227">
        <f t="array" ref="B221">XLOOKUP(C221,SwiggyInvoiceAnnexture!$B$3:$B992,SwiggyInvoiceAnnexture!$A$3:$A992,"Order Not Found",0,1)</f>
        <v>45812</v>
      </c>
      <c r="C221" s="48">
        <v>2.0768101195304E14</v>
      </c>
      <c r="D221" s="48" t="s">
        <v>1563</v>
      </c>
      <c r="E221" s="248">
        <v>45808.94464120371</v>
      </c>
      <c r="F221" s="248">
        <v>45808.944814814815</v>
      </c>
      <c r="G221" s="248">
        <v>45808.97107638889</v>
      </c>
      <c r="H221" s="43">
        <v>614.0</v>
      </c>
      <c r="I221" s="43">
        <v>29.26</v>
      </c>
      <c r="J221" s="43">
        <v>14.38</v>
      </c>
      <c r="K221" s="43">
        <v>14.38</v>
      </c>
      <c r="L221" s="43">
        <v>0.0</v>
      </c>
      <c r="M221" s="43">
        <v>0.25</v>
      </c>
      <c r="N221" s="43">
        <v>0.25</v>
      </c>
      <c r="O221" s="43">
        <v>0.0</v>
      </c>
      <c r="P221" s="43">
        <v>0.0</v>
      </c>
      <c r="Q221" s="43">
        <v>0.0</v>
      </c>
      <c r="R221" s="43">
        <v>0.0</v>
      </c>
      <c r="S221" s="48" t="b">
        <v>0</v>
      </c>
      <c r="T221" s="48" t="b">
        <v>0</v>
      </c>
      <c r="U221" s="48" t="b">
        <v>0</v>
      </c>
      <c r="V221" s="43">
        <v>0.0</v>
      </c>
      <c r="W221" s="43">
        <v>0.0</v>
      </c>
      <c r="X221" s="43">
        <v>10.0</v>
      </c>
      <c r="Y221" s="48" t="s">
        <v>955</v>
      </c>
      <c r="Z221" s="48" t="s">
        <v>955</v>
      </c>
      <c r="AA221" s="48" t="s">
        <v>955</v>
      </c>
      <c r="AB221" s="48" t="s">
        <v>1967</v>
      </c>
      <c r="AC221" s="48">
        <v>1.0</v>
      </c>
      <c r="AD221" s="48" t="s">
        <v>1968</v>
      </c>
      <c r="AE221" s="48" t="s">
        <v>955</v>
      </c>
      <c r="AF221" s="48" t="s">
        <v>955</v>
      </c>
      <c r="AG221" s="48" t="s">
        <v>2035</v>
      </c>
      <c r="AH221" s="48"/>
      <c r="AI221" s="48"/>
      <c r="AJ221" s="48"/>
      <c r="AK221" s="48"/>
    </row>
    <row r="222" ht="22.5" customHeight="1">
      <c r="A222" s="58">
        <v>221.0</v>
      </c>
      <c r="B222" s="227">
        <f t="array" ref="B222">XLOOKUP(C222,SwiggyInvoiceAnnexture!$B$3:$B992,SwiggyInvoiceAnnexture!$A$3:$A992,"Order Not Found",0,1)</f>
        <v>45819</v>
      </c>
      <c r="C222" s="48">
        <v>2.07840032594252E14</v>
      </c>
      <c r="D222" s="48" t="s">
        <v>1563</v>
      </c>
      <c r="E222" s="248">
        <v>45810.785474537035</v>
      </c>
      <c r="F222" s="248">
        <v>45810.78576388889</v>
      </c>
      <c r="G222" s="248">
        <v>45810.8124537037</v>
      </c>
      <c r="H222" s="43">
        <v>1432.0</v>
      </c>
      <c r="I222" s="43">
        <v>61.76</v>
      </c>
      <c r="J222" s="43">
        <v>30.38</v>
      </c>
      <c r="K222" s="43">
        <v>30.38</v>
      </c>
      <c r="L222" s="43">
        <v>0.0</v>
      </c>
      <c r="M222" s="43">
        <v>0.5</v>
      </c>
      <c r="N222" s="43">
        <v>0.5</v>
      </c>
      <c r="O222" s="43">
        <v>0.0</v>
      </c>
      <c r="P222" s="43">
        <v>0.0</v>
      </c>
      <c r="Q222" s="43">
        <v>0.0</v>
      </c>
      <c r="R222" s="43">
        <v>0.0</v>
      </c>
      <c r="S222" s="48" t="b">
        <v>0</v>
      </c>
      <c r="T222" s="48" t="b">
        <v>0</v>
      </c>
      <c r="U222" s="48" t="b">
        <v>0</v>
      </c>
      <c r="V222" s="43">
        <v>135.0</v>
      </c>
      <c r="W222" s="43">
        <v>0.0</v>
      </c>
      <c r="X222" s="43">
        <v>20.0</v>
      </c>
      <c r="Y222" s="48" t="s">
        <v>955</v>
      </c>
      <c r="Z222" s="48" t="s">
        <v>955</v>
      </c>
      <c r="AA222" s="48" t="s">
        <v>955</v>
      </c>
      <c r="AB222" s="48" t="s">
        <v>1967</v>
      </c>
      <c r="AC222" s="48">
        <v>2.0</v>
      </c>
      <c r="AD222" s="48" t="s">
        <v>1968</v>
      </c>
      <c r="AE222" s="48" t="s">
        <v>955</v>
      </c>
      <c r="AF222" s="48" t="s">
        <v>955</v>
      </c>
      <c r="AG222" s="48" t="s">
        <v>1999</v>
      </c>
      <c r="AH222" s="48" t="s">
        <v>1974</v>
      </c>
      <c r="AI222" s="48"/>
      <c r="AJ222" s="48"/>
      <c r="AK222" s="48"/>
    </row>
    <row r="223" ht="22.5" customHeight="1">
      <c r="A223" s="58">
        <v>222.0</v>
      </c>
      <c r="B223" s="227">
        <f t="array" ref="B223">XLOOKUP(C223,SwiggyInvoiceAnnexture!$B$3:$B992,SwiggyInvoiceAnnexture!$A$3:$A992,"Order Not Found",0,1)</f>
        <v>45819</v>
      </c>
      <c r="C223" s="48">
        <v>2.07842491619223E14</v>
      </c>
      <c r="D223" s="48" t="s">
        <v>1563</v>
      </c>
      <c r="E223" s="248">
        <v>45810.81375</v>
      </c>
      <c r="F223" s="248">
        <v>45810.81394675926</v>
      </c>
      <c r="G223" s="248">
        <v>45810.84297453704</v>
      </c>
      <c r="H223" s="43">
        <v>420.0</v>
      </c>
      <c r="I223" s="43">
        <v>20.0</v>
      </c>
      <c r="J223" s="43">
        <v>10.0</v>
      </c>
      <c r="K223" s="43">
        <v>10.0</v>
      </c>
      <c r="L223" s="43">
        <v>0.0</v>
      </c>
      <c r="M223" s="43">
        <v>0.0</v>
      </c>
      <c r="N223" s="43">
        <v>0.0</v>
      </c>
      <c r="O223" s="43">
        <v>0.0</v>
      </c>
      <c r="P223" s="43">
        <v>0.0</v>
      </c>
      <c r="Q223" s="43">
        <v>0.0</v>
      </c>
      <c r="R223" s="43">
        <v>0.0</v>
      </c>
      <c r="S223" s="48" t="b">
        <v>0</v>
      </c>
      <c r="T223" s="48" t="b">
        <v>0</v>
      </c>
      <c r="U223" s="48" t="b">
        <v>0</v>
      </c>
      <c r="V223" s="43">
        <v>0.0</v>
      </c>
      <c r="W223" s="43">
        <v>0.0</v>
      </c>
      <c r="X223" s="43">
        <v>0.0</v>
      </c>
      <c r="Y223" s="48" t="s">
        <v>955</v>
      </c>
      <c r="Z223" s="48" t="s">
        <v>955</v>
      </c>
      <c r="AA223" s="48" t="s">
        <v>955</v>
      </c>
      <c r="AB223" s="48" t="s">
        <v>1967</v>
      </c>
      <c r="AC223" s="48">
        <v>1.0</v>
      </c>
      <c r="AD223" s="48" t="s">
        <v>1968</v>
      </c>
      <c r="AE223" s="48" t="s">
        <v>955</v>
      </c>
      <c r="AF223" s="48" t="s">
        <v>955</v>
      </c>
      <c r="AG223" s="48" t="s">
        <v>2083</v>
      </c>
      <c r="AH223" s="48"/>
      <c r="AI223" s="48"/>
      <c r="AJ223" s="48"/>
      <c r="AK223" s="48"/>
    </row>
    <row r="224" ht="22.5" customHeight="1">
      <c r="A224" s="58">
        <v>223.0</v>
      </c>
      <c r="B224" s="227">
        <f t="array" ref="B224">XLOOKUP(C224,SwiggyInvoiceAnnexture!$B$3:$B992,SwiggyInvoiceAnnexture!$A$3:$A992,"Order Not Found",0,1)</f>
        <v>45819</v>
      </c>
      <c r="C224" s="48">
        <v>2.0784574916744E14</v>
      </c>
      <c r="D224" s="48" t="s">
        <v>1563</v>
      </c>
      <c r="E224" s="248">
        <v>45810.85152777778</v>
      </c>
      <c r="F224" s="248">
        <v>45810.85170138889</v>
      </c>
      <c r="G224" s="248">
        <v>45810.875543981485</v>
      </c>
      <c r="H224" s="43">
        <v>1181.0</v>
      </c>
      <c r="I224" s="43">
        <v>50.9</v>
      </c>
      <c r="J224" s="43">
        <v>25.2</v>
      </c>
      <c r="K224" s="43">
        <v>25.2</v>
      </c>
      <c r="L224" s="43">
        <v>0.0</v>
      </c>
      <c r="M224" s="43">
        <v>0.25</v>
      </c>
      <c r="N224" s="43">
        <v>0.25</v>
      </c>
      <c r="O224" s="43">
        <v>0.0</v>
      </c>
      <c r="P224" s="43">
        <v>0.0</v>
      </c>
      <c r="Q224" s="43">
        <v>0.0</v>
      </c>
      <c r="R224" s="43">
        <v>0.0</v>
      </c>
      <c r="S224" s="48" t="b">
        <v>0</v>
      </c>
      <c r="T224" s="48" t="b">
        <v>0</v>
      </c>
      <c r="U224" s="48" t="b">
        <v>0</v>
      </c>
      <c r="V224" s="43">
        <v>112.0</v>
      </c>
      <c r="W224" s="43">
        <v>0.0</v>
      </c>
      <c r="X224" s="43">
        <v>10.0</v>
      </c>
      <c r="Y224" s="48" t="s">
        <v>955</v>
      </c>
      <c r="Z224" s="48" t="s">
        <v>955</v>
      </c>
      <c r="AA224" s="48" t="s">
        <v>955</v>
      </c>
      <c r="AB224" s="48" t="s">
        <v>1967</v>
      </c>
      <c r="AC224" s="48">
        <v>2.0</v>
      </c>
      <c r="AD224" s="48" t="s">
        <v>1968</v>
      </c>
      <c r="AE224" s="48" t="s">
        <v>955</v>
      </c>
      <c r="AF224" s="48" t="s">
        <v>955</v>
      </c>
      <c r="AG224" s="48" t="s">
        <v>2066</v>
      </c>
      <c r="AH224" s="48" t="s">
        <v>2084</v>
      </c>
      <c r="AI224" s="48"/>
      <c r="AJ224" s="48"/>
      <c r="AK224" s="48"/>
    </row>
    <row r="225" ht="22.5" customHeight="1">
      <c r="A225" s="58">
        <v>224.0</v>
      </c>
      <c r="B225" s="227">
        <f t="array" ref="B225">XLOOKUP(C225,SwiggyInvoiceAnnexture!$B$3:$B992,SwiggyInvoiceAnnexture!$A$3:$A992,"Order Not Found",0,1)</f>
        <v>45819</v>
      </c>
      <c r="C225" s="48">
        <v>2.0784789486544E14</v>
      </c>
      <c r="D225" s="48" t="s">
        <v>1563</v>
      </c>
      <c r="E225" s="248">
        <v>45810.87637731482</v>
      </c>
      <c r="F225" s="248">
        <v>45810.87650462963</v>
      </c>
      <c r="G225" s="248">
        <v>45810.89733796296</v>
      </c>
      <c r="H225" s="43">
        <v>367.0</v>
      </c>
      <c r="I225" s="43">
        <v>17.5</v>
      </c>
      <c r="J225" s="43">
        <v>8.75</v>
      </c>
      <c r="K225" s="43">
        <v>8.75</v>
      </c>
      <c r="L225" s="43">
        <v>0.0</v>
      </c>
      <c r="M225" s="43">
        <v>0.0</v>
      </c>
      <c r="N225" s="43">
        <v>0.0</v>
      </c>
      <c r="O225" s="43">
        <v>0.0</v>
      </c>
      <c r="P225" s="43">
        <v>0.0</v>
      </c>
      <c r="Q225" s="43">
        <v>0.0</v>
      </c>
      <c r="R225" s="43">
        <v>0.0</v>
      </c>
      <c r="S225" s="48" t="b">
        <v>0</v>
      </c>
      <c r="T225" s="48" t="b">
        <v>0</v>
      </c>
      <c r="U225" s="48" t="b">
        <v>0</v>
      </c>
      <c r="V225" s="43">
        <v>0.0</v>
      </c>
      <c r="W225" s="43">
        <v>0.0</v>
      </c>
      <c r="X225" s="43">
        <v>0.0</v>
      </c>
      <c r="Y225" s="48" t="s">
        <v>955</v>
      </c>
      <c r="Z225" s="48" t="s">
        <v>955</v>
      </c>
      <c r="AA225" s="48" t="s">
        <v>955</v>
      </c>
      <c r="AB225" s="48" t="s">
        <v>1967</v>
      </c>
      <c r="AC225" s="48">
        <v>1.0</v>
      </c>
      <c r="AD225" s="48" t="s">
        <v>1968</v>
      </c>
      <c r="AE225" s="48" t="s">
        <v>955</v>
      </c>
      <c r="AF225" s="48" t="s">
        <v>955</v>
      </c>
      <c r="AG225" s="48" t="s">
        <v>2017</v>
      </c>
      <c r="AH225" s="48"/>
      <c r="AI225" s="48"/>
      <c r="AJ225" s="48"/>
      <c r="AK225" s="48"/>
    </row>
    <row r="226" ht="22.5" customHeight="1">
      <c r="A226" s="58">
        <v>225.0</v>
      </c>
      <c r="B226" s="227">
        <f t="array" ref="B226">XLOOKUP(C226,SwiggyInvoiceAnnexture!$B$3:$B992,SwiggyInvoiceAnnexture!$A$3:$A992,"Order Not Found",0,1)</f>
        <v>45819</v>
      </c>
      <c r="C226" s="48">
        <v>2.07851448876057E14</v>
      </c>
      <c r="D226" s="48" t="s">
        <v>1563</v>
      </c>
      <c r="E226" s="248">
        <v>45810.91748842593</v>
      </c>
      <c r="F226" s="248">
        <v>45810.917592592596</v>
      </c>
      <c r="G226" s="248">
        <v>45810.94059027778</v>
      </c>
      <c r="H226" s="43">
        <v>664.0</v>
      </c>
      <c r="I226" s="43">
        <v>28.62</v>
      </c>
      <c r="J226" s="43">
        <v>14.06</v>
      </c>
      <c r="K226" s="43">
        <v>14.06</v>
      </c>
      <c r="L226" s="43">
        <v>0.0</v>
      </c>
      <c r="M226" s="43">
        <v>0.25</v>
      </c>
      <c r="N226" s="43">
        <v>0.25</v>
      </c>
      <c r="O226" s="43">
        <v>0.0</v>
      </c>
      <c r="P226" s="43">
        <v>0.0</v>
      </c>
      <c r="Q226" s="43">
        <v>0.0</v>
      </c>
      <c r="R226" s="43">
        <v>0.0</v>
      </c>
      <c r="S226" s="48" t="b">
        <v>0</v>
      </c>
      <c r="T226" s="48" t="b">
        <v>0</v>
      </c>
      <c r="U226" s="48" t="b">
        <v>0</v>
      </c>
      <c r="V226" s="43">
        <v>62.5</v>
      </c>
      <c r="W226" s="43">
        <v>0.0</v>
      </c>
      <c r="X226" s="43">
        <v>10.0</v>
      </c>
      <c r="Y226" s="48" t="s">
        <v>955</v>
      </c>
      <c r="Z226" s="48" t="s">
        <v>955</v>
      </c>
      <c r="AA226" s="48" t="s">
        <v>955</v>
      </c>
      <c r="AB226" s="48" t="s">
        <v>1967</v>
      </c>
      <c r="AC226" s="48">
        <v>1.0</v>
      </c>
      <c r="AD226" s="48" t="s">
        <v>1968</v>
      </c>
      <c r="AE226" s="48" t="s">
        <v>955</v>
      </c>
      <c r="AF226" s="48" t="s">
        <v>955</v>
      </c>
      <c r="AG226" s="48" t="s">
        <v>2014</v>
      </c>
      <c r="AH226" s="48"/>
      <c r="AI226" s="48"/>
      <c r="AJ226" s="48"/>
      <c r="AK226" s="48"/>
    </row>
    <row r="227" ht="22.5" customHeight="1">
      <c r="A227" s="58">
        <v>226.0</v>
      </c>
      <c r="B227" s="227">
        <f t="array" ref="B227">XLOOKUP(C227,SwiggyInvoiceAnnexture!$B$3:$B992,SwiggyInvoiceAnnexture!$A$3:$A992,"Order Not Found",0,1)</f>
        <v>45819</v>
      </c>
      <c r="C227" s="48">
        <v>2.07926061068021E14</v>
      </c>
      <c r="D227" s="48" t="s">
        <v>1563</v>
      </c>
      <c r="E227" s="248">
        <v>45811.780856481484</v>
      </c>
      <c r="F227" s="248">
        <v>45811.78104166667</v>
      </c>
      <c r="G227" s="248">
        <v>45811.84162037037</v>
      </c>
      <c r="H227" s="43">
        <v>1349.0</v>
      </c>
      <c r="I227" s="43">
        <v>64.26</v>
      </c>
      <c r="J227" s="43">
        <v>31.63</v>
      </c>
      <c r="K227" s="43">
        <v>31.63</v>
      </c>
      <c r="L227" s="43">
        <v>0.0</v>
      </c>
      <c r="M227" s="43">
        <v>0.5</v>
      </c>
      <c r="N227" s="43">
        <v>0.5</v>
      </c>
      <c r="O227" s="43">
        <v>0.0</v>
      </c>
      <c r="P227" s="43">
        <v>0.0</v>
      </c>
      <c r="Q227" s="43">
        <v>0.0</v>
      </c>
      <c r="R227" s="43">
        <v>0.0</v>
      </c>
      <c r="S227" s="48" t="b">
        <v>0</v>
      </c>
      <c r="T227" s="48" t="b">
        <v>0</v>
      </c>
      <c r="U227" s="48" t="b">
        <v>0</v>
      </c>
      <c r="V227" s="43">
        <v>0.0</v>
      </c>
      <c r="W227" s="43">
        <v>0.0</v>
      </c>
      <c r="X227" s="43">
        <v>20.0</v>
      </c>
      <c r="Y227" s="48" t="s">
        <v>955</v>
      </c>
      <c r="Z227" s="48" t="s">
        <v>955</v>
      </c>
      <c r="AA227" s="48" t="s">
        <v>955</v>
      </c>
      <c r="AB227" s="48" t="s">
        <v>1967</v>
      </c>
      <c r="AC227" s="48">
        <v>2.0</v>
      </c>
      <c r="AD227" s="48" t="s">
        <v>1968</v>
      </c>
      <c r="AE227" s="48" t="s">
        <v>955</v>
      </c>
      <c r="AF227" s="48" t="s">
        <v>955</v>
      </c>
      <c r="AG227" s="48" t="s">
        <v>2014</v>
      </c>
      <c r="AH227" s="48" t="s">
        <v>1989</v>
      </c>
      <c r="AI227" s="48"/>
      <c r="AJ227" s="48"/>
      <c r="AK227" s="48"/>
    </row>
    <row r="228" ht="22.5" customHeight="1">
      <c r="A228" s="58">
        <v>227.0</v>
      </c>
      <c r="B228" s="227">
        <f t="array" ref="B228">XLOOKUP(C228,SwiggyInvoiceAnnexture!$B$3:$B992,SwiggyInvoiceAnnexture!$A$3:$A992,"Order Not Found",0,1)</f>
        <v>45819</v>
      </c>
      <c r="C228" s="48">
        <v>2.07929075136735E14</v>
      </c>
      <c r="D228" s="48" t="s">
        <v>1563</v>
      </c>
      <c r="E228" s="248">
        <v>45811.81599537037</v>
      </c>
      <c r="F228" s="248">
        <v>45811.81618055556</v>
      </c>
      <c r="G228" s="248">
        <v>45811.8396875</v>
      </c>
      <c r="H228" s="43">
        <v>1657.0</v>
      </c>
      <c r="I228" s="43">
        <v>72.06</v>
      </c>
      <c r="J228" s="43">
        <v>35.53</v>
      </c>
      <c r="K228" s="43">
        <v>35.53</v>
      </c>
      <c r="L228" s="43">
        <v>0.0</v>
      </c>
      <c r="M228" s="43">
        <v>0.5</v>
      </c>
      <c r="N228" s="43">
        <v>0.5</v>
      </c>
      <c r="O228" s="43">
        <v>0.0</v>
      </c>
      <c r="P228" s="43">
        <v>0.0</v>
      </c>
      <c r="Q228" s="43">
        <v>0.0</v>
      </c>
      <c r="R228" s="43">
        <v>0.0</v>
      </c>
      <c r="S228" s="48" t="b">
        <v>0</v>
      </c>
      <c r="T228" s="48" t="b">
        <v>0</v>
      </c>
      <c r="U228" s="48" t="b">
        <v>0</v>
      </c>
      <c r="V228" s="43">
        <v>144.0</v>
      </c>
      <c r="W228" s="43">
        <v>0.0</v>
      </c>
      <c r="X228" s="43">
        <v>20.0</v>
      </c>
      <c r="Y228" s="48" t="s">
        <v>955</v>
      </c>
      <c r="Z228" s="48" t="s">
        <v>955</v>
      </c>
      <c r="AA228" s="48" t="s">
        <v>955</v>
      </c>
      <c r="AB228" s="48" t="s">
        <v>1967</v>
      </c>
      <c r="AC228" s="48">
        <v>2.0</v>
      </c>
      <c r="AD228" s="48" t="s">
        <v>1968</v>
      </c>
      <c r="AE228" s="48" t="s">
        <v>955</v>
      </c>
      <c r="AF228" s="48" t="s">
        <v>955</v>
      </c>
      <c r="AG228" s="48" t="s">
        <v>2006</v>
      </c>
      <c r="AH228" s="48" t="s">
        <v>2007</v>
      </c>
      <c r="AI228" s="48"/>
      <c r="AJ228" s="48"/>
      <c r="AK228" s="48"/>
    </row>
    <row r="229" ht="22.5" customHeight="1">
      <c r="A229" s="58">
        <v>228.0</v>
      </c>
      <c r="B229" s="227">
        <f t="array" ref="B229">XLOOKUP(C229,SwiggyInvoiceAnnexture!$B$3:$B992,SwiggyInvoiceAnnexture!$A$3:$A992,"Order Not Found",0,1)</f>
        <v>45819</v>
      </c>
      <c r="C229" s="48">
        <v>2.07931387141841E14</v>
      </c>
      <c r="D229" s="48" t="s">
        <v>1563</v>
      </c>
      <c r="E229" s="248">
        <v>45811.84269675926</v>
      </c>
      <c r="F229" s="248">
        <v>45811.84289351852</v>
      </c>
      <c r="G229" s="248">
        <v>45811.86207175926</v>
      </c>
      <c r="H229" s="43">
        <v>768.0</v>
      </c>
      <c r="I229" s="43">
        <v>33.12</v>
      </c>
      <c r="J229" s="43">
        <v>16.31</v>
      </c>
      <c r="K229" s="43">
        <v>16.31</v>
      </c>
      <c r="L229" s="43">
        <v>0.0</v>
      </c>
      <c r="M229" s="43">
        <v>0.25</v>
      </c>
      <c r="N229" s="43">
        <v>0.25</v>
      </c>
      <c r="O229" s="43">
        <v>0.0</v>
      </c>
      <c r="P229" s="43">
        <v>0.0</v>
      </c>
      <c r="Q229" s="43">
        <v>0.0</v>
      </c>
      <c r="R229" s="43">
        <v>0.0</v>
      </c>
      <c r="S229" s="48" t="b">
        <v>0</v>
      </c>
      <c r="T229" s="48" t="b">
        <v>0</v>
      </c>
      <c r="U229" s="48" t="b">
        <v>0</v>
      </c>
      <c r="V229" s="43">
        <v>72.5</v>
      </c>
      <c r="W229" s="43">
        <v>0.0</v>
      </c>
      <c r="X229" s="43">
        <v>10.0</v>
      </c>
      <c r="Y229" s="48" t="s">
        <v>955</v>
      </c>
      <c r="Z229" s="48" t="s">
        <v>955</v>
      </c>
      <c r="AA229" s="48" t="s">
        <v>955</v>
      </c>
      <c r="AB229" s="48" t="s">
        <v>1967</v>
      </c>
      <c r="AC229" s="48">
        <v>1.0</v>
      </c>
      <c r="AD229" s="48" t="s">
        <v>1968</v>
      </c>
      <c r="AE229" s="48" t="s">
        <v>955</v>
      </c>
      <c r="AF229" s="48" t="s">
        <v>955</v>
      </c>
      <c r="AG229" s="48" t="s">
        <v>2032</v>
      </c>
      <c r="AH229" s="48"/>
      <c r="AI229" s="48"/>
      <c r="AJ229" s="48"/>
      <c r="AK229" s="48"/>
    </row>
    <row r="230" ht="22.5" customHeight="1">
      <c r="A230" s="58">
        <v>229.0</v>
      </c>
      <c r="B230" s="227">
        <f t="array" ref="B230">XLOOKUP(C230,SwiggyInvoiceAnnexture!$B$3:$B992,SwiggyInvoiceAnnexture!$A$3:$A992,"Order Not Found",0,1)</f>
        <v>45819</v>
      </c>
      <c r="C230" s="48">
        <v>2.07932780521151E14</v>
      </c>
      <c r="D230" s="48" t="s">
        <v>1563</v>
      </c>
      <c r="E230" s="248">
        <v>45811.8591087963</v>
      </c>
      <c r="F230" s="248">
        <v>45811.85927083333</v>
      </c>
      <c r="G230" s="248">
        <v>45811.89114583333</v>
      </c>
      <c r="H230" s="43">
        <v>1071.0</v>
      </c>
      <c r="I230" s="43">
        <v>46.18</v>
      </c>
      <c r="J230" s="43">
        <v>22.84</v>
      </c>
      <c r="K230" s="43">
        <v>22.84</v>
      </c>
      <c r="L230" s="43">
        <v>0.0</v>
      </c>
      <c r="M230" s="43">
        <v>0.25</v>
      </c>
      <c r="N230" s="43">
        <v>0.25</v>
      </c>
      <c r="O230" s="43">
        <v>0.0</v>
      </c>
      <c r="P230" s="43">
        <v>0.0</v>
      </c>
      <c r="Q230" s="43">
        <v>0.0</v>
      </c>
      <c r="R230" s="43">
        <v>0.0</v>
      </c>
      <c r="S230" s="48" t="b">
        <v>0</v>
      </c>
      <c r="T230" s="48" t="b">
        <v>0</v>
      </c>
      <c r="U230" s="48" t="b">
        <v>0</v>
      </c>
      <c r="V230" s="43">
        <v>101.49</v>
      </c>
      <c r="W230" s="43">
        <v>0.0</v>
      </c>
      <c r="X230" s="43">
        <v>10.0</v>
      </c>
      <c r="Y230" s="48" t="s">
        <v>955</v>
      </c>
      <c r="Z230" s="48" t="s">
        <v>955</v>
      </c>
      <c r="AA230" s="48" t="s">
        <v>955</v>
      </c>
      <c r="AB230" s="48" t="s">
        <v>1967</v>
      </c>
      <c r="AC230" s="48">
        <v>2.0</v>
      </c>
      <c r="AD230" s="48" t="s">
        <v>1968</v>
      </c>
      <c r="AE230" s="48" t="s">
        <v>955</v>
      </c>
      <c r="AF230" s="48" t="s">
        <v>955</v>
      </c>
      <c r="AG230" s="48" t="s">
        <v>1997</v>
      </c>
      <c r="AH230" s="48" t="s">
        <v>2085</v>
      </c>
      <c r="AI230" s="48"/>
      <c r="AJ230" s="48"/>
      <c r="AK230" s="48"/>
    </row>
    <row r="231" ht="22.5" customHeight="1">
      <c r="A231" s="58">
        <v>230.0</v>
      </c>
      <c r="B231" s="227">
        <f t="array" ref="B231">XLOOKUP(C231,SwiggyInvoiceAnnexture!$B$3:$B992,SwiggyInvoiceAnnexture!$A$3:$A992,"Order Not Found",0,1)</f>
        <v>45819</v>
      </c>
      <c r="C231" s="48">
        <v>2.07942482741425E14</v>
      </c>
      <c r="D231" s="48" t="s">
        <v>1563</v>
      </c>
      <c r="E231" s="248">
        <v>45811.97116898148</v>
      </c>
      <c r="F231" s="248">
        <v>45811.971296296295</v>
      </c>
      <c r="G231" s="248">
        <v>45811.9991087963</v>
      </c>
      <c r="H231" s="43">
        <v>611.0</v>
      </c>
      <c r="I231" s="43">
        <v>26.38</v>
      </c>
      <c r="J231" s="43">
        <v>12.94</v>
      </c>
      <c r="K231" s="43">
        <v>12.94</v>
      </c>
      <c r="L231" s="43">
        <v>0.0</v>
      </c>
      <c r="M231" s="43">
        <v>0.25</v>
      </c>
      <c r="N231" s="43">
        <v>0.25</v>
      </c>
      <c r="O231" s="43">
        <v>0.0</v>
      </c>
      <c r="P231" s="43">
        <v>0.0</v>
      </c>
      <c r="Q231" s="43">
        <v>0.0</v>
      </c>
      <c r="R231" s="43">
        <v>0.0</v>
      </c>
      <c r="S231" s="48" t="b">
        <v>0</v>
      </c>
      <c r="T231" s="48" t="b">
        <v>0</v>
      </c>
      <c r="U231" s="48" t="b">
        <v>0</v>
      </c>
      <c r="V231" s="43">
        <v>57.5</v>
      </c>
      <c r="W231" s="43">
        <v>0.0</v>
      </c>
      <c r="X231" s="43">
        <v>10.0</v>
      </c>
      <c r="Y231" s="48" t="s">
        <v>955</v>
      </c>
      <c r="Z231" s="48" t="s">
        <v>955</v>
      </c>
      <c r="AA231" s="48" t="s">
        <v>955</v>
      </c>
      <c r="AB231" s="48" t="s">
        <v>1967</v>
      </c>
      <c r="AC231" s="48">
        <v>1.0</v>
      </c>
      <c r="AD231" s="48" t="s">
        <v>1968</v>
      </c>
      <c r="AE231" s="48" t="s">
        <v>955</v>
      </c>
      <c r="AF231" s="48" t="s">
        <v>955</v>
      </c>
      <c r="AG231" s="48" t="s">
        <v>1975</v>
      </c>
      <c r="AH231" s="48"/>
      <c r="AI231" s="48"/>
      <c r="AJ231" s="48"/>
      <c r="AK231" s="48"/>
    </row>
    <row r="232" ht="22.5" customHeight="1">
      <c r="A232" s="58">
        <v>231.0</v>
      </c>
      <c r="B232" s="227">
        <f t="array" ref="B232">XLOOKUP(C232,SwiggyInvoiceAnnexture!$B$3:$B992,SwiggyInvoiceAnnexture!$A$3:$A992,"Order Not Found",0,1)</f>
        <v>45819</v>
      </c>
      <c r="C232" s="48">
        <v>2.07988884650598E14</v>
      </c>
      <c r="D232" s="48" t="s">
        <v>1563</v>
      </c>
      <c r="E232" s="248">
        <v>45812.508101851854</v>
      </c>
      <c r="F232" s="248">
        <v>45812.508356481485</v>
      </c>
      <c r="G232" s="248">
        <v>45812.53722222222</v>
      </c>
      <c r="H232" s="43">
        <v>664.0</v>
      </c>
      <c r="I232" s="43">
        <v>28.62</v>
      </c>
      <c r="J232" s="43">
        <v>14.06</v>
      </c>
      <c r="K232" s="43">
        <v>14.06</v>
      </c>
      <c r="L232" s="43">
        <v>0.0</v>
      </c>
      <c r="M232" s="43">
        <v>0.25</v>
      </c>
      <c r="N232" s="43">
        <v>0.25</v>
      </c>
      <c r="O232" s="43">
        <v>0.0</v>
      </c>
      <c r="P232" s="43">
        <v>0.0</v>
      </c>
      <c r="Q232" s="43">
        <v>0.0</v>
      </c>
      <c r="R232" s="43">
        <v>0.0</v>
      </c>
      <c r="S232" s="48" t="b">
        <v>0</v>
      </c>
      <c r="T232" s="48" t="b">
        <v>0</v>
      </c>
      <c r="U232" s="48" t="b">
        <v>0</v>
      </c>
      <c r="V232" s="43">
        <v>62.5</v>
      </c>
      <c r="W232" s="43">
        <v>0.0</v>
      </c>
      <c r="X232" s="43">
        <v>10.0</v>
      </c>
      <c r="Y232" s="48" t="s">
        <v>955</v>
      </c>
      <c r="Z232" s="48" t="s">
        <v>955</v>
      </c>
      <c r="AA232" s="48" t="s">
        <v>955</v>
      </c>
      <c r="AB232" s="48" t="s">
        <v>1967</v>
      </c>
      <c r="AC232" s="48">
        <v>1.0</v>
      </c>
      <c r="AD232" s="48" t="s">
        <v>1968</v>
      </c>
      <c r="AE232" s="48" t="s">
        <v>955</v>
      </c>
      <c r="AF232" s="48" t="s">
        <v>955</v>
      </c>
      <c r="AG232" s="48" t="s">
        <v>2016</v>
      </c>
      <c r="AH232" s="48"/>
      <c r="AI232" s="48"/>
      <c r="AJ232" s="48"/>
      <c r="AK232" s="48"/>
    </row>
    <row r="233" ht="22.5" customHeight="1">
      <c r="A233" s="58">
        <v>232.0</v>
      </c>
      <c r="B233" s="227">
        <f t="array" ref="B233">XLOOKUP(C233,SwiggyInvoiceAnnexture!$B$3:$B992,SwiggyInvoiceAnnexture!$A$3:$A992,"Order Not Found",0,1)</f>
        <v>45819</v>
      </c>
      <c r="C233" s="48">
        <v>2.07992109305452E14</v>
      </c>
      <c r="D233" s="48" t="s">
        <v>1563</v>
      </c>
      <c r="E233" s="248">
        <v>45812.545439814814</v>
      </c>
      <c r="F233" s="248">
        <v>45812.545694444445</v>
      </c>
      <c r="G233" s="248">
        <v>45812.576527777775</v>
      </c>
      <c r="H233" s="43">
        <v>1395.0</v>
      </c>
      <c r="I233" s="43">
        <v>60.12</v>
      </c>
      <c r="J233" s="43">
        <v>29.81</v>
      </c>
      <c r="K233" s="43">
        <v>29.81</v>
      </c>
      <c r="L233" s="43">
        <v>0.0</v>
      </c>
      <c r="M233" s="43">
        <v>0.25</v>
      </c>
      <c r="N233" s="43">
        <v>0.25</v>
      </c>
      <c r="O233" s="43">
        <v>0.0</v>
      </c>
      <c r="P233" s="43">
        <v>0.0</v>
      </c>
      <c r="Q233" s="43">
        <v>0.0</v>
      </c>
      <c r="R233" s="43">
        <v>0.0</v>
      </c>
      <c r="S233" s="48" t="b">
        <v>0</v>
      </c>
      <c r="T233" s="48" t="b">
        <v>0</v>
      </c>
      <c r="U233" s="48" t="b">
        <v>0</v>
      </c>
      <c r="V233" s="43">
        <v>132.5</v>
      </c>
      <c r="W233" s="43">
        <v>0.0</v>
      </c>
      <c r="X233" s="43">
        <v>10.0</v>
      </c>
      <c r="Y233" s="48" t="s">
        <v>955</v>
      </c>
      <c r="Z233" s="48" t="s">
        <v>955</v>
      </c>
      <c r="AA233" s="48" t="s">
        <v>955</v>
      </c>
      <c r="AB233" s="48" t="s">
        <v>1967</v>
      </c>
      <c r="AC233" s="48">
        <v>2.0</v>
      </c>
      <c r="AD233" s="48" t="s">
        <v>1968</v>
      </c>
      <c r="AE233" s="48" t="s">
        <v>955</v>
      </c>
      <c r="AF233" s="48" t="s">
        <v>955</v>
      </c>
      <c r="AG233" s="48" t="s">
        <v>2086</v>
      </c>
      <c r="AH233" s="48" t="s">
        <v>2014</v>
      </c>
      <c r="AI233" s="48"/>
      <c r="AJ233" s="48"/>
      <c r="AK233" s="48"/>
    </row>
    <row r="234" ht="22.5" customHeight="1">
      <c r="A234" s="58">
        <v>233.0</v>
      </c>
      <c r="B234" s="227">
        <f t="array" ref="B234">XLOOKUP(C234,SwiggyInvoiceAnnexture!$B$3:$B992,SwiggyInvoiceAnnexture!$A$3:$A992,"Order Not Found",0,1)</f>
        <v>45819</v>
      </c>
      <c r="C234" s="48">
        <v>2.08002727929253E14</v>
      </c>
      <c r="D234" s="48" t="s">
        <v>1563</v>
      </c>
      <c r="E234" s="248">
        <v>45812.66815972222</v>
      </c>
      <c r="F234" s="248">
        <v>45812.66853009259</v>
      </c>
      <c r="G234" s="248">
        <v>45812.70040509259</v>
      </c>
      <c r="H234" s="43">
        <v>611.0</v>
      </c>
      <c r="I234" s="43">
        <v>26.38</v>
      </c>
      <c r="J234" s="43">
        <v>12.94</v>
      </c>
      <c r="K234" s="43">
        <v>12.94</v>
      </c>
      <c r="L234" s="43">
        <v>0.0</v>
      </c>
      <c r="M234" s="43">
        <v>0.25</v>
      </c>
      <c r="N234" s="43">
        <v>0.25</v>
      </c>
      <c r="O234" s="43">
        <v>0.0</v>
      </c>
      <c r="P234" s="43">
        <v>0.0</v>
      </c>
      <c r="Q234" s="43">
        <v>0.0</v>
      </c>
      <c r="R234" s="43">
        <v>0.0</v>
      </c>
      <c r="S234" s="48" t="b">
        <v>0</v>
      </c>
      <c r="T234" s="48" t="b">
        <v>0</v>
      </c>
      <c r="U234" s="48" t="b">
        <v>0</v>
      </c>
      <c r="V234" s="43">
        <v>57.5</v>
      </c>
      <c r="W234" s="43">
        <v>0.0</v>
      </c>
      <c r="X234" s="43">
        <v>10.0</v>
      </c>
      <c r="Y234" s="48" t="s">
        <v>955</v>
      </c>
      <c r="Z234" s="48" t="s">
        <v>955</v>
      </c>
      <c r="AA234" s="48" t="s">
        <v>955</v>
      </c>
      <c r="AB234" s="48" t="s">
        <v>1967</v>
      </c>
      <c r="AC234" s="48">
        <v>1.0</v>
      </c>
      <c r="AD234" s="48" t="s">
        <v>1968</v>
      </c>
      <c r="AE234" s="48" t="s">
        <v>955</v>
      </c>
      <c r="AF234" s="48" t="s">
        <v>955</v>
      </c>
      <c r="AG234" s="48" t="s">
        <v>2035</v>
      </c>
      <c r="AH234" s="48"/>
      <c r="AI234" s="48"/>
      <c r="AJ234" s="48"/>
      <c r="AK234" s="48"/>
    </row>
    <row r="235" ht="22.5" customHeight="1">
      <c r="A235" s="58">
        <v>234.0</v>
      </c>
      <c r="B235" s="227">
        <f t="array" ref="B235">XLOOKUP(C235,SwiggyInvoiceAnnexture!$B$3:$B992,SwiggyInvoiceAnnexture!$A$3:$A992,"Order Not Found",0,1)</f>
        <v>45819</v>
      </c>
      <c r="C235" s="48">
        <v>2.08007747402404E14</v>
      </c>
      <c r="D235" s="48" t="s">
        <v>1563</v>
      </c>
      <c r="E235" s="248">
        <v>45812.72642361111</v>
      </c>
      <c r="F235" s="248">
        <v>45812.72657407408</v>
      </c>
      <c r="G235" s="248">
        <v>45812.750231481485</v>
      </c>
      <c r="H235" s="43">
        <v>831.0</v>
      </c>
      <c r="I235" s="43">
        <v>35.86</v>
      </c>
      <c r="J235" s="43">
        <v>17.68</v>
      </c>
      <c r="K235" s="43">
        <v>17.68</v>
      </c>
      <c r="L235" s="43">
        <v>0.0</v>
      </c>
      <c r="M235" s="43">
        <v>0.25</v>
      </c>
      <c r="N235" s="43">
        <v>0.25</v>
      </c>
      <c r="O235" s="43">
        <v>0.0</v>
      </c>
      <c r="P235" s="43">
        <v>0.0</v>
      </c>
      <c r="Q235" s="43">
        <v>0.0</v>
      </c>
      <c r="R235" s="43">
        <v>0.0</v>
      </c>
      <c r="S235" s="48" t="b">
        <v>0</v>
      </c>
      <c r="T235" s="48" t="b">
        <v>0</v>
      </c>
      <c r="U235" s="48" t="b">
        <v>0</v>
      </c>
      <c r="V235" s="43">
        <v>77.99</v>
      </c>
      <c r="W235" s="43">
        <v>0.0</v>
      </c>
      <c r="X235" s="43">
        <v>10.0</v>
      </c>
      <c r="Y235" s="48" t="s">
        <v>955</v>
      </c>
      <c r="Z235" s="48" t="s">
        <v>955</v>
      </c>
      <c r="AA235" s="48" t="s">
        <v>955</v>
      </c>
      <c r="AB235" s="48" t="s">
        <v>1967</v>
      </c>
      <c r="AC235" s="48">
        <v>2.0</v>
      </c>
      <c r="AD235" s="48" t="s">
        <v>1968</v>
      </c>
      <c r="AE235" s="48" t="s">
        <v>955</v>
      </c>
      <c r="AF235" s="48" t="s">
        <v>955</v>
      </c>
      <c r="AG235" s="48" t="s">
        <v>2057</v>
      </c>
      <c r="AH235" s="48" t="s">
        <v>1999</v>
      </c>
      <c r="AI235" s="48"/>
      <c r="AJ235" s="48"/>
      <c r="AK235" s="48"/>
    </row>
    <row r="236" ht="22.5" customHeight="1">
      <c r="A236" s="58">
        <v>235.0</v>
      </c>
      <c r="B236" s="227">
        <f t="array" ref="B236">XLOOKUP(C236,SwiggyInvoiceAnnexture!$B$3:$B992,SwiggyInvoiceAnnexture!$A$3:$A992,"Order Not Found",0,1)</f>
        <v>45819</v>
      </c>
      <c r="C236" s="48">
        <v>2.0801486651625E14</v>
      </c>
      <c r="D236" s="48" t="s">
        <v>1563</v>
      </c>
      <c r="E236" s="248">
        <v>45812.809166666666</v>
      </c>
      <c r="F236" s="248">
        <v>45812.80935185185</v>
      </c>
      <c r="G236" s="248">
        <v>45812.84311342592</v>
      </c>
      <c r="H236" s="43">
        <v>1165.0</v>
      </c>
      <c r="I236" s="43">
        <v>50.22</v>
      </c>
      <c r="J236" s="43">
        <v>24.86</v>
      </c>
      <c r="K236" s="43">
        <v>24.86</v>
      </c>
      <c r="L236" s="43">
        <v>0.0</v>
      </c>
      <c r="M236" s="43">
        <v>0.25</v>
      </c>
      <c r="N236" s="43">
        <v>0.25</v>
      </c>
      <c r="O236" s="43">
        <v>0.0</v>
      </c>
      <c r="P236" s="43">
        <v>0.0</v>
      </c>
      <c r="Q236" s="43">
        <v>0.0</v>
      </c>
      <c r="R236" s="43">
        <v>0.0</v>
      </c>
      <c r="S236" s="48" t="b">
        <v>0</v>
      </c>
      <c r="T236" s="48" t="b">
        <v>0</v>
      </c>
      <c r="U236" s="48" t="b">
        <v>0</v>
      </c>
      <c r="V236" s="43">
        <v>110.5</v>
      </c>
      <c r="W236" s="43">
        <v>0.0</v>
      </c>
      <c r="X236" s="43">
        <v>10.0</v>
      </c>
      <c r="Y236" s="48" t="s">
        <v>955</v>
      </c>
      <c r="Z236" s="48" t="s">
        <v>955</v>
      </c>
      <c r="AA236" s="48" t="s">
        <v>955</v>
      </c>
      <c r="AB236" s="48" t="s">
        <v>1967</v>
      </c>
      <c r="AC236" s="48">
        <v>2.0</v>
      </c>
      <c r="AD236" s="48" t="s">
        <v>1968</v>
      </c>
      <c r="AE236" s="48" t="s">
        <v>955</v>
      </c>
      <c r="AF236" s="48" t="s">
        <v>955</v>
      </c>
      <c r="AG236" s="48" t="s">
        <v>1973</v>
      </c>
      <c r="AH236" s="48" t="s">
        <v>1974</v>
      </c>
      <c r="AI236" s="48"/>
      <c r="AJ236" s="48"/>
      <c r="AK236" s="48"/>
    </row>
    <row r="237" ht="22.5" customHeight="1">
      <c r="A237" s="58">
        <v>236.0</v>
      </c>
      <c r="B237" s="227">
        <f t="array" ref="B237">XLOOKUP(C237,SwiggyInvoiceAnnexture!$B$3:$B992,SwiggyInvoiceAnnexture!$A$3:$A992,"Order Not Found",0,1)</f>
        <v>45819</v>
      </c>
      <c r="C237" s="48">
        <v>2.08015021390784E14</v>
      </c>
      <c r="D237" s="48" t="s">
        <v>1589</v>
      </c>
      <c r="E237" s="248">
        <v>45812.810949074075</v>
      </c>
      <c r="F237" s="248">
        <v>45812.81108796296</v>
      </c>
      <c r="G237" s="48" t="s">
        <v>955</v>
      </c>
      <c r="H237" s="43">
        <v>530.0</v>
      </c>
      <c r="I237" s="43">
        <v>25.26</v>
      </c>
      <c r="J237" s="43">
        <v>12.38</v>
      </c>
      <c r="K237" s="43">
        <v>12.38</v>
      </c>
      <c r="L237" s="43">
        <v>0.0</v>
      </c>
      <c r="M237" s="43">
        <v>0.25</v>
      </c>
      <c r="N237" s="43">
        <v>0.25</v>
      </c>
      <c r="O237" s="43">
        <v>0.0</v>
      </c>
      <c r="P237" s="43">
        <v>0.0</v>
      </c>
      <c r="Q237" s="43">
        <v>0.0</v>
      </c>
      <c r="R237" s="43">
        <v>0.0</v>
      </c>
      <c r="S237" s="48" t="b">
        <v>0</v>
      </c>
      <c r="T237" s="48" t="b">
        <v>0</v>
      </c>
      <c r="U237" s="48" t="b">
        <v>0</v>
      </c>
      <c r="V237" s="43">
        <v>0.0</v>
      </c>
      <c r="W237" s="43">
        <v>0.0</v>
      </c>
      <c r="X237" s="43">
        <v>10.0</v>
      </c>
      <c r="Y237" s="48" t="s">
        <v>955</v>
      </c>
      <c r="Z237" s="48" t="s">
        <v>955</v>
      </c>
      <c r="AA237" s="249">
        <v>45812.854849537034</v>
      </c>
      <c r="AB237" s="48" t="s">
        <v>1967</v>
      </c>
      <c r="AC237" s="48">
        <v>1.0</v>
      </c>
      <c r="AD237" s="48" t="s">
        <v>1968</v>
      </c>
      <c r="AE237" s="48" t="s">
        <v>173</v>
      </c>
      <c r="AF237" s="48" t="s">
        <v>955</v>
      </c>
      <c r="AG237" s="48" t="s">
        <v>2005</v>
      </c>
      <c r="AH237" s="48"/>
      <c r="AI237" s="48"/>
      <c r="AJ237" s="48"/>
      <c r="AK237" s="48"/>
    </row>
    <row r="238" ht="22.5" customHeight="1">
      <c r="A238" s="58">
        <v>237.0</v>
      </c>
      <c r="B238" s="227">
        <f t="array" ref="B238">XLOOKUP(C238,SwiggyInvoiceAnnexture!$B$3:$B992,SwiggyInvoiceAnnexture!$A$3:$A992,"Order Not Found",0,1)</f>
        <v>45819</v>
      </c>
      <c r="C238" s="48">
        <v>2.08016198602643E14</v>
      </c>
      <c r="D238" s="48" t="s">
        <v>1563</v>
      </c>
      <c r="E238" s="248">
        <v>45812.82407407407</v>
      </c>
      <c r="F238" s="248">
        <v>45812.82430555556</v>
      </c>
      <c r="G238" s="248">
        <v>45812.85445601852</v>
      </c>
      <c r="H238" s="43">
        <v>1432.0</v>
      </c>
      <c r="I238" s="43">
        <v>61.76</v>
      </c>
      <c r="J238" s="43">
        <v>30.38</v>
      </c>
      <c r="K238" s="43">
        <v>30.38</v>
      </c>
      <c r="L238" s="43">
        <v>0.0</v>
      </c>
      <c r="M238" s="43">
        <v>0.5</v>
      </c>
      <c r="N238" s="43">
        <v>0.5</v>
      </c>
      <c r="O238" s="43">
        <v>0.0</v>
      </c>
      <c r="P238" s="43">
        <v>0.0</v>
      </c>
      <c r="Q238" s="43">
        <v>0.0</v>
      </c>
      <c r="R238" s="43">
        <v>0.0</v>
      </c>
      <c r="S238" s="48" t="b">
        <v>0</v>
      </c>
      <c r="T238" s="48" t="b">
        <v>0</v>
      </c>
      <c r="U238" s="48" t="b">
        <v>0</v>
      </c>
      <c r="V238" s="43">
        <v>135.0</v>
      </c>
      <c r="W238" s="43">
        <v>0.0</v>
      </c>
      <c r="X238" s="43">
        <v>20.0</v>
      </c>
      <c r="Y238" s="48" t="s">
        <v>955</v>
      </c>
      <c r="Z238" s="48" t="s">
        <v>955</v>
      </c>
      <c r="AA238" s="48" t="s">
        <v>955</v>
      </c>
      <c r="AB238" s="48" t="s">
        <v>1967</v>
      </c>
      <c r="AC238" s="48">
        <v>2.0</v>
      </c>
      <c r="AD238" s="48" t="s">
        <v>1968</v>
      </c>
      <c r="AE238" s="48" t="s">
        <v>955</v>
      </c>
      <c r="AF238" s="48" t="s">
        <v>955</v>
      </c>
      <c r="AG238" s="48" t="s">
        <v>1974</v>
      </c>
      <c r="AH238" s="48" t="s">
        <v>2014</v>
      </c>
      <c r="AI238" s="48"/>
      <c r="AJ238" s="48"/>
      <c r="AK238" s="48"/>
    </row>
    <row r="239" ht="22.5" customHeight="1">
      <c r="A239" s="58">
        <v>238.0</v>
      </c>
      <c r="B239" s="227">
        <f t="array" ref="B239">XLOOKUP(C239,SwiggyInvoiceAnnexture!$B$3:$B992,SwiggyInvoiceAnnexture!$A$3:$A992,"Order Not Found",0,1)</f>
        <v>45819</v>
      </c>
      <c r="C239" s="48">
        <v>2.08017140513676E14</v>
      </c>
      <c r="D239" s="48" t="s">
        <v>1563</v>
      </c>
      <c r="E239" s="248">
        <v>45812.835335648146</v>
      </c>
      <c r="F239" s="248">
        <v>45812.83553240741</v>
      </c>
      <c r="G239" s="248">
        <v>45812.855775462966</v>
      </c>
      <c r="H239" s="43">
        <v>794.0</v>
      </c>
      <c r="I239" s="43">
        <v>34.26</v>
      </c>
      <c r="J239" s="43">
        <v>16.88</v>
      </c>
      <c r="K239" s="43">
        <v>16.88</v>
      </c>
      <c r="L239" s="43">
        <v>0.0</v>
      </c>
      <c r="M239" s="43">
        <v>0.25</v>
      </c>
      <c r="N239" s="43">
        <v>0.25</v>
      </c>
      <c r="O239" s="43">
        <v>0.0</v>
      </c>
      <c r="P239" s="43">
        <v>0.0</v>
      </c>
      <c r="Q239" s="43">
        <v>0.0</v>
      </c>
      <c r="R239" s="43">
        <v>0.0</v>
      </c>
      <c r="S239" s="48" t="b">
        <v>0</v>
      </c>
      <c r="T239" s="48" t="b">
        <v>0</v>
      </c>
      <c r="U239" s="48" t="b">
        <v>0</v>
      </c>
      <c r="V239" s="43">
        <v>75.0</v>
      </c>
      <c r="W239" s="43">
        <v>0.0</v>
      </c>
      <c r="X239" s="43">
        <v>10.0</v>
      </c>
      <c r="Y239" s="48" t="s">
        <v>955</v>
      </c>
      <c r="Z239" s="48" t="s">
        <v>955</v>
      </c>
      <c r="AA239" s="48" t="s">
        <v>955</v>
      </c>
      <c r="AB239" s="48" t="s">
        <v>1967</v>
      </c>
      <c r="AC239" s="48">
        <v>1.0</v>
      </c>
      <c r="AD239" s="48" t="s">
        <v>1968</v>
      </c>
      <c r="AE239" s="48" t="s">
        <v>955</v>
      </c>
      <c r="AF239" s="48" t="s">
        <v>955</v>
      </c>
      <c r="AG239" s="48" t="s">
        <v>1970</v>
      </c>
      <c r="AH239" s="48"/>
      <c r="AI239" s="48"/>
      <c r="AJ239" s="48"/>
      <c r="AK239" s="48"/>
    </row>
    <row r="240" ht="22.5" customHeight="1">
      <c r="A240" s="58">
        <v>239.0</v>
      </c>
      <c r="B240" s="227">
        <f t="array" ref="B240">XLOOKUP(C240,SwiggyInvoiceAnnexture!$B$3:$B992,SwiggyInvoiceAnnexture!$A$3:$A992,"Order Not Found",0,1)</f>
        <v>45819</v>
      </c>
      <c r="C240" s="48">
        <v>2.0802409053471E14</v>
      </c>
      <c r="D240" s="48" t="s">
        <v>1563</v>
      </c>
      <c r="E240" s="248">
        <v>45812.915555555555</v>
      </c>
      <c r="F240" s="248">
        <v>45812.915810185186</v>
      </c>
      <c r="G240" s="248">
        <v>45812.940787037034</v>
      </c>
      <c r="H240" s="43">
        <v>611.0</v>
      </c>
      <c r="I240" s="43">
        <v>26.38</v>
      </c>
      <c r="J240" s="43">
        <v>12.94</v>
      </c>
      <c r="K240" s="43">
        <v>12.94</v>
      </c>
      <c r="L240" s="43">
        <v>0.0</v>
      </c>
      <c r="M240" s="43">
        <v>0.25</v>
      </c>
      <c r="N240" s="43">
        <v>0.25</v>
      </c>
      <c r="O240" s="43">
        <v>0.0</v>
      </c>
      <c r="P240" s="43">
        <v>0.0</v>
      </c>
      <c r="Q240" s="43">
        <v>0.0</v>
      </c>
      <c r="R240" s="43">
        <v>0.0</v>
      </c>
      <c r="S240" s="48" t="b">
        <v>0</v>
      </c>
      <c r="T240" s="48" t="b">
        <v>0</v>
      </c>
      <c r="U240" s="48" t="b">
        <v>0</v>
      </c>
      <c r="V240" s="43">
        <v>57.5</v>
      </c>
      <c r="W240" s="43">
        <v>0.0</v>
      </c>
      <c r="X240" s="43">
        <v>10.0</v>
      </c>
      <c r="Y240" s="48" t="s">
        <v>955</v>
      </c>
      <c r="Z240" s="48" t="s">
        <v>955</v>
      </c>
      <c r="AA240" s="48" t="s">
        <v>955</v>
      </c>
      <c r="AB240" s="48" t="s">
        <v>1967</v>
      </c>
      <c r="AC240" s="48">
        <v>1.0</v>
      </c>
      <c r="AD240" s="48" t="s">
        <v>1968</v>
      </c>
      <c r="AE240" s="48" t="s">
        <v>955</v>
      </c>
      <c r="AF240" s="48" t="s">
        <v>955</v>
      </c>
      <c r="AG240" s="48" t="s">
        <v>1975</v>
      </c>
      <c r="AH240" s="48"/>
      <c r="AI240" s="48"/>
      <c r="AJ240" s="48"/>
      <c r="AK240" s="48"/>
    </row>
    <row r="241" ht="22.5" customHeight="1">
      <c r="A241" s="58">
        <v>240.0</v>
      </c>
      <c r="B241" s="227">
        <f t="array" ref="B241">XLOOKUP(C241,SwiggyInvoiceAnnexture!$B$3:$B992,SwiggyInvoiceAnnexture!$A$3:$A992,"Order Not Found",0,1)</f>
        <v>45819</v>
      </c>
      <c r="C241" s="48">
        <v>2.08100056718454E14</v>
      </c>
      <c r="D241" s="48" t="s">
        <v>1563</v>
      </c>
      <c r="E241" s="248">
        <v>45813.79509259259</v>
      </c>
      <c r="F241" s="248">
        <v>45813.795266203706</v>
      </c>
      <c r="G241" s="248">
        <v>45813.81762731481</v>
      </c>
      <c r="H241" s="43">
        <v>611.0</v>
      </c>
      <c r="I241" s="43">
        <v>26.38</v>
      </c>
      <c r="J241" s="43">
        <v>12.94</v>
      </c>
      <c r="K241" s="43">
        <v>12.94</v>
      </c>
      <c r="L241" s="43">
        <v>0.0</v>
      </c>
      <c r="M241" s="43">
        <v>0.25</v>
      </c>
      <c r="N241" s="43">
        <v>0.25</v>
      </c>
      <c r="O241" s="43">
        <v>0.0</v>
      </c>
      <c r="P241" s="43">
        <v>0.0</v>
      </c>
      <c r="Q241" s="43">
        <v>0.0</v>
      </c>
      <c r="R241" s="43">
        <v>0.0</v>
      </c>
      <c r="S241" s="48" t="b">
        <v>0</v>
      </c>
      <c r="T241" s="48" t="b">
        <v>0</v>
      </c>
      <c r="U241" s="48" t="b">
        <v>0</v>
      </c>
      <c r="V241" s="43">
        <v>57.5</v>
      </c>
      <c r="W241" s="43">
        <v>0.0</v>
      </c>
      <c r="X241" s="43">
        <v>10.0</v>
      </c>
      <c r="Y241" s="48" t="s">
        <v>955</v>
      </c>
      <c r="Z241" s="48" t="s">
        <v>955</v>
      </c>
      <c r="AA241" s="48" t="s">
        <v>955</v>
      </c>
      <c r="AB241" s="48" t="s">
        <v>1967</v>
      </c>
      <c r="AC241" s="48">
        <v>1.0</v>
      </c>
      <c r="AD241" s="48" t="s">
        <v>1968</v>
      </c>
      <c r="AE241" s="48" t="s">
        <v>955</v>
      </c>
      <c r="AF241" s="48" t="s">
        <v>955</v>
      </c>
      <c r="AG241" s="48" t="s">
        <v>1975</v>
      </c>
      <c r="AH241" s="48"/>
      <c r="AI241" s="48"/>
      <c r="AJ241" s="48"/>
      <c r="AK241" s="48"/>
    </row>
    <row r="242" ht="22.5" customHeight="1">
      <c r="A242" s="58">
        <v>241.0</v>
      </c>
      <c r="B242" s="227">
        <f t="array" ref="B242">XLOOKUP(C242,SwiggyInvoiceAnnexture!$B$3:$B992,SwiggyInvoiceAnnexture!$A$3:$A992,"Order Not Found",0,1)</f>
        <v>45819</v>
      </c>
      <c r="C242" s="48">
        <v>2.08101158232177E14</v>
      </c>
      <c r="D242" s="48" t="s">
        <v>1563</v>
      </c>
      <c r="E242" s="248">
        <v>45813.807754629626</v>
      </c>
      <c r="F242" s="248">
        <v>45813.80792824074</v>
      </c>
      <c r="G242" s="248">
        <v>45813.83216435185</v>
      </c>
      <c r="H242" s="43">
        <v>719.0</v>
      </c>
      <c r="I242" s="43">
        <v>34.26</v>
      </c>
      <c r="J242" s="43">
        <v>16.88</v>
      </c>
      <c r="K242" s="43">
        <v>16.88</v>
      </c>
      <c r="L242" s="43">
        <v>0.0</v>
      </c>
      <c r="M242" s="43">
        <v>0.25</v>
      </c>
      <c r="N242" s="43">
        <v>0.25</v>
      </c>
      <c r="O242" s="43">
        <v>0.0</v>
      </c>
      <c r="P242" s="43">
        <v>0.0</v>
      </c>
      <c r="Q242" s="43">
        <v>0.0</v>
      </c>
      <c r="R242" s="43">
        <v>0.0</v>
      </c>
      <c r="S242" s="48" t="b">
        <v>0</v>
      </c>
      <c r="T242" s="48" t="b">
        <v>0</v>
      </c>
      <c r="U242" s="48" t="b">
        <v>0</v>
      </c>
      <c r="V242" s="43">
        <v>0.0</v>
      </c>
      <c r="W242" s="43">
        <v>0.0</v>
      </c>
      <c r="X242" s="43">
        <v>10.0</v>
      </c>
      <c r="Y242" s="48" t="s">
        <v>955</v>
      </c>
      <c r="Z242" s="48" t="s">
        <v>955</v>
      </c>
      <c r="AA242" s="48" t="s">
        <v>955</v>
      </c>
      <c r="AB242" s="48" t="s">
        <v>1967</v>
      </c>
      <c r="AC242" s="48">
        <v>1.0</v>
      </c>
      <c r="AD242" s="48" t="s">
        <v>1968</v>
      </c>
      <c r="AE242" s="48" t="s">
        <v>955</v>
      </c>
      <c r="AF242" s="48" t="s">
        <v>955</v>
      </c>
      <c r="AG242" s="48" t="s">
        <v>1998</v>
      </c>
      <c r="AH242" s="48"/>
      <c r="AI242" s="48"/>
      <c r="AJ242" s="48"/>
      <c r="AK242" s="48"/>
    </row>
    <row r="243" ht="22.5" customHeight="1">
      <c r="A243" s="58">
        <v>242.0</v>
      </c>
      <c r="B243" s="227">
        <f t="array" ref="B243">XLOOKUP(C243,SwiggyInvoiceAnnexture!$B$3:$B992,SwiggyInvoiceAnnexture!$A$3:$A992,"Order Not Found",0,1)</f>
        <v>45819</v>
      </c>
      <c r="C243" s="48">
        <v>2.08101454496071E14</v>
      </c>
      <c r="D243" s="48" t="s">
        <v>1563</v>
      </c>
      <c r="E243" s="248">
        <v>45813.81097222222</v>
      </c>
      <c r="F243" s="248">
        <v>45813.81113425926</v>
      </c>
      <c r="G243" s="248">
        <v>45813.837476851855</v>
      </c>
      <c r="H243" s="43">
        <v>1732.0</v>
      </c>
      <c r="I243" s="43">
        <v>82.5</v>
      </c>
      <c r="J243" s="43">
        <v>41.0</v>
      </c>
      <c r="K243" s="43">
        <v>41.0</v>
      </c>
      <c r="L243" s="43">
        <v>0.0</v>
      </c>
      <c r="M243" s="43">
        <v>0.25</v>
      </c>
      <c r="N243" s="43">
        <v>0.25</v>
      </c>
      <c r="O243" s="43">
        <v>0.0</v>
      </c>
      <c r="P243" s="43">
        <v>0.0</v>
      </c>
      <c r="Q243" s="43">
        <v>0.0</v>
      </c>
      <c r="R243" s="43">
        <v>0.0</v>
      </c>
      <c r="S243" s="48" t="b">
        <v>0</v>
      </c>
      <c r="T243" s="48" t="b">
        <v>0</v>
      </c>
      <c r="U243" s="48" t="b">
        <v>0</v>
      </c>
      <c r="V243" s="43">
        <v>0.0</v>
      </c>
      <c r="W243" s="43">
        <v>0.0</v>
      </c>
      <c r="X243" s="43">
        <v>10.0</v>
      </c>
      <c r="Y243" s="48" t="s">
        <v>955</v>
      </c>
      <c r="Z243" s="48" t="s">
        <v>955</v>
      </c>
      <c r="AA243" s="48" t="s">
        <v>955</v>
      </c>
      <c r="AB243" s="48" t="s">
        <v>1967</v>
      </c>
      <c r="AC243" s="48">
        <v>3.0</v>
      </c>
      <c r="AD243" s="48" t="s">
        <v>1968</v>
      </c>
      <c r="AE243" s="48" t="s">
        <v>955</v>
      </c>
      <c r="AF243" s="48" t="s">
        <v>955</v>
      </c>
      <c r="AG243" s="48" t="s">
        <v>1985</v>
      </c>
      <c r="AH243" s="48" t="s">
        <v>1997</v>
      </c>
      <c r="AI243" s="48" t="s">
        <v>1993</v>
      </c>
      <c r="AJ243" s="48"/>
      <c r="AK243" s="48"/>
    </row>
    <row r="244" ht="22.5" customHeight="1">
      <c r="A244" s="58">
        <v>243.0</v>
      </c>
      <c r="B244" s="227">
        <f t="array" ref="B244">XLOOKUP(C244,SwiggyInvoiceAnnexture!$B$3:$B992,SwiggyInvoiceAnnexture!$A$3:$A992,"Order Not Found",0,1)</f>
        <v>45819</v>
      </c>
      <c r="C244" s="48">
        <v>2.08104243693551E14</v>
      </c>
      <c r="D244" s="48" t="s">
        <v>1563</v>
      </c>
      <c r="E244" s="248">
        <v>45813.84340277778</v>
      </c>
      <c r="F244" s="248">
        <v>45813.84361111111</v>
      </c>
      <c r="G244" s="248">
        <v>45813.86383101852</v>
      </c>
      <c r="H244" s="43">
        <v>798.0</v>
      </c>
      <c r="I244" s="43">
        <v>38.0</v>
      </c>
      <c r="J244" s="43">
        <v>18.75</v>
      </c>
      <c r="K244" s="43">
        <v>18.75</v>
      </c>
      <c r="L244" s="43">
        <v>0.0</v>
      </c>
      <c r="M244" s="43">
        <v>0.25</v>
      </c>
      <c r="N244" s="43">
        <v>0.25</v>
      </c>
      <c r="O244" s="43">
        <v>0.0</v>
      </c>
      <c r="P244" s="43">
        <v>0.0</v>
      </c>
      <c r="Q244" s="43">
        <v>0.0</v>
      </c>
      <c r="R244" s="43">
        <v>0.0</v>
      </c>
      <c r="S244" s="48" t="b">
        <v>0</v>
      </c>
      <c r="T244" s="48" t="b">
        <v>0</v>
      </c>
      <c r="U244" s="48" t="b">
        <v>0</v>
      </c>
      <c r="V244" s="43">
        <v>0.0</v>
      </c>
      <c r="W244" s="43">
        <v>0.0</v>
      </c>
      <c r="X244" s="43">
        <v>10.0</v>
      </c>
      <c r="Y244" s="48" t="s">
        <v>955</v>
      </c>
      <c r="Z244" s="48" t="s">
        <v>955</v>
      </c>
      <c r="AA244" s="48" t="s">
        <v>955</v>
      </c>
      <c r="AB244" s="48" t="s">
        <v>1967</v>
      </c>
      <c r="AC244" s="48">
        <v>1.0</v>
      </c>
      <c r="AD244" s="48" t="s">
        <v>1968</v>
      </c>
      <c r="AE244" s="48" t="s">
        <v>955</v>
      </c>
      <c r="AF244" s="48" t="s">
        <v>955</v>
      </c>
      <c r="AG244" s="48" t="s">
        <v>2084</v>
      </c>
      <c r="AH244" s="48"/>
      <c r="AI244" s="48"/>
      <c r="AJ244" s="48"/>
      <c r="AK244" s="48"/>
    </row>
    <row r="245" ht="22.5" customHeight="1">
      <c r="A245" s="58">
        <v>244.0</v>
      </c>
      <c r="B245" s="227">
        <f t="array" ref="B245">XLOOKUP(C245,SwiggyInvoiceAnnexture!$B$3:$B992,SwiggyInvoiceAnnexture!$A$3:$A992,"Order Not Found",0,1)</f>
        <v>45819</v>
      </c>
      <c r="C245" s="48">
        <v>2.08107927982148E14</v>
      </c>
      <c r="D245" s="48" t="s">
        <v>1563</v>
      </c>
      <c r="E245" s="248">
        <v>45813.88591435185</v>
      </c>
      <c r="F245" s="248">
        <v>45813.886342592596</v>
      </c>
      <c r="G245" s="248">
        <v>45813.914143518516</v>
      </c>
      <c r="H245" s="43">
        <v>794.0</v>
      </c>
      <c r="I245" s="43">
        <v>34.26</v>
      </c>
      <c r="J245" s="43">
        <v>16.88</v>
      </c>
      <c r="K245" s="43">
        <v>16.88</v>
      </c>
      <c r="L245" s="43">
        <v>0.0</v>
      </c>
      <c r="M245" s="43">
        <v>0.25</v>
      </c>
      <c r="N245" s="43">
        <v>0.25</v>
      </c>
      <c r="O245" s="43">
        <v>0.0</v>
      </c>
      <c r="P245" s="43">
        <v>0.0</v>
      </c>
      <c r="Q245" s="43">
        <v>0.0</v>
      </c>
      <c r="R245" s="43">
        <v>0.0</v>
      </c>
      <c r="S245" s="48" t="b">
        <v>0</v>
      </c>
      <c r="T245" s="48" t="b">
        <v>0</v>
      </c>
      <c r="U245" s="48" t="b">
        <v>0</v>
      </c>
      <c r="V245" s="43">
        <v>75.0</v>
      </c>
      <c r="W245" s="43">
        <v>0.0</v>
      </c>
      <c r="X245" s="43">
        <v>10.0</v>
      </c>
      <c r="Y245" s="48" t="s">
        <v>955</v>
      </c>
      <c r="Z245" s="48" t="s">
        <v>955</v>
      </c>
      <c r="AA245" s="48" t="s">
        <v>955</v>
      </c>
      <c r="AB245" s="48" t="s">
        <v>1967</v>
      </c>
      <c r="AC245" s="48">
        <v>1.0</v>
      </c>
      <c r="AD245" s="48" t="s">
        <v>1968</v>
      </c>
      <c r="AE245" s="48" t="s">
        <v>955</v>
      </c>
      <c r="AF245" s="48" t="s">
        <v>955</v>
      </c>
      <c r="AG245" s="48" t="s">
        <v>2078</v>
      </c>
      <c r="AH245" s="48"/>
      <c r="AI245" s="48"/>
      <c r="AJ245" s="48"/>
      <c r="AK245" s="48"/>
    </row>
    <row r="246" ht="22.5" customHeight="1">
      <c r="A246" s="58">
        <v>245.0</v>
      </c>
      <c r="B246" s="227">
        <f t="array" ref="B246">XLOOKUP(C246,SwiggyInvoiceAnnexture!$B$3:$B992,SwiggyInvoiceAnnexture!$A$3:$A992,"Order Not Found",0,1)</f>
        <v>45819</v>
      </c>
      <c r="C246" s="48">
        <v>2.08108521197931E14</v>
      </c>
      <c r="D246" s="48" t="s">
        <v>1563</v>
      </c>
      <c r="E246" s="248">
        <v>45813.89275462963</v>
      </c>
      <c r="F246" s="248">
        <v>45813.89299768519</v>
      </c>
      <c r="G246" s="248">
        <v>45813.920023148145</v>
      </c>
      <c r="H246" s="43">
        <v>769.0</v>
      </c>
      <c r="I246" s="43">
        <v>33.88</v>
      </c>
      <c r="J246" s="43">
        <v>16.69</v>
      </c>
      <c r="K246" s="43">
        <v>16.69</v>
      </c>
      <c r="L246" s="43">
        <v>0.0</v>
      </c>
      <c r="M246" s="43">
        <v>0.25</v>
      </c>
      <c r="N246" s="43">
        <v>0.25</v>
      </c>
      <c r="O246" s="43">
        <v>0.0</v>
      </c>
      <c r="P246" s="43">
        <v>0.0</v>
      </c>
      <c r="Q246" s="43">
        <v>0.0</v>
      </c>
      <c r="R246" s="43">
        <v>0.0</v>
      </c>
      <c r="S246" s="48" t="b">
        <v>0</v>
      </c>
      <c r="T246" s="48" t="b">
        <v>0</v>
      </c>
      <c r="U246" s="48" t="b">
        <v>0</v>
      </c>
      <c r="V246" s="43">
        <v>57.5</v>
      </c>
      <c r="W246" s="43">
        <v>0.0</v>
      </c>
      <c r="X246" s="43">
        <v>10.0</v>
      </c>
      <c r="Y246" s="48" t="s">
        <v>955</v>
      </c>
      <c r="Z246" s="48" t="s">
        <v>955</v>
      </c>
      <c r="AA246" s="48" t="s">
        <v>955</v>
      </c>
      <c r="AB246" s="48" t="s">
        <v>1967</v>
      </c>
      <c r="AC246" s="48">
        <v>1.0</v>
      </c>
      <c r="AD246" s="48" t="s">
        <v>1968</v>
      </c>
      <c r="AE246" s="48" t="s">
        <v>955</v>
      </c>
      <c r="AF246" s="48" t="s">
        <v>955</v>
      </c>
      <c r="AG246" s="48" t="s">
        <v>2033</v>
      </c>
      <c r="AH246" s="48"/>
      <c r="AI246" s="48"/>
      <c r="AJ246" s="48"/>
      <c r="AK246" s="48"/>
    </row>
    <row r="247" ht="22.5" customHeight="1">
      <c r="A247" s="58">
        <v>246.0</v>
      </c>
      <c r="B247" s="227">
        <f t="array" ref="B247">XLOOKUP(C247,SwiggyInvoiceAnnexture!$B$3:$B992,SwiggyInvoiceAnnexture!$A$3:$A992,"Order Not Found",0,1)</f>
        <v>45819</v>
      </c>
      <c r="C247" s="48">
        <v>2.08112548605365E14</v>
      </c>
      <c r="D247" s="48" t="s">
        <v>1563</v>
      </c>
      <c r="E247" s="248">
        <v>45813.93939814815</v>
      </c>
      <c r="F247" s="248">
        <v>45813.93965277778</v>
      </c>
      <c r="G247" s="248">
        <v>45813.96165509259</v>
      </c>
      <c r="H247" s="43">
        <v>611.0</v>
      </c>
      <c r="I247" s="43">
        <v>26.38</v>
      </c>
      <c r="J247" s="43">
        <v>12.94</v>
      </c>
      <c r="K247" s="43">
        <v>12.94</v>
      </c>
      <c r="L247" s="43">
        <v>0.0</v>
      </c>
      <c r="M247" s="43">
        <v>0.25</v>
      </c>
      <c r="N247" s="43">
        <v>0.25</v>
      </c>
      <c r="O247" s="43">
        <v>0.0</v>
      </c>
      <c r="P247" s="43">
        <v>0.0</v>
      </c>
      <c r="Q247" s="43">
        <v>0.0</v>
      </c>
      <c r="R247" s="43">
        <v>0.0</v>
      </c>
      <c r="S247" s="48" t="b">
        <v>0</v>
      </c>
      <c r="T247" s="48" t="b">
        <v>0</v>
      </c>
      <c r="U247" s="48" t="b">
        <v>0</v>
      </c>
      <c r="V247" s="43">
        <v>57.5</v>
      </c>
      <c r="W247" s="43">
        <v>0.0</v>
      </c>
      <c r="X247" s="43">
        <v>10.0</v>
      </c>
      <c r="Y247" s="48" t="s">
        <v>955</v>
      </c>
      <c r="Z247" s="48" t="s">
        <v>955</v>
      </c>
      <c r="AA247" s="48" t="s">
        <v>955</v>
      </c>
      <c r="AB247" s="48" t="s">
        <v>1967</v>
      </c>
      <c r="AC247" s="48">
        <v>1.0</v>
      </c>
      <c r="AD247" s="48" t="s">
        <v>1968</v>
      </c>
      <c r="AE247" s="48" t="s">
        <v>955</v>
      </c>
      <c r="AF247" s="48" t="s">
        <v>955</v>
      </c>
      <c r="AG247" s="48" t="s">
        <v>2035</v>
      </c>
      <c r="AH247" s="48"/>
      <c r="AI247" s="48"/>
      <c r="AJ247" s="48"/>
      <c r="AK247" s="48"/>
    </row>
    <row r="248" ht="22.5" customHeight="1">
      <c r="A248" s="58">
        <v>247.0</v>
      </c>
      <c r="B248" s="227">
        <f t="array" ref="B248">XLOOKUP(C248,SwiggyInvoiceAnnexture!$B$3:$B992,SwiggyInvoiceAnnexture!$A$3:$A992,"Order Not Found",0,1)</f>
        <v>45819</v>
      </c>
      <c r="C248" s="48">
        <v>2.08113624148479E14</v>
      </c>
      <c r="D248" s="48" t="s">
        <v>1563</v>
      </c>
      <c r="E248" s="248">
        <v>45813.95201388889</v>
      </c>
      <c r="F248" s="248">
        <v>45813.95232638889</v>
      </c>
      <c r="G248" s="248">
        <v>45813.974814814814</v>
      </c>
      <c r="H248" s="43">
        <v>509.0</v>
      </c>
      <c r="I248" s="43">
        <v>24.26</v>
      </c>
      <c r="J248" s="43">
        <v>11.88</v>
      </c>
      <c r="K248" s="43">
        <v>11.88</v>
      </c>
      <c r="L248" s="43">
        <v>0.0</v>
      </c>
      <c r="M248" s="43">
        <v>0.25</v>
      </c>
      <c r="N248" s="43">
        <v>0.25</v>
      </c>
      <c r="O248" s="43">
        <v>0.0</v>
      </c>
      <c r="P248" s="43">
        <v>0.0</v>
      </c>
      <c r="Q248" s="43">
        <v>0.0</v>
      </c>
      <c r="R248" s="43">
        <v>0.0</v>
      </c>
      <c r="S248" s="48" t="b">
        <v>0</v>
      </c>
      <c r="T248" s="48" t="b">
        <v>0</v>
      </c>
      <c r="U248" s="48" t="b">
        <v>0</v>
      </c>
      <c r="V248" s="43">
        <v>0.0</v>
      </c>
      <c r="W248" s="43">
        <v>0.0</v>
      </c>
      <c r="X248" s="43">
        <v>10.0</v>
      </c>
      <c r="Y248" s="48" t="s">
        <v>955</v>
      </c>
      <c r="Z248" s="48" t="s">
        <v>955</v>
      </c>
      <c r="AA248" s="48" t="s">
        <v>955</v>
      </c>
      <c r="AB248" s="48" t="s">
        <v>1967</v>
      </c>
      <c r="AC248" s="48">
        <v>1.0</v>
      </c>
      <c r="AD248" s="48" t="s">
        <v>1968</v>
      </c>
      <c r="AE248" s="48" t="s">
        <v>955</v>
      </c>
      <c r="AF248" s="48" t="s">
        <v>955</v>
      </c>
      <c r="AG248" s="48" t="s">
        <v>2062</v>
      </c>
      <c r="AH248" s="48"/>
      <c r="AI248" s="48"/>
      <c r="AJ248" s="48"/>
      <c r="AK248" s="48"/>
    </row>
    <row r="249" ht="22.5" customHeight="1">
      <c r="A249" s="58">
        <v>248.0</v>
      </c>
      <c r="B249" s="227">
        <f t="array" ref="B249">XLOOKUP(C249,SwiggyInvoiceAnnexture!$B$3:$B992,SwiggyInvoiceAnnexture!$A$3:$A992,"Order Not Found",0,1)</f>
        <v>45819</v>
      </c>
      <c r="C249" s="48">
        <v>2.08115314306803E14</v>
      </c>
      <c r="D249" s="48" t="s">
        <v>1563</v>
      </c>
      <c r="E249" s="248">
        <v>45813.971296296295</v>
      </c>
      <c r="F249" s="248">
        <v>45813.9715162037</v>
      </c>
      <c r="G249" s="248">
        <v>45813.99334490741</v>
      </c>
      <c r="H249" s="43">
        <v>611.0</v>
      </c>
      <c r="I249" s="43">
        <v>26.38</v>
      </c>
      <c r="J249" s="43">
        <v>12.94</v>
      </c>
      <c r="K249" s="43">
        <v>12.94</v>
      </c>
      <c r="L249" s="43">
        <v>0.0</v>
      </c>
      <c r="M249" s="43">
        <v>0.25</v>
      </c>
      <c r="N249" s="43">
        <v>0.25</v>
      </c>
      <c r="O249" s="43">
        <v>0.0</v>
      </c>
      <c r="P249" s="43">
        <v>0.0</v>
      </c>
      <c r="Q249" s="43">
        <v>0.0</v>
      </c>
      <c r="R249" s="43">
        <v>0.0</v>
      </c>
      <c r="S249" s="48" t="b">
        <v>0</v>
      </c>
      <c r="T249" s="48" t="b">
        <v>0</v>
      </c>
      <c r="U249" s="48" t="b">
        <v>0</v>
      </c>
      <c r="V249" s="43">
        <v>57.5</v>
      </c>
      <c r="W249" s="43">
        <v>0.0</v>
      </c>
      <c r="X249" s="43">
        <v>10.0</v>
      </c>
      <c r="Y249" s="48" t="s">
        <v>955</v>
      </c>
      <c r="Z249" s="48" t="s">
        <v>955</v>
      </c>
      <c r="AA249" s="48" t="s">
        <v>955</v>
      </c>
      <c r="AB249" s="48" t="s">
        <v>1967</v>
      </c>
      <c r="AC249" s="48">
        <v>1.0</v>
      </c>
      <c r="AD249" s="48" t="s">
        <v>1968</v>
      </c>
      <c r="AE249" s="48" t="s">
        <v>955</v>
      </c>
      <c r="AF249" s="48" t="s">
        <v>955</v>
      </c>
      <c r="AG249" s="48" t="s">
        <v>2035</v>
      </c>
      <c r="AH249" s="48"/>
      <c r="AI249" s="48"/>
      <c r="AJ249" s="48"/>
      <c r="AK249" s="48"/>
    </row>
    <row r="250" ht="22.5" customHeight="1">
      <c r="A250" s="58">
        <v>249.0</v>
      </c>
      <c r="B250" s="227">
        <f t="array" ref="B250">XLOOKUP(C250,SwiggyInvoiceAnnexture!$B$3:$B992,SwiggyInvoiceAnnexture!$A$3:$A992,"Order Not Found",0,1)</f>
        <v>45819</v>
      </c>
      <c r="C250" s="48">
        <v>2.08179020214309E14</v>
      </c>
      <c r="D250" s="48" t="s">
        <v>1563</v>
      </c>
      <c r="E250" s="248">
        <v>45814.70878472222</v>
      </c>
      <c r="F250" s="248">
        <v>45814.708969907406</v>
      </c>
      <c r="G250" s="248">
        <v>45814.73063657407</v>
      </c>
      <c r="H250" s="43">
        <v>378.0</v>
      </c>
      <c r="I250" s="43">
        <v>18.0</v>
      </c>
      <c r="J250" s="43">
        <v>9.0</v>
      </c>
      <c r="K250" s="43">
        <v>9.0</v>
      </c>
      <c r="L250" s="43">
        <v>0.0</v>
      </c>
      <c r="M250" s="43">
        <v>0.0</v>
      </c>
      <c r="N250" s="43">
        <v>0.0</v>
      </c>
      <c r="O250" s="43">
        <v>0.0</v>
      </c>
      <c r="P250" s="43">
        <v>0.0</v>
      </c>
      <c r="Q250" s="43">
        <v>0.0</v>
      </c>
      <c r="R250" s="43">
        <v>0.0</v>
      </c>
      <c r="S250" s="48" t="b">
        <v>0</v>
      </c>
      <c r="T250" s="48" t="b">
        <v>0</v>
      </c>
      <c r="U250" s="48" t="b">
        <v>0</v>
      </c>
      <c r="V250" s="43">
        <v>0.0</v>
      </c>
      <c r="W250" s="43">
        <v>0.0</v>
      </c>
      <c r="X250" s="43">
        <v>0.0</v>
      </c>
      <c r="Y250" s="48" t="s">
        <v>955</v>
      </c>
      <c r="Z250" s="48" t="s">
        <v>955</v>
      </c>
      <c r="AA250" s="48" t="s">
        <v>955</v>
      </c>
      <c r="AB250" s="48" t="s">
        <v>1967</v>
      </c>
      <c r="AC250" s="48">
        <v>2.0</v>
      </c>
      <c r="AD250" s="48" t="s">
        <v>1968</v>
      </c>
      <c r="AE250" s="48" t="s">
        <v>955</v>
      </c>
      <c r="AF250" s="48" t="s">
        <v>955</v>
      </c>
      <c r="AG250" s="48" t="s">
        <v>2018</v>
      </c>
      <c r="AH250" s="48" t="s">
        <v>1979</v>
      </c>
      <c r="AI250" s="48"/>
      <c r="AJ250" s="48"/>
      <c r="AK250" s="48"/>
    </row>
    <row r="251" ht="22.5" customHeight="1">
      <c r="A251" s="58">
        <v>250.0</v>
      </c>
      <c r="B251" s="227">
        <f t="array" ref="B251">XLOOKUP(C251,SwiggyInvoiceAnnexture!$B$3:$B992,SwiggyInvoiceAnnexture!$A$3:$A992,"Order Not Found",0,1)</f>
        <v>45819</v>
      </c>
      <c r="C251" s="48">
        <v>2.08179152717858E14</v>
      </c>
      <c r="D251" s="48" t="s">
        <v>1563</v>
      </c>
      <c r="E251" s="248">
        <v>45814.71025462963</v>
      </c>
      <c r="F251" s="248">
        <v>45814.710439814815</v>
      </c>
      <c r="G251" s="248">
        <v>45814.737650462965</v>
      </c>
      <c r="H251" s="43">
        <v>799.0</v>
      </c>
      <c r="I251" s="43">
        <v>34.48</v>
      </c>
      <c r="J251" s="43">
        <v>16.99</v>
      </c>
      <c r="K251" s="43">
        <v>16.99</v>
      </c>
      <c r="L251" s="43">
        <v>0.0</v>
      </c>
      <c r="M251" s="43">
        <v>0.25</v>
      </c>
      <c r="N251" s="43">
        <v>0.25</v>
      </c>
      <c r="O251" s="43">
        <v>0.0</v>
      </c>
      <c r="P251" s="43">
        <v>0.0</v>
      </c>
      <c r="Q251" s="43">
        <v>0.0</v>
      </c>
      <c r="R251" s="43">
        <v>0.0</v>
      </c>
      <c r="S251" s="48" t="b">
        <v>0</v>
      </c>
      <c r="T251" s="48" t="b">
        <v>0</v>
      </c>
      <c r="U251" s="48" t="b">
        <v>0</v>
      </c>
      <c r="V251" s="43">
        <v>75.5</v>
      </c>
      <c r="W251" s="43">
        <v>0.0</v>
      </c>
      <c r="X251" s="43">
        <v>10.0</v>
      </c>
      <c r="Y251" s="48" t="s">
        <v>955</v>
      </c>
      <c r="Z251" s="48" t="s">
        <v>955</v>
      </c>
      <c r="AA251" s="48" t="s">
        <v>955</v>
      </c>
      <c r="AB251" s="48" t="s">
        <v>1967</v>
      </c>
      <c r="AC251" s="48">
        <v>3.0</v>
      </c>
      <c r="AD251" s="48" t="s">
        <v>1968</v>
      </c>
      <c r="AE251" s="48" t="s">
        <v>955</v>
      </c>
      <c r="AF251" s="48" t="s">
        <v>955</v>
      </c>
      <c r="AG251" s="48" t="s">
        <v>1995</v>
      </c>
      <c r="AH251" s="48" t="s">
        <v>2057</v>
      </c>
      <c r="AI251" s="48" t="s">
        <v>2018</v>
      </c>
      <c r="AJ251" s="48"/>
      <c r="AK251" s="48"/>
    </row>
    <row r="252" ht="22.5" customHeight="1">
      <c r="A252" s="58">
        <v>251.0</v>
      </c>
      <c r="B252" s="227">
        <f t="array" ref="B252">XLOOKUP(C252,SwiggyInvoiceAnnexture!$B$3:$B992,SwiggyInvoiceAnnexture!$A$3:$A992,"Order Not Found",0,1)</f>
        <v>45819</v>
      </c>
      <c r="C252" s="48">
        <v>2.08182353987801E14</v>
      </c>
      <c r="D252" s="48" t="s">
        <v>1563</v>
      </c>
      <c r="E252" s="248">
        <v>45814.74721064815</v>
      </c>
      <c r="F252" s="248">
        <v>45814.74731481481</v>
      </c>
      <c r="G252" s="248">
        <v>45814.774664351855</v>
      </c>
      <c r="H252" s="43">
        <v>716.0</v>
      </c>
      <c r="I252" s="43">
        <v>30.88</v>
      </c>
      <c r="J252" s="43">
        <v>15.19</v>
      </c>
      <c r="K252" s="43">
        <v>15.19</v>
      </c>
      <c r="L252" s="43">
        <v>0.0</v>
      </c>
      <c r="M252" s="43">
        <v>0.25</v>
      </c>
      <c r="N252" s="43">
        <v>0.25</v>
      </c>
      <c r="O252" s="43">
        <v>0.0</v>
      </c>
      <c r="P252" s="43">
        <v>0.0</v>
      </c>
      <c r="Q252" s="43">
        <v>0.0</v>
      </c>
      <c r="R252" s="43">
        <v>0.0</v>
      </c>
      <c r="S252" s="48" t="b">
        <v>0</v>
      </c>
      <c r="T252" s="48" t="b">
        <v>0</v>
      </c>
      <c r="U252" s="48" t="b">
        <v>0</v>
      </c>
      <c r="V252" s="43">
        <v>67.5</v>
      </c>
      <c r="W252" s="43">
        <v>0.0</v>
      </c>
      <c r="X252" s="43">
        <v>10.0</v>
      </c>
      <c r="Y252" s="48" t="s">
        <v>955</v>
      </c>
      <c r="Z252" s="48" t="s">
        <v>955</v>
      </c>
      <c r="AA252" s="48" t="s">
        <v>955</v>
      </c>
      <c r="AB252" s="48" t="s">
        <v>1967</v>
      </c>
      <c r="AC252" s="48">
        <v>1.0</v>
      </c>
      <c r="AD252" s="48" t="s">
        <v>1968</v>
      </c>
      <c r="AE252" s="48" t="s">
        <v>955</v>
      </c>
      <c r="AF252" s="48" t="s">
        <v>955</v>
      </c>
      <c r="AG252" s="48" t="s">
        <v>1998</v>
      </c>
      <c r="AH252" s="48"/>
      <c r="AI252" s="48"/>
      <c r="AJ252" s="48"/>
      <c r="AK252" s="48"/>
    </row>
    <row r="253" ht="22.5" customHeight="1">
      <c r="A253" s="58">
        <v>252.0</v>
      </c>
      <c r="B253" s="227">
        <f t="array" ref="B253">XLOOKUP(C253,SwiggyInvoiceAnnexture!$B$3:$B992,SwiggyInvoiceAnnexture!$A$3:$A992,"Order Not Found",0,1)</f>
        <v>45819</v>
      </c>
      <c r="C253" s="48">
        <v>2.08186151656823E14</v>
      </c>
      <c r="D253" s="48" t="s">
        <v>1563</v>
      </c>
      <c r="E253" s="248">
        <v>45814.791284722225</v>
      </c>
      <c r="F253" s="248">
        <v>45814.79150462963</v>
      </c>
      <c r="G253" s="248">
        <v>45814.823159722226</v>
      </c>
      <c r="H253" s="43">
        <v>664.0</v>
      </c>
      <c r="I253" s="43">
        <v>28.94</v>
      </c>
      <c r="J253" s="43">
        <v>14.22</v>
      </c>
      <c r="K253" s="43">
        <v>14.22</v>
      </c>
      <c r="L253" s="43">
        <v>0.0</v>
      </c>
      <c r="M253" s="43">
        <v>0.25</v>
      </c>
      <c r="N253" s="43">
        <v>0.25</v>
      </c>
      <c r="O253" s="43">
        <v>0.0</v>
      </c>
      <c r="P253" s="43">
        <v>0.0</v>
      </c>
      <c r="Q253" s="43">
        <v>0.0</v>
      </c>
      <c r="R253" s="43">
        <v>0.0</v>
      </c>
      <c r="S253" s="48" t="b">
        <v>0</v>
      </c>
      <c r="T253" s="48" t="b">
        <v>0</v>
      </c>
      <c r="U253" s="48" t="b">
        <v>0</v>
      </c>
      <c r="V253" s="43">
        <v>56.25</v>
      </c>
      <c r="W253" s="43">
        <v>0.0</v>
      </c>
      <c r="X253" s="43">
        <v>10.0</v>
      </c>
      <c r="Y253" s="48" t="s">
        <v>955</v>
      </c>
      <c r="Z253" s="48" t="s">
        <v>955</v>
      </c>
      <c r="AA253" s="48" t="s">
        <v>955</v>
      </c>
      <c r="AB253" s="48" t="s">
        <v>1967</v>
      </c>
      <c r="AC253" s="48">
        <v>1.0</v>
      </c>
      <c r="AD253" s="48" t="s">
        <v>1968</v>
      </c>
      <c r="AE253" s="48" t="s">
        <v>955</v>
      </c>
      <c r="AF253" s="48" t="s">
        <v>955</v>
      </c>
      <c r="AG253" s="48" t="s">
        <v>2019</v>
      </c>
      <c r="AH253" s="48"/>
      <c r="AI253" s="48"/>
      <c r="AJ253" s="48"/>
      <c r="AK253" s="48"/>
    </row>
    <row r="254" ht="22.5" customHeight="1">
      <c r="A254" s="58">
        <v>253.0</v>
      </c>
      <c r="B254" s="227">
        <f t="array" ref="B254">XLOOKUP(C254,SwiggyInvoiceAnnexture!$B$3:$B992,SwiggyInvoiceAnnexture!$A$3:$A992,"Order Not Found",0,1)</f>
        <v>45819</v>
      </c>
      <c r="C254" s="48">
        <v>2.08197698303038E14</v>
      </c>
      <c r="D254" s="48" t="s">
        <v>1563</v>
      </c>
      <c r="E254" s="248">
        <v>45814.92486111111</v>
      </c>
      <c r="F254" s="248">
        <v>45814.92503472222</v>
      </c>
      <c r="G254" s="248">
        <v>45814.94479166667</v>
      </c>
      <c r="H254" s="43">
        <v>784.0</v>
      </c>
      <c r="I254" s="43">
        <v>33.76</v>
      </c>
      <c r="J254" s="43">
        <v>16.88</v>
      </c>
      <c r="K254" s="43">
        <v>16.88</v>
      </c>
      <c r="L254" s="43">
        <v>0.0</v>
      </c>
      <c r="M254" s="43">
        <v>0.0</v>
      </c>
      <c r="N254" s="43">
        <v>0.0</v>
      </c>
      <c r="O254" s="43">
        <v>0.0</v>
      </c>
      <c r="P254" s="43">
        <v>0.0</v>
      </c>
      <c r="Q254" s="43">
        <v>0.0</v>
      </c>
      <c r="R254" s="43">
        <v>0.0</v>
      </c>
      <c r="S254" s="48" t="b">
        <v>0</v>
      </c>
      <c r="T254" s="48" t="b">
        <v>0</v>
      </c>
      <c r="U254" s="48" t="b">
        <v>0</v>
      </c>
      <c r="V254" s="43">
        <v>75.0</v>
      </c>
      <c r="W254" s="43">
        <v>0.0</v>
      </c>
      <c r="X254" s="43">
        <v>0.0</v>
      </c>
      <c r="Y254" s="48" t="s">
        <v>955</v>
      </c>
      <c r="Z254" s="48" t="s">
        <v>955</v>
      </c>
      <c r="AA254" s="48" t="s">
        <v>955</v>
      </c>
      <c r="AB254" s="48" t="s">
        <v>1967</v>
      </c>
      <c r="AC254" s="48">
        <v>1.0</v>
      </c>
      <c r="AD254" s="48" t="s">
        <v>1968</v>
      </c>
      <c r="AE254" s="48" t="s">
        <v>955</v>
      </c>
      <c r="AF254" s="48" t="s">
        <v>955</v>
      </c>
      <c r="AG254" s="48" t="s">
        <v>2023</v>
      </c>
      <c r="AH254" s="48"/>
      <c r="AI254" s="48"/>
      <c r="AJ254" s="48"/>
      <c r="AK254" s="48"/>
    </row>
    <row r="255" ht="22.5" customHeight="1">
      <c r="A255" s="58">
        <v>254.0</v>
      </c>
      <c r="B255" s="227">
        <f t="array" ref="B255">XLOOKUP(C255,SwiggyInvoiceAnnexture!$B$3:$B992,SwiggyInvoiceAnnexture!$A$3:$A992,"Order Not Found",0,1)</f>
        <v>45819</v>
      </c>
      <c r="C255" s="48">
        <v>2.08203704928819E14</v>
      </c>
      <c r="D255" s="48" t="s">
        <v>1563</v>
      </c>
      <c r="E255" s="248">
        <v>45814.99445601852</v>
      </c>
      <c r="F255" s="248">
        <v>45814.99484953703</v>
      </c>
      <c r="G255" s="248">
        <v>45815.01902777778</v>
      </c>
      <c r="H255" s="43">
        <v>784.0</v>
      </c>
      <c r="I255" s="43">
        <v>33.78</v>
      </c>
      <c r="J255" s="43">
        <v>16.89</v>
      </c>
      <c r="K255" s="43">
        <v>16.89</v>
      </c>
      <c r="L255" s="43">
        <v>0.0</v>
      </c>
      <c r="M255" s="43">
        <v>0.0</v>
      </c>
      <c r="N255" s="43">
        <v>0.0</v>
      </c>
      <c r="O255" s="43">
        <v>0.0</v>
      </c>
      <c r="P255" s="43">
        <v>0.0</v>
      </c>
      <c r="Q255" s="43">
        <v>0.0</v>
      </c>
      <c r="R255" s="43">
        <v>0.0</v>
      </c>
      <c r="S255" s="48" t="b">
        <v>0</v>
      </c>
      <c r="T255" s="48" t="b">
        <v>0</v>
      </c>
      <c r="U255" s="48" t="b">
        <v>0</v>
      </c>
      <c r="V255" s="43">
        <v>74.5</v>
      </c>
      <c r="W255" s="43">
        <v>0.0</v>
      </c>
      <c r="X255" s="43">
        <v>0.0</v>
      </c>
      <c r="Y255" s="48" t="s">
        <v>955</v>
      </c>
      <c r="Z255" s="48" t="s">
        <v>955</v>
      </c>
      <c r="AA255" s="48" t="s">
        <v>955</v>
      </c>
      <c r="AB255" s="48" t="s">
        <v>1967</v>
      </c>
      <c r="AC255" s="48">
        <v>1.0</v>
      </c>
      <c r="AD255" s="48" t="s">
        <v>1968</v>
      </c>
      <c r="AE255" s="48" t="s">
        <v>955</v>
      </c>
      <c r="AF255" s="48" t="s">
        <v>955</v>
      </c>
      <c r="AG255" s="48" t="s">
        <v>2041</v>
      </c>
      <c r="AH255" s="48"/>
      <c r="AI255" s="48"/>
      <c r="AJ255" s="48"/>
      <c r="AK255" s="48"/>
    </row>
    <row r="256" ht="22.5" customHeight="1">
      <c r="A256" s="58">
        <v>255.0</v>
      </c>
      <c r="B256" s="227">
        <f t="array" ref="B256">XLOOKUP(C256,SwiggyInvoiceAnnexture!$B$3:$B992,SwiggyInvoiceAnnexture!$A$3:$A992,"Order Not Found",0,1)</f>
        <v>45819</v>
      </c>
      <c r="C256" s="48">
        <v>2.08248338279531E14</v>
      </c>
      <c r="D256" s="48" t="s">
        <v>1563</v>
      </c>
      <c r="E256" s="248">
        <v>45815.51115740741</v>
      </c>
      <c r="F256" s="248">
        <v>45815.51133101852</v>
      </c>
      <c r="G256" s="248">
        <v>45815.5328125</v>
      </c>
      <c r="H256" s="43">
        <v>611.0</v>
      </c>
      <c r="I256" s="43">
        <v>26.38</v>
      </c>
      <c r="J256" s="43">
        <v>12.94</v>
      </c>
      <c r="K256" s="43">
        <v>12.94</v>
      </c>
      <c r="L256" s="43">
        <v>0.0</v>
      </c>
      <c r="M256" s="43">
        <v>0.25</v>
      </c>
      <c r="N256" s="43">
        <v>0.25</v>
      </c>
      <c r="O256" s="43">
        <v>0.0</v>
      </c>
      <c r="P256" s="43">
        <v>0.0</v>
      </c>
      <c r="Q256" s="43">
        <v>0.0</v>
      </c>
      <c r="R256" s="43">
        <v>0.0</v>
      </c>
      <c r="S256" s="48" t="b">
        <v>0</v>
      </c>
      <c r="T256" s="48" t="b">
        <v>0</v>
      </c>
      <c r="U256" s="48" t="b">
        <v>0</v>
      </c>
      <c r="V256" s="43">
        <v>57.5</v>
      </c>
      <c r="W256" s="43">
        <v>0.0</v>
      </c>
      <c r="X256" s="43">
        <v>10.0</v>
      </c>
      <c r="Y256" s="48" t="s">
        <v>955</v>
      </c>
      <c r="Z256" s="48" t="s">
        <v>955</v>
      </c>
      <c r="AA256" s="48" t="s">
        <v>955</v>
      </c>
      <c r="AB256" s="48" t="s">
        <v>1967</v>
      </c>
      <c r="AC256" s="48">
        <v>1.0</v>
      </c>
      <c r="AD256" s="48" t="s">
        <v>1968</v>
      </c>
      <c r="AE256" s="48" t="s">
        <v>955</v>
      </c>
      <c r="AF256" s="48" t="s">
        <v>955</v>
      </c>
      <c r="AG256" s="48" t="s">
        <v>1975</v>
      </c>
      <c r="AH256" s="48"/>
      <c r="AI256" s="48"/>
      <c r="AJ256" s="48"/>
      <c r="AK256" s="48"/>
    </row>
    <row r="257" ht="22.5" customHeight="1">
      <c r="A257" s="58">
        <v>256.0</v>
      </c>
      <c r="B257" s="227">
        <f t="array" ref="B257">XLOOKUP(C257,SwiggyInvoiceAnnexture!$B$3:$B992,SwiggyInvoiceAnnexture!$A$3:$A992,"Order Not Found",0,1)</f>
        <v>45819</v>
      </c>
      <c r="C257" s="48">
        <v>2.08257867552363E14</v>
      </c>
      <c r="D257" s="48" t="s">
        <v>1563</v>
      </c>
      <c r="E257" s="248">
        <v>45815.62130787037</v>
      </c>
      <c r="F257" s="248">
        <v>45815.621516203704</v>
      </c>
      <c r="G257" s="248">
        <v>45815.64418981481</v>
      </c>
      <c r="H257" s="43">
        <v>664.0</v>
      </c>
      <c r="I257" s="43">
        <v>29.38</v>
      </c>
      <c r="J257" s="43">
        <v>14.44</v>
      </c>
      <c r="K257" s="43">
        <v>14.44</v>
      </c>
      <c r="L257" s="43">
        <v>0.0</v>
      </c>
      <c r="M257" s="43">
        <v>0.25</v>
      </c>
      <c r="N257" s="43">
        <v>0.25</v>
      </c>
      <c r="O257" s="43">
        <v>0.0</v>
      </c>
      <c r="P257" s="43">
        <v>0.0</v>
      </c>
      <c r="Q257" s="43">
        <v>0.0</v>
      </c>
      <c r="R257" s="43">
        <v>0.0</v>
      </c>
      <c r="S257" s="48" t="b">
        <v>0</v>
      </c>
      <c r="T257" s="48" t="b">
        <v>0</v>
      </c>
      <c r="U257" s="48" t="b">
        <v>0</v>
      </c>
      <c r="V257" s="43">
        <v>47.5</v>
      </c>
      <c r="W257" s="43">
        <v>0.0</v>
      </c>
      <c r="X257" s="43">
        <v>10.0</v>
      </c>
      <c r="Y257" s="48" t="s">
        <v>955</v>
      </c>
      <c r="Z257" s="48" t="s">
        <v>955</v>
      </c>
      <c r="AA257" s="48" t="s">
        <v>955</v>
      </c>
      <c r="AB257" s="48" t="s">
        <v>1967</v>
      </c>
      <c r="AC257" s="48">
        <v>1.0</v>
      </c>
      <c r="AD257" s="48" t="s">
        <v>1968</v>
      </c>
      <c r="AE257" s="48" t="s">
        <v>955</v>
      </c>
      <c r="AF257" s="48" t="s">
        <v>955</v>
      </c>
      <c r="AG257" s="48" t="s">
        <v>2060</v>
      </c>
      <c r="AH257" s="48"/>
      <c r="AI257" s="48"/>
      <c r="AJ257" s="48"/>
      <c r="AK257" s="48"/>
    </row>
    <row r="258" ht="22.5" customHeight="1">
      <c r="A258" s="58">
        <v>257.0</v>
      </c>
      <c r="B258" s="227">
        <f t="array" ref="B258">XLOOKUP(C258,SwiggyInvoiceAnnexture!$B$3:$B992,SwiggyInvoiceAnnexture!$A$3:$A992,"Order Not Found",0,1)</f>
        <v>45819</v>
      </c>
      <c r="C258" s="48">
        <v>2.08262226246678E14</v>
      </c>
      <c r="D258" s="48" t="s">
        <v>1563</v>
      </c>
      <c r="E258" s="248">
        <v>45815.67302083333</v>
      </c>
      <c r="F258" s="248">
        <v>45815.673483796294</v>
      </c>
      <c r="G258" s="248">
        <v>45815.70369212963</v>
      </c>
      <c r="H258" s="43">
        <v>1077.0</v>
      </c>
      <c r="I258" s="43">
        <v>47.4</v>
      </c>
      <c r="J258" s="43">
        <v>23.45</v>
      </c>
      <c r="K258" s="43">
        <v>23.45</v>
      </c>
      <c r="L258" s="43">
        <v>0.0</v>
      </c>
      <c r="M258" s="43">
        <v>0.25</v>
      </c>
      <c r="N258" s="43">
        <v>0.25</v>
      </c>
      <c r="O258" s="43">
        <v>0.0</v>
      </c>
      <c r="P258" s="43">
        <v>0.0</v>
      </c>
      <c r="Q258" s="43">
        <v>0.0</v>
      </c>
      <c r="R258" s="43">
        <v>0.0</v>
      </c>
      <c r="S258" s="48" t="b">
        <v>0</v>
      </c>
      <c r="T258" s="48" t="b">
        <v>0</v>
      </c>
      <c r="U258" s="48" t="b">
        <v>0</v>
      </c>
      <c r="V258" s="43">
        <v>82.0</v>
      </c>
      <c r="W258" s="43">
        <v>0.0</v>
      </c>
      <c r="X258" s="43">
        <v>10.0</v>
      </c>
      <c r="Y258" s="48" t="s">
        <v>955</v>
      </c>
      <c r="Z258" s="48" t="s">
        <v>955</v>
      </c>
      <c r="AA258" s="48" t="s">
        <v>955</v>
      </c>
      <c r="AB258" s="48" t="s">
        <v>1967</v>
      </c>
      <c r="AC258" s="48">
        <v>1.0</v>
      </c>
      <c r="AD258" s="48" t="s">
        <v>1968</v>
      </c>
      <c r="AE258" s="48" t="s">
        <v>955</v>
      </c>
      <c r="AF258" s="48" t="s">
        <v>955</v>
      </c>
      <c r="AG258" s="48" t="s">
        <v>2087</v>
      </c>
      <c r="AH258" s="48"/>
      <c r="AI258" s="48"/>
      <c r="AJ258" s="48"/>
      <c r="AK258" s="48"/>
    </row>
    <row r="259" ht="22.5" customHeight="1">
      <c r="A259" s="58">
        <v>258.0</v>
      </c>
      <c r="B259" s="227">
        <f t="array" ref="B259">XLOOKUP(C259,SwiggyInvoiceAnnexture!$B$3:$B992,SwiggyInvoiceAnnexture!$A$3:$A992,"Order Not Found",0,1)</f>
        <v>45819</v>
      </c>
      <c r="C259" s="48">
        <v>2.08268699233137E14</v>
      </c>
      <c r="D259" s="48" t="s">
        <v>1563</v>
      </c>
      <c r="E259" s="248">
        <v>45815.74674768518</v>
      </c>
      <c r="F259" s="248">
        <v>45815.746979166666</v>
      </c>
      <c r="G259" s="248">
        <v>45815.79180555556</v>
      </c>
      <c r="H259" s="43">
        <v>1683.0</v>
      </c>
      <c r="I259" s="43">
        <v>73.26</v>
      </c>
      <c r="J259" s="43">
        <v>36.38</v>
      </c>
      <c r="K259" s="43">
        <v>36.38</v>
      </c>
      <c r="L259" s="43">
        <v>0.0</v>
      </c>
      <c r="M259" s="43">
        <v>0.25</v>
      </c>
      <c r="N259" s="43">
        <v>0.25</v>
      </c>
      <c r="O259" s="43">
        <v>0.0</v>
      </c>
      <c r="P259" s="43">
        <v>0.0</v>
      </c>
      <c r="Q259" s="43">
        <v>0.0</v>
      </c>
      <c r="R259" s="43">
        <v>0.0</v>
      </c>
      <c r="S259" s="48" t="b">
        <v>0</v>
      </c>
      <c r="T259" s="48" t="b">
        <v>0</v>
      </c>
      <c r="U259" s="48" t="b">
        <v>0</v>
      </c>
      <c r="V259" s="43">
        <v>144.98</v>
      </c>
      <c r="W259" s="43">
        <v>0.0</v>
      </c>
      <c r="X259" s="43">
        <v>10.0</v>
      </c>
      <c r="Y259" s="48" t="s">
        <v>955</v>
      </c>
      <c r="Z259" s="48" t="s">
        <v>955</v>
      </c>
      <c r="AA259" s="48" t="s">
        <v>955</v>
      </c>
      <c r="AB259" s="48" t="s">
        <v>1967</v>
      </c>
      <c r="AC259" s="48">
        <v>4.0</v>
      </c>
      <c r="AD259" s="48" t="s">
        <v>1968</v>
      </c>
      <c r="AE259" s="48" t="s">
        <v>955</v>
      </c>
      <c r="AF259" s="48" t="s">
        <v>955</v>
      </c>
      <c r="AG259" s="48" t="s">
        <v>2014</v>
      </c>
      <c r="AH259" s="48" t="s">
        <v>2018</v>
      </c>
      <c r="AI259" s="48" t="s">
        <v>1981</v>
      </c>
      <c r="AJ259" s="48" t="s">
        <v>2077</v>
      </c>
      <c r="AK259" s="48"/>
    </row>
    <row r="260" ht="22.5" customHeight="1">
      <c r="A260" s="58">
        <v>259.0</v>
      </c>
      <c r="B260" s="227">
        <f t="array" ref="B260">XLOOKUP(C260,SwiggyInvoiceAnnexture!$B$3:$B992,SwiggyInvoiceAnnexture!$A$3:$A992,"Order Not Found",0,1)</f>
        <v>45819</v>
      </c>
      <c r="C260" s="48">
        <v>2.08276305644655E14</v>
      </c>
      <c r="D260" s="48" t="s">
        <v>1563</v>
      </c>
      <c r="E260" s="248">
        <v>45815.83528935185</v>
      </c>
      <c r="F260" s="248">
        <v>45815.835439814815</v>
      </c>
      <c r="G260" s="248">
        <v>45815.86729166667</v>
      </c>
      <c r="H260" s="43">
        <v>1421.0</v>
      </c>
      <c r="I260" s="43">
        <v>61.26</v>
      </c>
      <c r="J260" s="43">
        <v>30.38</v>
      </c>
      <c r="K260" s="43">
        <v>30.38</v>
      </c>
      <c r="L260" s="43">
        <v>0.0</v>
      </c>
      <c r="M260" s="43">
        <v>0.25</v>
      </c>
      <c r="N260" s="43">
        <v>0.25</v>
      </c>
      <c r="O260" s="43">
        <v>0.0</v>
      </c>
      <c r="P260" s="43">
        <v>0.0</v>
      </c>
      <c r="Q260" s="43">
        <v>0.0</v>
      </c>
      <c r="R260" s="43">
        <v>0.0</v>
      </c>
      <c r="S260" s="48" t="b">
        <v>0</v>
      </c>
      <c r="T260" s="48" t="b">
        <v>0</v>
      </c>
      <c r="U260" s="48" t="b">
        <v>0</v>
      </c>
      <c r="V260" s="43">
        <v>135.0</v>
      </c>
      <c r="W260" s="43">
        <v>0.0</v>
      </c>
      <c r="X260" s="43">
        <v>10.0</v>
      </c>
      <c r="Y260" s="48" t="s">
        <v>955</v>
      </c>
      <c r="Z260" s="48" t="s">
        <v>955</v>
      </c>
      <c r="AA260" s="48" t="s">
        <v>955</v>
      </c>
      <c r="AB260" s="48" t="s">
        <v>1967</v>
      </c>
      <c r="AC260" s="48">
        <v>2.0</v>
      </c>
      <c r="AD260" s="48" t="s">
        <v>1968</v>
      </c>
      <c r="AE260" s="48" t="s">
        <v>955</v>
      </c>
      <c r="AF260" s="48" t="s">
        <v>955</v>
      </c>
      <c r="AG260" s="48" t="s">
        <v>2045</v>
      </c>
      <c r="AH260" s="48" t="s">
        <v>2046</v>
      </c>
      <c r="AI260" s="48"/>
      <c r="AJ260" s="48"/>
      <c r="AK260" s="48"/>
    </row>
    <row r="261" ht="22.5" customHeight="1">
      <c r="A261" s="58">
        <v>260.0</v>
      </c>
      <c r="B261" s="227">
        <f t="array" ref="B261">XLOOKUP(C261,SwiggyInvoiceAnnexture!$B$3:$B992,SwiggyInvoiceAnnexture!$A$3:$A992,"Order Not Found",0,1)</f>
        <v>45819</v>
      </c>
      <c r="C261" s="48">
        <v>2.08279663505334E14</v>
      </c>
      <c r="D261" s="48" t="s">
        <v>1563</v>
      </c>
      <c r="E261" s="248">
        <v>45815.87375</v>
      </c>
      <c r="F261" s="248">
        <v>45815.874085648145</v>
      </c>
      <c r="G261" s="248">
        <v>45815.917708333334</v>
      </c>
      <c r="H261" s="43">
        <v>2508.0</v>
      </c>
      <c r="I261" s="43">
        <v>108.16</v>
      </c>
      <c r="J261" s="43">
        <v>53.33</v>
      </c>
      <c r="K261" s="43">
        <v>53.33</v>
      </c>
      <c r="L261" s="43">
        <v>0.0</v>
      </c>
      <c r="M261" s="43">
        <v>0.75</v>
      </c>
      <c r="N261" s="43">
        <v>0.75</v>
      </c>
      <c r="O261" s="43">
        <v>0.0</v>
      </c>
      <c r="P261" s="43">
        <v>0.0</v>
      </c>
      <c r="Q261" s="43">
        <v>0.0</v>
      </c>
      <c r="R261" s="43">
        <v>0.0</v>
      </c>
      <c r="S261" s="48" t="b">
        <v>0</v>
      </c>
      <c r="T261" s="48" t="b">
        <v>0</v>
      </c>
      <c r="U261" s="48" t="b">
        <v>0</v>
      </c>
      <c r="V261" s="43">
        <v>236.99</v>
      </c>
      <c r="W261" s="43">
        <v>0.0</v>
      </c>
      <c r="X261" s="43">
        <v>30.0</v>
      </c>
      <c r="Y261" s="48" t="s">
        <v>955</v>
      </c>
      <c r="Z261" s="48" t="s">
        <v>955</v>
      </c>
      <c r="AA261" s="48" t="s">
        <v>955</v>
      </c>
      <c r="AB261" s="48" t="s">
        <v>1967</v>
      </c>
      <c r="AC261" s="48">
        <v>3.0</v>
      </c>
      <c r="AD261" s="48" t="s">
        <v>1968</v>
      </c>
      <c r="AE261" s="48" t="s">
        <v>955</v>
      </c>
      <c r="AF261" s="48" t="s">
        <v>955</v>
      </c>
      <c r="AG261" s="48" t="s">
        <v>1988</v>
      </c>
      <c r="AH261" s="48" t="s">
        <v>2046</v>
      </c>
      <c r="AI261" s="48" t="s">
        <v>2020</v>
      </c>
      <c r="AJ261" s="48"/>
      <c r="AK261" s="48"/>
    </row>
    <row r="262" ht="22.5" customHeight="1">
      <c r="A262" s="58">
        <v>261.0</v>
      </c>
      <c r="B262" s="227">
        <f t="array" ref="B262">XLOOKUP(C262,SwiggyInvoiceAnnexture!$B$3:$B992,SwiggyInvoiceAnnexture!$A$3:$A992,"Order Not Found",0,1)</f>
        <v>45819</v>
      </c>
      <c r="C262" s="48">
        <v>2.08279784278056E14</v>
      </c>
      <c r="D262" s="48" t="s">
        <v>1563</v>
      </c>
      <c r="E262" s="248">
        <v>45815.8750462963</v>
      </c>
      <c r="F262" s="248">
        <v>45815.875231481485</v>
      </c>
      <c r="G262" s="248">
        <v>45815.90834490741</v>
      </c>
      <c r="H262" s="43">
        <v>1186.0</v>
      </c>
      <c r="I262" s="43">
        <v>51.18</v>
      </c>
      <c r="J262" s="43">
        <v>25.09</v>
      </c>
      <c r="K262" s="43">
        <v>25.09</v>
      </c>
      <c r="L262" s="43">
        <v>0.0</v>
      </c>
      <c r="M262" s="43">
        <v>0.5</v>
      </c>
      <c r="N262" s="43">
        <v>0.5</v>
      </c>
      <c r="O262" s="43">
        <v>0.0</v>
      </c>
      <c r="P262" s="43">
        <v>0.0</v>
      </c>
      <c r="Q262" s="43">
        <v>0.0</v>
      </c>
      <c r="R262" s="43">
        <v>0.0</v>
      </c>
      <c r="S262" s="48" t="b">
        <v>0</v>
      </c>
      <c r="T262" s="48" t="b">
        <v>0</v>
      </c>
      <c r="U262" s="48" t="b">
        <v>0</v>
      </c>
      <c r="V262" s="43">
        <v>111.5</v>
      </c>
      <c r="W262" s="43">
        <v>0.0</v>
      </c>
      <c r="X262" s="43">
        <v>20.0</v>
      </c>
      <c r="Y262" s="48" t="s">
        <v>955</v>
      </c>
      <c r="Z262" s="48" t="s">
        <v>955</v>
      </c>
      <c r="AA262" s="48" t="s">
        <v>955</v>
      </c>
      <c r="AB262" s="48" t="s">
        <v>1967</v>
      </c>
      <c r="AC262" s="48">
        <v>2.0</v>
      </c>
      <c r="AD262" s="48" t="s">
        <v>1968</v>
      </c>
      <c r="AE262" s="48" t="s">
        <v>955</v>
      </c>
      <c r="AF262" s="48" t="s">
        <v>955</v>
      </c>
      <c r="AG262" s="48" t="s">
        <v>2000</v>
      </c>
      <c r="AH262" s="48" t="s">
        <v>1989</v>
      </c>
      <c r="AI262" s="48"/>
      <c r="AJ262" s="48"/>
      <c r="AK262" s="48"/>
    </row>
    <row r="263" ht="22.5" customHeight="1">
      <c r="A263" s="58">
        <v>262.0</v>
      </c>
      <c r="B263" s="227">
        <f t="array" ref="B263">XLOOKUP(C263,SwiggyInvoiceAnnexture!$B$3:$B992,SwiggyInvoiceAnnexture!$A$3:$A992,"Order Not Found",0,1)</f>
        <v>45819</v>
      </c>
      <c r="C263" s="48">
        <v>2.08289000454435E14</v>
      </c>
      <c r="D263" s="48" t="s">
        <v>1563</v>
      </c>
      <c r="E263" s="248">
        <v>45815.98149305556</v>
      </c>
      <c r="F263" s="248">
        <v>45815.9816087963</v>
      </c>
      <c r="G263" s="248">
        <v>45816.01744212963</v>
      </c>
      <c r="H263" s="43">
        <v>731.0</v>
      </c>
      <c r="I263" s="43">
        <v>31.5</v>
      </c>
      <c r="J263" s="43">
        <v>15.75</v>
      </c>
      <c r="K263" s="43">
        <v>15.75</v>
      </c>
      <c r="L263" s="43">
        <v>0.0</v>
      </c>
      <c r="M263" s="43">
        <v>0.0</v>
      </c>
      <c r="N263" s="43">
        <v>0.0</v>
      </c>
      <c r="O263" s="43">
        <v>0.0</v>
      </c>
      <c r="P263" s="43">
        <v>0.0</v>
      </c>
      <c r="Q263" s="43">
        <v>0.0</v>
      </c>
      <c r="R263" s="43">
        <v>0.0</v>
      </c>
      <c r="S263" s="48" t="b">
        <v>0</v>
      </c>
      <c r="T263" s="48" t="b">
        <v>0</v>
      </c>
      <c r="U263" s="48" t="b">
        <v>0</v>
      </c>
      <c r="V263" s="43">
        <v>70.0</v>
      </c>
      <c r="W263" s="43">
        <v>0.0</v>
      </c>
      <c r="X263" s="43">
        <v>0.0</v>
      </c>
      <c r="Y263" s="48" t="s">
        <v>955</v>
      </c>
      <c r="Z263" s="48" t="s">
        <v>955</v>
      </c>
      <c r="AA263" s="48" t="s">
        <v>955</v>
      </c>
      <c r="AB263" s="48" t="s">
        <v>1967</v>
      </c>
      <c r="AC263" s="48">
        <v>1.0</v>
      </c>
      <c r="AD263" s="48" t="s">
        <v>1968</v>
      </c>
      <c r="AE263" s="48" t="s">
        <v>955</v>
      </c>
      <c r="AF263" s="48" t="s">
        <v>955</v>
      </c>
      <c r="AG263" s="48" t="s">
        <v>2088</v>
      </c>
      <c r="AH263" s="48"/>
      <c r="AI263" s="48"/>
      <c r="AJ263" s="48"/>
      <c r="AK263" s="48"/>
    </row>
    <row r="264" ht="22.5" customHeight="1">
      <c r="A264" s="58">
        <v>263.0</v>
      </c>
      <c r="B264" s="227">
        <f t="array" ref="B264">XLOOKUP(C264,SwiggyInvoiceAnnexture!$B$3:$B992,SwiggyInvoiceAnnexture!$A$3:$A992,"Order Not Found",0,1)</f>
        <v>45826</v>
      </c>
      <c r="C264" s="48">
        <v>2.08446018386337E14</v>
      </c>
      <c r="D264" s="48" t="s">
        <v>1563</v>
      </c>
      <c r="E264" s="248">
        <v>45817.79918981482</v>
      </c>
      <c r="F264" s="248">
        <v>45817.79943287037</v>
      </c>
      <c r="G264" s="248">
        <v>45817.8227662037</v>
      </c>
      <c r="H264" s="43">
        <v>1693.0</v>
      </c>
      <c r="I264" s="43">
        <v>73.0</v>
      </c>
      <c r="J264" s="43">
        <v>36.0</v>
      </c>
      <c r="K264" s="43">
        <v>36.0</v>
      </c>
      <c r="L264" s="43">
        <v>0.0</v>
      </c>
      <c r="M264" s="43">
        <v>0.5</v>
      </c>
      <c r="N264" s="43">
        <v>0.5</v>
      </c>
      <c r="O264" s="43">
        <v>0.0</v>
      </c>
      <c r="P264" s="43">
        <v>0.0</v>
      </c>
      <c r="Q264" s="43">
        <v>0.0</v>
      </c>
      <c r="R264" s="43">
        <v>0.0</v>
      </c>
      <c r="S264" s="48" t="b">
        <v>0</v>
      </c>
      <c r="T264" s="48" t="b">
        <v>0</v>
      </c>
      <c r="U264" s="48" t="b">
        <v>0</v>
      </c>
      <c r="V264" s="43">
        <v>160.0</v>
      </c>
      <c r="W264" s="43">
        <v>0.0</v>
      </c>
      <c r="X264" s="43">
        <v>20.0</v>
      </c>
      <c r="Y264" s="48" t="s">
        <v>955</v>
      </c>
      <c r="Z264" s="48" t="s">
        <v>955</v>
      </c>
      <c r="AA264" s="48" t="s">
        <v>955</v>
      </c>
      <c r="AB264" s="48" t="s">
        <v>1967</v>
      </c>
      <c r="AC264" s="48">
        <v>2.0</v>
      </c>
      <c r="AD264" s="48" t="s">
        <v>1968</v>
      </c>
      <c r="AE264" s="48" t="s">
        <v>955</v>
      </c>
      <c r="AF264" s="48" t="s">
        <v>955</v>
      </c>
      <c r="AG264" s="48" t="s">
        <v>2022</v>
      </c>
      <c r="AH264" s="48" t="s">
        <v>2020</v>
      </c>
      <c r="AI264" s="48"/>
      <c r="AJ264" s="48"/>
      <c r="AK264" s="48"/>
    </row>
    <row r="265" ht="22.5" customHeight="1">
      <c r="A265" s="58">
        <v>264.0</v>
      </c>
      <c r="B265" s="227">
        <f t="array" ref="B265">XLOOKUP(C265,SwiggyInvoiceAnnexture!$B$3:$B992,SwiggyInvoiceAnnexture!$A$3:$A992,"Order Not Found",0,1)</f>
        <v>45826</v>
      </c>
      <c r="C265" s="48">
        <v>2.08456527148808E14</v>
      </c>
      <c r="D265" s="48" t="s">
        <v>1563</v>
      </c>
      <c r="E265" s="248">
        <v>45817.92047453704</v>
      </c>
      <c r="F265" s="248">
        <v>45817.92071759259</v>
      </c>
      <c r="G265" s="248">
        <v>45817.94548611111</v>
      </c>
      <c r="H265" s="43">
        <v>664.0</v>
      </c>
      <c r="I265" s="43">
        <v>28.62</v>
      </c>
      <c r="J265" s="43">
        <v>14.06</v>
      </c>
      <c r="K265" s="43">
        <v>14.06</v>
      </c>
      <c r="L265" s="43">
        <v>0.0</v>
      </c>
      <c r="M265" s="43">
        <v>0.25</v>
      </c>
      <c r="N265" s="43">
        <v>0.25</v>
      </c>
      <c r="O265" s="43">
        <v>0.0</v>
      </c>
      <c r="P265" s="43">
        <v>0.0</v>
      </c>
      <c r="Q265" s="43">
        <v>0.0</v>
      </c>
      <c r="R265" s="43">
        <v>0.0</v>
      </c>
      <c r="S265" s="48" t="b">
        <v>0</v>
      </c>
      <c r="T265" s="48" t="b">
        <v>0</v>
      </c>
      <c r="U265" s="48" t="b">
        <v>0</v>
      </c>
      <c r="V265" s="43">
        <v>62.5</v>
      </c>
      <c r="W265" s="43">
        <v>0.0</v>
      </c>
      <c r="X265" s="43">
        <v>10.0</v>
      </c>
      <c r="Y265" s="48" t="s">
        <v>955</v>
      </c>
      <c r="Z265" s="48" t="s">
        <v>955</v>
      </c>
      <c r="AA265" s="48" t="s">
        <v>955</v>
      </c>
      <c r="AB265" s="48" t="s">
        <v>1967</v>
      </c>
      <c r="AC265" s="48">
        <v>1.0</v>
      </c>
      <c r="AD265" s="48" t="s">
        <v>1968</v>
      </c>
      <c r="AE265" s="48" t="s">
        <v>955</v>
      </c>
      <c r="AF265" s="48" t="s">
        <v>955</v>
      </c>
      <c r="AG265" s="48" t="s">
        <v>2019</v>
      </c>
      <c r="AH265" s="48"/>
      <c r="AI265" s="48"/>
      <c r="AJ265" s="48"/>
      <c r="AK265" s="48"/>
    </row>
    <row r="266" ht="22.5" customHeight="1">
      <c r="A266" s="58">
        <v>265.0</v>
      </c>
      <c r="B266" s="227">
        <f t="array" ref="B266">XLOOKUP(C266,SwiggyInvoiceAnnexture!$B$3:$B992,SwiggyInvoiceAnnexture!$A$3:$A992,"Order Not Found",0,1)</f>
        <v>45826</v>
      </c>
      <c r="C266" s="48">
        <v>2.08458334800932E14</v>
      </c>
      <c r="D266" s="48" t="s">
        <v>1563</v>
      </c>
      <c r="E266" s="248">
        <v>45817.94159722222</v>
      </c>
      <c r="F266" s="248">
        <v>45817.94174768519</v>
      </c>
      <c r="G266" s="248">
        <v>45817.962326388886</v>
      </c>
      <c r="H266" s="43">
        <v>914.0</v>
      </c>
      <c r="I266" s="43">
        <v>39.46</v>
      </c>
      <c r="J266" s="43">
        <v>19.48</v>
      </c>
      <c r="K266" s="43">
        <v>19.48</v>
      </c>
      <c r="L266" s="43">
        <v>0.0</v>
      </c>
      <c r="M266" s="43">
        <v>0.25</v>
      </c>
      <c r="N266" s="43">
        <v>0.25</v>
      </c>
      <c r="O266" s="43">
        <v>0.0</v>
      </c>
      <c r="P266" s="43">
        <v>0.0</v>
      </c>
      <c r="Q266" s="43">
        <v>0.0</v>
      </c>
      <c r="R266" s="43">
        <v>0.0</v>
      </c>
      <c r="S266" s="48" t="b">
        <v>0</v>
      </c>
      <c r="T266" s="48" t="b">
        <v>0</v>
      </c>
      <c r="U266" s="48" t="b">
        <v>0</v>
      </c>
      <c r="V266" s="43">
        <v>85.99</v>
      </c>
      <c r="W266" s="43">
        <v>0.0</v>
      </c>
      <c r="X266" s="43">
        <v>10.0</v>
      </c>
      <c r="Y266" s="48" t="s">
        <v>955</v>
      </c>
      <c r="Z266" s="48" t="s">
        <v>955</v>
      </c>
      <c r="AA266" s="48" t="s">
        <v>955</v>
      </c>
      <c r="AB266" s="48" t="s">
        <v>1967</v>
      </c>
      <c r="AC266" s="48">
        <v>2.0</v>
      </c>
      <c r="AD266" s="48" t="s">
        <v>1968</v>
      </c>
      <c r="AE266" s="48" t="s">
        <v>955</v>
      </c>
      <c r="AF266" s="48" t="s">
        <v>955</v>
      </c>
      <c r="AG266" s="48" t="s">
        <v>2031</v>
      </c>
      <c r="AH266" s="48" t="s">
        <v>1997</v>
      </c>
      <c r="AI266" s="48"/>
      <c r="AJ266" s="48"/>
      <c r="AK266" s="48"/>
    </row>
    <row r="267" ht="22.5" customHeight="1">
      <c r="A267" s="58">
        <v>266.0</v>
      </c>
      <c r="B267" s="227">
        <f t="array" ref="B267">XLOOKUP(C267,SwiggyInvoiceAnnexture!$B$3:$B992,SwiggyInvoiceAnnexture!$A$3:$A992,"Order Not Found",0,1)</f>
        <v>45826</v>
      </c>
      <c r="C267" s="48">
        <v>2.08519141040687E14</v>
      </c>
      <c r="D267" s="48" t="s">
        <v>1563</v>
      </c>
      <c r="E267" s="248">
        <v>45818.64571759259</v>
      </c>
      <c r="F267" s="248">
        <v>45818.645902777775</v>
      </c>
      <c r="G267" s="248">
        <v>45818.67511574074</v>
      </c>
      <c r="H267" s="43">
        <v>1447.0</v>
      </c>
      <c r="I267" s="43">
        <v>62.38</v>
      </c>
      <c r="J267" s="43">
        <v>30.94</v>
      </c>
      <c r="K267" s="43">
        <v>30.94</v>
      </c>
      <c r="L267" s="43">
        <v>0.0</v>
      </c>
      <c r="M267" s="43">
        <v>0.25</v>
      </c>
      <c r="N267" s="43">
        <v>0.25</v>
      </c>
      <c r="O267" s="43">
        <v>0.0</v>
      </c>
      <c r="P267" s="43">
        <v>0.0</v>
      </c>
      <c r="Q267" s="43">
        <v>0.0</v>
      </c>
      <c r="R267" s="43">
        <v>0.0</v>
      </c>
      <c r="S267" s="48" t="b">
        <v>0</v>
      </c>
      <c r="T267" s="48" t="b">
        <v>0</v>
      </c>
      <c r="U267" s="48" t="b">
        <v>0</v>
      </c>
      <c r="V267" s="43">
        <v>137.5</v>
      </c>
      <c r="W267" s="43">
        <v>0.0</v>
      </c>
      <c r="X267" s="43">
        <v>10.0</v>
      </c>
      <c r="Y267" s="48" t="s">
        <v>955</v>
      </c>
      <c r="Z267" s="48" t="s">
        <v>955</v>
      </c>
      <c r="AA267" s="48" t="s">
        <v>955</v>
      </c>
      <c r="AB267" s="48" t="s">
        <v>1967</v>
      </c>
      <c r="AC267" s="48">
        <v>2.0</v>
      </c>
      <c r="AD267" s="48" t="s">
        <v>1968</v>
      </c>
      <c r="AE267" s="48" t="s">
        <v>955</v>
      </c>
      <c r="AF267" s="48" t="s">
        <v>955</v>
      </c>
      <c r="AG267" s="48" t="s">
        <v>2089</v>
      </c>
      <c r="AH267" s="48" t="s">
        <v>2032</v>
      </c>
      <c r="AI267" s="48"/>
      <c r="AJ267" s="48"/>
      <c r="AK267" s="48"/>
    </row>
    <row r="268" ht="22.5" customHeight="1">
      <c r="A268" s="58">
        <v>267.0</v>
      </c>
      <c r="B268" s="227">
        <f t="array" ref="B268">XLOOKUP(C268,SwiggyInvoiceAnnexture!$B$3:$B992,SwiggyInvoiceAnnexture!$A$3:$A992,"Order Not Found",0,1)</f>
        <v>45826</v>
      </c>
      <c r="C268" s="48">
        <v>2.08529972312437E14</v>
      </c>
      <c r="D268" s="48" t="s">
        <v>1563</v>
      </c>
      <c r="E268" s="248">
        <v>45818.770578703705</v>
      </c>
      <c r="F268" s="248">
        <v>45818.770844907405</v>
      </c>
      <c r="G268" s="248">
        <v>45818.79767361111</v>
      </c>
      <c r="H268" s="43">
        <v>1244.0</v>
      </c>
      <c r="I268" s="43">
        <v>53.66</v>
      </c>
      <c r="J268" s="43">
        <v>26.33</v>
      </c>
      <c r="K268" s="43">
        <v>26.33</v>
      </c>
      <c r="L268" s="43">
        <v>0.0</v>
      </c>
      <c r="M268" s="43">
        <v>0.5</v>
      </c>
      <c r="N268" s="43">
        <v>0.5</v>
      </c>
      <c r="O268" s="43">
        <v>0.0</v>
      </c>
      <c r="P268" s="43">
        <v>0.0</v>
      </c>
      <c r="Q268" s="43">
        <v>0.0</v>
      </c>
      <c r="R268" s="43">
        <v>0.0</v>
      </c>
      <c r="S268" s="48" t="b">
        <v>0</v>
      </c>
      <c r="T268" s="48" t="b">
        <v>0</v>
      </c>
      <c r="U268" s="48" t="b">
        <v>0</v>
      </c>
      <c r="V268" s="43">
        <v>117.0</v>
      </c>
      <c r="W268" s="43">
        <v>0.0</v>
      </c>
      <c r="X268" s="43">
        <v>20.0</v>
      </c>
      <c r="Y268" s="48" t="s">
        <v>955</v>
      </c>
      <c r="Z268" s="48" t="s">
        <v>955</v>
      </c>
      <c r="AA268" s="48" t="s">
        <v>955</v>
      </c>
      <c r="AB268" s="48" t="s">
        <v>1967</v>
      </c>
      <c r="AC268" s="48">
        <v>2.0</v>
      </c>
      <c r="AD268" s="48" t="s">
        <v>1968</v>
      </c>
      <c r="AE268" s="48" t="s">
        <v>955</v>
      </c>
      <c r="AF268" s="48" t="s">
        <v>955</v>
      </c>
      <c r="AG268" s="48" t="s">
        <v>2005</v>
      </c>
      <c r="AH268" s="48" t="s">
        <v>1998</v>
      </c>
      <c r="AI268" s="48"/>
      <c r="AJ268" s="48"/>
      <c r="AK268" s="48"/>
    </row>
    <row r="269" ht="22.5" customHeight="1">
      <c r="A269" s="58">
        <v>268.0</v>
      </c>
      <c r="B269" s="227">
        <f t="array" ref="B269">XLOOKUP(C269,SwiggyInvoiceAnnexture!$B$3:$B992,SwiggyInvoiceAnnexture!$A$3:$A992,"Order Not Found",0,1)</f>
        <v>45826</v>
      </c>
      <c r="C269" s="48">
        <v>2.08531325370089E14</v>
      </c>
      <c r="D269" s="48" t="s">
        <v>1563</v>
      </c>
      <c r="E269" s="248">
        <v>45818.78643518518</v>
      </c>
      <c r="F269" s="248">
        <v>45818.78665509259</v>
      </c>
      <c r="G269" s="248">
        <v>45818.81501157407</v>
      </c>
      <c r="H269" s="43">
        <v>1400.0</v>
      </c>
      <c r="I269" s="43">
        <v>60.4</v>
      </c>
      <c r="J269" s="43">
        <v>29.7</v>
      </c>
      <c r="K269" s="43">
        <v>29.7</v>
      </c>
      <c r="L269" s="43">
        <v>0.0</v>
      </c>
      <c r="M269" s="43">
        <v>0.5</v>
      </c>
      <c r="N269" s="43">
        <v>0.5</v>
      </c>
      <c r="O269" s="43">
        <v>0.0</v>
      </c>
      <c r="P269" s="43">
        <v>0.0</v>
      </c>
      <c r="Q269" s="43">
        <v>0.0</v>
      </c>
      <c r="R269" s="43">
        <v>0.0</v>
      </c>
      <c r="S269" s="48" t="b">
        <v>0</v>
      </c>
      <c r="T269" s="48" t="b">
        <v>0</v>
      </c>
      <c r="U269" s="48" t="b">
        <v>0</v>
      </c>
      <c r="V269" s="43">
        <v>132.0</v>
      </c>
      <c r="W269" s="43">
        <v>0.0</v>
      </c>
      <c r="X269" s="43">
        <v>20.0</v>
      </c>
      <c r="Y269" s="48" t="s">
        <v>955</v>
      </c>
      <c r="Z269" s="48" t="s">
        <v>955</v>
      </c>
      <c r="AA269" s="48" t="s">
        <v>955</v>
      </c>
      <c r="AB269" s="48" t="s">
        <v>1967</v>
      </c>
      <c r="AC269" s="48">
        <v>3.0</v>
      </c>
      <c r="AD269" s="48" t="s">
        <v>1968</v>
      </c>
      <c r="AE269" s="48" t="s">
        <v>955</v>
      </c>
      <c r="AF269" s="48" t="s">
        <v>955</v>
      </c>
      <c r="AG269" s="48" t="s">
        <v>2066</v>
      </c>
      <c r="AH269" s="48" t="s">
        <v>1987</v>
      </c>
      <c r="AI269" s="48" t="s">
        <v>2002</v>
      </c>
      <c r="AJ269" s="48"/>
      <c r="AK269" s="48"/>
    </row>
    <row r="270" ht="22.5" customHeight="1">
      <c r="A270" s="58">
        <v>269.0</v>
      </c>
      <c r="B270" s="227">
        <f t="array" ref="B270">XLOOKUP(C270,SwiggyInvoiceAnnexture!$B$3:$B992,SwiggyInvoiceAnnexture!$A$3:$A992,"Order Not Found",0,1)</f>
        <v>45826</v>
      </c>
      <c r="C270" s="48">
        <v>2.08534765854437E14</v>
      </c>
      <c r="D270" s="48" t="s">
        <v>1563</v>
      </c>
      <c r="E270" s="248">
        <v>45818.82686342593</v>
      </c>
      <c r="F270" s="248">
        <v>45818.82709490741</v>
      </c>
      <c r="G270" s="248">
        <v>45818.851539351854</v>
      </c>
      <c r="H270" s="43">
        <v>815.0</v>
      </c>
      <c r="I270" s="43">
        <v>35.16</v>
      </c>
      <c r="J270" s="43">
        <v>17.33</v>
      </c>
      <c r="K270" s="43">
        <v>17.33</v>
      </c>
      <c r="L270" s="43">
        <v>0.0</v>
      </c>
      <c r="M270" s="43">
        <v>0.25</v>
      </c>
      <c r="N270" s="43">
        <v>0.25</v>
      </c>
      <c r="O270" s="43">
        <v>0.0</v>
      </c>
      <c r="P270" s="43">
        <v>0.0</v>
      </c>
      <c r="Q270" s="43">
        <v>0.0</v>
      </c>
      <c r="R270" s="43">
        <v>0.0</v>
      </c>
      <c r="S270" s="48" t="b">
        <v>0</v>
      </c>
      <c r="T270" s="48" t="b">
        <v>0</v>
      </c>
      <c r="U270" s="48" t="b">
        <v>0</v>
      </c>
      <c r="V270" s="43">
        <v>77.0</v>
      </c>
      <c r="W270" s="43">
        <v>0.0</v>
      </c>
      <c r="X270" s="43">
        <v>10.0</v>
      </c>
      <c r="Y270" s="48" t="s">
        <v>955</v>
      </c>
      <c r="Z270" s="48" t="s">
        <v>955</v>
      </c>
      <c r="AA270" s="48" t="s">
        <v>955</v>
      </c>
      <c r="AB270" s="48" t="s">
        <v>1967</v>
      </c>
      <c r="AC270" s="48">
        <v>1.0</v>
      </c>
      <c r="AD270" s="48" t="s">
        <v>1968</v>
      </c>
      <c r="AE270" s="48" t="s">
        <v>955</v>
      </c>
      <c r="AF270" s="48" t="s">
        <v>955</v>
      </c>
      <c r="AG270" s="48" t="s">
        <v>2027</v>
      </c>
      <c r="AH270" s="48"/>
      <c r="AI270" s="48"/>
      <c r="AJ270" s="48"/>
      <c r="AK270" s="48"/>
    </row>
    <row r="271" ht="22.5" customHeight="1">
      <c r="A271" s="58">
        <v>270.0</v>
      </c>
      <c r="B271" s="227">
        <f t="array" ref="B271">XLOOKUP(C271,SwiggyInvoiceAnnexture!$B$3:$B992,SwiggyInvoiceAnnexture!$A$3:$A992,"Order Not Found",0,1)</f>
        <v>45826</v>
      </c>
      <c r="C271" s="48">
        <v>2.08536488817633E14</v>
      </c>
      <c r="D271" s="48" t="s">
        <v>1563</v>
      </c>
      <c r="E271" s="248">
        <v>45818.846354166664</v>
      </c>
      <c r="F271" s="248">
        <v>45818.84645833333</v>
      </c>
      <c r="G271" s="248">
        <v>45818.886145833334</v>
      </c>
      <c r="H271" s="43">
        <v>472.0</v>
      </c>
      <c r="I271" s="43">
        <v>22.5</v>
      </c>
      <c r="J271" s="43">
        <v>11.25</v>
      </c>
      <c r="K271" s="43">
        <v>11.25</v>
      </c>
      <c r="L271" s="43">
        <v>0.0</v>
      </c>
      <c r="M271" s="43">
        <v>0.0</v>
      </c>
      <c r="N271" s="43">
        <v>0.0</v>
      </c>
      <c r="O271" s="43">
        <v>0.0</v>
      </c>
      <c r="P271" s="43">
        <v>0.0</v>
      </c>
      <c r="Q271" s="43">
        <v>0.0</v>
      </c>
      <c r="R271" s="43">
        <v>0.0</v>
      </c>
      <c r="S271" s="48" t="b">
        <v>0</v>
      </c>
      <c r="T271" s="48" t="b">
        <v>0</v>
      </c>
      <c r="U271" s="48" t="b">
        <v>0</v>
      </c>
      <c r="V271" s="43">
        <v>0.0</v>
      </c>
      <c r="W271" s="43">
        <v>0.0</v>
      </c>
      <c r="X271" s="43">
        <v>0.0</v>
      </c>
      <c r="Y271" s="48" t="s">
        <v>955</v>
      </c>
      <c r="Z271" s="48" t="s">
        <v>955</v>
      </c>
      <c r="AA271" s="48" t="s">
        <v>955</v>
      </c>
      <c r="AB271" s="48" t="s">
        <v>1967</v>
      </c>
      <c r="AC271" s="48">
        <v>1.0</v>
      </c>
      <c r="AD271" s="48" t="s">
        <v>1968</v>
      </c>
      <c r="AE271" s="48" t="s">
        <v>955</v>
      </c>
      <c r="AF271" s="48" t="s">
        <v>955</v>
      </c>
      <c r="AG271" s="48" t="s">
        <v>2090</v>
      </c>
      <c r="AH271" s="48"/>
      <c r="AI271" s="48"/>
      <c r="AJ271" s="48"/>
      <c r="AK271" s="48"/>
    </row>
    <row r="272" ht="22.5" customHeight="1">
      <c r="A272" s="58">
        <v>271.0</v>
      </c>
      <c r="B272" s="227">
        <f t="array" ref="B272">XLOOKUP(C272,SwiggyInvoiceAnnexture!$B$3:$B992,SwiggyInvoiceAnnexture!$A$3:$A992,"Order Not Found",0,1)</f>
        <v>45826</v>
      </c>
      <c r="C272" s="48">
        <v>2.08538545666992E14</v>
      </c>
      <c r="D272" s="48" t="s">
        <v>1563</v>
      </c>
      <c r="E272" s="248">
        <v>45818.87</v>
      </c>
      <c r="F272" s="248">
        <v>45818.87013888889</v>
      </c>
      <c r="G272" s="248">
        <v>45818.89549768518</v>
      </c>
      <c r="H272" s="43">
        <v>1202.0</v>
      </c>
      <c r="I272" s="43">
        <v>51.86</v>
      </c>
      <c r="J272" s="43">
        <v>25.43</v>
      </c>
      <c r="K272" s="43">
        <v>25.43</v>
      </c>
      <c r="L272" s="43">
        <v>0.0</v>
      </c>
      <c r="M272" s="43">
        <v>0.5</v>
      </c>
      <c r="N272" s="43">
        <v>0.5</v>
      </c>
      <c r="O272" s="43">
        <v>0.0</v>
      </c>
      <c r="P272" s="43">
        <v>0.0</v>
      </c>
      <c r="Q272" s="43">
        <v>0.0</v>
      </c>
      <c r="R272" s="43">
        <v>0.0</v>
      </c>
      <c r="S272" s="48" t="b">
        <v>0</v>
      </c>
      <c r="T272" s="48" t="b">
        <v>0</v>
      </c>
      <c r="U272" s="48" t="b">
        <v>0</v>
      </c>
      <c r="V272" s="43">
        <v>113.0</v>
      </c>
      <c r="W272" s="43">
        <v>0.0</v>
      </c>
      <c r="X272" s="43">
        <v>20.0</v>
      </c>
      <c r="Y272" s="48" t="s">
        <v>955</v>
      </c>
      <c r="Z272" s="48" t="s">
        <v>955</v>
      </c>
      <c r="AA272" s="48" t="s">
        <v>955</v>
      </c>
      <c r="AB272" s="48" t="s">
        <v>1991</v>
      </c>
      <c r="AC272" s="48">
        <v>3.0</v>
      </c>
      <c r="AD272" s="48" t="s">
        <v>1968</v>
      </c>
      <c r="AE272" s="48" t="s">
        <v>955</v>
      </c>
      <c r="AF272" s="48" t="s">
        <v>955</v>
      </c>
      <c r="AG272" s="48" t="s">
        <v>2029</v>
      </c>
      <c r="AH272" s="48" t="s">
        <v>1987</v>
      </c>
      <c r="AI272" s="48" t="s">
        <v>2071</v>
      </c>
      <c r="AJ272" s="48"/>
      <c r="AK272" s="48"/>
    </row>
    <row r="273" ht="22.5" customHeight="1">
      <c r="A273" s="58">
        <v>272.0</v>
      </c>
      <c r="B273" s="227">
        <f t="array" ref="B273">XLOOKUP(C273,SwiggyInvoiceAnnexture!$B$3:$B992,SwiggyInvoiceAnnexture!$A$3:$A992,"Order Not Found",0,1)</f>
        <v>45826</v>
      </c>
      <c r="C273" s="48">
        <v>2.08547649689794E14</v>
      </c>
      <c r="D273" s="48" t="s">
        <v>1563</v>
      </c>
      <c r="E273" s="248">
        <v>45818.9753125</v>
      </c>
      <c r="F273" s="248">
        <v>45818.975798611114</v>
      </c>
      <c r="G273" s="248">
        <v>45818.99880787037</v>
      </c>
      <c r="H273" s="43">
        <v>951.0</v>
      </c>
      <c r="I273" s="43">
        <v>41.0</v>
      </c>
      <c r="J273" s="43">
        <v>20.25</v>
      </c>
      <c r="K273" s="43">
        <v>20.25</v>
      </c>
      <c r="L273" s="43">
        <v>0.0</v>
      </c>
      <c r="M273" s="43">
        <v>0.25</v>
      </c>
      <c r="N273" s="43">
        <v>0.25</v>
      </c>
      <c r="O273" s="43">
        <v>0.0</v>
      </c>
      <c r="P273" s="43">
        <v>0.0</v>
      </c>
      <c r="Q273" s="43">
        <v>0.0</v>
      </c>
      <c r="R273" s="43">
        <v>0.0</v>
      </c>
      <c r="S273" s="48" t="b">
        <v>0</v>
      </c>
      <c r="T273" s="48" t="b">
        <v>0</v>
      </c>
      <c r="U273" s="48" t="b">
        <v>0</v>
      </c>
      <c r="V273" s="43">
        <v>90.0</v>
      </c>
      <c r="W273" s="43">
        <v>0.0</v>
      </c>
      <c r="X273" s="43">
        <v>10.0</v>
      </c>
      <c r="Y273" s="48" t="s">
        <v>955</v>
      </c>
      <c r="Z273" s="48" t="s">
        <v>955</v>
      </c>
      <c r="AA273" s="48" t="s">
        <v>955</v>
      </c>
      <c r="AB273" s="48" t="s">
        <v>1991</v>
      </c>
      <c r="AC273" s="48">
        <v>1.0</v>
      </c>
      <c r="AD273" s="48" t="s">
        <v>1968</v>
      </c>
      <c r="AE273" s="48" t="s">
        <v>955</v>
      </c>
      <c r="AF273" s="48" t="s">
        <v>955</v>
      </c>
      <c r="AG273" s="48" t="s">
        <v>2091</v>
      </c>
      <c r="AH273" s="48"/>
      <c r="AI273" s="48"/>
      <c r="AJ273" s="48"/>
      <c r="AK273" s="48"/>
    </row>
    <row r="274" ht="22.5" customHeight="1">
      <c r="A274" s="58">
        <v>273.0</v>
      </c>
      <c r="B274" s="227">
        <f t="array" ref="B274">XLOOKUP(C274,SwiggyInvoiceAnnexture!$B$3:$B992,SwiggyInvoiceAnnexture!$A$3:$A992,"Order Not Found",0,1)</f>
        <v>45826</v>
      </c>
      <c r="C274" s="48">
        <v>2.08548098498347E14</v>
      </c>
      <c r="D274" s="48" t="s">
        <v>1563</v>
      </c>
      <c r="E274" s="248">
        <v>45818.98054398148</v>
      </c>
      <c r="F274" s="248">
        <v>45818.98121527778</v>
      </c>
      <c r="G274" s="248">
        <v>45819.00549768518</v>
      </c>
      <c r="H274" s="43">
        <v>614.0</v>
      </c>
      <c r="I274" s="43">
        <v>29.26</v>
      </c>
      <c r="J274" s="43">
        <v>14.38</v>
      </c>
      <c r="K274" s="43">
        <v>14.38</v>
      </c>
      <c r="L274" s="43">
        <v>0.0</v>
      </c>
      <c r="M274" s="43">
        <v>0.25</v>
      </c>
      <c r="N274" s="43">
        <v>0.25</v>
      </c>
      <c r="O274" s="43">
        <v>0.0</v>
      </c>
      <c r="P274" s="43">
        <v>0.0</v>
      </c>
      <c r="Q274" s="43">
        <v>0.0</v>
      </c>
      <c r="R274" s="43">
        <v>0.0</v>
      </c>
      <c r="S274" s="48" t="b">
        <v>0</v>
      </c>
      <c r="T274" s="48" t="b">
        <v>0</v>
      </c>
      <c r="U274" s="48" t="b">
        <v>0</v>
      </c>
      <c r="V274" s="43">
        <v>0.0</v>
      </c>
      <c r="W274" s="43">
        <v>0.0</v>
      </c>
      <c r="X274" s="43">
        <v>10.0</v>
      </c>
      <c r="Y274" s="48" t="s">
        <v>955</v>
      </c>
      <c r="Z274" s="48" t="s">
        <v>955</v>
      </c>
      <c r="AA274" s="48" t="s">
        <v>955</v>
      </c>
      <c r="AB274" s="48" t="s">
        <v>1967</v>
      </c>
      <c r="AC274" s="48">
        <v>1.0</v>
      </c>
      <c r="AD274" s="48" t="s">
        <v>1968</v>
      </c>
      <c r="AE274" s="48" t="s">
        <v>955</v>
      </c>
      <c r="AF274" s="48" t="s">
        <v>955</v>
      </c>
      <c r="AG274" s="48" t="s">
        <v>1975</v>
      </c>
      <c r="AH274" s="48"/>
      <c r="AI274" s="48"/>
      <c r="AJ274" s="48"/>
      <c r="AK274" s="48"/>
    </row>
    <row r="275" ht="22.5" customHeight="1">
      <c r="A275" s="58">
        <v>274.0</v>
      </c>
      <c r="B275" s="227">
        <f t="array" ref="B275">XLOOKUP(C275,SwiggyInvoiceAnnexture!$B$3:$B992,SwiggyInvoiceAnnexture!$A$3:$A992,"Order Not Found",0,1)</f>
        <v>45826</v>
      </c>
      <c r="C275" s="48">
        <v>2.08548222786266E14</v>
      </c>
      <c r="D275" s="48" t="s">
        <v>1563</v>
      </c>
      <c r="E275" s="248">
        <v>45818.98196759259</v>
      </c>
      <c r="F275" s="248">
        <v>45818.98212962963</v>
      </c>
      <c r="G275" s="248">
        <v>45819.00111111111</v>
      </c>
      <c r="H275" s="43">
        <v>509.0</v>
      </c>
      <c r="I275" s="43">
        <v>24.26</v>
      </c>
      <c r="J275" s="43">
        <v>11.88</v>
      </c>
      <c r="K275" s="43">
        <v>11.88</v>
      </c>
      <c r="L275" s="43">
        <v>0.0</v>
      </c>
      <c r="M275" s="43">
        <v>0.25</v>
      </c>
      <c r="N275" s="43">
        <v>0.25</v>
      </c>
      <c r="O275" s="43">
        <v>0.0</v>
      </c>
      <c r="P275" s="43">
        <v>0.0</v>
      </c>
      <c r="Q275" s="43">
        <v>0.0</v>
      </c>
      <c r="R275" s="43">
        <v>0.0</v>
      </c>
      <c r="S275" s="48" t="b">
        <v>0</v>
      </c>
      <c r="T275" s="48" t="b">
        <v>0</v>
      </c>
      <c r="U275" s="48" t="b">
        <v>0</v>
      </c>
      <c r="V275" s="43">
        <v>0.0</v>
      </c>
      <c r="W275" s="43">
        <v>0.0</v>
      </c>
      <c r="X275" s="43">
        <v>10.0</v>
      </c>
      <c r="Y275" s="48" t="s">
        <v>955</v>
      </c>
      <c r="Z275" s="48" t="s">
        <v>955</v>
      </c>
      <c r="AA275" s="48" t="s">
        <v>955</v>
      </c>
      <c r="AB275" s="48" t="s">
        <v>1967</v>
      </c>
      <c r="AC275" s="48">
        <v>1.0</v>
      </c>
      <c r="AD275" s="48" t="s">
        <v>1968</v>
      </c>
      <c r="AE275" s="48" t="s">
        <v>955</v>
      </c>
      <c r="AF275" s="48" t="s">
        <v>955</v>
      </c>
      <c r="AG275" s="48" t="s">
        <v>2072</v>
      </c>
      <c r="AH275" s="48"/>
      <c r="AI275" s="48"/>
      <c r="AJ275" s="48"/>
      <c r="AK275" s="48"/>
    </row>
    <row r="276" ht="22.5" customHeight="1">
      <c r="A276" s="58">
        <v>275.0</v>
      </c>
      <c r="B276" s="227">
        <f t="array" ref="B276">XLOOKUP(C276,SwiggyInvoiceAnnexture!$B$3:$B992,SwiggyInvoiceAnnexture!$A$3:$A992,"Order Not Found",0,1)</f>
        <v>45826</v>
      </c>
      <c r="C276" s="48">
        <v>2.08619967425997E14</v>
      </c>
      <c r="D276" s="48" t="s">
        <v>1563</v>
      </c>
      <c r="E276" s="248">
        <v>45819.812476851854</v>
      </c>
      <c r="F276" s="248">
        <v>45819.812893518516</v>
      </c>
      <c r="G276" s="248">
        <v>45819.853171296294</v>
      </c>
      <c r="H276" s="43">
        <v>1369.0</v>
      </c>
      <c r="I276" s="43">
        <v>59.06</v>
      </c>
      <c r="J276" s="43">
        <v>29.03</v>
      </c>
      <c r="K276" s="43">
        <v>29.03</v>
      </c>
      <c r="L276" s="43">
        <v>0.0</v>
      </c>
      <c r="M276" s="43">
        <v>0.5</v>
      </c>
      <c r="N276" s="43">
        <v>0.5</v>
      </c>
      <c r="O276" s="43">
        <v>0.0</v>
      </c>
      <c r="P276" s="43">
        <v>0.0</v>
      </c>
      <c r="Q276" s="43">
        <v>0.0</v>
      </c>
      <c r="R276" s="43">
        <v>0.0</v>
      </c>
      <c r="S276" s="48" t="b">
        <v>0</v>
      </c>
      <c r="T276" s="48" t="b">
        <v>0</v>
      </c>
      <c r="U276" s="48" t="b">
        <v>0</v>
      </c>
      <c r="V276" s="43">
        <v>129.0</v>
      </c>
      <c r="W276" s="43">
        <v>0.0</v>
      </c>
      <c r="X276" s="43">
        <v>20.0</v>
      </c>
      <c r="Y276" s="48" t="s">
        <v>955</v>
      </c>
      <c r="Z276" s="48" t="s">
        <v>955</v>
      </c>
      <c r="AA276" s="48" t="s">
        <v>955</v>
      </c>
      <c r="AB276" s="48" t="s">
        <v>1967</v>
      </c>
      <c r="AC276" s="48">
        <v>3.0</v>
      </c>
      <c r="AD276" s="48" t="s">
        <v>1968</v>
      </c>
      <c r="AE276" s="48" t="s">
        <v>955</v>
      </c>
      <c r="AF276" s="48" t="s">
        <v>955</v>
      </c>
      <c r="AG276" s="48" t="s">
        <v>1979</v>
      </c>
      <c r="AH276" s="48" t="s">
        <v>1975</v>
      </c>
      <c r="AI276" s="48" t="s">
        <v>1995</v>
      </c>
      <c r="AJ276" s="48"/>
      <c r="AK276" s="48"/>
    </row>
    <row r="277" ht="22.5" customHeight="1">
      <c r="A277" s="58">
        <v>276.0</v>
      </c>
      <c r="B277" s="227">
        <f t="array" ref="B277">XLOOKUP(C277,SwiggyInvoiceAnnexture!$B$3:$B992,SwiggyInvoiceAnnexture!$A$3:$A992,"Order Not Found",0,1)</f>
        <v>45826</v>
      </c>
      <c r="C277" s="48">
        <v>2.08623649344941E14</v>
      </c>
      <c r="D277" s="48" t="s">
        <v>1563</v>
      </c>
      <c r="E277" s="248">
        <v>45819.85539351852</v>
      </c>
      <c r="F277" s="248">
        <v>45819.85550925926</v>
      </c>
      <c r="G277" s="248">
        <v>45819.88216435185</v>
      </c>
      <c r="H277" s="43">
        <v>1076.0</v>
      </c>
      <c r="I277" s="43">
        <v>46.4</v>
      </c>
      <c r="J277" s="43">
        <v>22.95</v>
      </c>
      <c r="K277" s="43">
        <v>22.95</v>
      </c>
      <c r="L277" s="43">
        <v>0.0</v>
      </c>
      <c r="M277" s="43">
        <v>0.25</v>
      </c>
      <c r="N277" s="43">
        <v>0.25</v>
      </c>
      <c r="O277" s="43">
        <v>0.0</v>
      </c>
      <c r="P277" s="43">
        <v>0.0</v>
      </c>
      <c r="Q277" s="43">
        <v>0.0</v>
      </c>
      <c r="R277" s="43">
        <v>0.0</v>
      </c>
      <c r="S277" s="48" t="b">
        <v>0</v>
      </c>
      <c r="T277" s="48" t="b">
        <v>0</v>
      </c>
      <c r="U277" s="48" t="b">
        <v>0</v>
      </c>
      <c r="V277" s="43">
        <v>102.0</v>
      </c>
      <c r="W277" s="43">
        <v>0.0</v>
      </c>
      <c r="X277" s="43">
        <v>10.0</v>
      </c>
      <c r="Y277" s="48" t="s">
        <v>955</v>
      </c>
      <c r="Z277" s="48" t="s">
        <v>955</v>
      </c>
      <c r="AA277" s="48" t="s">
        <v>955</v>
      </c>
      <c r="AB277" s="48" t="s">
        <v>1967</v>
      </c>
      <c r="AC277" s="48">
        <v>2.0</v>
      </c>
      <c r="AD277" s="48" t="s">
        <v>1968</v>
      </c>
      <c r="AE277" s="48" t="s">
        <v>955</v>
      </c>
      <c r="AF277" s="48" t="s">
        <v>955</v>
      </c>
      <c r="AG277" s="48" t="s">
        <v>2092</v>
      </c>
      <c r="AH277" s="48" t="s">
        <v>1973</v>
      </c>
      <c r="AI277" s="48"/>
      <c r="AJ277" s="48"/>
      <c r="AK277" s="48"/>
    </row>
    <row r="278" ht="22.5" customHeight="1">
      <c r="A278" s="58">
        <v>277.0</v>
      </c>
      <c r="B278" s="227">
        <f t="array" ref="B278">XLOOKUP(C278,SwiggyInvoiceAnnexture!$B$3:$B992,SwiggyInvoiceAnnexture!$A$3:$A992,"Order Not Found",0,1)</f>
        <v>45826</v>
      </c>
      <c r="C278" s="48">
        <v>2.08625255293586E14</v>
      </c>
      <c r="D278" s="48" t="s">
        <v>1563</v>
      </c>
      <c r="E278" s="248">
        <v>45819.87359953704</v>
      </c>
      <c r="F278" s="248">
        <v>45819.87384259259</v>
      </c>
      <c r="G278" s="248">
        <v>45819.892476851855</v>
      </c>
      <c r="H278" s="43">
        <v>688.0</v>
      </c>
      <c r="I278" s="43">
        <v>32.76</v>
      </c>
      <c r="J278" s="43">
        <v>16.13</v>
      </c>
      <c r="K278" s="43">
        <v>16.13</v>
      </c>
      <c r="L278" s="43">
        <v>0.0</v>
      </c>
      <c r="M278" s="43">
        <v>0.25</v>
      </c>
      <c r="N278" s="43">
        <v>0.25</v>
      </c>
      <c r="O278" s="43">
        <v>0.0</v>
      </c>
      <c r="P278" s="43">
        <v>0.0</v>
      </c>
      <c r="Q278" s="43">
        <v>0.0</v>
      </c>
      <c r="R278" s="43">
        <v>0.0</v>
      </c>
      <c r="S278" s="48" t="b">
        <v>0</v>
      </c>
      <c r="T278" s="48" t="b">
        <v>0</v>
      </c>
      <c r="U278" s="48" t="b">
        <v>0</v>
      </c>
      <c r="V278" s="43">
        <v>0.0</v>
      </c>
      <c r="W278" s="43">
        <v>0.0</v>
      </c>
      <c r="X278" s="43">
        <v>10.0</v>
      </c>
      <c r="Y278" s="48" t="s">
        <v>955</v>
      </c>
      <c r="Z278" s="48" t="s">
        <v>955</v>
      </c>
      <c r="AA278" s="48" t="s">
        <v>955</v>
      </c>
      <c r="AB278" s="48" t="s">
        <v>1967</v>
      </c>
      <c r="AC278" s="48">
        <v>1.0</v>
      </c>
      <c r="AD278" s="48" t="s">
        <v>1968</v>
      </c>
      <c r="AE278" s="48" t="s">
        <v>955</v>
      </c>
      <c r="AF278" s="48" t="s">
        <v>955</v>
      </c>
      <c r="AG278" s="48" t="s">
        <v>2026</v>
      </c>
      <c r="AH278" s="48"/>
      <c r="AI278" s="48"/>
      <c r="AJ278" s="48"/>
      <c r="AK278" s="48"/>
    </row>
    <row r="279" ht="22.5" customHeight="1">
      <c r="A279" s="58">
        <v>278.0</v>
      </c>
      <c r="B279" s="227">
        <f t="array" ref="B279">XLOOKUP(C279,SwiggyInvoiceAnnexture!$B$3:$B992,SwiggyInvoiceAnnexture!$A$3:$A992,"Order Not Found",0,1)</f>
        <v>45826</v>
      </c>
      <c r="C279" s="48">
        <v>2.08631538566262E14</v>
      </c>
      <c r="D279" s="48" t="s">
        <v>1563</v>
      </c>
      <c r="E279" s="248">
        <v>45819.94626157408</v>
      </c>
      <c r="F279" s="248">
        <v>45819.946435185186</v>
      </c>
      <c r="G279" s="248">
        <v>45819.97385416667</v>
      </c>
      <c r="H279" s="43">
        <v>1014.0</v>
      </c>
      <c r="I279" s="43">
        <v>43.9</v>
      </c>
      <c r="J279" s="43">
        <v>21.45</v>
      </c>
      <c r="K279" s="43">
        <v>21.45</v>
      </c>
      <c r="L279" s="43">
        <v>0.0</v>
      </c>
      <c r="M279" s="43">
        <v>0.5</v>
      </c>
      <c r="N279" s="43">
        <v>0.5</v>
      </c>
      <c r="O279" s="43">
        <v>0.0</v>
      </c>
      <c r="P279" s="43">
        <v>0.0</v>
      </c>
      <c r="Q279" s="43">
        <v>0.0</v>
      </c>
      <c r="R279" s="43">
        <v>0.0</v>
      </c>
      <c r="S279" s="48" t="b">
        <v>0</v>
      </c>
      <c r="T279" s="48" t="b">
        <v>0</v>
      </c>
      <c r="U279" s="48" t="b">
        <v>0</v>
      </c>
      <c r="V279" s="43">
        <v>92.0</v>
      </c>
      <c r="W279" s="43">
        <v>0.0</v>
      </c>
      <c r="X279" s="43">
        <v>20.0</v>
      </c>
      <c r="Y279" s="48" t="s">
        <v>955</v>
      </c>
      <c r="Z279" s="48" t="s">
        <v>955</v>
      </c>
      <c r="AA279" s="48" t="s">
        <v>955</v>
      </c>
      <c r="AB279" s="48" t="s">
        <v>1967</v>
      </c>
      <c r="AC279" s="48">
        <v>2.0</v>
      </c>
      <c r="AD279" s="48" t="s">
        <v>1968</v>
      </c>
      <c r="AE279" s="48" t="s">
        <v>955</v>
      </c>
      <c r="AF279" s="48" t="s">
        <v>955</v>
      </c>
      <c r="AG279" s="48" t="s">
        <v>2002</v>
      </c>
      <c r="AH279" s="48" t="s">
        <v>1995</v>
      </c>
      <c r="AI279" s="48"/>
      <c r="AJ279" s="48"/>
      <c r="AK279" s="48"/>
    </row>
    <row r="280" ht="22.5" customHeight="1">
      <c r="A280" s="58">
        <v>279.0</v>
      </c>
      <c r="B280" s="227">
        <f t="array" ref="B280">XLOOKUP(C280,SwiggyInvoiceAnnexture!$B$3:$B992,SwiggyInvoiceAnnexture!$A$3:$A992,"Order Not Found",0,1)</f>
        <v>45826</v>
      </c>
      <c r="C280" s="48">
        <v>2.08631840068755E14</v>
      </c>
      <c r="D280" s="48" t="s">
        <v>1563</v>
      </c>
      <c r="E280" s="248">
        <v>45819.950057870374</v>
      </c>
      <c r="F280" s="248">
        <v>45819.950891203705</v>
      </c>
      <c r="G280" s="248">
        <v>45819.980844907404</v>
      </c>
      <c r="H280" s="43">
        <v>664.0</v>
      </c>
      <c r="I280" s="43">
        <v>28.62</v>
      </c>
      <c r="J280" s="43">
        <v>14.06</v>
      </c>
      <c r="K280" s="43">
        <v>14.06</v>
      </c>
      <c r="L280" s="43">
        <v>0.0</v>
      </c>
      <c r="M280" s="43">
        <v>0.25</v>
      </c>
      <c r="N280" s="43">
        <v>0.25</v>
      </c>
      <c r="O280" s="43">
        <v>0.0</v>
      </c>
      <c r="P280" s="43">
        <v>0.0</v>
      </c>
      <c r="Q280" s="43">
        <v>0.0</v>
      </c>
      <c r="R280" s="43">
        <v>0.0</v>
      </c>
      <c r="S280" s="48" t="b">
        <v>0</v>
      </c>
      <c r="T280" s="48" t="b">
        <v>0</v>
      </c>
      <c r="U280" s="48" t="b">
        <v>0</v>
      </c>
      <c r="V280" s="43">
        <v>62.5</v>
      </c>
      <c r="W280" s="43">
        <v>0.0</v>
      </c>
      <c r="X280" s="43">
        <v>10.0</v>
      </c>
      <c r="Y280" s="48" t="s">
        <v>955</v>
      </c>
      <c r="Z280" s="48" t="s">
        <v>955</v>
      </c>
      <c r="AA280" s="48" t="s">
        <v>955</v>
      </c>
      <c r="AB280" s="48" t="s">
        <v>1967</v>
      </c>
      <c r="AC280" s="48">
        <v>1.0</v>
      </c>
      <c r="AD280" s="48" t="s">
        <v>1968</v>
      </c>
      <c r="AE280" s="48" t="s">
        <v>955</v>
      </c>
      <c r="AF280" s="48" t="s">
        <v>955</v>
      </c>
      <c r="AG280" s="48" t="s">
        <v>2014</v>
      </c>
      <c r="AH280" s="48"/>
      <c r="AI280" s="48"/>
      <c r="AJ280" s="48"/>
      <c r="AK280" s="48"/>
    </row>
    <row r="281" ht="22.5" customHeight="1">
      <c r="A281" s="58">
        <v>280.0</v>
      </c>
      <c r="B281" s="227">
        <f t="array" ref="B281">XLOOKUP(C281,SwiggyInvoiceAnnexture!$B$3:$B992,SwiggyInvoiceAnnexture!$A$3:$A992,"Order Not Found",0,1)</f>
        <v>45826</v>
      </c>
      <c r="C281" s="48">
        <v>2.08701268896827E14</v>
      </c>
      <c r="D281" s="48" t="s">
        <v>1563</v>
      </c>
      <c r="E281" s="248">
        <v>45820.753657407404</v>
      </c>
      <c r="F281" s="248">
        <v>45820.75380787037</v>
      </c>
      <c r="G281" s="248">
        <v>45820.788460648146</v>
      </c>
      <c r="H281" s="43">
        <v>894.0</v>
      </c>
      <c r="I281" s="43">
        <v>38.52</v>
      </c>
      <c r="J281" s="43">
        <v>19.01</v>
      </c>
      <c r="K281" s="43">
        <v>19.01</v>
      </c>
      <c r="L281" s="43">
        <v>0.0</v>
      </c>
      <c r="M281" s="43">
        <v>0.25</v>
      </c>
      <c r="N281" s="43">
        <v>0.25</v>
      </c>
      <c r="O281" s="43">
        <v>0.0</v>
      </c>
      <c r="P281" s="43">
        <v>0.0</v>
      </c>
      <c r="Q281" s="43">
        <v>0.0</v>
      </c>
      <c r="R281" s="43">
        <v>0.0</v>
      </c>
      <c r="S281" s="48" t="b">
        <v>0</v>
      </c>
      <c r="T281" s="48" t="b">
        <v>0</v>
      </c>
      <c r="U281" s="48" t="b">
        <v>0</v>
      </c>
      <c r="V281" s="43">
        <v>84.5</v>
      </c>
      <c r="W281" s="43">
        <v>0.0</v>
      </c>
      <c r="X281" s="43">
        <v>10.0</v>
      </c>
      <c r="Y281" s="48" t="s">
        <v>955</v>
      </c>
      <c r="Z281" s="48" t="s">
        <v>955</v>
      </c>
      <c r="AA281" s="48" t="s">
        <v>955</v>
      </c>
      <c r="AB281" s="48" t="s">
        <v>1967</v>
      </c>
      <c r="AC281" s="48">
        <v>2.0</v>
      </c>
      <c r="AD281" s="48" t="s">
        <v>1968</v>
      </c>
      <c r="AE281" s="48" t="s">
        <v>955</v>
      </c>
      <c r="AF281" s="48" t="s">
        <v>955</v>
      </c>
      <c r="AG281" s="48" t="s">
        <v>2017</v>
      </c>
      <c r="AH281" s="48" t="s">
        <v>2005</v>
      </c>
      <c r="AI281" s="48"/>
      <c r="AJ281" s="48"/>
      <c r="AK281" s="48"/>
    </row>
    <row r="282" ht="22.5" customHeight="1">
      <c r="A282" s="58">
        <v>281.0</v>
      </c>
      <c r="B282" s="227">
        <f t="array" ref="B282">XLOOKUP(C282,SwiggyInvoiceAnnexture!$B$3:$B992,SwiggyInvoiceAnnexture!$A$3:$A992,"Order Not Found",0,1)</f>
        <v>45826</v>
      </c>
      <c r="C282" s="48">
        <v>2.08703511280439E14</v>
      </c>
      <c r="D282" s="48" t="s">
        <v>1563</v>
      </c>
      <c r="E282" s="248">
        <v>45820.77958333334</v>
      </c>
      <c r="F282" s="248">
        <v>45820.779861111114</v>
      </c>
      <c r="G282" s="248">
        <v>45820.81444444445</v>
      </c>
      <c r="H282" s="43">
        <v>509.0</v>
      </c>
      <c r="I282" s="43">
        <v>24.26</v>
      </c>
      <c r="J282" s="43">
        <v>11.88</v>
      </c>
      <c r="K282" s="43">
        <v>11.88</v>
      </c>
      <c r="L282" s="43">
        <v>0.0</v>
      </c>
      <c r="M282" s="43">
        <v>0.25</v>
      </c>
      <c r="N282" s="43">
        <v>0.25</v>
      </c>
      <c r="O282" s="43">
        <v>0.0</v>
      </c>
      <c r="P282" s="43">
        <v>0.0</v>
      </c>
      <c r="Q282" s="43">
        <v>0.0</v>
      </c>
      <c r="R282" s="43">
        <v>0.0</v>
      </c>
      <c r="S282" s="48" t="b">
        <v>0</v>
      </c>
      <c r="T282" s="48" t="b">
        <v>0</v>
      </c>
      <c r="U282" s="48" t="b">
        <v>0</v>
      </c>
      <c r="V282" s="43">
        <v>0.0</v>
      </c>
      <c r="W282" s="43">
        <v>0.0</v>
      </c>
      <c r="X282" s="43">
        <v>10.0</v>
      </c>
      <c r="Y282" s="48" t="s">
        <v>955</v>
      </c>
      <c r="Z282" s="48" t="s">
        <v>955</v>
      </c>
      <c r="AA282" s="48" t="s">
        <v>955</v>
      </c>
      <c r="AB282" s="48" t="s">
        <v>1967</v>
      </c>
      <c r="AC282" s="48">
        <v>1.0</v>
      </c>
      <c r="AD282" s="48" t="s">
        <v>1968</v>
      </c>
      <c r="AE282" s="48" t="s">
        <v>955</v>
      </c>
      <c r="AF282" s="48" t="s">
        <v>955</v>
      </c>
      <c r="AG282" s="48" t="s">
        <v>2062</v>
      </c>
      <c r="AH282" s="48"/>
      <c r="AI282" s="48"/>
      <c r="AJ282" s="48"/>
      <c r="AK282" s="48"/>
    </row>
    <row r="283" ht="22.5" customHeight="1">
      <c r="A283" s="58">
        <v>282.0</v>
      </c>
      <c r="B283" s="227">
        <f t="array" ref="B283">XLOOKUP(C283,SwiggyInvoiceAnnexture!$B$3:$B992,SwiggyInvoiceAnnexture!$A$3:$A992,"Order Not Found",0,1)</f>
        <v>45826</v>
      </c>
      <c r="C283" s="48">
        <v>2.08709193672512E14</v>
      </c>
      <c r="D283" s="48" t="s">
        <v>1563</v>
      </c>
      <c r="E283" s="248">
        <v>45820.845138888886</v>
      </c>
      <c r="F283" s="248">
        <v>45820.84532407407</v>
      </c>
      <c r="G283" s="248">
        <v>45820.87164351852</v>
      </c>
      <c r="H283" s="43">
        <v>1526.0</v>
      </c>
      <c r="I283" s="43">
        <v>65.8</v>
      </c>
      <c r="J283" s="43">
        <v>32.4</v>
      </c>
      <c r="K283" s="43">
        <v>32.4</v>
      </c>
      <c r="L283" s="43">
        <v>0.0</v>
      </c>
      <c r="M283" s="43">
        <v>0.5</v>
      </c>
      <c r="N283" s="43">
        <v>0.5</v>
      </c>
      <c r="O283" s="43">
        <v>0.0</v>
      </c>
      <c r="P283" s="43">
        <v>0.0</v>
      </c>
      <c r="Q283" s="43">
        <v>0.0</v>
      </c>
      <c r="R283" s="43">
        <v>0.0</v>
      </c>
      <c r="S283" s="48" t="b">
        <v>0</v>
      </c>
      <c r="T283" s="48" t="b">
        <v>0</v>
      </c>
      <c r="U283" s="48" t="b">
        <v>0</v>
      </c>
      <c r="V283" s="43">
        <v>144.0</v>
      </c>
      <c r="W283" s="43">
        <v>0.0</v>
      </c>
      <c r="X283" s="43">
        <v>20.0</v>
      </c>
      <c r="Y283" s="48" t="s">
        <v>955</v>
      </c>
      <c r="Z283" s="48" t="s">
        <v>955</v>
      </c>
      <c r="AA283" s="48" t="s">
        <v>955</v>
      </c>
      <c r="AB283" s="48" t="s">
        <v>1967</v>
      </c>
      <c r="AC283" s="48">
        <v>3.0</v>
      </c>
      <c r="AD283" s="48" t="s">
        <v>1968</v>
      </c>
      <c r="AE283" s="48" t="s">
        <v>955</v>
      </c>
      <c r="AF283" s="48" t="s">
        <v>955</v>
      </c>
      <c r="AG283" s="48" t="s">
        <v>2074</v>
      </c>
      <c r="AH283" s="48" t="s">
        <v>1995</v>
      </c>
      <c r="AI283" s="48" t="s">
        <v>2005</v>
      </c>
      <c r="AJ283" s="48"/>
      <c r="AK283" s="48"/>
    </row>
    <row r="284" ht="22.5" customHeight="1">
      <c r="A284" s="58">
        <v>283.0</v>
      </c>
      <c r="B284" s="227">
        <f t="array" ref="B284">XLOOKUP(C284,SwiggyInvoiceAnnexture!$B$3:$B992,SwiggyInvoiceAnnexture!$A$3:$A992,"Order Not Found",0,1)</f>
        <v>45826</v>
      </c>
      <c r="C284" s="48">
        <v>2.08713117482182E14</v>
      </c>
      <c r="D284" s="48" t="s">
        <v>1563</v>
      </c>
      <c r="E284" s="248">
        <v>45820.890810185185</v>
      </c>
      <c r="F284" s="248">
        <v>45820.891180555554</v>
      </c>
      <c r="G284" s="248">
        <v>45820.91520833333</v>
      </c>
      <c r="H284" s="43">
        <v>899.0</v>
      </c>
      <c r="I284" s="43">
        <v>38.76</v>
      </c>
      <c r="J284" s="43">
        <v>19.13</v>
      </c>
      <c r="K284" s="43">
        <v>19.13</v>
      </c>
      <c r="L284" s="43">
        <v>0.0</v>
      </c>
      <c r="M284" s="43">
        <v>0.25</v>
      </c>
      <c r="N284" s="43">
        <v>0.25</v>
      </c>
      <c r="O284" s="43">
        <v>0.0</v>
      </c>
      <c r="P284" s="43">
        <v>0.0</v>
      </c>
      <c r="Q284" s="43">
        <v>0.0</v>
      </c>
      <c r="R284" s="43">
        <v>0.0</v>
      </c>
      <c r="S284" s="48" t="b">
        <v>0</v>
      </c>
      <c r="T284" s="48" t="b">
        <v>0</v>
      </c>
      <c r="U284" s="48" t="b">
        <v>0</v>
      </c>
      <c r="V284" s="43">
        <v>85.0</v>
      </c>
      <c r="W284" s="43">
        <v>0.0</v>
      </c>
      <c r="X284" s="43">
        <v>10.0</v>
      </c>
      <c r="Y284" s="48" t="s">
        <v>955</v>
      </c>
      <c r="Z284" s="48" t="s">
        <v>955</v>
      </c>
      <c r="AA284" s="48" t="s">
        <v>955</v>
      </c>
      <c r="AB284" s="48" t="s">
        <v>1967</v>
      </c>
      <c r="AC284" s="48">
        <v>1.0</v>
      </c>
      <c r="AD284" s="48" t="s">
        <v>1968</v>
      </c>
      <c r="AE284" s="48" t="s">
        <v>955</v>
      </c>
      <c r="AF284" s="48" t="s">
        <v>955</v>
      </c>
      <c r="AG284" s="48" t="s">
        <v>2020</v>
      </c>
      <c r="AH284" s="48"/>
      <c r="AI284" s="48"/>
      <c r="AJ284" s="48"/>
      <c r="AK284" s="48"/>
    </row>
    <row r="285" ht="22.5" customHeight="1">
      <c r="A285" s="58">
        <v>284.0</v>
      </c>
      <c r="B285" s="227">
        <f t="array" ref="B285">XLOOKUP(C285,SwiggyInvoiceAnnexture!$B$3:$B992,SwiggyInvoiceAnnexture!$A$3:$A992,"Order Not Found",0,1)</f>
        <v>45826</v>
      </c>
      <c r="C285" s="48">
        <v>2.0878298378737E14</v>
      </c>
      <c r="D285" s="48" t="s">
        <v>1563</v>
      </c>
      <c r="E285" s="248">
        <v>45821.69908564815</v>
      </c>
      <c r="F285" s="248">
        <v>45821.699421296296</v>
      </c>
      <c r="G285" s="248">
        <v>45821.72085648148</v>
      </c>
      <c r="H285" s="43">
        <v>608.0</v>
      </c>
      <c r="I285" s="43">
        <v>23.0</v>
      </c>
      <c r="J285" s="43">
        <v>11.25</v>
      </c>
      <c r="K285" s="43">
        <v>11.25</v>
      </c>
      <c r="L285" s="43">
        <v>0.0</v>
      </c>
      <c r="M285" s="43">
        <v>0.25</v>
      </c>
      <c r="N285" s="43">
        <v>0.25</v>
      </c>
      <c r="O285" s="43">
        <v>0.0</v>
      </c>
      <c r="P285" s="43">
        <v>0.0</v>
      </c>
      <c r="Q285" s="43">
        <v>0.0</v>
      </c>
      <c r="R285" s="43">
        <v>0.0</v>
      </c>
      <c r="S285" s="48" t="b">
        <v>0</v>
      </c>
      <c r="T285" s="48" t="b">
        <v>0</v>
      </c>
      <c r="U285" s="48" t="b">
        <v>0</v>
      </c>
      <c r="V285" s="43">
        <v>50.0</v>
      </c>
      <c r="W285" s="43">
        <v>75.0</v>
      </c>
      <c r="X285" s="43">
        <v>10.0</v>
      </c>
      <c r="Y285" s="48" t="s">
        <v>955</v>
      </c>
      <c r="Z285" s="48" t="s">
        <v>955</v>
      </c>
      <c r="AA285" s="48" t="s">
        <v>955</v>
      </c>
      <c r="AB285" s="48" t="s">
        <v>1967</v>
      </c>
      <c r="AC285" s="48">
        <v>1.0</v>
      </c>
      <c r="AD285" s="48" t="s">
        <v>1968</v>
      </c>
      <c r="AE285" s="48" t="s">
        <v>955</v>
      </c>
      <c r="AF285" s="48" t="s">
        <v>955</v>
      </c>
      <c r="AG285" s="48" t="s">
        <v>1975</v>
      </c>
      <c r="AH285" s="48"/>
      <c r="AI285" s="48"/>
      <c r="AJ285" s="48"/>
      <c r="AK285" s="48"/>
    </row>
    <row r="286" ht="22.5" customHeight="1">
      <c r="A286" s="58">
        <v>285.0</v>
      </c>
      <c r="B286" s="227">
        <f t="array" ref="B286">XLOOKUP(C286,SwiggyInvoiceAnnexture!$B$3:$B992,SwiggyInvoiceAnnexture!$A$3:$A992,"Order Not Found",0,1)</f>
        <v>45826</v>
      </c>
      <c r="C286" s="48">
        <v>2.08785993406588E14</v>
      </c>
      <c r="D286" s="48" t="s">
        <v>1563</v>
      </c>
      <c r="E286" s="248">
        <v>45821.733877314815</v>
      </c>
      <c r="F286" s="248">
        <v>45821.73403935185</v>
      </c>
      <c r="G286" s="248">
        <v>45821.757743055554</v>
      </c>
      <c r="H286" s="43">
        <v>895.0</v>
      </c>
      <c r="I286" s="43">
        <v>35.38</v>
      </c>
      <c r="J286" s="43">
        <v>17.44</v>
      </c>
      <c r="K286" s="43">
        <v>17.44</v>
      </c>
      <c r="L286" s="43">
        <v>0.0</v>
      </c>
      <c r="M286" s="43">
        <v>0.25</v>
      </c>
      <c r="N286" s="43">
        <v>0.25</v>
      </c>
      <c r="O286" s="43">
        <v>0.0</v>
      </c>
      <c r="P286" s="43">
        <v>0.0</v>
      </c>
      <c r="Q286" s="43">
        <v>0.0</v>
      </c>
      <c r="R286" s="43">
        <v>0.0</v>
      </c>
      <c r="S286" s="48" t="b">
        <v>0</v>
      </c>
      <c r="T286" s="48" t="b">
        <v>0</v>
      </c>
      <c r="U286" s="48" t="b">
        <v>0</v>
      </c>
      <c r="V286" s="43">
        <v>77.5</v>
      </c>
      <c r="W286" s="43">
        <v>75.0</v>
      </c>
      <c r="X286" s="43">
        <v>10.0</v>
      </c>
      <c r="Y286" s="48" t="s">
        <v>955</v>
      </c>
      <c r="Z286" s="48" t="s">
        <v>955</v>
      </c>
      <c r="AA286" s="48" t="s">
        <v>955</v>
      </c>
      <c r="AB286" s="48" t="s">
        <v>1967</v>
      </c>
      <c r="AC286" s="48">
        <v>1.0</v>
      </c>
      <c r="AD286" s="48" t="s">
        <v>1968</v>
      </c>
      <c r="AE286" s="48" t="s">
        <v>955</v>
      </c>
      <c r="AF286" s="48" t="s">
        <v>955</v>
      </c>
      <c r="AG286" s="48" t="s">
        <v>2020</v>
      </c>
      <c r="AH286" s="48"/>
      <c r="AI286" s="48"/>
      <c r="AJ286" s="48"/>
      <c r="AK286" s="48"/>
    </row>
    <row r="287" ht="22.5" customHeight="1">
      <c r="A287" s="58">
        <v>286.0</v>
      </c>
      <c r="B287" s="227">
        <f t="array" ref="B287">XLOOKUP(C287,SwiggyInvoiceAnnexture!$B$3:$B992,SwiggyInvoiceAnnexture!$A$3:$A992,"Order Not Found",0,1)</f>
        <v>45826</v>
      </c>
      <c r="C287" s="48">
        <v>2.08792624605511E14</v>
      </c>
      <c r="D287" s="48" t="s">
        <v>1563</v>
      </c>
      <c r="E287" s="248">
        <v>45821.8106712963</v>
      </c>
      <c r="F287" s="248">
        <v>45821.81083333334</v>
      </c>
      <c r="G287" s="248">
        <v>45821.83115740741</v>
      </c>
      <c r="H287" s="43">
        <v>1032.0</v>
      </c>
      <c r="I287" s="43">
        <v>42.3</v>
      </c>
      <c r="J287" s="43">
        <v>21.15</v>
      </c>
      <c r="K287" s="43">
        <v>21.15</v>
      </c>
      <c r="L287" s="43">
        <v>0.0</v>
      </c>
      <c r="M287" s="43">
        <v>0.0</v>
      </c>
      <c r="N287" s="43">
        <v>0.0</v>
      </c>
      <c r="O287" s="43">
        <v>0.0</v>
      </c>
      <c r="P287" s="43">
        <v>0.0</v>
      </c>
      <c r="Q287" s="43">
        <v>0.0</v>
      </c>
      <c r="R287" s="43">
        <v>0.0</v>
      </c>
      <c r="S287" s="48" t="b">
        <v>0</v>
      </c>
      <c r="T287" s="48" t="b">
        <v>0</v>
      </c>
      <c r="U287" s="48" t="b">
        <v>0</v>
      </c>
      <c r="V287" s="43">
        <v>93.99</v>
      </c>
      <c r="W287" s="43">
        <v>49.99</v>
      </c>
      <c r="X287" s="43">
        <v>0.0</v>
      </c>
      <c r="Y287" s="48" t="s">
        <v>955</v>
      </c>
      <c r="Z287" s="48" t="s">
        <v>955</v>
      </c>
      <c r="AA287" s="48" t="s">
        <v>955</v>
      </c>
      <c r="AB287" s="48" t="s">
        <v>1967</v>
      </c>
      <c r="AC287" s="48">
        <v>3.0</v>
      </c>
      <c r="AD287" s="48" t="s">
        <v>1968</v>
      </c>
      <c r="AE287" s="48" t="s">
        <v>955</v>
      </c>
      <c r="AF287" s="48" t="s">
        <v>955</v>
      </c>
      <c r="AG287" s="48" t="s">
        <v>1969</v>
      </c>
      <c r="AH287" s="48" t="s">
        <v>1979</v>
      </c>
      <c r="AI287" s="48" t="s">
        <v>2036</v>
      </c>
      <c r="AJ287" s="48"/>
      <c r="AK287" s="48"/>
    </row>
    <row r="288" ht="22.5" customHeight="1">
      <c r="A288" s="58">
        <v>287.0</v>
      </c>
      <c r="B288" s="227">
        <f t="array" ref="B288">XLOOKUP(C288,SwiggyInvoiceAnnexture!$B$3:$B992,SwiggyInvoiceAnnexture!$A$3:$A992,"Order Not Found",0,1)</f>
        <v>45826</v>
      </c>
      <c r="C288" s="48">
        <v>2.08794124160586E14</v>
      </c>
      <c r="D288" s="48" t="s">
        <v>1563</v>
      </c>
      <c r="E288" s="248">
        <v>45821.8281712963</v>
      </c>
      <c r="F288" s="248">
        <v>45821.828993055555</v>
      </c>
      <c r="G288" s="248">
        <v>45821.8549537037</v>
      </c>
      <c r="H288" s="43">
        <v>967.0</v>
      </c>
      <c r="I288" s="43">
        <v>41.68</v>
      </c>
      <c r="J288" s="43">
        <v>20.59</v>
      </c>
      <c r="K288" s="43">
        <v>20.59</v>
      </c>
      <c r="L288" s="43">
        <v>0.0</v>
      </c>
      <c r="M288" s="43">
        <v>0.25</v>
      </c>
      <c r="N288" s="43">
        <v>0.25</v>
      </c>
      <c r="O288" s="43">
        <v>0.0</v>
      </c>
      <c r="P288" s="43">
        <v>0.0</v>
      </c>
      <c r="Q288" s="43">
        <v>0.0</v>
      </c>
      <c r="R288" s="43">
        <v>0.0</v>
      </c>
      <c r="S288" s="48" t="b">
        <v>0</v>
      </c>
      <c r="T288" s="48" t="b">
        <v>0</v>
      </c>
      <c r="U288" s="48" t="b">
        <v>0</v>
      </c>
      <c r="V288" s="43">
        <v>91.5</v>
      </c>
      <c r="W288" s="43">
        <v>0.0</v>
      </c>
      <c r="X288" s="43">
        <v>10.0</v>
      </c>
      <c r="Y288" s="48" t="s">
        <v>955</v>
      </c>
      <c r="Z288" s="48" t="s">
        <v>955</v>
      </c>
      <c r="AA288" s="48" t="s">
        <v>955</v>
      </c>
      <c r="AB288" s="48" t="s">
        <v>1967</v>
      </c>
      <c r="AC288" s="48">
        <v>2.0</v>
      </c>
      <c r="AD288" s="48" t="s">
        <v>1968</v>
      </c>
      <c r="AE288" s="48" t="s">
        <v>955</v>
      </c>
      <c r="AF288" s="48" t="s">
        <v>955</v>
      </c>
      <c r="AG288" s="48" t="s">
        <v>2093</v>
      </c>
      <c r="AH288" s="48" t="s">
        <v>1979</v>
      </c>
      <c r="AI288" s="48"/>
      <c r="AJ288" s="48"/>
      <c r="AK288" s="48"/>
    </row>
    <row r="289" ht="22.5" customHeight="1">
      <c r="A289" s="58">
        <v>288.0</v>
      </c>
      <c r="B289" s="227">
        <f t="array" ref="B289">XLOOKUP(C289,SwiggyInvoiceAnnexture!$B$3:$B992,SwiggyInvoiceAnnexture!$A$3:$A992,"Order Not Found",0,1)</f>
        <v>45826</v>
      </c>
      <c r="C289" s="48">
        <v>2.08794415967365E14</v>
      </c>
      <c r="D289" s="48" t="s">
        <v>1563</v>
      </c>
      <c r="E289" s="248">
        <v>45821.83137731482</v>
      </c>
      <c r="F289" s="248">
        <v>45821.83155092593</v>
      </c>
      <c r="G289" s="248">
        <v>45821.85503472222</v>
      </c>
      <c r="H289" s="43">
        <v>469.0</v>
      </c>
      <c r="I289" s="43">
        <v>18.76</v>
      </c>
      <c r="J289" s="43">
        <v>9.38</v>
      </c>
      <c r="K289" s="43">
        <v>9.38</v>
      </c>
      <c r="L289" s="43">
        <v>0.0</v>
      </c>
      <c r="M289" s="43">
        <v>0.0</v>
      </c>
      <c r="N289" s="43">
        <v>0.0</v>
      </c>
      <c r="O289" s="43">
        <v>0.0</v>
      </c>
      <c r="P289" s="43">
        <v>0.0</v>
      </c>
      <c r="Q289" s="43">
        <v>0.0</v>
      </c>
      <c r="R289" s="43">
        <v>0.0</v>
      </c>
      <c r="S289" s="48" t="b">
        <v>0</v>
      </c>
      <c r="T289" s="48" t="b">
        <v>0</v>
      </c>
      <c r="U289" s="48" t="b">
        <v>0</v>
      </c>
      <c r="V289" s="43">
        <v>0.0</v>
      </c>
      <c r="W289" s="43">
        <v>75.0</v>
      </c>
      <c r="X289" s="43">
        <v>0.0</v>
      </c>
      <c r="Y289" s="48" t="s">
        <v>955</v>
      </c>
      <c r="Z289" s="48" t="s">
        <v>955</v>
      </c>
      <c r="AA289" s="48" t="s">
        <v>955</v>
      </c>
      <c r="AB289" s="48" t="s">
        <v>1967</v>
      </c>
      <c r="AC289" s="48">
        <v>1.0</v>
      </c>
      <c r="AD289" s="48" t="s">
        <v>1968</v>
      </c>
      <c r="AE289" s="48" t="s">
        <v>955</v>
      </c>
      <c r="AF289" s="48" t="s">
        <v>955</v>
      </c>
      <c r="AG289" s="48" t="s">
        <v>2094</v>
      </c>
      <c r="AH289" s="48"/>
      <c r="AI289" s="48"/>
      <c r="AJ289" s="48"/>
      <c r="AK289" s="48"/>
    </row>
    <row r="290" ht="22.5" customHeight="1">
      <c r="A290" s="58">
        <v>289.0</v>
      </c>
      <c r="B290" s="227">
        <f t="array" ref="B290">XLOOKUP(C290,SwiggyInvoiceAnnexture!$B$3:$B992,SwiggyInvoiceAnnexture!$A$3:$A992,"Order Not Found",0,1)</f>
        <v>45826</v>
      </c>
      <c r="C290" s="48">
        <v>2.08795422031699E14</v>
      </c>
      <c r="D290" s="48" t="s">
        <v>1563</v>
      </c>
      <c r="E290" s="248">
        <v>45821.84302083333</v>
      </c>
      <c r="F290" s="248">
        <v>45821.8431712963</v>
      </c>
      <c r="G290" s="248">
        <v>45821.86210648148</v>
      </c>
      <c r="H290" s="43">
        <v>791.0</v>
      </c>
      <c r="I290" s="43">
        <v>30.88</v>
      </c>
      <c r="J290" s="43">
        <v>15.19</v>
      </c>
      <c r="K290" s="43">
        <v>15.19</v>
      </c>
      <c r="L290" s="43">
        <v>0.0</v>
      </c>
      <c r="M290" s="43">
        <v>0.25</v>
      </c>
      <c r="N290" s="43">
        <v>0.25</v>
      </c>
      <c r="O290" s="43">
        <v>0.0</v>
      </c>
      <c r="P290" s="43">
        <v>0.0</v>
      </c>
      <c r="Q290" s="43">
        <v>0.0</v>
      </c>
      <c r="R290" s="43">
        <v>0.0</v>
      </c>
      <c r="S290" s="48" t="b">
        <v>0</v>
      </c>
      <c r="T290" s="48" t="b">
        <v>0</v>
      </c>
      <c r="U290" s="48" t="b">
        <v>0</v>
      </c>
      <c r="V290" s="43">
        <v>67.5</v>
      </c>
      <c r="W290" s="43">
        <v>75.0</v>
      </c>
      <c r="X290" s="43">
        <v>10.0</v>
      </c>
      <c r="Y290" s="48" t="s">
        <v>955</v>
      </c>
      <c r="Z290" s="48" t="s">
        <v>955</v>
      </c>
      <c r="AA290" s="48" t="s">
        <v>955</v>
      </c>
      <c r="AB290" s="48" t="s">
        <v>1967</v>
      </c>
      <c r="AC290" s="48">
        <v>1.0</v>
      </c>
      <c r="AD290" s="48" t="s">
        <v>1968</v>
      </c>
      <c r="AE290" s="48" t="s">
        <v>955</v>
      </c>
      <c r="AF290" s="48" t="s">
        <v>955</v>
      </c>
      <c r="AG290" s="48" t="s">
        <v>2081</v>
      </c>
      <c r="AH290" s="48"/>
      <c r="AI290" s="48"/>
      <c r="AJ290" s="48"/>
      <c r="AK290" s="48"/>
    </row>
    <row r="291" ht="22.5" customHeight="1">
      <c r="A291" s="58">
        <v>290.0</v>
      </c>
      <c r="B291" s="227">
        <f t="array" ref="B291">XLOOKUP(C291,SwiggyInvoiceAnnexture!$B$3:$B992,SwiggyInvoiceAnnexture!$A$3:$A992,"Order Not Found",0,1)</f>
        <v>45826</v>
      </c>
      <c r="C291" s="48">
        <v>2.08796150495703E14</v>
      </c>
      <c r="D291" s="48" t="s">
        <v>1563</v>
      </c>
      <c r="E291" s="248">
        <v>45821.85144675926</v>
      </c>
      <c r="F291" s="248">
        <v>45821.85189814815</v>
      </c>
      <c r="G291" s="248">
        <v>45821.87863425926</v>
      </c>
      <c r="H291" s="43">
        <v>735.0</v>
      </c>
      <c r="I291" s="43">
        <v>29.52</v>
      </c>
      <c r="J291" s="43">
        <v>14.51</v>
      </c>
      <c r="K291" s="43">
        <v>14.51</v>
      </c>
      <c r="L291" s="43">
        <v>0.0</v>
      </c>
      <c r="M291" s="43">
        <v>0.25</v>
      </c>
      <c r="N291" s="43">
        <v>0.25</v>
      </c>
      <c r="O291" s="43">
        <v>0.0</v>
      </c>
      <c r="P291" s="43">
        <v>0.0</v>
      </c>
      <c r="Q291" s="43">
        <v>0.0</v>
      </c>
      <c r="R291" s="43">
        <v>0.0</v>
      </c>
      <c r="S291" s="48" t="b">
        <v>0</v>
      </c>
      <c r="T291" s="48" t="b">
        <v>0</v>
      </c>
      <c r="U291" s="48" t="b">
        <v>0</v>
      </c>
      <c r="V291" s="43">
        <v>64.5</v>
      </c>
      <c r="W291" s="43">
        <v>50.0</v>
      </c>
      <c r="X291" s="43">
        <v>10.0</v>
      </c>
      <c r="Y291" s="48" t="s">
        <v>955</v>
      </c>
      <c r="Z291" s="48" t="s">
        <v>955</v>
      </c>
      <c r="AA291" s="48" t="s">
        <v>955</v>
      </c>
      <c r="AB291" s="48" t="s">
        <v>1967</v>
      </c>
      <c r="AC291" s="48">
        <v>1.0</v>
      </c>
      <c r="AD291" s="48" t="s">
        <v>1968</v>
      </c>
      <c r="AE291" s="48" t="s">
        <v>955</v>
      </c>
      <c r="AF291" s="48" t="s">
        <v>955</v>
      </c>
      <c r="AG291" s="48" t="s">
        <v>2095</v>
      </c>
      <c r="AH291" s="48"/>
      <c r="AI291" s="48"/>
      <c r="AJ291" s="48"/>
      <c r="AK291" s="48"/>
    </row>
    <row r="292" ht="22.5" customHeight="1">
      <c r="A292" s="58">
        <v>291.0</v>
      </c>
      <c r="B292" s="227">
        <f t="array" ref="B292">XLOOKUP(C292,SwiggyInvoiceAnnexture!$B$3:$B992,SwiggyInvoiceAnnexture!$A$3:$A992,"Order Not Found",0,1)</f>
        <v>45826</v>
      </c>
      <c r="C292" s="48">
        <v>2.08796546125964E14</v>
      </c>
      <c r="D292" s="48" t="s">
        <v>1563</v>
      </c>
      <c r="E292" s="248">
        <v>45821.85612268518</v>
      </c>
      <c r="F292" s="248">
        <v>45821.85625</v>
      </c>
      <c r="G292" s="248">
        <v>45821.87688657407</v>
      </c>
      <c r="H292" s="43">
        <v>420.0</v>
      </c>
      <c r="I292" s="43">
        <v>20.0</v>
      </c>
      <c r="J292" s="43">
        <v>10.0</v>
      </c>
      <c r="K292" s="43">
        <v>10.0</v>
      </c>
      <c r="L292" s="43">
        <v>0.0</v>
      </c>
      <c r="M292" s="43">
        <v>0.0</v>
      </c>
      <c r="N292" s="43">
        <v>0.0</v>
      </c>
      <c r="O292" s="43">
        <v>0.0</v>
      </c>
      <c r="P292" s="43">
        <v>0.0</v>
      </c>
      <c r="Q292" s="43">
        <v>0.0</v>
      </c>
      <c r="R292" s="43">
        <v>0.0</v>
      </c>
      <c r="S292" s="48" t="b">
        <v>0</v>
      </c>
      <c r="T292" s="48" t="b">
        <v>0</v>
      </c>
      <c r="U292" s="48" t="b">
        <v>0</v>
      </c>
      <c r="V292" s="43">
        <v>0.0</v>
      </c>
      <c r="W292" s="43">
        <v>0.0</v>
      </c>
      <c r="X292" s="43">
        <v>0.0</v>
      </c>
      <c r="Y292" s="48" t="s">
        <v>955</v>
      </c>
      <c r="Z292" s="48" t="s">
        <v>955</v>
      </c>
      <c r="AA292" s="48" t="s">
        <v>955</v>
      </c>
      <c r="AB292" s="48" t="s">
        <v>1967</v>
      </c>
      <c r="AC292" s="48">
        <v>1.0</v>
      </c>
      <c r="AD292" s="48" t="s">
        <v>1968</v>
      </c>
      <c r="AE292" s="48" t="s">
        <v>955</v>
      </c>
      <c r="AF292" s="48" t="s">
        <v>955</v>
      </c>
      <c r="AG292" s="48" t="s">
        <v>1969</v>
      </c>
      <c r="AH292" s="48"/>
      <c r="AI292" s="48"/>
      <c r="AJ292" s="48"/>
      <c r="AK292" s="48"/>
    </row>
    <row r="293" ht="22.5" customHeight="1">
      <c r="A293" s="58">
        <v>292.0</v>
      </c>
      <c r="B293" s="227">
        <f t="array" ref="B293">XLOOKUP(C293,SwiggyInvoiceAnnexture!$B$3:$B992,SwiggyInvoiceAnnexture!$A$3:$A992,"Order Not Found",0,1)</f>
        <v>45826</v>
      </c>
      <c r="C293" s="48">
        <v>2.08797855230721E14</v>
      </c>
      <c r="D293" s="48" t="s">
        <v>1563</v>
      </c>
      <c r="E293" s="248">
        <v>45821.87118055556</v>
      </c>
      <c r="F293" s="248">
        <v>45821.87149305556</v>
      </c>
      <c r="G293" s="248">
        <v>45821.89815972222</v>
      </c>
      <c r="H293" s="43">
        <v>791.0</v>
      </c>
      <c r="I293" s="43">
        <v>30.88</v>
      </c>
      <c r="J293" s="43">
        <v>15.19</v>
      </c>
      <c r="K293" s="43">
        <v>15.19</v>
      </c>
      <c r="L293" s="43">
        <v>0.0</v>
      </c>
      <c r="M293" s="43">
        <v>0.25</v>
      </c>
      <c r="N293" s="43">
        <v>0.25</v>
      </c>
      <c r="O293" s="43">
        <v>0.0</v>
      </c>
      <c r="P293" s="43">
        <v>0.0</v>
      </c>
      <c r="Q293" s="43">
        <v>0.0</v>
      </c>
      <c r="R293" s="43">
        <v>0.0</v>
      </c>
      <c r="S293" s="48" t="b">
        <v>0</v>
      </c>
      <c r="T293" s="48" t="b">
        <v>0</v>
      </c>
      <c r="U293" s="48" t="b">
        <v>0</v>
      </c>
      <c r="V293" s="43">
        <v>67.5</v>
      </c>
      <c r="W293" s="43">
        <v>75.0</v>
      </c>
      <c r="X293" s="43">
        <v>10.0</v>
      </c>
      <c r="Y293" s="48" t="s">
        <v>955</v>
      </c>
      <c r="Z293" s="48" t="s">
        <v>955</v>
      </c>
      <c r="AA293" s="48" t="s">
        <v>955</v>
      </c>
      <c r="AB293" s="48" t="s">
        <v>1967</v>
      </c>
      <c r="AC293" s="48">
        <v>1.0</v>
      </c>
      <c r="AD293" s="48" t="s">
        <v>1968</v>
      </c>
      <c r="AE293" s="48" t="s">
        <v>955</v>
      </c>
      <c r="AF293" s="48" t="s">
        <v>955</v>
      </c>
      <c r="AG293" s="48" t="s">
        <v>1970</v>
      </c>
      <c r="AH293" s="48"/>
      <c r="AI293" s="48"/>
      <c r="AJ293" s="48"/>
      <c r="AK293" s="48"/>
    </row>
    <row r="294" ht="22.5" customHeight="1">
      <c r="A294" s="58">
        <v>293.0</v>
      </c>
      <c r="B294" s="227">
        <f t="array" ref="B294">XLOOKUP(C294,SwiggyInvoiceAnnexture!$B$3:$B992,SwiggyInvoiceAnnexture!$A$3:$A992,"Order Not Found",0,1)</f>
        <v>45826</v>
      </c>
      <c r="C294" s="48">
        <v>2.08797864880971E14</v>
      </c>
      <c r="D294" s="48" t="s">
        <v>1563</v>
      </c>
      <c r="E294" s="248">
        <v>45821.871296296296</v>
      </c>
      <c r="F294" s="248">
        <v>45821.87159722222</v>
      </c>
      <c r="G294" s="248">
        <v>45821.8897337963</v>
      </c>
      <c r="H294" s="43">
        <v>660.0</v>
      </c>
      <c r="I294" s="43">
        <v>25.26</v>
      </c>
      <c r="J294" s="43">
        <v>12.38</v>
      </c>
      <c r="K294" s="43">
        <v>12.38</v>
      </c>
      <c r="L294" s="43">
        <v>0.0</v>
      </c>
      <c r="M294" s="43">
        <v>0.25</v>
      </c>
      <c r="N294" s="43">
        <v>0.25</v>
      </c>
      <c r="O294" s="43">
        <v>0.0</v>
      </c>
      <c r="P294" s="43">
        <v>0.0</v>
      </c>
      <c r="Q294" s="43">
        <v>0.0</v>
      </c>
      <c r="R294" s="43">
        <v>0.0</v>
      </c>
      <c r="S294" s="48" t="b">
        <v>0</v>
      </c>
      <c r="T294" s="48" t="b">
        <v>0</v>
      </c>
      <c r="U294" s="48" t="b">
        <v>0</v>
      </c>
      <c r="V294" s="43">
        <v>55.0</v>
      </c>
      <c r="W294" s="43">
        <v>75.0</v>
      </c>
      <c r="X294" s="43">
        <v>10.0</v>
      </c>
      <c r="Y294" s="48" t="s">
        <v>955</v>
      </c>
      <c r="Z294" s="48" t="s">
        <v>955</v>
      </c>
      <c r="AA294" s="48" t="s">
        <v>955</v>
      </c>
      <c r="AB294" s="48" t="s">
        <v>1967</v>
      </c>
      <c r="AC294" s="48">
        <v>1.0</v>
      </c>
      <c r="AD294" s="48" t="s">
        <v>1968</v>
      </c>
      <c r="AE294" s="48" t="s">
        <v>955</v>
      </c>
      <c r="AF294" s="48" t="s">
        <v>955</v>
      </c>
      <c r="AG294" s="48" t="s">
        <v>2096</v>
      </c>
      <c r="AH294" s="48"/>
      <c r="AI294" s="48"/>
      <c r="AJ294" s="48"/>
      <c r="AK294" s="48"/>
    </row>
    <row r="295" ht="22.5" customHeight="1">
      <c r="A295" s="58">
        <v>294.0</v>
      </c>
      <c r="B295" s="227">
        <f t="array" ref="B295">XLOOKUP(C295,SwiggyInvoiceAnnexture!$B$3:$B992,SwiggyInvoiceAnnexture!$A$3:$A992,"Order Not Found",0,1)</f>
        <v>45826</v>
      </c>
      <c r="C295" s="48">
        <v>2.08798799343033E14</v>
      </c>
      <c r="D295" s="48" t="s">
        <v>1563</v>
      </c>
      <c r="E295" s="248">
        <v>45821.88212962963</v>
      </c>
      <c r="F295" s="248">
        <v>45821.882361111115</v>
      </c>
      <c r="G295" s="248">
        <v>45821.93135416666</v>
      </c>
      <c r="H295" s="43">
        <v>1775.0</v>
      </c>
      <c r="I295" s="43">
        <v>74.5</v>
      </c>
      <c r="J295" s="43">
        <v>37.25</v>
      </c>
      <c r="K295" s="43">
        <v>37.25</v>
      </c>
      <c r="L295" s="43">
        <v>0.0</v>
      </c>
      <c r="M295" s="43">
        <v>0.0</v>
      </c>
      <c r="N295" s="43">
        <v>0.0</v>
      </c>
      <c r="O295" s="43">
        <v>0.0</v>
      </c>
      <c r="P295" s="43">
        <v>0.0</v>
      </c>
      <c r="Q295" s="43">
        <v>0.0</v>
      </c>
      <c r="R295" s="43">
        <v>0.0</v>
      </c>
      <c r="S295" s="48" t="b">
        <v>0</v>
      </c>
      <c r="T295" s="48" t="b">
        <v>0</v>
      </c>
      <c r="U295" s="48" t="b">
        <v>0</v>
      </c>
      <c r="V295" s="43">
        <v>159.99</v>
      </c>
      <c r="W295" s="43">
        <v>49.99</v>
      </c>
      <c r="X295" s="43">
        <v>0.0</v>
      </c>
      <c r="Y295" s="48" t="s">
        <v>955</v>
      </c>
      <c r="Z295" s="48" t="s">
        <v>955</v>
      </c>
      <c r="AA295" s="48" t="s">
        <v>955</v>
      </c>
      <c r="AB295" s="48" t="s">
        <v>1967</v>
      </c>
      <c r="AC295" s="48">
        <v>2.0</v>
      </c>
      <c r="AD295" s="48" t="s">
        <v>1968</v>
      </c>
      <c r="AE295" s="48" t="s">
        <v>955</v>
      </c>
      <c r="AF295" s="48" t="s">
        <v>955</v>
      </c>
      <c r="AG295" s="48" t="s">
        <v>1971</v>
      </c>
      <c r="AH295" s="48" t="s">
        <v>2090</v>
      </c>
      <c r="AI295" s="48"/>
      <c r="AJ295" s="48"/>
      <c r="AK295" s="48"/>
    </row>
    <row r="296" ht="22.5" customHeight="1">
      <c r="A296" s="58">
        <v>295.0</v>
      </c>
      <c r="B296" s="227">
        <f t="array" ref="B296">XLOOKUP(C296,SwiggyInvoiceAnnexture!$B$3:$B992,SwiggyInvoiceAnnexture!$A$3:$A992,"Order Not Found",0,1)</f>
        <v>45826</v>
      </c>
      <c r="C296" s="48">
        <v>2.08799159540603E14</v>
      </c>
      <c r="D296" s="48" t="s">
        <v>1563</v>
      </c>
      <c r="E296" s="248">
        <v>45821.88625</v>
      </c>
      <c r="F296" s="248">
        <v>45821.886516203704</v>
      </c>
      <c r="G296" s="248">
        <v>45821.931180555555</v>
      </c>
      <c r="H296" s="43">
        <v>895.0</v>
      </c>
      <c r="I296" s="43">
        <v>35.38</v>
      </c>
      <c r="J296" s="43">
        <v>17.44</v>
      </c>
      <c r="K296" s="43">
        <v>17.44</v>
      </c>
      <c r="L296" s="43">
        <v>0.0</v>
      </c>
      <c r="M296" s="43">
        <v>0.25</v>
      </c>
      <c r="N296" s="43">
        <v>0.25</v>
      </c>
      <c r="O296" s="43">
        <v>0.0</v>
      </c>
      <c r="P296" s="43">
        <v>0.0</v>
      </c>
      <c r="Q296" s="43">
        <v>0.0</v>
      </c>
      <c r="R296" s="43">
        <v>0.0</v>
      </c>
      <c r="S296" s="48" t="b">
        <v>0</v>
      </c>
      <c r="T296" s="48" t="b">
        <v>0</v>
      </c>
      <c r="U296" s="48" t="b">
        <v>0</v>
      </c>
      <c r="V296" s="43">
        <v>77.5</v>
      </c>
      <c r="W296" s="43">
        <v>75.0</v>
      </c>
      <c r="X296" s="43">
        <v>10.0</v>
      </c>
      <c r="Y296" s="48" t="s">
        <v>955</v>
      </c>
      <c r="Z296" s="48" t="s">
        <v>955</v>
      </c>
      <c r="AA296" s="48" t="s">
        <v>955</v>
      </c>
      <c r="AB296" s="48" t="s">
        <v>1967</v>
      </c>
      <c r="AC296" s="48">
        <v>1.0</v>
      </c>
      <c r="AD296" s="48" t="s">
        <v>1968</v>
      </c>
      <c r="AE296" s="48" t="s">
        <v>955</v>
      </c>
      <c r="AF296" s="48" t="s">
        <v>955</v>
      </c>
      <c r="AG296" s="48" t="s">
        <v>2020</v>
      </c>
      <c r="AH296" s="48"/>
      <c r="AI296" s="48"/>
      <c r="AJ296" s="48"/>
      <c r="AK296" s="48"/>
    </row>
    <row r="297" ht="22.5" customHeight="1">
      <c r="A297" s="58">
        <v>296.0</v>
      </c>
      <c r="B297" s="227">
        <f t="array" ref="B297">XLOOKUP(C297,SwiggyInvoiceAnnexture!$B$3:$B992,SwiggyInvoiceAnnexture!$A$3:$A992,"Order Not Found",0,1)</f>
        <v>45826</v>
      </c>
      <c r="C297" s="48">
        <v>2.0880625243515E14</v>
      </c>
      <c r="D297" s="48" t="s">
        <v>1563</v>
      </c>
      <c r="E297" s="248">
        <v>45821.96837962963</v>
      </c>
      <c r="F297" s="248">
        <v>45821.96855324074</v>
      </c>
      <c r="G297" s="248">
        <v>45821.992997685185</v>
      </c>
      <c r="H297" s="43">
        <v>899.0</v>
      </c>
      <c r="I297" s="43">
        <v>38.76</v>
      </c>
      <c r="J297" s="43">
        <v>19.13</v>
      </c>
      <c r="K297" s="43">
        <v>19.13</v>
      </c>
      <c r="L297" s="43">
        <v>0.0</v>
      </c>
      <c r="M297" s="43">
        <v>0.25</v>
      </c>
      <c r="N297" s="43">
        <v>0.25</v>
      </c>
      <c r="O297" s="43">
        <v>0.0</v>
      </c>
      <c r="P297" s="43">
        <v>0.0</v>
      </c>
      <c r="Q297" s="43">
        <v>0.0</v>
      </c>
      <c r="R297" s="43">
        <v>0.0</v>
      </c>
      <c r="S297" s="48" t="b">
        <v>0</v>
      </c>
      <c r="T297" s="48" t="b">
        <v>0</v>
      </c>
      <c r="U297" s="48" t="b">
        <v>0</v>
      </c>
      <c r="V297" s="43">
        <v>85.0</v>
      </c>
      <c r="W297" s="43">
        <v>0.0</v>
      </c>
      <c r="X297" s="43">
        <v>10.0</v>
      </c>
      <c r="Y297" s="48" t="s">
        <v>955</v>
      </c>
      <c r="Z297" s="48" t="s">
        <v>955</v>
      </c>
      <c r="AA297" s="48" t="s">
        <v>955</v>
      </c>
      <c r="AB297" s="48" t="s">
        <v>1967</v>
      </c>
      <c r="AC297" s="48">
        <v>1.0</v>
      </c>
      <c r="AD297" s="48" t="s">
        <v>1968</v>
      </c>
      <c r="AE297" s="48" t="s">
        <v>955</v>
      </c>
      <c r="AF297" s="48" t="s">
        <v>955</v>
      </c>
      <c r="AG297" s="48" t="s">
        <v>2020</v>
      </c>
      <c r="AH297" s="48"/>
      <c r="AI297" s="48"/>
      <c r="AJ297" s="48"/>
      <c r="AK297" s="48"/>
    </row>
    <row r="298" ht="22.5" customHeight="1">
      <c r="A298" s="58">
        <v>297.0</v>
      </c>
      <c r="B298" s="227">
        <f t="array" ref="B298">XLOOKUP(C298,SwiggyInvoiceAnnexture!$B$3:$B992,SwiggyInvoiceAnnexture!$A$3:$A992,"Order Not Found",0,1)</f>
        <v>45826</v>
      </c>
      <c r="C298" s="48">
        <v>2.08806657151419E14</v>
      </c>
      <c r="D298" s="48" t="s">
        <v>1563</v>
      </c>
      <c r="E298" s="248">
        <v>45821.972962962966</v>
      </c>
      <c r="F298" s="248">
        <v>45821.973078703704</v>
      </c>
      <c r="G298" s="248">
        <v>45821.99619212963</v>
      </c>
      <c r="H298" s="43">
        <v>661.0</v>
      </c>
      <c r="I298" s="43">
        <v>26.38</v>
      </c>
      <c r="J298" s="43">
        <v>12.94</v>
      </c>
      <c r="K298" s="43">
        <v>12.94</v>
      </c>
      <c r="L298" s="43">
        <v>0.0</v>
      </c>
      <c r="M298" s="43">
        <v>0.25</v>
      </c>
      <c r="N298" s="43">
        <v>0.25</v>
      </c>
      <c r="O298" s="43">
        <v>0.0</v>
      </c>
      <c r="P298" s="43">
        <v>0.0</v>
      </c>
      <c r="Q298" s="43">
        <v>0.0</v>
      </c>
      <c r="R298" s="43">
        <v>0.0</v>
      </c>
      <c r="S298" s="48" t="b">
        <v>0</v>
      </c>
      <c r="T298" s="48" t="b">
        <v>0</v>
      </c>
      <c r="U298" s="48" t="b">
        <v>0</v>
      </c>
      <c r="V298" s="43">
        <v>57.5</v>
      </c>
      <c r="W298" s="43">
        <v>50.0</v>
      </c>
      <c r="X298" s="43">
        <v>10.0</v>
      </c>
      <c r="Y298" s="48" t="s">
        <v>955</v>
      </c>
      <c r="Z298" s="48" t="s">
        <v>955</v>
      </c>
      <c r="AA298" s="48" t="s">
        <v>955</v>
      </c>
      <c r="AB298" s="48" t="s">
        <v>1967</v>
      </c>
      <c r="AC298" s="48">
        <v>1.0</v>
      </c>
      <c r="AD298" s="48" t="s">
        <v>1968</v>
      </c>
      <c r="AE298" s="48" t="s">
        <v>955</v>
      </c>
      <c r="AF298" s="48" t="s">
        <v>955</v>
      </c>
      <c r="AG298" s="48" t="s">
        <v>2060</v>
      </c>
      <c r="AH298" s="48"/>
      <c r="AI298" s="48"/>
      <c r="AJ298" s="48"/>
      <c r="AK298" s="48"/>
    </row>
    <row r="299" ht="22.5" customHeight="1">
      <c r="A299" s="58">
        <v>298.0</v>
      </c>
      <c r="B299" s="227">
        <f t="array" ref="B299">XLOOKUP(C299,SwiggyInvoiceAnnexture!$B$3:$B992,SwiggyInvoiceAnnexture!$A$3:$A992,"Order Not Found",0,1)</f>
        <v>45826</v>
      </c>
      <c r="C299" s="48">
        <v>2.08807949279682E14</v>
      </c>
      <c r="D299" s="48" t="s">
        <v>1563</v>
      </c>
      <c r="E299" s="248">
        <v>45821.988032407404</v>
      </c>
      <c r="F299" s="248">
        <v>45821.98820601852</v>
      </c>
      <c r="G299" s="248">
        <v>45822.005891203706</v>
      </c>
      <c r="H299" s="43">
        <v>667.0</v>
      </c>
      <c r="I299" s="43">
        <v>31.76</v>
      </c>
      <c r="J299" s="43">
        <v>15.63</v>
      </c>
      <c r="K299" s="43">
        <v>15.63</v>
      </c>
      <c r="L299" s="43">
        <v>0.0</v>
      </c>
      <c r="M299" s="43">
        <v>0.25</v>
      </c>
      <c r="N299" s="43">
        <v>0.25</v>
      </c>
      <c r="O299" s="43">
        <v>0.0</v>
      </c>
      <c r="P299" s="43">
        <v>0.0</v>
      </c>
      <c r="Q299" s="43">
        <v>0.0</v>
      </c>
      <c r="R299" s="43">
        <v>0.0</v>
      </c>
      <c r="S299" s="48" t="b">
        <v>0</v>
      </c>
      <c r="T299" s="48" t="b">
        <v>0</v>
      </c>
      <c r="U299" s="48" t="b">
        <v>0</v>
      </c>
      <c r="V299" s="43">
        <v>0.0</v>
      </c>
      <c r="W299" s="43">
        <v>0.0</v>
      </c>
      <c r="X299" s="43">
        <v>10.0</v>
      </c>
      <c r="Y299" s="48" t="s">
        <v>955</v>
      </c>
      <c r="Z299" s="48" t="s">
        <v>955</v>
      </c>
      <c r="AA299" s="48" t="s">
        <v>955</v>
      </c>
      <c r="AB299" s="48" t="s">
        <v>1967</v>
      </c>
      <c r="AC299" s="48">
        <v>1.0</v>
      </c>
      <c r="AD299" s="48" t="s">
        <v>1968</v>
      </c>
      <c r="AE299" s="48" t="s">
        <v>955</v>
      </c>
      <c r="AF299" s="48" t="s">
        <v>955</v>
      </c>
      <c r="AG299" s="48" t="s">
        <v>2096</v>
      </c>
      <c r="AH299" s="48"/>
      <c r="AI299" s="48"/>
      <c r="AJ299" s="48"/>
      <c r="AK299" s="48"/>
    </row>
    <row r="300" ht="22.5" customHeight="1">
      <c r="A300" s="58">
        <v>299.0</v>
      </c>
      <c r="B300" s="227">
        <f t="array" ref="B300">XLOOKUP(C300,SwiggyInvoiceAnnexture!$B$3:$B992,SwiggyInvoiceAnnexture!$A$3:$A992,"Order Not Found",0,1)</f>
        <v>45826</v>
      </c>
      <c r="C300" s="48">
        <v>2.08874174860314E14</v>
      </c>
      <c r="D300" s="48" t="s">
        <v>1563</v>
      </c>
      <c r="E300" s="248">
        <v>45822.75436342593</v>
      </c>
      <c r="F300" s="248">
        <v>45822.754745370374</v>
      </c>
      <c r="G300" s="248">
        <v>45822.77627314815</v>
      </c>
      <c r="H300" s="43">
        <v>388.0</v>
      </c>
      <c r="I300" s="43">
        <v>18.5</v>
      </c>
      <c r="J300" s="43">
        <v>9.25</v>
      </c>
      <c r="K300" s="43">
        <v>9.25</v>
      </c>
      <c r="L300" s="43">
        <v>0.0</v>
      </c>
      <c r="M300" s="43">
        <v>0.0</v>
      </c>
      <c r="N300" s="43">
        <v>0.0</v>
      </c>
      <c r="O300" s="43">
        <v>0.0</v>
      </c>
      <c r="P300" s="43">
        <v>0.0</v>
      </c>
      <c r="Q300" s="43">
        <v>0.0</v>
      </c>
      <c r="R300" s="43">
        <v>0.0</v>
      </c>
      <c r="S300" s="48" t="b">
        <v>0</v>
      </c>
      <c r="T300" s="48" t="b">
        <v>0</v>
      </c>
      <c r="U300" s="48" t="b">
        <v>0</v>
      </c>
      <c r="V300" s="43">
        <v>0.0</v>
      </c>
      <c r="W300" s="43">
        <v>0.0</v>
      </c>
      <c r="X300" s="43">
        <v>0.0</v>
      </c>
      <c r="Y300" s="48" t="s">
        <v>955</v>
      </c>
      <c r="Z300" s="48" t="s">
        <v>955</v>
      </c>
      <c r="AA300" s="48" t="s">
        <v>955</v>
      </c>
      <c r="AB300" s="48" t="s">
        <v>1967</v>
      </c>
      <c r="AC300" s="48">
        <v>1.0</v>
      </c>
      <c r="AD300" s="48" t="s">
        <v>1968</v>
      </c>
      <c r="AE300" s="48" t="s">
        <v>955</v>
      </c>
      <c r="AF300" s="48" t="s">
        <v>955</v>
      </c>
      <c r="AG300" s="48" t="s">
        <v>2066</v>
      </c>
      <c r="AH300" s="48"/>
      <c r="AI300" s="48"/>
      <c r="AJ300" s="48"/>
      <c r="AK300" s="48"/>
    </row>
    <row r="301" ht="22.5" customHeight="1">
      <c r="A301" s="58">
        <v>300.0</v>
      </c>
      <c r="B301" s="227">
        <f t="array" ref="B301">XLOOKUP(C301,SwiggyInvoiceAnnexture!$B$3:$B992,SwiggyInvoiceAnnexture!$A$3:$A992,"Order Not Found",0,1)</f>
        <v>45826</v>
      </c>
      <c r="C301" s="48">
        <v>2.08879442005359E14</v>
      </c>
      <c r="D301" s="48" t="s">
        <v>1563</v>
      </c>
      <c r="E301" s="248">
        <v>45822.8155787037</v>
      </c>
      <c r="F301" s="248">
        <v>45822.81574074074</v>
      </c>
      <c r="G301" s="248">
        <v>45822.83697916667</v>
      </c>
      <c r="H301" s="43">
        <v>614.0</v>
      </c>
      <c r="I301" s="43">
        <v>29.26</v>
      </c>
      <c r="J301" s="43">
        <v>14.38</v>
      </c>
      <c r="K301" s="43">
        <v>14.38</v>
      </c>
      <c r="L301" s="43">
        <v>0.0</v>
      </c>
      <c r="M301" s="43">
        <v>0.25</v>
      </c>
      <c r="N301" s="43">
        <v>0.25</v>
      </c>
      <c r="O301" s="43">
        <v>0.0</v>
      </c>
      <c r="P301" s="43">
        <v>0.0</v>
      </c>
      <c r="Q301" s="43">
        <v>0.0</v>
      </c>
      <c r="R301" s="43">
        <v>0.0</v>
      </c>
      <c r="S301" s="48" t="b">
        <v>0</v>
      </c>
      <c r="T301" s="48" t="b">
        <v>0</v>
      </c>
      <c r="U301" s="48" t="b">
        <v>0</v>
      </c>
      <c r="V301" s="43">
        <v>0.0</v>
      </c>
      <c r="W301" s="43">
        <v>0.0</v>
      </c>
      <c r="X301" s="43">
        <v>10.0</v>
      </c>
      <c r="Y301" s="48" t="s">
        <v>955</v>
      </c>
      <c r="Z301" s="48" t="s">
        <v>955</v>
      </c>
      <c r="AA301" s="48" t="s">
        <v>955</v>
      </c>
      <c r="AB301" s="48" t="s">
        <v>1967</v>
      </c>
      <c r="AC301" s="48">
        <v>1.0</v>
      </c>
      <c r="AD301" s="48" t="s">
        <v>1968</v>
      </c>
      <c r="AE301" s="48" t="s">
        <v>955</v>
      </c>
      <c r="AF301" s="48" t="s">
        <v>955</v>
      </c>
      <c r="AG301" s="48" t="s">
        <v>1975</v>
      </c>
      <c r="AH301" s="48"/>
      <c r="AI301" s="48"/>
      <c r="AJ301" s="48"/>
      <c r="AK301" s="48"/>
    </row>
    <row r="302" ht="22.5" customHeight="1">
      <c r="A302" s="58">
        <v>301.0</v>
      </c>
      <c r="B302" s="227">
        <f t="array" ref="B302">XLOOKUP(C302,SwiggyInvoiceAnnexture!$B$3:$B992,SwiggyInvoiceAnnexture!$A$3:$A992,"Order Not Found",0,1)</f>
        <v>45826</v>
      </c>
      <c r="C302" s="48">
        <v>2.08880918756828E14</v>
      </c>
      <c r="D302" s="48" t="s">
        <v>1563</v>
      </c>
      <c r="E302" s="248">
        <v>45822.83261574074</v>
      </c>
      <c r="F302" s="248">
        <v>45822.83277777778</v>
      </c>
      <c r="G302" s="248">
        <v>45822.84936342593</v>
      </c>
      <c r="H302" s="43">
        <v>499.0</v>
      </c>
      <c r="I302" s="43">
        <v>23.76</v>
      </c>
      <c r="J302" s="43">
        <v>11.88</v>
      </c>
      <c r="K302" s="43">
        <v>11.88</v>
      </c>
      <c r="L302" s="43">
        <v>0.0</v>
      </c>
      <c r="M302" s="43">
        <v>0.0</v>
      </c>
      <c r="N302" s="43">
        <v>0.0</v>
      </c>
      <c r="O302" s="43">
        <v>0.0</v>
      </c>
      <c r="P302" s="43">
        <v>0.0</v>
      </c>
      <c r="Q302" s="43">
        <v>0.0</v>
      </c>
      <c r="R302" s="43">
        <v>0.0</v>
      </c>
      <c r="S302" s="48" t="b">
        <v>0</v>
      </c>
      <c r="T302" s="48" t="b">
        <v>0</v>
      </c>
      <c r="U302" s="48" t="b">
        <v>0</v>
      </c>
      <c r="V302" s="43">
        <v>0.0</v>
      </c>
      <c r="W302" s="43">
        <v>0.0</v>
      </c>
      <c r="X302" s="43">
        <v>0.0</v>
      </c>
      <c r="Y302" s="48" t="s">
        <v>955</v>
      </c>
      <c r="Z302" s="48" t="s">
        <v>955</v>
      </c>
      <c r="AA302" s="48" t="s">
        <v>955</v>
      </c>
      <c r="AB302" s="48" t="s">
        <v>1967</v>
      </c>
      <c r="AC302" s="48">
        <v>1.0</v>
      </c>
      <c r="AD302" s="48" t="s">
        <v>1968</v>
      </c>
      <c r="AE302" s="48" t="s">
        <v>955</v>
      </c>
      <c r="AF302" s="48" t="s">
        <v>955</v>
      </c>
      <c r="AG302" s="48" t="s">
        <v>2097</v>
      </c>
      <c r="AH302" s="48"/>
      <c r="AI302" s="48"/>
      <c r="AJ302" s="48"/>
      <c r="AK302" s="48"/>
    </row>
    <row r="303" ht="22.5" customHeight="1">
      <c r="A303" s="58">
        <v>302.0</v>
      </c>
      <c r="B303" s="227">
        <f t="array" ref="B303">XLOOKUP(C303,SwiggyInvoiceAnnexture!$B$3:$B992,SwiggyInvoiceAnnexture!$A$3:$A992,"Order Not Found",0,1)</f>
        <v>45826</v>
      </c>
      <c r="C303" s="48">
        <v>2.08882078058963E14</v>
      </c>
      <c r="D303" s="48" t="s">
        <v>1563</v>
      </c>
      <c r="E303" s="248">
        <v>45822.84596064815</v>
      </c>
      <c r="F303" s="248">
        <v>45822.8462037037</v>
      </c>
      <c r="G303" s="248">
        <v>45822.87039351852</v>
      </c>
      <c r="H303" s="43">
        <v>1454.0</v>
      </c>
      <c r="I303" s="43">
        <v>69.26</v>
      </c>
      <c r="J303" s="43">
        <v>34.38</v>
      </c>
      <c r="K303" s="43">
        <v>34.38</v>
      </c>
      <c r="L303" s="43">
        <v>0.0</v>
      </c>
      <c r="M303" s="43">
        <v>0.25</v>
      </c>
      <c r="N303" s="43">
        <v>0.25</v>
      </c>
      <c r="O303" s="43">
        <v>0.0</v>
      </c>
      <c r="P303" s="43">
        <v>0.0</v>
      </c>
      <c r="Q303" s="43">
        <v>0.0</v>
      </c>
      <c r="R303" s="43">
        <v>0.0</v>
      </c>
      <c r="S303" s="48" t="b">
        <v>0</v>
      </c>
      <c r="T303" s="48" t="b">
        <v>0</v>
      </c>
      <c r="U303" s="48" t="b">
        <v>0</v>
      </c>
      <c r="V303" s="43">
        <v>0.0</v>
      </c>
      <c r="W303" s="43">
        <v>0.0</v>
      </c>
      <c r="X303" s="43">
        <v>10.0</v>
      </c>
      <c r="Y303" s="48" t="s">
        <v>955</v>
      </c>
      <c r="Z303" s="48" t="s">
        <v>955</v>
      </c>
      <c r="AA303" s="48" t="s">
        <v>955</v>
      </c>
      <c r="AB303" s="48" t="s">
        <v>1967</v>
      </c>
      <c r="AC303" s="48">
        <v>2.0</v>
      </c>
      <c r="AD303" s="48" t="s">
        <v>1968</v>
      </c>
      <c r="AE303" s="48" t="s">
        <v>955</v>
      </c>
      <c r="AF303" s="48" t="s">
        <v>955</v>
      </c>
      <c r="AG303" s="48" t="s">
        <v>2098</v>
      </c>
      <c r="AH303" s="48" t="s">
        <v>2099</v>
      </c>
      <c r="AI303" s="48"/>
      <c r="AJ303" s="48"/>
      <c r="AK303" s="48"/>
    </row>
    <row r="304" ht="22.5" customHeight="1">
      <c r="A304" s="58">
        <v>303.0</v>
      </c>
      <c r="B304" s="227">
        <f t="array" ref="B304">XLOOKUP(C304,SwiggyInvoiceAnnexture!$B$3:$B992,SwiggyInvoiceAnnexture!$A$3:$A992,"Order Not Found",0,1)</f>
        <v>45826</v>
      </c>
      <c r="C304" s="48">
        <v>2.08884546890748E14</v>
      </c>
      <c r="D304" s="48" t="s">
        <v>1563</v>
      </c>
      <c r="E304" s="248">
        <v>45822.87457175926</v>
      </c>
      <c r="F304" s="248">
        <v>45822.87467592592</v>
      </c>
      <c r="G304" s="248">
        <v>45822.90930555556</v>
      </c>
      <c r="H304" s="43">
        <v>1848.0</v>
      </c>
      <c r="I304" s="43">
        <v>88.0</v>
      </c>
      <c r="J304" s="43">
        <v>43.5</v>
      </c>
      <c r="K304" s="43">
        <v>43.5</v>
      </c>
      <c r="L304" s="43">
        <v>0.0</v>
      </c>
      <c r="M304" s="43">
        <v>0.5</v>
      </c>
      <c r="N304" s="43">
        <v>0.5</v>
      </c>
      <c r="O304" s="43">
        <v>0.0</v>
      </c>
      <c r="P304" s="43">
        <v>0.0</v>
      </c>
      <c r="Q304" s="43">
        <v>0.0</v>
      </c>
      <c r="R304" s="43">
        <v>0.0</v>
      </c>
      <c r="S304" s="48" t="b">
        <v>0</v>
      </c>
      <c r="T304" s="48" t="b">
        <v>0</v>
      </c>
      <c r="U304" s="48" t="b">
        <v>0</v>
      </c>
      <c r="V304" s="43">
        <v>0.0</v>
      </c>
      <c r="W304" s="43">
        <v>0.0</v>
      </c>
      <c r="X304" s="43">
        <v>20.0</v>
      </c>
      <c r="Y304" s="48" t="s">
        <v>955</v>
      </c>
      <c r="Z304" s="48" t="s">
        <v>955</v>
      </c>
      <c r="AA304" s="48" t="s">
        <v>955</v>
      </c>
      <c r="AB304" s="48" t="s">
        <v>1967</v>
      </c>
      <c r="AC304" s="48">
        <v>3.0</v>
      </c>
      <c r="AD304" s="48" t="s">
        <v>1968</v>
      </c>
      <c r="AE304" s="48" t="s">
        <v>955</v>
      </c>
      <c r="AF304" s="48" t="s">
        <v>955</v>
      </c>
      <c r="AG304" s="48" t="s">
        <v>1989</v>
      </c>
      <c r="AH304" s="48" t="s">
        <v>2017</v>
      </c>
      <c r="AI304" s="48" t="s">
        <v>1984</v>
      </c>
      <c r="AJ304" s="48"/>
      <c r="AK304" s="48"/>
    </row>
    <row r="305" ht="22.5" customHeight="1">
      <c r="A305" s="58">
        <v>304.0</v>
      </c>
      <c r="B305" s="227">
        <f t="array" ref="B305">XLOOKUP(C305,SwiggyInvoiceAnnexture!$B$3:$B992,SwiggyInvoiceAnnexture!$A$3:$A992,"Order Not Found",0,1)</f>
        <v>45826</v>
      </c>
      <c r="C305" s="48">
        <v>2.08885732440135E14</v>
      </c>
      <c r="D305" s="48" t="s">
        <v>1563</v>
      </c>
      <c r="E305" s="248">
        <v>45822.88980324074</v>
      </c>
      <c r="F305" s="248">
        <v>45822.89003472222</v>
      </c>
      <c r="G305" s="248">
        <v>45822.92340277778</v>
      </c>
      <c r="H305" s="43">
        <v>798.0</v>
      </c>
      <c r="I305" s="43">
        <v>38.0</v>
      </c>
      <c r="J305" s="43">
        <v>18.75</v>
      </c>
      <c r="K305" s="43">
        <v>18.75</v>
      </c>
      <c r="L305" s="43">
        <v>0.0</v>
      </c>
      <c r="M305" s="43">
        <v>0.25</v>
      </c>
      <c r="N305" s="43">
        <v>0.25</v>
      </c>
      <c r="O305" s="43">
        <v>0.0</v>
      </c>
      <c r="P305" s="43">
        <v>0.0</v>
      </c>
      <c r="Q305" s="43">
        <v>0.0</v>
      </c>
      <c r="R305" s="43">
        <v>0.0</v>
      </c>
      <c r="S305" s="48" t="b">
        <v>0</v>
      </c>
      <c r="T305" s="48" t="b">
        <v>0</v>
      </c>
      <c r="U305" s="48" t="b">
        <v>0</v>
      </c>
      <c r="V305" s="43">
        <v>0.0</v>
      </c>
      <c r="W305" s="43">
        <v>0.0</v>
      </c>
      <c r="X305" s="43">
        <v>10.0</v>
      </c>
      <c r="Y305" s="48" t="s">
        <v>955</v>
      </c>
      <c r="Z305" s="48" t="s">
        <v>955</v>
      </c>
      <c r="AA305" s="48" t="s">
        <v>955</v>
      </c>
      <c r="AB305" s="48" t="s">
        <v>1967</v>
      </c>
      <c r="AC305" s="48">
        <v>1.0</v>
      </c>
      <c r="AD305" s="48" t="s">
        <v>1968</v>
      </c>
      <c r="AE305" s="48" t="s">
        <v>955</v>
      </c>
      <c r="AF305" s="48" t="s">
        <v>955</v>
      </c>
      <c r="AG305" s="48" t="s">
        <v>2081</v>
      </c>
      <c r="AH305" s="48"/>
      <c r="AI305" s="48"/>
      <c r="AJ305" s="48"/>
      <c r="AK305" s="48"/>
    </row>
    <row r="306" ht="22.5" customHeight="1">
      <c r="A306" s="58">
        <v>305.0</v>
      </c>
      <c r="B306" s="227">
        <f t="array" ref="B306">XLOOKUP(C306,SwiggyInvoiceAnnexture!$B$3:$B992,SwiggyInvoiceAnnexture!$A$3:$A992,"Order Not Found",0,1)</f>
        <v>45833</v>
      </c>
      <c r="C306" s="48">
        <v>2.090286605722E14</v>
      </c>
      <c r="D306" s="48" t="s">
        <v>1563</v>
      </c>
      <c r="E306" s="248">
        <v>45824.542604166665</v>
      </c>
      <c r="F306" s="248">
        <v>45824.542905092596</v>
      </c>
      <c r="G306" s="248">
        <v>45824.58005787037</v>
      </c>
      <c r="H306" s="43">
        <v>614.0</v>
      </c>
      <c r="I306" s="43">
        <v>29.26</v>
      </c>
      <c r="J306" s="43">
        <v>14.38</v>
      </c>
      <c r="K306" s="43">
        <v>14.38</v>
      </c>
      <c r="L306" s="43">
        <v>0.0</v>
      </c>
      <c r="M306" s="43">
        <v>0.25</v>
      </c>
      <c r="N306" s="43">
        <v>0.25</v>
      </c>
      <c r="O306" s="43">
        <v>0.0</v>
      </c>
      <c r="P306" s="43">
        <v>0.0</v>
      </c>
      <c r="Q306" s="43">
        <v>0.0</v>
      </c>
      <c r="R306" s="43">
        <v>0.0</v>
      </c>
      <c r="S306" s="48" t="b">
        <v>0</v>
      </c>
      <c r="T306" s="48" t="b">
        <v>0</v>
      </c>
      <c r="U306" s="48" t="b">
        <v>0</v>
      </c>
      <c r="V306" s="43">
        <v>0.0</v>
      </c>
      <c r="W306" s="43">
        <v>0.0</v>
      </c>
      <c r="X306" s="43">
        <v>10.0</v>
      </c>
      <c r="Y306" s="48" t="s">
        <v>955</v>
      </c>
      <c r="Z306" s="48" t="s">
        <v>955</v>
      </c>
      <c r="AA306" s="48" t="s">
        <v>955</v>
      </c>
      <c r="AB306" s="48" t="s">
        <v>1967</v>
      </c>
      <c r="AC306" s="48">
        <v>1.0</v>
      </c>
      <c r="AD306" s="48" t="s">
        <v>1968</v>
      </c>
      <c r="AE306" s="48" t="s">
        <v>955</v>
      </c>
      <c r="AF306" s="48" t="s">
        <v>955</v>
      </c>
      <c r="AG306" s="48" t="s">
        <v>1975</v>
      </c>
      <c r="AH306" s="48"/>
      <c r="AI306" s="48"/>
      <c r="AJ306" s="48"/>
      <c r="AK306" s="48"/>
    </row>
    <row r="307" ht="22.5" customHeight="1">
      <c r="A307" s="58">
        <v>306.0</v>
      </c>
      <c r="B307" s="227">
        <f t="array" ref="B307">XLOOKUP(C307,SwiggyInvoiceAnnexture!$B$3:$B992,SwiggyInvoiceAnnexture!$A$3:$A992,"Order Not Found",0,1)</f>
        <v>45833</v>
      </c>
      <c r="C307" s="48">
        <v>2.09052386479866E14</v>
      </c>
      <c r="D307" s="48" t="s">
        <v>1563</v>
      </c>
      <c r="E307" s="248">
        <v>45824.817453703705</v>
      </c>
      <c r="F307" s="248">
        <v>45824.81759259259</v>
      </c>
      <c r="G307" s="248">
        <v>45824.83023148148</v>
      </c>
      <c r="H307" s="43">
        <v>499.0</v>
      </c>
      <c r="I307" s="43">
        <v>23.76</v>
      </c>
      <c r="J307" s="43">
        <v>11.88</v>
      </c>
      <c r="K307" s="43">
        <v>11.88</v>
      </c>
      <c r="L307" s="43">
        <v>0.0</v>
      </c>
      <c r="M307" s="43">
        <v>0.0</v>
      </c>
      <c r="N307" s="43">
        <v>0.0</v>
      </c>
      <c r="O307" s="43">
        <v>0.0</v>
      </c>
      <c r="P307" s="43">
        <v>0.0</v>
      </c>
      <c r="Q307" s="43">
        <v>0.0</v>
      </c>
      <c r="R307" s="43">
        <v>0.0</v>
      </c>
      <c r="S307" s="48" t="b">
        <v>0</v>
      </c>
      <c r="T307" s="48" t="b">
        <v>0</v>
      </c>
      <c r="U307" s="48" t="b">
        <v>0</v>
      </c>
      <c r="V307" s="43">
        <v>0.0</v>
      </c>
      <c r="W307" s="43">
        <v>0.0</v>
      </c>
      <c r="X307" s="43">
        <v>0.0</v>
      </c>
      <c r="Y307" s="48" t="s">
        <v>955</v>
      </c>
      <c r="Z307" s="48" t="s">
        <v>955</v>
      </c>
      <c r="AA307" s="48" t="s">
        <v>955</v>
      </c>
      <c r="AB307" s="48" t="s">
        <v>1967</v>
      </c>
      <c r="AC307" s="48">
        <v>1.0</v>
      </c>
      <c r="AD307" s="48" t="s">
        <v>1968</v>
      </c>
      <c r="AE307" s="48" t="s">
        <v>955</v>
      </c>
      <c r="AF307" s="48" t="s">
        <v>955</v>
      </c>
      <c r="AG307" s="48" t="s">
        <v>2097</v>
      </c>
      <c r="AH307" s="48"/>
      <c r="AI307" s="48"/>
      <c r="AJ307" s="48"/>
      <c r="AK307" s="48"/>
    </row>
    <row r="308" ht="22.5" customHeight="1">
      <c r="A308" s="58">
        <v>307.0</v>
      </c>
      <c r="B308" s="227">
        <f t="array" ref="B308">XLOOKUP(C308,SwiggyInvoiceAnnexture!$B$3:$B992,SwiggyInvoiceAnnexture!$A$3:$A992,"Order Not Found",0,1)</f>
        <v>45833</v>
      </c>
      <c r="C308" s="48">
        <v>2.09052397737708E14</v>
      </c>
      <c r="D308" s="48" t="s">
        <v>1563</v>
      </c>
      <c r="E308" s="248">
        <v>45824.81730324074</v>
      </c>
      <c r="F308" s="248">
        <v>45824.81949074074</v>
      </c>
      <c r="G308" s="248">
        <v>45824.85234953704</v>
      </c>
      <c r="H308" s="43">
        <v>509.0</v>
      </c>
      <c r="I308" s="43">
        <v>24.26</v>
      </c>
      <c r="J308" s="43">
        <v>11.88</v>
      </c>
      <c r="K308" s="43">
        <v>11.88</v>
      </c>
      <c r="L308" s="43">
        <v>0.0</v>
      </c>
      <c r="M308" s="43">
        <v>0.25</v>
      </c>
      <c r="N308" s="43">
        <v>0.25</v>
      </c>
      <c r="O308" s="43">
        <v>0.0</v>
      </c>
      <c r="P308" s="43">
        <v>0.0</v>
      </c>
      <c r="Q308" s="43">
        <v>0.0</v>
      </c>
      <c r="R308" s="43">
        <v>0.0</v>
      </c>
      <c r="S308" s="48" t="b">
        <v>0</v>
      </c>
      <c r="T308" s="48" t="b">
        <v>0</v>
      </c>
      <c r="U308" s="48" t="b">
        <v>0</v>
      </c>
      <c r="V308" s="43">
        <v>0.0</v>
      </c>
      <c r="W308" s="43">
        <v>0.0</v>
      </c>
      <c r="X308" s="43">
        <v>10.0</v>
      </c>
      <c r="Y308" s="48" t="s">
        <v>955</v>
      </c>
      <c r="Z308" s="48" t="s">
        <v>955</v>
      </c>
      <c r="AA308" s="48" t="s">
        <v>955</v>
      </c>
      <c r="AB308" s="48" t="s">
        <v>1967</v>
      </c>
      <c r="AC308" s="48">
        <v>1.0</v>
      </c>
      <c r="AD308" s="48" t="s">
        <v>1968</v>
      </c>
      <c r="AE308" s="48" t="s">
        <v>955</v>
      </c>
      <c r="AF308" s="48" t="s">
        <v>955</v>
      </c>
      <c r="AG308" s="48" t="s">
        <v>1995</v>
      </c>
      <c r="AH308" s="48"/>
      <c r="AI308" s="48"/>
      <c r="AJ308" s="48"/>
      <c r="AK308" s="48"/>
    </row>
    <row r="309" ht="22.5" customHeight="1">
      <c r="A309" s="58">
        <v>308.0</v>
      </c>
      <c r="B309" s="227">
        <f t="array" ref="B309">XLOOKUP(C309,SwiggyInvoiceAnnexture!$B$3:$B992,SwiggyInvoiceAnnexture!$A$3:$A992,"Order Not Found",0,1)</f>
        <v>45833</v>
      </c>
      <c r="C309" s="48">
        <v>2.09056653379176E14</v>
      </c>
      <c r="D309" s="48" t="s">
        <v>1563</v>
      </c>
      <c r="E309" s="248">
        <v>45824.86729166667</v>
      </c>
      <c r="F309" s="248">
        <v>45824.867476851854</v>
      </c>
      <c r="G309" s="248">
        <v>45824.88658564815</v>
      </c>
      <c r="H309" s="43">
        <v>798.0</v>
      </c>
      <c r="I309" s="43">
        <v>38.0</v>
      </c>
      <c r="J309" s="43">
        <v>18.75</v>
      </c>
      <c r="K309" s="43">
        <v>18.75</v>
      </c>
      <c r="L309" s="43">
        <v>0.0</v>
      </c>
      <c r="M309" s="43">
        <v>0.25</v>
      </c>
      <c r="N309" s="43">
        <v>0.25</v>
      </c>
      <c r="O309" s="43">
        <v>0.0</v>
      </c>
      <c r="P309" s="43">
        <v>0.0</v>
      </c>
      <c r="Q309" s="43">
        <v>0.0</v>
      </c>
      <c r="R309" s="43">
        <v>0.0</v>
      </c>
      <c r="S309" s="48" t="b">
        <v>0</v>
      </c>
      <c r="T309" s="48" t="b">
        <v>0</v>
      </c>
      <c r="U309" s="48" t="b">
        <v>0</v>
      </c>
      <c r="V309" s="43">
        <v>0.0</v>
      </c>
      <c r="W309" s="43">
        <v>0.0</v>
      </c>
      <c r="X309" s="43">
        <v>10.0</v>
      </c>
      <c r="Y309" s="48" t="s">
        <v>955</v>
      </c>
      <c r="Z309" s="48" t="s">
        <v>955</v>
      </c>
      <c r="AA309" s="48" t="s">
        <v>955</v>
      </c>
      <c r="AB309" s="48" t="s">
        <v>1967</v>
      </c>
      <c r="AC309" s="48">
        <v>1.0</v>
      </c>
      <c r="AD309" s="48" t="s">
        <v>1968</v>
      </c>
      <c r="AE309" s="48" t="s">
        <v>955</v>
      </c>
      <c r="AF309" s="48" t="s">
        <v>955</v>
      </c>
      <c r="AG309" s="48" t="s">
        <v>2081</v>
      </c>
      <c r="AH309" s="48"/>
      <c r="AI309" s="48"/>
      <c r="AJ309" s="48"/>
      <c r="AK309" s="48"/>
    </row>
    <row r="310" ht="22.5" customHeight="1">
      <c r="A310" s="58">
        <v>309.0</v>
      </c>
      <c r="B310" s="227">
        <f t="array" ref="B310">XLOOKUP(C310,SwiggyInvoiceAnnexture!$B$3:$B992,SwiggyInvoiceAnnexture!$A$3:$A992,"Order Not Found",0,1)</f>
        <v>45833</v>
      </c>
      <c r="C310" s="48">
        <v>2.09059860927744E14</v>
      </c>
      <c r="D310" s="48" t="s">
        <v>1563</v>
      </c>
      <c r="E310" s="248">
        <v>45824.9034837963</v>
      </c>
      <c r="F310" s="248">
        <v>45824.90537037037</v>
      </c>
      <c r="G310" s="248">
        <v>45824.930185185185</v>
      </c>
      <c r="H310" s="43">
        <v>1192.0</v>
      </c>
      <c r="I310" s="43">
        <v>56.76</v>
      </c>
      <c r="J310" s="43">
        <v>27.88</v>
      </c>
      <c r="K310" s="43">
        <v>27.88</v>
      </c>
      <c r="L310" s="43">
        <v>0.0</v>
      </c>
      <c r="M310" s="43">
        <v>0.5</v>
      </c>
      <c r="N310" s="43">
        <v>0.5</v>
      </c>
      <c r="O310" s="43">
        <v>0.0</v>
      </c>
      <c r="P310" s="43">
        <v>0.0</v>
      </c>
      <c r="Q310" s="43">
        <v>0.0</v>
      </c>
      <c r="R310" s="43">
        <v>0.0</v>
      </c>
      <c r="S310" s="48" t="b">
        <v>0</v>
      </c>
      <c r="T310" s="48" t="b">
        <v>0</v>
      </c>
      <c r="U310" s="48" t="b">
        <v>0</v>
      </c>
      <c r="V310" s="43">
        <v>0.0</v>
      </c>
      <c r="W310" s="43">
        <v>0.0</v>
      </c>
      <c r="X310" s="43">
        <v>20.0</v>
      </c>
      <c r="Y310" s="48" t="s">
        <v>955</v>
      </c>
      <c r="Z310" s="48" t="s">
        <v>955</v>
      </c>
      <c r="AA310" s="48" t="s">
        <v>955</v>
      </c>
      <c r="AB310" s="48" t="s">
        <v>1967</v>
      </c>
      <c r="AC310" s="48">
        <v>2.0</v>
      </c>
      <c r="AD310" s="48" t="s">
        <v>1968</v>
      </c>
      <c r="AE310" s="48" t="s">
        <v>955</v>
      </c>
      <c r="AF310" s="48" t="s">
        <v>955</v>
      </c>
      <c r="AG310" s="48" t="s">
        <v>2013</v>
      </c>
      <c r="AH310" s="48" t="s">
        <v>2014</v>
      </c>
      <c r="AI310" s="48"/>
      <c r="AJ310" s="48"/>
      <c r="AK310" s="48"/>
    </row>
    <row r="311" ht="22.5" customHeight="1">
      <c r="A311" s="58">
        <v>310.0</v>
      </c>
      <c r="B311" s="227">
        <f t="array" ref="B311">XLOOKUP(C311,SwiggyInvoiceAnnexture!$B$3:$B992,SwiggyInvoiceAnnexture!$A$3:$A992,"Order Not Found",0,1)</f>
        <v>45833</v>
      </c>
      <c r="C311" s="48">
        <v>2.090603255649E14</v>
      </c>
      <c r="D311" s="48" t="s">
        <v>1563</v>
      </c>
      <c r="E311" s="248">
        <v>45824.909224537034</v>
      </c>
      <c r="F311" s="248">
        <v>45824.909421296295</v>
      </c>
      <c r="G311" s="248">
        <v>45824.93462962963</v>
      </c>
      <c r="H311" s="43">
        <v>903.0</v>
      </c>
      <c r="I311" s="43">
        <v>43.0</v>
      </c>
      <c r="J311" s="43">
        <v>21.25</v>
      </c>
      <c r="K311" s="43">
        <v>21.25</v>
      </c>
      <c r="L311" s="43">
        <v>0.0</v>
      </c>
      <c r="M311" s="43">
        <v>0.25</v>
      </c>
      <c r="N311" s="43">
        <v>0.25</v>
      </c>
      <c r="O311" s="43">
        <v>0.0</v>
      </c>
      <c r="P311" s="43">
        <v>0.0</v>
      </c>
      <c r="Q311" s="43">
        <v>0.0</v>
      </c>
      <c r="R311" s="43">
        <v>0.0</v>
      </c>
      <c r="S311" s="48" t="b">
        <v>0</v>
      </c>
      <c r="T311" s="48" t="b">
        <v>0</v>
      </c>
      <c r="U311" s="48" t="b">
        <v>0</v>
      </c>
      <c r="V311" s="43">
        <v>0.0</v>
      </c>
      <c r="W311" s="43">
        <v>0.0</v>
      </c>
      <c r="X311" s="43">
        <v>10.0</v>
      </c>
      <c r="Y311" s="48" t="s">
        <v>955</v>
      </c>
      <c r="Z311" s="48" t="s">
        <v>955</v>
      </c>
      <c r="AA311" s="48" t="s">
        <v>955</v>
      </c>
      <c r="AB311" s="48" t="s">
        <v>1967</v>
      </c>
      <c r="AC311" s="48">
        <v>1.0</v>
      </c>
      <c r="AD311" s="48" t="s">
        <v>1968</v>
      </c>
      <c r="AE311" s="48" t="s">
        <v>955</v>
      </c>
      <c r="AF311" s="48" t="s">
        <v>955</v>
      </c>
      <c r="AG311" s="48" t="s">
        <v>2020</v>
      </c>
      <c r="AH311" s="48"/>
      <c r="AI311" s="48"/>
      <c r="AJ311" s="48"/>
      <c r="AK311" s="48"/>
    </row>
    <row r="312" ht="22.5" customHeight="1">
      <c r="A312" s="58">
        <v>311.0</v>
      </c>
      <c r="B312" s="227">
        <f t="array" ref="B312">XLOOKUP(C312,SwiggyInvoiceAnnexture!$B$3:$B992,SwiggyInvoiceAnnexture!$A$3:$A992,"Order Not Found",0,1)</f>
        <v>45833</v>
      </c>
      <c r="C312" s="48">
        <v>2.09065554448952E14</v>
      </c>
      <c r="D312" s="48" t="s">
        <v>1563</v>
      </c>
      <c r="E312" s="248">
        <v>45824.96957175926</v>
      </c>
      <c r="F312" s="248">
        <v>45824.96979166667</v>
      </c>
      <c r="G312" s="248">
        <v>45824.99309027778</v>
      </c>
      <c r="H312" s="43">
        <v>787.0</v>
      </c>
      <c r="I312" s="43">
        <v>37.5</v>
      </c>
      <c r="J312" s="43">
        <v>18.75</v>
      </c>
      <c r="K312" s="43">
        <v>18.75</v>
      </c>
      <c r="L312" s="43">
        <v>0.0</v>
      </c>
      <c r="M312" s="43">
        <v>0.0</v>
      </c>
      <c r="N312" s="43">
        <v>0.0</v>
      </c>
      <c r="O312" s="43">
        <v>0.0</v>
      </c>
      <c r="P312" s="43">
        <v>0.0</v>
      </c>
      <c r="Q312" s="43">
        <v>0.0</v>
      </c>
      <c r="R312" s="43">
        <v>0.0</v>
      </c>
      <c r="S312" s="48" t="b">
        <v>0</v>
      </c>
      <c r="T312" s="48" t="b">
        <v>0</v>
      </c>
      <c r="U312" s="48" t="b">
        <v>0</v>
      </c>
      <c r="V312" s="43">
        <v>0.0</v>
      </c>
      <c r="W312" s="43">
        <v>0.0</v>
      </c>
      <c r="X312" s="43">
        <v>0.0</v>
      </c>
      <c r="Y312" s="48" t="s">
        <v>955</v>
      </c>
      <c r="Z312" s="48" t="s">
        <v>955</v>
      </c>
      <c r="AA312" s="48" t="s">
        <v>955</v>
      </c>
      <c r="AB312" s="48" t="s">
        <v>1967</v>
      </c>
      <c r="AC312" s="48">
        <v>1.0</v>
      </c>
      <c r="AD312" s="48" t="s">
        <v>1968</v>
      </c>
      <c r="AE312" s="48" t="s">
        <v>955</v>
      </c>
      <c r="AF312" s="48" t="s">
        <v>955</v>
      </c>
      <c r="AG312" s="48" t="s">
        <v>2041</v>
      </c>
      <c r="AH312" s="48"/>
      <c r="AI312" s="48"/>
      <c r="AJ312" s="48"/>
      <c r="AK312" s="48"/>
    </row>
    <row r="313" ht="22.5" customHeight="1">
      <c r="A313" s="58">
        <v>312.0</v>
      </c>
      <c r="B313" s="227">
        <f t="array" ref="B313">XLOOKUP(C313,SwiggyInvoiceAnnexture!$B$3:$B992,SwiggyInvoiceAnnexture!$A$3:$A992,"Order Not Found",0,1)</f>
        <v>45833</v>
      </c>
      <c r="C313" s="48">
        <v>2.09136094241233E14</v>
      </c>
      <c r="D313" s="48" t="s">
        <v>1563</v>
      </c>
      <c r="E313" s="248">
        <v>45825.7859837963</v>
      </c>
      <c r="F313" s="248">
        <v>45825.78622685185</v>
      </c>
      <c r="G313" s="248">
        <v>45825.814479166664</v>
      </c>
      <c r="H313" s="43">
        <v>252.0</v>
      </c>
      <c r="I313" s="43">
        <v>12.0</v>
      </c>
      <c r="J313" s="43">
        <v>6.0</v>
      </c>
      <c r="K313" s="43">
        <v>6.0</v>
      </c>
      <c r="L313" s="43">
        <v>0.0</v>
      </c>
      <c r="M313" s="43">
        <v>0.0</v>
      </c>
      <c r="N313" s="43">
        <v>0.0</v>
      </c>
      <c r="O313" s="43">
        <v>0.0</v>
      </c>
      <c r="P313" s="43">
        <v>0.0</v>
      </c>
      <c r="Q313" s="43">
        <v>0.0</v>
      </c>
      <c r="R313" s="43">
        <v>0.0</v>
      </c>
      <c r="S313" s="48" t="b">
        <v>0</v>
      </c>
      <c r="T313" s="48" t="b">
        <v>0</v>
      </c>
      <c r="U313" s="48" t="b">
        <v>0</v>
      </c>
      <c r="V313" s="43">
        <v>0.0</v>
      </c>
      <c r="W313" s="43">
        <v>0.0</v>
      </c>
      <c r="X313" s="43">
        <v>0.0</v>
      </c>
      <c r="Y313" s="48" t="s">
        <v>955</v>
      </c>
      <c r="Z313" s="48" t="s">
        <v>955</v>
      </c>
      <c r="AA313" s="48" t="s">
        <v>955</v>
      </c>
      <c r="AB313" s="48" t="s">
        <v>1967</v>
      </c>
      <c r="AC313" s="48">
        <v>1.0</v>
      </c>
      <c r="AD313" s="48" t="s">
        <v>1968</v>
      </c>
      <c r="AE313" s="48" t="s">
        <v>955</v>
      </c>
      <c r="AF313" s="48" t="s">
        <v>955</v>
      </c>
      <c r="AG313" s="48" t="s">
        <v>2100</v>
      </c>
      <c r="AH313" s="48"/>
      <c r="AI313" s="48"/>
      <c r="AJ313" s="48"/>
      <c r="AK313" s="48"/>
    </row>
    <row r="314" ht="22.5" customHeight="1">
      <c r="A314" s="58">
        <v>313.0</v>
      </c>
      <c r="B314" s="227">
        <f t="array" ref="B314">XLOOKUP(C314,SwiggyInvoiceAnnexture!$B$3:$B992,SwiggyInvoiceAnnexture!$A$3:$A992,"Order Not Found",0,1)</f>
        <v>45833</v>
      </c>
      <c r="C314" s="48">
        <v>2.09143861446498E14</v>
      </c>
      <c r="D314" s="48" t="s">
        <v>1563</v>
      </c>
      <c r="E314" s="248">
        <v>45825.875925925924</v>
      </c>
      <c r="F314" s="248">
        <v>45825.87615740741</v>
      </c>
      <c r="G314" s="248">
        <v>45825.907847222225</v>
      </c>
      <c r="H314" s="43">
        <v>1207.0</v>
      </c>
      <c r="I314" s="43">
        <v>57.5</v>
      </c>
      <c r="J314" s="43">
        <v>28.75</v>
      </c>
      <c r="K314" s="43">
        <v>28.75</v>
      </c>
      <c r="L314" s="43">
        <v>0.0</v>
      </c>
      <c r="M314" s="43">
        <v>0.0</v>
      </c>
      <c r="N314" s="43">
        <v>0.0</v>
      </c>
      <c r="O314" s="43">
        <v>0.0</v>
      </c>
      <c r="P314" s="43">
        <v>0.0</v>
      </c>
      <c r="Q314" s="43">
        <v>0.0</v>
      </c>
      <c r="R314" s="43">
        <v>0.0</v>
      </c>
      <c r="S314" s="48" t="b">
        <v>0</v>
      </c>
      <c r="T314" s="48" t="b">
        <v>0</v>
      </c>
      <c r="U314" s="48" t="b">
        <v>0</v>
      </c>
      <c r="V314" s="43">
        <v>0.0</v>
      </c>
      <c r="W314" s="43">
        <v>0.0</v>
      </c>
      <c r="X314" s="43">
        <v>0.0</v>
      </c>
      <c r="Y314" s="48" t="s">
        <v>955</v>
      </c>
      <c r="Z314" s="48" t="s">
        <v>955</v>
      </c>
      <c r="AA314" s="48" t="s">
        <v>955</v>
      </c>
      <c r="AB314" s="48" t="s">
        <v>1967</v>
      </c>
      <c r="AC314" s="48">
        <v>3.0</v>
      </c>
      <c r="AD314" s="48" t="s">
        <v>1968</v>
      </c>
      <c r="AE314" s="48" t="s">
        <v>955</v>
      </c>
      <c r="AF314" s="48" t="s">
        <v>955</v>
      </c>
      <c r="AG314" s="48" t="s">
        <v>1997</v>
      </c>
      <c r="AH314" s="48" t="s">
        <v>1981</v>
      </c>
      <c r="AI314" s="48" t="s">
        <v>1973</v>
      </c>
      <c r="AJ314" s="48"/>
      <c r="AK314" s="48"/>
    </row>
    <row r="315" ht="22.5" customHeight="1">
      <c r="A315" s="58">
        <v>314.0</v>
      </c>
      <c r="B315" s="227">
        <f t="array" ref="B315">XLOOKUP(C315,SwiggyInvoiceAnnexture!$B$3:$B992,SwiggyInvoiceAnnexture!$A$3:$A992,"Order Not Found",0,1)</f>
        <v>45833</v>
      </c>
      <c r="C315" s="48">
        <v>2.09150618559714E14</v>
      </c>
      <c r="D315" s="48" t="s">
        <v>1563</v>
      </c>
      <c r="E315" s="248">
        <v>45825.95414351852</v>
      </c>
      <c r="F315" s="248">
        <v>45825.95427083333</v>
      </c>
      <c r="G315" s="248">
        <v>45825.978854166664</v>
      </c>
      <c r="H315" s="43">
        <v>1312.0</v>
      </c>
      <c r="I315" s="43">
        <v>62.5</v>
      </c>
      <c r="J315" s="43">
        <v>31.0</v>
      </c>
      <c r="K315" s="43">
        <v>31.0</v>
      </c>
      <c r="L315" s="43">
        <v>0.0</v>
      </c>
      <c r="M315" s="43">
        <v>0.25</v>
      </c>
      <c r="N315" s="43">
        <v>0.25</v>
      </c>
      <c r="O315" s="43">
        <v>0.0</v>
      </c>
      <c r="P315" s="43">
        <v>0.0</v>
      </c>
      <c r="Q315" s="43">
        <v>0.0</v>
      </c>
      <c r="R315" s="43">
        <v>0.0</v>
      </c>
      <c r="S315" s="48" t="b">
        <v>0</v>
      </c>
      <c r="T315" s="48" t="b">
        <v>0</v>
      </c>
      <c r="U315" s="48" t="b">
        <v>0</v>
      </c>
      <c r="V315" s="43">
        <v>0.0</v>
      </c>
      <c r="W315" s="43">
        <v>0.0</v>
      </c>
      <c r="X315" s="43">
        <v>10.0</v>
      </c>
      <c r="Y315" s="48" t="s">
        <v>955</v>
      </c>
      <c r="Z315" s="48" t="s">
        <v>955</v>
      </c>
      <c r="AA315" s="48" t="s">
        <v>955</v>
      </c>
      <c r="AB315" s="48" t="s">
        <v>1967</v>
      </c>
      <c r="AC315" s="48">
        <v>2.0</v>
      </c>
      <c r="AD315" s="48" t="s">
        <v>1968</v>
      </c>
      <c r="AE315" s="48" t="s">
        <v>955</v>
      </c>
      <c r="AF315" s="48" t="s">
        <v>955</v>
      </c>
      <c r="AG315" s="48" t="s">
        <v>2101</v>
      </c>
      <c r="AH315" s="48" t="s">
        <v>2040</v>
      </c>
      <c r="AI315" s="48"/>
      <c r="AJ315" s="48"/>
      <c r="AK315" s="48"/>
    </row>
    <row r="316" ht="22.5" customHeight="1">
      <c r="A316" s="58">
        <v>315.0</v>
      </c>
      <c r="B316" s="227">
        <f t="array" ref="B316">XLOOKUP(C316,SwiggyInvoiceAnnexture!$B$3:$B992,SwiggyInvoiceAnnexture!$A$3:$A992,"Order Not Found",0,1)</f>
        <v>45833</v>
      </c>
      <c r="C316" s="48">
        <v>2.09217140334982E14</v>
      </c>
      <c r="D316" s="48" t="s">
        <v>1563</v>
      </c>
      <c r="E316" s="248">
        <v>45826.724340277775</v>
      </c>
      <c r="F316" s="248">
        <v>45826.72618055555</v>
      </c>
      <c r="G316" s="248">
        <v>45826.768842592595</v>
      </c>
      <c r="H316" s="43">
        <v>1470.0</v>
      </c>
      <c r="I316" s="43">
        <v>70.0</v>
      </c>
      <c r="J316" s="43">
        <v>34.5</v>
      </c>
      <c r="K316" s="43">
        <v>34.5</v>
      </c>
      <c r="L316" s="43">
        <v>0.0</v>
      </c>
      <c r="M316" s="43">
        <v>0.5</v>
      </c>
      <c r="N316" s="43">
        <v>0.5</v>
      </c>
      <c r="O316" s="43">
        <v>0.0</v>
      </c>
      <c r="P316" s="43">
        <v>0.0</v>
      </c>
      <c r="Q316" s="43">
        <v>0.0</v>
      </c>
      <c r="R316" s="43">
        <v>0.0</v>
      </c>
      <c r="S316" s="48" t="b">
        <v>0</v>
      </c>
      <c r="T316" s="48" t="b">
        <v>0</v>
      </c>
      <c r="U316" s="48" t="b">
        <v>0</v>
      </c>
      <c r="V316" s="43">
        <v>0.0</v>
      </c>
      <c r="W316" s="43">
        <v>0.0</v>
      </c>
      <c r="X316" s="43">
        <v>20.0</v>
      </c>
      <c r="Y316" s="48" t="s">
        <v>955</v>
      </c>
      <c r="Z316" s="48" t="s">
        <v>955</v>
      </c>
      <c r="AA316" s="48" t="s">
        <v>955</v>
      </c>
      <c r="AB316" s="48" t="s">
        <v>1967</v>
      </c>
      <c r="AC316" s="48">
        <v>3.0</v>
      </c>
      <c r="AD316" s="48" t="s">
        <v>1968</v>
      </c>
      <c r="AE316" s="48" t="s">
        <v>955</v>
      </c>
      <c r="AF316" s="48" t="s">
        <v>955</v>
      </c>
      <c r="AG316" s="48" t="s">
        <v>1985</v>
      </c>
      <c r="AH316" s="48" t="s">
        <v>1973</v>
      </c>
      <c r="AI316" s="48" t="s">
        <v>2002</v>
      </c>
      <c r="AJ316" s="48"/>
      <c r="AK316" s="48"/>
    </row>
    <row r="317" ht="22.5" customHeight="1">
      <c r="A317" s="58">
        <v>316.0</v>
      </c>
      <c r="B317" s="227">
        <f t="array" ref="B317">XLOOKUP(C317,SwiggyInvoiceAnnexture!$B$3:$B992,SwiggyInvoiceAnnexture!$A$3:$A992,"Order Not Found",0,1)</f>
        <v>45833</v>
      </c>
      <c r="C317" s="48">
        <v>2.09222599561116E14</v>
      </c>
      <c r="D317" s="48" t="s">
        <v>1563</v>
      </c>
      <c r="E317" s="248">
        <v>45826.787199074075</v>
      </c>
      <c r="F317" s="248">
        <v>45826.78743055555</v>
      </c>
      <c r="G317" s="248">
        <v>45826.81946759259</v>
      </c>
      <c r="H317" s="43">
        <v>2258.0</v>
      </c>
      <c r="I317" s="43">
        <v>107.5</v>
      </c>
      <c r="J317" s="43">
        <v>53.0</v>
      </c>
      <c r="K317" s="43">
        <v>53.0</v>
      </c>
      <c r="L317" s="43">
        <v>0.0</v>
      </c>
      <c r="M317" s="43">
        <v>0.75</v>
      </c>
      <c r="N317" s="43">
        <v>0.75</v>
      </c>
      <c r="O317" s="43">
        <v>0.0</v>
      </c>
      <c r="P317" s="43">
        <v>0.0</v>
      </c>
      <c r="Q317" s="43">
        <v>0.0</v>
      </c>
      <c r="R317" s="43">
        <v>0.0</v>
      </c>
      <c r="S317" s="48" t="b">
        <v>0</v>
      </c>
      <c r="T317" s="48" t="b">
        <v>0</v>
      </c>
      <c r="U317" s="48" t="b">
        <v>0</v>
      </c>
      <c r="V317" s="43">
        <v>0.0</v>
      </c>
      <c r="W317" s="43">
        <v>0.0</v>
      </c>
      <c r="X317" s="43">
        <v>30.0</v>
      </c>
      <c r="Y317" s="48" t="s">
        <v>955</v>
      </c>
      <c r="Z317" s="48" t="s">
        <v>955</v>
      </c>
      <c r="AA317" s="48" t="s">
        <v>955</v>
      </c>
      <c r="AB317" s="48" t="s">
        <v>1967</v>
      </c>
      <c r="AC317" s="48">
        <v>5.0</v>
      </c>
      <c r="AD317" s="48" t="s">
        <v>1968</v>
      </c>
      <c r="AE317" s="48" t="s">
        <v>955</v>
      </c>
      <c r="AF317" s="48" t="s">
        <v>955</v>
      </c>
      <c r="AG317" s="48" t="s">
        <v>2057</v>
      </c>
      <c r="AH317" s="48" t="s">
        <v>2018</v>
      </c>
      <c r="AI317" s="48" t="s">
        <v>1974</v>
      </c>
      <c r="AJ317" s="48" t="s">
        <v>1989</v>
      </c>
      <c r="AK317" s="48" t="s">
        <v>2000</v>
      </c>
    </row>
    <row r="318" ht="22.5" customHeight="1">
      <c r="A318" s="58">
        <v>317.0</v>
      </c>
      <c r="B318" s="227">
        <f t="array" ref="B318">XLOOKUP(C318,SwiggyInvoiceAnnexture!$B$3:$B992,SwiggyInvoiceAnnexture!$A$3:$A992,"Order Not Found",0,1)</f>
        <v>45833</v>
      </c>
      <c r="C318" s="48">
        <v>2.09226984698649E14</v>
      </c>
      <c r="D318" s="48" t="s">
        <v>1563</v>
      </c>
      <c r="E318" s="248">
        <v>45826.83796296296</v>
      </c>
      <c r="F318" s="248">
        <v>45826.838171296295</v>
      </c>
      <c r="G318" s="248">
        <v>45826.85733796296</v>
      </c>
      <c r="H318" s="43">
        <v>919.0</v>
      </c>
      <c r="I318" s="43">
        <v>43.76</v>
      </c>
      <c r="J318" s="43">
        <v>21.88</v>
      </c>
      <c r="K318" s="43">
        <v>21.88</v>
      </c>
      <c r="L318" s="43">
        <v>0.0</v>
      </c>
      <c r="M318" s="43">
        <v>0.0</v>
      </c>
      <c r="N318" s="43">
        <v>0.0</v>
      </c>
      <c r="O318" s="43">
        <v>0.0</v>
      </c>
      <c r="P318" s="43">
        <v>0.0</v>
      </c>
      <c r="Q318" s="43">
        <v>0.0</v>
      </c>
      <c r="R318" s="43">
        <v>0.0</v>
      </c>
      <c r="S318" s="48" t="b">
        <v>0</v>
      </c>
      <c r="T318" s="48" t="b">
        <v>0</v>
      </c>
      <c r="U318" s="48" t="b">
        <v>0</v>
      </c>
      <c r="V318" s="43">
        <v>0.0</v>
      </c>
      <c r="W318" s="43">
        <v>0.0</v>
      </c>
      <c r="X318" s="43">
        <v>0.0</v>
      </c>
      <c r="Y318" s="48" t="s">
        <v>955</v>
      </c>
      <c r="Z318" s="48" t="s">
        <v>955</v>
      </c>
      <c r="AA318" s="48" t="s">
        <v>955</v>
      </c>
      <c r="AB318" s="48" t="s">
        <v>1967</v>
      </c>
      <c r="AC318" s="48">
        <v>2.0</v>
      </c>
      <c r="AD318" s="48" t="s">
        <v>1968</v>
      </c>
      <c r="AE318" s="48" t="s">
        <v>955</v>
      </c>
      <c r="AF318" s="48" t="s">
        <v>955</v>
      </c>
      <c r="AG318" s="48" t="s">
        <v>2043</v>
      </c>
      <c r="AH318" s="48" t="s">
        <v>2036</v>
      </c>
      <c r="AI318" s="48"/>
      <c r="AJ318" s="48"/>
      <c r="AK318" s="48"/>
    </row>
    <row r="319" ht="22.5" customHeight="1">
      <c r="A319" s="58">
        <v>318.0</v>
      </c>
      <c r="B319" s="227">
        <f t="array" ref="B319">XLOOKUP(C319,SwiggyInvoiceAnnexture!$B$3:$B992,SwiggyInvoiceAnnexture!$A$3:$A992,"Order Not Found",0,1)</f>
        <v>45833</v>
      </c>
      <c r="C319" s="48">
        <v>2.0922856025378E14</v>
      </c>
      <c r="D319" s="48" t="s">
        <v>1563</v>
      </c>
      <c r="E319" s="248">
        <v>45826.85619212963</v>
      </c>
      <c r="F319" s="248">
        <v>45826.85655092593</v>
      </c>
      <c r="G319" s="248">
        <v>45826.880428240744</v>
      </c>
      <c r="H319" s="43">
        <v>866.0</v>
      </c>
      <c r="I319" s="43">
        <v>41.26</v>
      </c>
      <c r="J319" s="43">
        <v>20.63</v>
      </c>
      <c r="K319" s="43">
        <v>20.63</v>
      </c>
      <c r="L319" s="43">
        <v>0.0</v>
      </c>
      <c r="M319" s="43">
        <v>0.0</v>
      </c>
      <c r="N319" s="43">
        <v>0.0</v>
      </c>
      <c r="O319" s="43">
        <v>0.0</v>
      </c>
      <c r="P319" s="43">
        <v>0.0</v>
      </c>
      <c r="Q319" s="43">
        <v>0.0</v>
      </c>
      <c r="R319" s="43">
        <v>0.0</v>
      </c>
      <c r="S319" s="48" t="b">
        <v>0</v>
      </c>
      <c r="T319" s="48" t="b">
        <v>0</v>
      </c>
      <c r="U319" s="48" t="b">
        <v>0</v>
      </c>
      <c r="V319" s="43">
        <v>0.0</v>
      </c>
      <c r="W319" s="43">
        <v>0.0</v>
      </c>
      <c r="X319" s="43">
        <v>0.0</v>
      </c>
      <c r="Y319" s="48" t="s">
        <v>955</v>
      </c>
      <c r="Z319" s="48" t="s">
        <v>955</v>
      </c>
      <c r="AA319" s="48" t="s">
        <v>955</v>
      </c>
      <c r="AB319" s="48" t="s">
        <v>1967</v>
      </c>
      <c r="AC319" s="48">
        <v>1.0</v>
      </c>
      <c r="AD319" s="48" t="s">
        <v>1968</v>
      </c>
      <c r="AE319" s="48" t="s">
        <v>955</v>
      </c>
      <c r="AF319" s="48" t="s">
        <v>955</v>
      </c>
      <c r="AG319" s="48" t="s">
        <v>2102</v>
      </c>
      <c r="AH319" s="48"/>
      <c r="AI319" s="48"/>
      <c r="AJ319" s="48"/>
      <c r="AK319" s="48"/>
    </row>
    <row r="320" ht="22.5" customHeight="1">
      <c r="A320" s="58">
        <v>319.0</v>
      </c>
      <c r="B320" s="227">
        <f t="array" ref="B320">XLOOKUP(C320,SwiggyInvoiceAnnexture!$B$3:$B992,SwiggyInvoiceAnnexture!$A$3:$A992,"Order Not Found",0,1)</f>
        <v>45833</v>
      </c>
      <c r="C320" s="48">
        <v>2.09314773615472E14</v>
      </c>
      <c r="D320" s="48" t="s">
        <v>1563</v>
      </c>
      <c r="E320" s="248">
        <v>45827.85402777778</v>
      </c>
      <c r="F320" s="248">
        <v>45827.85430555556</v>
      </c>
      <c r="G320" s="248">
        <v>45827.87496527778</v>
      </c>
      <c r="H320" s="43">
        <v>1552.0</v>
      </c>
      <c r="I320" s="43">
        <v>66.88</v>
      </c>
      <c r="J320" s="43">
        <v>33.19</v>
      </c>
      <c r="K320" s="43">
        <v>33.19</v>
      </c>
      <c r="L320" s="43">
        <v>0.0</v>
      </c>
      <c r="M320" s="43">
        <v>0.25</v>
      </c>
      <c r="N320" s="43">
        <v>0.25</v>
      </c>
      <c r="O320" s="43">
        <v>0.0</v>
      </c>
      <c r="P320" s="43">
        <v>0.0</v>
      </c>
      <c r="Q320" s="43">
        <v>0.0</v>
      </c>
      <c r="R320" s="43">
        <v>0.0</v>
      </c>
      <c r="S320" s="48" t="b">
        <v>0</v>
      </c>
      <c r="T320" s="48" t="b">
        <v>0</v>
      </c>
      <c r="U320" s="48" t="b">
        <v>0</v>
      </c>
      <c r="V320" s="43">
        <v>147.5</v>
      </c>
      <c r="W320" s="43">
        <v>0.0</v>
      </c>
      <c r="X320" s="43">
        <v>10.0</v>
      </c>
      <c r="Y320" s="48" t="s">
        <v>955</v>
      </c>
      <c r="Z320" s="48" t="s">
        <v>955</v>
      </c>
      <c r="AA320" s="48" t="s">
        <v>955</v>
      </c>
      <c r="AB320" s="48" t="s">
        <v>1967</v>
      </c>
      <c r="AC320" s="48">
        <v>2.0</v>
      </c>
      <c r="AD320" s="48" t="s">
        <v>1968</v>
      </c>
      <c r="AE320" s="48" t="s">
        <v>955</v>
      </c>
      <c r="AF320" s="48" t="s">
        <v>955</v>
      </c>
      <c r="AG320" s="48" t="s">
        <v>2103</v>
      </c>
      <c r="AH320" s="48" t="s">
        <v>2030</v>
      </c>
      <c r="AI320" s="48"/>
      <c r="AJ320" s="48"/>
      <c r="AK320" s="48"/>
    </row>
    <row r="321" ht="22.5" customHeight="1">
      <c r="A321" s="58">
        <v>320.0</v>
      </c>
      <c r="B321" s="227">
        <f t="array" ref="B321">XLOOKUP(C321,SwiggyInvoiceAnnexture!$B$3:$B992,SwiggyInvoiceAnnexture!$A$3:$A992,"Order Not Found",0,1)</f>
        <v>45833</v>
      </c>
      <c r="C321" s="48">
        <v>2.09320568136328E14</v>
      </c>
      <c r="D321" s="48" t="s">
        <v>1563</v>
      </c>
      <c r="E321" s="248">
        <v>45827.92136574074</v>
      </c>
      <c r="F321" s="248">
        <v>45827.92162037037</v>
      </c>
      <c r="G321" s="248">
        <v>45827.947175925925</v>
      </c>
      <c r="H321" s="43">
        <v>899.0</v>
      </c>
      <c r="I321" s="43">
        <v>38.76</v>
      </c>
      <c r="J321" s="43">
        <v>19.13</v>
      </c>
      <c r="K321" s="43">
        <v>19.13</v>
      </c>
      <c r="L321" s="43">
        <v>0.0</v>
      </c>
      <c r="M321" s="43">
        <v>0.25</v>
      </c>
      <c r="N321" s="43">
        <v>0.25</v>
      </c>
      <c r="O321" s="43">
        <v>0.0</v>
      </c>
      <c r="P321" s="43">
        <v>0.0</v>
      </c>
      <c r="Q321" s="43">
        <v>0.0</v>
      </c>
      <c r="R321" s="43">
        <v>0.0</v>
      </c>
      <c r="S321" s="48" t="b">
        <v>0</v>
      </c>
      <c r="T321" s="48" t="b">
        <v>0</v>
      </c>
      <c r="U321" s="48" t="b">
        <v>0</v>
      </c>
      <c r="V321" s="43">
        <v>85.0</v>
      </c>
      <c r="W321" s="43">
        <v>0.0</v>
      </c>
      <c r="X321" s="43">
        <v>10.0</v>
      </c>
      <c r="Y321" s="48" t="s">
        <v>955</v>
      </c>
      <c r="Z321" s="48" t="s">
        <v>955</v>
      </c>
      <c r="AA321" s="48" t="s">
        <v>955</v>
      </c>
      <c r="AB321" s="48" t="s">
        <v>1967</v>
      </c>
      <c r="AC321" s="48">
        <v>1.0</v>
      </c>
      <c r="AD321" s="48" t="s">
        <v>1968</v>
      </c>
      <c r="AE321" s="48" t="s">
        <v>955</v>
      </c>
      <c r="AF321" s="48" t="s">
        <v>955</v>
      </c>
      <c r="AG321" s="48" t="s">
        <v>2020</v>
      </c>
      <c r="AH321" s="48"/>
      <c r="AI321" s="48"/>
      <c r="AJ321" s="48"/>
      <c r="AK321" s="48"/>
    </row>
    <row r="322" ht="22.5" customHeight="1">
      <c r="A322" s="58">
        <v>321.0</v>
      </c>
      <c r="B322" s="227">
        <f t="array" ref="B322">XLOOKUP(C322,SwiggyInvoiceAnnexture!$B$3:$B992,SwiggyInvoiceAnnexture!$A$3:$A992,"Order Not Found",0,1)</f>
        <v>45833</v>
      </c>
      <c r="C322" s="48">
        <v>2.09388361349648E14</v>
      </c>
      <c r="D322" s="48" t="s">
        <v>1563</v>
      </c>
      <c r="E322" s="248">
        <v>45828.70581018519</v>
      </c>
      <c r="F322" s="248">
        <v>45828.70599537037</v>
      </c>
      <c r="G322" s="248">
        <v>45828.73836805556</v>
      </c>
      <c r="H322" s="43">
        <v>1927.0</v>
      </c>
      <c r="I322" s="43">
        <v>91.76</v>
      </c>
      <c r="J322" s="43">
        <v>45.63</v>
      </c>
      <c r="K322" s="43">
        <v>45.63</v>
      </c>
      <c r="L322" s="43">
        <v>0.0</v>
      </c>
      <c r="M322" s="43">
        <v>0.25</v>
      </c>
      <c r="N322" s="43">
        <v>0.25</v>
      </c>
      <c r="O322" s="43">
        <v>0.0</v>
      </c>
      <c r="P322" s="43">
        <v>0.0</v>
      </c>
      <c r="Q322" s="43">
        <v>0.0</v>
      </c>
      <c r="R322" s="43">
        <v>0.0</v>
      </c>
      <c r="S322" s="48" t="b">
        <v>0</v>
      </c>
      <c r="T322" s="48" t="b">
        <v>0</v>
      </c>
      <c r="U322" s="48" t="b">
        <v>0</v>
      </c>
      <c r="V322" s="43">
        <v>0.0</v>
      </c>
      <c r="W322" s="43">
        <v>0.0</v>
      </c>
      <c r="X322" s="43">
        <v>10.0</v>
      </c>
      <c r="Y322" s="48" t="s">
        <v>955</v>
      </c>
      <c r="Z322" s="48" t="s">
        <v>955</v>
      </c>
      <c r="AA322" s="48" t="s">
        <v>955</v>
      </c>
      <c r="AB322" s="48" t="s">
        <v>1967</v>
      </c>
      <c r="AC322" s="48">
        <v>2.0</v>
      </c>
      <c r="AD322" s="48" t="s">
        <v>1968</v>
      </c>
      <c r="AE322" s="48" t="s">
        <v>955</v>
      </c>
      <c r="AF322" s="48" t="s">
        <v>955</v>
      </c>
      <c r="AG322" s="48" t="s">
        <v>1975</v>
      </c>
      <c r="AH322" s="48" t="s">
        <v>2104</v>
      </c>
      <c r="AI322" s="48"/>
      <c r="AJ322" s="48"/>
      <c r="AK322" s="48"/>
    </row>
    <row r="323" ht="22.5" customHeight="1">
      <c r="A323" s="58">
        <v>322.0</v>
      </c>
      <c r="B323" s="227">
        <f t="array" ref="B323">XLOOKUP(C323,SwiggyInvoiceAnnexture!$B$3:$B992,SwiggyInvoiceAnnexture!$A$3:$A992,"Order Not Found",0,1)</f>
        <v>45833</v>
      </c>
      <c r="C323" s="48">
        <v>2.0939231827696E14</v>
      </c>
      <c r="D323" s="48" t="s">
        <v>1563</v>
      </c>
      <c r="E323" s="248">
        <v>45828.751388888886</v>
      </c>
      <c r="F323" s="248">
        <v>45828.75152777778</v>
      </c>
      <c r="G323" s="248">
        <v>45828.76982638889</v>
      </c>
      <c r="H323" s="43">
        <v>762.0</v>
      </c>
      <c r="I323" s="43">
        <v>26.6</v>
      </c>
      <c r="J323" s="43">
        <v>13.05</v>
      </c>
      <c r="K323" s="43">
        <v>13.05</v>
      </c>
      <c r="L323" s="43">
        <v>0.0</v>
      </c>
      <c r="M323" s="43">
        <v>0.25</v>
      </c>
      <c r="N323" s="43">
        <v>0.25</v>
      </c>
      <c r="O323" s="43">
        <v>0.0</v>
      </c>
      <c r="P323" s="43">
        <v>0.0</v>
      </c>
      <c r="Q323" s="43">
        <v>0.0</v>
      </c>
      <c r="R323" s="43">
        <v>0.0</v>
      </c>
      <c r="S323" s="48" t="b">
        <v>0</v>
      </c>
      <c r="T323" s="48" t="b">
        <v>0</v>
      </c>
      <c r="U323" s="48" t="b">
        <v>0</v>
      </c>
      <c r="V323" s="43">
        <v>58.0</v>
      </c>
      <c r="W323" s="43">
        <v>145.0</v>
      </c>
      <c r="X323" s="43">
        <v>10.0</v>
      </c>
      <c r="Y323" s="48" t="s">
        <v>955</v>
      </c>
      <c r="Z323" s="48" t="s">
        <v>955</v>
      </c>
      <c r="AA323" s="48" t="s">
        <v>955</v>
      </c>
      <c r="AB323" s="48" t="s">
        <v>1967</v>
      </c>
      <c r="AC323" s="48">
        <v>1.0</v>
      </c>
      <c r="AD323" s="48" t="s">
        <v>1968</v>
      </c>
      <c r="AE323" s="48" t="s">
        <v>955</v>
      </c>
      <c r="AF323" s="48" t="s">
        <v>955</v>
      </c>
      <c r="AG323" s="48" t="s">
        <v>2105</v>
      </c>
      <c r="AH323" s="48"/>
      <c r="AI323" s="48"/>
      <c r="AJ323" s="48"/>
      <c r="AK323" s="48"/>
    </row>
    <row r="324" ht="22.5" customHeight="1">
      <c r="A324" s="58">
        <v>323.0</v>
      </c>
      <c r="B324" s="227">
        <f t="array" ref="B324">XLOOKUP(C324,SwiggyInvoiceAnnexture!$B$3:$B992,SwiggyInvoiceAnnexture!$A$3:$A992,"Order Not Found",0,1)</f>
        <v>45833</v>
      </c>
      <c r="C324" s="48">
        <v>2.09393203578519E14</v>
      </c>
      <c r="D324" s="48" t="s">
        <v>1563</v>
      </c>
      <c r="E324" s="248">
        <v>45828.76163194444</v>
      </c>
      <c r="F324" s="248">
        <v>45828.76180555556</v>
      </c>
      <c r="G324" s="248">
        <v>45828.78797453704</v>
      </c>
      <c r="H324" s="43">
        <v>891.0</v>
      </c>
      <c r="I324" s="43">
        <v>31.1</v>
      </c>
      <c r="J324" s="43">
        <v>15.3</v>
      </c>
      <c r="K324" s="43">
        <v>15.3</v>
      </c>
      <c r="L324" s="43">
        <v>0.0</v>
      </c>
      <c r="M324" s="43">
        <v>0.25</v>
      </c>
      <c r="N324" s="43">
        <v>0.25</v>
      </c>
      <c r="O324" s="43">
        <v>0.0</v>
      </c>
      <c r="P324" s="43">
        <v>0.0</v>
      </c>
      <c r="Q324" s="43">
        <v>0.0</v>
      </c>
      <c r="R324" s="43">
        <v>0.0</v>
      </c>
      <c r="S324" s="48" t="b">
        <v>0</v>
      </c>
      <c r="T324" s="48" t="b">
        <v>0</v>
      </c>
      <c r="U324" s="48" t="b">
        <v>0</v>
      </c>
      <c r="V324" s="43">
        <v>68.0</v>
      </c>
      <c r="W324" s="43">
        <v>170.0</v>
      </c>
      <c r="X324" s="43">
        <v>10.0</v>
      </c>
      <c r="Y324" s="48" t="s">
        <v>955</v>
      </c>
      <c r="Z324" s="48" t="s">
        <v>955</v>
      </c>
      <c r="AA324" s="48" t="s">
        <v>955</v>
      </c>
      <c r="AB324" s="48" t="s">
        <v>1967</v>
      </c>
      <c r="AC324" s="48">
        <v>1.0</v>
      </c>
      <c r="AD324" s="48" t="s">
        <v>1968</v>
      </c>
      <c r="AE324" s="48" t="s">
        <v>955</v>
      </c>
      <c r="AF324" s="48" t="s">
        <v>955</v>
      </c>
      <c r="AG324" s="48" t="s">
        <v>2021</v>
      </c>
      <c r="AH324" s="48"/>
      <c r="AI324" s="48"/>
      <c r="AJ324" s="48"/>
      <c r="AK324" s="48"/>
    </row>
    <row r="325" ht="22.5" customHeight="1">
      <c r="A325" s="58">
        <v>324.0</v>
      </c>
      <c r="B325" s="227">
        <f t="array" ref="B325">XLOOKUP(C325,SwiggyInvoiceAnnexture!$B$3:$B992,SwiggyInvoiceAnnexture!$A$3:$A992,"Order Not Found",0,1)</f>
        <v>45833</v>
      </c>
      <c r="C325" s="48">
        <v>2.09396152608656E14</v>
      </c>
      <c r="D325" s="48" t="s">
        <v>1563</v>
      </c>
      <c r="E325" s="248">
        <v>45828.79599537037</v>
      </c>
      <c r="F325" s="248">
        <v>45828.79618055555</v>
      </c>
      <c r="G325" s="248">
        <v>45828.82896990741</v>
      </c>
      <c r="H325" s="43">
        <v>1269.0</v>
      </c>
      <c r="I325" s="43">
        <v>44.24</v>
      </c>
      <c r="J325" s="43">
        <v>21.87</v>
      </c>
      <c r="K325" s="43">
        <v>21.87</v>
      </c>
      <c r="L325" s="43">
        <v>0.0</v>
      </c>
      <c r="M325" s="43">
        <v>0.25</v>
      </c>
      <c r="N325" s="43">
        <v>0.25</v>
      </c>
      <c r="O325" s="43">
        <v>0.0</v>
      </c>
      <c r="P325" s="43">
        <v>0.0</v>
      </c>
      <c r="Q325" s="43">
        <v>0.0</v>
      </c>
      <c r="R325" s="43">
        <v>0.0</v>
      </c>
      <c r="S325" s="48" t="b">
        <v>0</v>
      </c>
      <c r="T325" s="48" t="b">
        <v>0</v>
      </c>
      <c r="U325" s="48" t="b">
        <v>0</v>
      </c>
      <c r="V325" s="43">
        <v>97.2</v>
      </c>
      <c r="W325" s="43">
        <v>243.0</v>
      </c>
      <c r="X325" s="43">
        <v>10.0</v>
      </c>
      <c r="Y325" s="48" t="s">
        <v>955</v>
      </c>
      <c r="Z325" s="48" t="s">
        <v>955</v>
      </c>
      <c r="AA325" s="48" t="s">
        <v>955</v>
      </c>
      <c r="AB325" s="48" t="s">
        <v>1967</v>
      </c>
      <c r="AC325" s="48">
        <v>2.0</v>
      </c>
      <c r="AD325" s="48" t="s">
        <v>1968</v>
      </c>
      <c r="AE325" s="48" t="s">
        <v>955</v>
      </c>
      <c r="AF325" s="48" t="s">
        <v>955</v>
      </c>
      <c r="AG325" s="48" t="s">
        <v>2106</v>
      </c>
      <c r="AH325" s="48" t="s">
        <v>1974</v>
      </c>
      <c r="AI325" s="48"/>
      <c r="AJ325" s="48"/>
      <c r="AK325" s="48"/>
    </row>
    <row r="326" ht="22.5" customHeight="1">
      <c r="A326" s="58">
        <v>325.0</v>
      </c>
      <c r="B326" s="227">
        <f t="array" ref="B326">XLOOKUP(C326,SwiggyInvoiceAnnexture!$B$3:$B992,SwiggyInvoiceAnnexture!$A$3:$A992,"Order Not Found",0,1)</f>
        <v>45833</v>
      </c>
      <c r="C326" s="48">
        <v>2.09396957238606E14</v>
      </c>
      <c r="D326" s="48" t="s">
        <v>1563</v>
      </c>
      <c r="E326" s="248">
        <v>45828.80559027778</v>
      </c>
      <c r="F326" s="248">
        <v>45828.80570601852</v>
      </c>
      <c r="G326" s="248">
        <v>45828.837858796294</v>
      </c>
      <c r="H326" s="43">
        <v>610.0</v>
      </c>
      <c r="I326" s="43">
        <v>25.26</v>
      </c>
      <c r="J326" s="43">
        <v>12.25</v>
      </c>
      <c r="K326" s="43">
        <v>12.25</v>
      </c>
      <c r="L326" s="43">
        <v>0.0</v>
      </c>
      <c r="M326" s="43">
        <v>0.38</v>
      </c>
      <c r="N326" s="43">
        <v>0.38</v>
      </c>
      <c r="O326" s="43">
        <v>0.0</v>
      </c>
      <c r="P326" s="43">
        <v>0.0</v>
      </c>
      <c r="Q326" s="43">
        <v>0.0</v>
      </c>
      <c r="R326" s="43">
        <v>0.0</v>
      </c>
      <c r="S326" s="48" t="b">
        <v>0</v>
      </c>
      <c r="T326" s="48" t="b">
        <v>0</v>
      </c>
      <c r="U326" s="48" t="b">
        <v>0</v>
      </c>
      <c r="V326" s="43">
        <v>0.0</v>
      </c>
      <c r="W326" s="43">
        <v>79.99</v>
      </c>
      <c r="X326" s="43">
        <v>15.0</v>
      </c>
      <c r="Y326" s="48" t="s">
        <v>955</v>
      </c>
      <c r="Z326" s="48" t="s">
        <v>955</v>
      </c>
      <c r="AA326" s="48" t="s">
        <v>955</v>
      </c>
      <c r="AB326" s="48" t="s">
        <v>1967</v>
      </c>
      <c r="AC326" s="48">
        <v>2.0</v>
      </c>
      <c r="AD326" s="48" t="s">
        <v>1968</v>
      </c>
      <c r="AE326" s="48" t="s">
        <v>955</v>
      </c>
      <c r="AF326" s="48" t="s">
        <v>955</v>
      </c>
      <c r="AG326" s="48" t="s">
        <v>2107</v>
      </c>
      <c r="AH326" s="48" t="s">
        <v>2108</v>
      </c>
      <c r="AI326" s="48"/>
      <c r="AJ326" s="48"/>
      <c r="AK326" s="48"/>
    </row>
    <row r="327" ht="22.5" customHeight="1">
      <c r="A327" s="58">
        <v>326.0</v>
      </c>
      <c r="B327" s="227">
        <f t="array" ref="B327">XLOOKUP(C327,SwiggyInvoiceAnnexture!$B$3:$B992,SwiggyInvoiceAnnexture!$A$3:$A992,"Order Not Found",0,1)</f>
        <v>45833</v>
      </c>
      <c r="C327" s="48">
        <v>2.09397676015123E14</v>
      </c>
      <c r="D327" s="48" t="s">
        <v>1563</v>
      </c>
      <c r="E327" s="248">
        <v>45828.813576388886</v>
      </c>
      <c r="F327" s="248">
        <v>45828.81366898148</v>
      </c>
      <c r="G327" s="248">
        <v>45828.83075231482</v>
      </c>
      <c r="H327" s="43">
        <v>611.0</v>
      </c>
      <c r="I327" s="43">
        <v>26.38</v>
      </c>
      <c r="J327" s="43">
        <v>12.94</v>
      </c>
      <c r="K327" s="43">
        <v>12.94</v>
      </c>
      <c r="L327" s="43">
        <v>0.0</v>
      </c>
      <c r="M327" s="43">
        <v>0.25</v>
      </c>
      <c r="N327" s="43">
        <v>0.25</v>
      </c>
      <c r="O327" s="43">
        <v>0.0</v>
      </c>
      <c r="P327" s="43">
        <v>0.0</v>
      </c>
      <c r="Q327" s="43">
        <v>0.0</v>
      </c>
      <c r="R327" s="43">
        <v>0.0</v>
      </c>
      <c r="S327" s="48" t="b">
        <v>0</v>
      </c>
      <c r="T327" s="48" t="b">
        <v>0</v>
      </c>
      <c r="U327" s="48" t="b">
        <v>0</v>
      </c>
      <c r="V327" s="43">
        <v>57.5</v>
      </c>
      <c r="W327" s="43">
        <v>0.0</v>
      </c>
      <c r="X327" s="43">
        <v>10.0</v>
      </c>
      <c r="Y327" s="48" t="s">
        <v>955</v>
      </c>
      <c r="Z327" s="48" t="s">
        <v>955</v>
      </c>
      <c r="AA327" s="48" t="s">
        <v>955</v>
      </c>
      <c r="AB327" s="48" t="s">
        <v>1967</v>
      </c>
      <c r="AC327" s="48">
        <v>1.0</v>
      </c>
      <c r="AD327" s="48" t="s">
        <v>1968</v>
      </c>
      <c r="AE327" s="48" t="s">
        <v>955</v>
      </c>
      <c r="AF327" s="48" t="s">
        <v>955</v>
      </c>
      <c r="AG327" s="48" t="s">
        <v>1975</v>
      </c>
      <c r="AH327" s="48"/>
      <c r="AI327" s="48"/>
      <c r="AJ327" s="48"/>
      <c r="AK327" s="48"/>
    </row>
    <row r="328" ht="22.5" customHeight="1">
      <c r="A328" s="58">
        <v>327.0</v>
      </c>
      <c r="B328" s="227">
        <f t="array" ref="B328">XLOOKUP(C328,SwiggyInvoiceAnnexture!$B$3:$B992,SwiggyInvoiceAnnexture!$A$3:$A992,"Order Not Found",0,1)</f>
        <v>45833</v>
      </c>
      <c r="C328" s="48">
        <v>2.09397994854277E14</v>
      </c>
      <c r="D328" s="48" t="s">
        <v>1563</v>
      </c>
      <c r="E328" s="248">
        <v>45828.81728009259</v>
      </c>
      <c r="F328" s="248">
        <v>45828.817395833335</v>
      </c>
      <c r="G328" s="248">
        <v>45828.84638888889</v>
      </c>
      <c r="H328" s="43">
        <v>611.0</v>
      </c>
      <c r="I328" s="43">
        <v>26.38</v>
      </c>
      <c r="J328" s="43">
        <v>12.94</v>
      </c>
      <c r="K328" s="43">
        <v>12.94</v>
      </c>
      <c r="L328" s="43">
        <v>0.0</v>
      </c>
      <c r="M328" s="43">
        <v>0.25</v>
      </c>
      <c r="N328" s="43">
        <v>0.25</v>
      </c>
      <c r="O328" s="43">
        <v>0.0</v>
      </c>
      <c r="P328" s="43">
        <v>0.0</v>
      </c>
      <c r="Q328" s="43">
        <v>0.0</v>
      </c>
      <c r="R328" s="43">
        <v>0.0</v>
      </c>
      <c r="S328" s="48" t="b">
        <v>0</v>
      </c>
      <c r="T328" s="48" t="b">
        <v>0</v>
      </c>
      <c r="U328" s="48" t="b">
        <v>0</v>
      </c>
      <c r="V328" s="43">
        <v>57.5</v>
      </c>
      <c r="W328" s="43">
        <v>0.0</v>
      </c>
      <c r="X328" s="43">
        <v>10.0</v>
      </c>
      <c r="Y328" s="48" t="s">
        <v>955</v>
      </c>
      <c r="Z328" s="48" t="s">
        <v>955</v>
      </c>
      <c r="AA328" s="48" t="s">
        <v>955</v>
      </c>
      <c r="AB328" s="48" t="s">
        <v>1967</v>
      </c>
      <c r="AC328" s="48">
        <v>1.0</v>
      </c>
      <c r="AD328" s="48" t="s">
        <v>1968</v>
      </c>
      <c r="AE328" s="48" t="s">
        <v>955</v>
      </c>
      <c r="AF328" s="48" t="s">
        <v>955</v>
      </c>
      <c r="AG328" s="48" t="s">
        <v>1975</v>
      </c>
      <c r="AH328" s="48"/>
      <c r="AI328" s="48"/>
      <c r="AJ328" s="48"/>
      <c r="AK328" s="48"/>
    </row>
    <row r="329" ht="22.5" customHeight="1">
      <c r="A329" s="58">
        <v>328.0</v>
      </c>
      <c r="B329" s="227">
        <f t="array" ref="B329">XLOOKUP(C329,SwiggyInvoiceAnnexture!$B$3:$B992,SwiggyInvoiceAnnexture!$A$3:$A992,"Order Not Found",0,1)</f>
        <v>45833</v>
      </c>
      <c r="C329" s="48">
        <v>2.09398219147528E14</v>
      </c>
      <c r="D329" s="48" t="s">
        <v>1563</v>
      </c>
      <c r="E329" s="248">
        <v>45828.81988425926</v>
      </c>
      <c r="F329" s="248">
        <v>45828.82</v>
      </c>
      <c r="G329" s="248">
        <v>45828.875081018516</v>
      </c>
      <c r="H329" s="43">
        <v>1745.0</v>
      </c>
      <c r="I329" s="43">
        <v>75.26</v>
      </c>
      <c r="J329" s="43">
        <v>37.13</v>
      </c>
      <c r="K329" s="43">
        <v>37.13</v>
      </c>
      <c r="L329" s="43">
        <v>0.0</v>
      </c>
      <c r="M329" s="43">
        <v>0.5</v>
      </c>
      <c r="N329" s="43">
        <v>0.5</v>
      </c>
      <c r="O329" s="43">
        <v>0.0</v>
      </c>
      <c r="P329" s="43">
        <v>0.0</v>
      </c>
      <c r="Q329" s="43">
        <v>0.0</v>
      </c>
      <c r="R329" s="43">
        <v>0.0</v>
      </c>
      <c r="S329" s="48" t="b">
        <v>0</v>
      </c>
      <c r="T329" s="48" t="b">
        <v>0</v>
      </c>
      <c r="U329" s="48" t="b">
        <v>0</v>
      </c>
      <c r="V329" s="43">
        <v>165.0</v>
      </c>
      <c r="W329" s="43">
        <v>0.0</v>
      </c>
      <c r="X329" s="43">
        <v>20.0</v>
      </c>
      <c r="Y329" s="48" t="s">
        <v>955</v>
      </c>
      <c r="Z329" s="48" t="s">
        <v>955</v>
      </c>
      <c r="AA329" s="48" t="s">
        <v>955</v>
      </c>
      <c r="AB329" s="48" t="s">
        <v>1967</v>
      </c>
      <c r="AC329" s="48">
        <v>2.0</v>
      </c>
      <c r="AD329" s="48" t="s">
        <v>1968</v>
      </c>
      <c r="AE329" s="48" t="s">
        <v>955</v>
      </c>
      <c r="AF329" s="48" t="s">
        <v>955</v>
      </c>
      <c r="AG329" s="48" t="s">
        <v>2020</v>
      </c>
      <c r="AH329" s="48" t="s">
        <v>2109</v>
      </c>
      <c r="AI329" s="48"/>
      <c r="AJ329" s="48"/>
      <c r="AK329" s="48"/>
    </row>
    <row r="330" ht="22.5" customHeight="1">
      <c r="A330" s="58">
        <v>329.0</v>
      </c>
      <c r="B330" s="227">
        <f t="array" ref="B330">XLOOKUP(C330,SwiggyInvoiceAnnexture!$B$3:$B992,SwiggyInvoiceAnnexture!$A$3:$A992,"Order Not Found",0,1)</f>
        <v>45833</v>
      </c>
      <c r="C330" s="48">
        <v>2.09400060315971E14</v>
      </c>
      <c r="D330" s="48" t="s">
        <v>1563</v>
      </c>
      <c r="E330" s="248">
        <v>45828.84143518518</v>
      </c>
      <c r="F330" s="248">
        <v>45828.84162037037</v>
      </c>
      <c r="G330" s="248">
        <v>45828.87954861111</v>
      </c>
      <c r="H330" s="43">
        <v>4243.0</v>
      </c>
      <c r="I330" s="43">
        <v>147.7</v>
      </c>
      <c r="J330" s="43">
        <v>73.35</v>
      </c>
      <c r="K330" s="43">
        <v>73.35</v>
      </c>
      <c r="L330" s="43">
        <v>0.0</v>
      </c>
      <c r="M330" s="43">
        <v>0.5</v>
      </c>
      <c r="N330" s="43">
        <v>0.5</v>
      </c>
      <c r="O330" s="43">
        <v>0.0</v>
      </c>
      <c r="P330" s="43">
        <v>0.0</v>
      </c>
      <c r="Q330" s="43">
        <v>0.0</v>
      </c>
      <c r="R330" s="43">
        <v>0.0</v>
      </c>
      <c r="S330" s="48" t="b">
        <v>0</v>
      </c>
      <c r="T330" s="48" t="b">
        <v>0</v>
      </c>
      <c r="U330" s="48" t="b">
        <v>0</v>
      </c>
      <c r="V330" s="43">
        <v>326.0</v>
      </c>
      <c r="W330" s="43">
        <v>815.0</v>
      </c>
      <c r="X330" s="43">
        <v>20.0</v>
      </c>
      <c r="Y330" s="48" t="s">
        <v>955</v>
      </c>
      <c r="Z330" s="48" t="s">
        <v>955</v>
      </c>
      <c r="AA330" s="48" t="s">
        <v>955</v>
      </c>
      <c r="AB330" s="48" t="s">
        <v>1967</v>
      </c>
      <c r="AC330" s="48">
        <v>4.0</v>
      </c>
      <c r="AD330" s="48" t="s">
        <v>1968</v>
      </c>
      <c r="AE330" s="48" t="s">
        <v>955</v>
      </c>
      <c r="AF330" s="48" t="s">
        <v>955</v>
      </c>
      <c r="AG330" s="48" t="s">
        <v>2053</v>
      </c>
      <c r="AH330" s="48" t="s">
        <v>1984</v>
      </c>
      <c r="AI330" s="48" t="s">
        <v>2110</v>
      </c>
      <c r="AJ330" s="48" t="s">
        <v>2111</v>
      </c>
      <c r="AK330" s="48"/>
    </row>
    <row r="331" ht="22.5" customHeight="1">
      <c r="A331" s="58">
        <v>330.0</v>
      </c>
      <c r="B331" s="227">
        <f t="array" ref="B331">XLOOKUP(C331,SwiggyInvoiceAnnexture!$B$3:$B992,SwiggyInvoiceAnnexture!$A$3:$A992,"Order Not Found",0,1)</f>
        <v>45833</v>
      </c>
      <c r="C331" s="48">
        <v>2.09401171578911E14</v>
      </c>
      <c r="D331" s="48" t="s">
        <v>1563</v>
      </c>
      <c r="E331" s="248">
        <v>45828.85402777778</v>
      </c>
      <c r="F331" s="248">
        <v>45828.85420138889</v>
      </c>
      <c r="G331" s="248">
        <v>45828.90015046296</v>
      </c>
      <c r="H331" s="43">
        <v>754.0</v>
      </c>
      <c r="I331" s="43">
        <v>29.0</v>
      </c>
      <c r="J331" s="43">
        <v>14.5</v>
      </c>
      <c r="K331" s="43">
        <v>14.5</v>
      </c>
      <c r="L331" s="43">
        <v>0.0</v>
      </c>
      <c r="M331" s="43">
        <v>0.0</v>
      </c>
      <c r="N331" s="43">
        <v>0.0</v>
      </c>
      <c r="O331" s="43">
        <v>0.0</v>
      </c>
      <c r="P331" s="43">
        <v>0.0</v>
      </c>
      <c r="Q331" s="43">
        <v>0.0</v>
      </c>
      <c r="R331" s="43">
        <v>0.0</v>
      </c>
      <c r="S331" s="48" t="b">
        <v>0</v>
      </c>
      <c r="T331" s="48" t="b">
        <v>0</v>
      </c>
      <c r="U331" s="48" t="b">
        <v>0</v>
      </c>
      <c r="V331" s="43">
        <v>0.0</v>
      </c>
      <c r="W331" s="43">
        <v>145.0</v>
      </c>
      <c r="X331" s="43">
        <v>0.0</v>
      </c>
      <c r="Y331" s="48" t="s">
        <v>955</v>
      </c>
      <c r="Z331" s="48" t="s">
        <v>955</v>
      </c>
      <c r="AA331" s="48" t="s">
        <v>955</v>
      </c>
      <c r="AB331" s="48" t="s">
        <v>1967</v>
      </c>
      <c r="AC331" s="48">
        <v>1.0</v>
      </c>
      <c r="AD331" s="48" t="s">
        <v>1968</v>
      </c>
      <c r="AE331" s="48" t="s">
        <v>955</v>
      </c>
      <c r="AF331" s="48" t="s">
        <v>955</v>
      </c>
      <c r="AG331" s="48" t="s">
        <v>1993</v>
      </c>
      <c r="AH331" s="48"/>
      <c r="AI331" s="48"/>
      <c r="AJ331" s="48"/>
      <c r="AK331" s="48"/>
    </row>
    <row r="332" ht="22.5" customHeight="1">
      <c r="A332" s="58">
        <v>331.0</v>
      </c>
      <c r="B332" s="227">
        <f t="array" ref="B332">XLOOKUP(C332,SwiggyInvoiceAnnexture!$B$3:$B992,SwiggyInvoiceAnnexture!$A$3:$A992,"Order Not Found",0,1)</f>
        <v>45833</v>
      </c>
      <c r="C332" s="48">
        <v>2.09403990858684E14</v>
      </c>
      <c r="D332" s="48" t="s">
        <v>1563</v>
      </c>
      <c r="E332" s="248">
        <v>45828.88674768519</v>
      </c>
      <c r="F332" s="248">
        <v>45828.886921296296</v>
      </c>
      <c r="G332" s="248">
        <v>45828.93240740741</v>
      </c>
      <c r="H332" s="43">
        <v>543.0</v>
      </c>
      <c r="I332" s="43">
        <v>23.4</v>
      </c>
      <c r="J332" s="43">
        <v>11.7</v>
      </c>
      <c r="K332" s="43">
        <v>11.7</v>
      </c>
      <c r="L332" s="43">
        <v>0.0</v>
      </c>
      <c r="M332" s="43">
        <v>0.0</v>
      </c>
      <c r="N332" s="43">
        <v>0.0</v>
      </c>
      <c r="O332" s="43">
        <v>0.0</v>
      </c>
      <c r="P332" s="43">
        <v>0.0</v>
      </c>
      <c r="Q332" s="43">
        <v>0.0</v>
      </c>
      <c r="R332" s="43">
        <v>0.0</v>
      </c>
      <c r="S332" s="48" t="b">
        <v>0</v>
      </c>
      <c r="T332" s="48" t="b">
        <v>0</v>
      </c>
      <c r="U332" s="48" t="b">
        <v>0</v>
      </c>
      <c r="V332" s="43">
        <v>52.0</v>
      </c>
      <c r="W332" s="43">
        <v>0.0</v>
      </c>
      <c r="X332" s="43">
        <v>0.0</v>
      </c>
      <c r="Y332" s="48" t="s">
        <v>955</v>
      </c>
      <c r="Z332" s="48" t="s">
        <v>955</v>
      </c>
      <c r="AA332" s="48" t="s">
        <v>955</v>
      </c>
      <c r="AB332" s="48" t="s">
        <v>1967</v>
      </c>
      <c r="AC332" s="48">
        <v>1.0</v>
      </c>
      <c r="AD332" s="48" t="s">
        <v>1968</v>
      </c>
      <c r="AE332" s="48" t="s">
        <v>955</v>
      </c>
      <c r="AF332" s="48" t="s">
        <v>955</v>
      </c>
      <c r="AG332" s="48" t="s">
        <v>2112</v>
      </c>
      <c r="AH332" s="48"/>
      <c r="AI332" s="48"/>
      <c r="AJ332" s="48"/>
      <c r="AK332" s="48"/>
    </row>
    <row r="333" ht="22.5" customHeight="1">
      <c r="A333" s="58">
        <v>332.0</v>
      </c>
      <c r="B333" s="227">
        <f t="array" ref="B333">XLOOKUP(C333,SwiggyInvoiceAnnexture!$B$3:$B992,SwiggyInvoiceAnnexture!$A$3:$A992,"Order Not Found",0,1)</f>
        <v>45833</v>
      </c>
      <c r="C333" s="48">
        <v>2.0940794602081E14</v>
      </c>
      <c r="D333" s="48" t="s">
        <v>1563</v>
      </c>
      <c r="E333" s="248">
        <v>45828.932534722226</v>
      </c>
      <c r="F333" s="248">
        <v>45828.93274305556</v>
      </c>
      <c r="G333" s="248">
        <v>45828.9534375</v>
      </c>
      <c r="H333" s="43">
        <v>525.0</v>
      </c>
      <c r="I333" s="43">
        <v>25.0</v>
      </c>
      <c r="J333" s="43">
        <v>12.25</v>
      </c>
      <c r="K333" s="43">
        <v>12.25</v>
      </c>
      <c r="L333" s="43">
        <v>0.0</v>
      </c>
      <c r="M333" s="43">
        <v>0.25</v>
      </c>
      <c r="N333" s="43">
        <v>0.25</v>
      </c>
      <c r="O333" s="43">
        <v>0.0</v>
      </c>
      <c r="P333" s="43">
        <v>0.0</v>
      </c>
      <c r="Q333" s="43">
        <v>0.0</v>
      </c>
      <c r="R333" s="43">
        <v>0.0</v>
      </c>
      <c r="S333" s="48" t="b">
        <v>0</v>
      </c>
      <c r="T333" s="48" t="b">
        <v>0</v>
      </c>
      <c r="U333" s="48" t="b">
        <v>0</v>
      </c>
      <c r="V333" s="43">
        <v>0.0</v>
      </c>
      <c r="W333" s="43">
        <v>0.0</v>
      </c>
      <c r="X333" s="43">
        <v>10.0</v>
      </c>
      <c r="Y333" s="48" t="s">
        <v>955</v>
      </c>
      <c r="Z333" s="48" t="s">
        <v>955</v>
      </c>
      <c r="AA333" s="48" t="s">
        <v>955</v>
      </c>
      <c r="AB333" s="48" t="s">
        <v>1991</v>
      </c>
      <c r="AC333" s="48">
        <v>1.0</v>
      </c>
      <c r="AD333" s="48" t="s">
        <v>1968</v>
      </c>
      <c r="AE333" s="48" t="s">
        <v>955</v>
      </c>
      <c r="AF333" s="48" t="s">
        <v>955</v>
      </c>
      <c r="AG333" s="48" t="s">
        <v>2040</v>
      </c>
      <c r="AH333" s="48"/>
      <c r="AI333" s="48"/>
      <c r="AJ333" s="48"/>
      <c r="AK333" s="48"/>
    </row>
    <row r="334" ht="22.5" customHeight="1">
      <c r="A334" s="58">
        <v>333.0</v>
      </c>
      <c r="B334" s="227">
        <f t="array" ref="B334">XLOOKUP(C334,SwiggyInvoiceAnnexture!$B$3:$B992,SwiggyInvoiceAnnexture!$A$3:$A992,"Order Not Found",0,1)</f>
        <v>45833</v>
      </c>
      <c r="C334" s="48">
        <v>2.09482558354008E14</v>
      </c>
      <c r="D334" s="48" t="s">
        <v>1563</v>
      </c>
      <c r="E334" s="248">
        <v>45829.795960648145</v>
      </c>
      <c r="F334" s="248">
        <v>45829.796168981484</v>
      </c>
      <c r="G334" s="248">
        <v>45829.823333333334</v>
      </c>
      <c r="H334" s="43">
        <v>743.0</v>
      </c>
      <c r="I334" s="43">
        <v>23.14</v>
      </c>
      <c r="J334" s="43">
        <v>11.32</v>
      </c>
      <c r="K334" s="43">
        <v>11.32</v>
      </c>
      <c r="L334" s="43">
        <v>0.0</v>
      </c>
      <c r="M334" s="43">
        <v>0.25</v>
      </c>
      <c r="N334" s="43">
        <v>0.25</v>
      </c>
      <c r="O334" s="43">
        <v>0.0</v>
      </c>
      <c r="P334" s="43">
        <v>0.0</v>
      </c>
      <c r="Q334" s="43">
        <v>0.0</v>
      </c>
      <c r="R334" s="43">
        <v>0.0</v>
      </c>
      <c r="S334" s="48" t="b">
        <v>0</v>
      </c>
      <c r="T334" s="48" t="b">
        <v>0</v>
      </c>
      <c r="U334" s="48" t="b">
        <v>0</v>
      </c>
      <c r="V334" s="43">
        <v>150.87</v>
      </c>
      <c r="W334" s="43">
        <v>106.5</v>
      </c>
      <c r="X334" s="43">
        <v>10.0</v>
      </c>
      <c r="Y334" s="48" t="s">
        <v>955</v>
      </c>
      <c r="Z334" s="48" t="s">
        <v>955</v>
      </c>
      <c r="AA334" s="48" t="s">
        <v>955</v>
      </c>
      <c r="AB334" s="48" t="s">
        <v>1967</v>
      </c>
      <c r="AC334" s="48">
        <v>1.0</v>
      </c>
      <c r="AD334" s="48" t="s">
        <v>1968</v>
      </c>
      <c r="AE334" s="48" t="s">
        <v>955</v>
      </c>
      <c r="AF334" s="48" t="s">
        <v>955</v>
      </c>
      <c r="AG334" s="48" t="s">
        <v>2113</v>
      </c>
      <c r="AH334" s="48"/>
      <c r="AI334" s="48"/>
      <c r="AJ334" s="48"/>
      <c r="AK334" s="48"/>
    </row>
    <row r="335" ht="22.5" customHeight="1">
      <c r="A335" s="58">
        <v>334.0</v>
      </c>
      <c r="B335" s="227">
        <f t="array" ref="B335">XLOOKUP(C335,SwiggyInvoiceAnnexture!$B$3:$B992,SwiggyInvoiceAnnexture!$A$3:$A992,"Order Not Found",0,1)</f>
        <v>45833</v>
      </c>
      <c r="C335" s="48">
        <v>2.0948449752319E14</v>
      </c>
      <c r="D335" s="48" t="s">
        <v>1563</v>
      </c>
      <c r="E335" s="248">
        <v>45829.81875</v>
      </c>
      <c r="F335" s="248">
        <v>45829.81895833334</v>
      </c>
      <c r="G335" s="248">
        <v>45829.84510416666</v>
      </c>
      <c r="H335" s="43">
        <v>520.0</v>
      </c>
      <c r="I335" s="43">
        <v>24.76</v>
      </c>
      <c r="J335" s="43">
        <v>12.0</v>
      </c>
      <c r="K335" s="43">
        <v>12.0</v>
      </c>
      <c r="L335" s="43">
        <v>0.0</v>
      </c>
      <c r="M335" s="43">
        <v>0.38</v>
      </c>
      <c r="N335" s="43">
        <v>0.38</v>
      </c>
      <c r="O335" s="43">
        <v>0.0</v>
      </c>
      <c r="P335" s="43">
        <v>0.0</v>
      </c>
      <c r="Q335" s="43">
        <v>0.0</v>
      </c>
      <c r="R335" s="43">
        <v>0.0</v>
      </c>
      <c r="S335" s="48" t="b">
        <v>0</v>
      </c>
      <c r="T335" s="48" t="b">
        <v>0</v>
      </c>
      <c r="U335" s="48" t="b">
        <v>0</v>
      </c>
      <c r="V335" s="43">
        <v>0.0</v>
      </c>
      <c r="W335" s="43">
        <v>0.0</v>
      </c>
      <c r="X335" s="43">
        <v>15.0</v>
      </c>
      <c r="Y335" s="48" t="s">
        <v>955</v>
      </c>
      <c r="Z335" s="48" t="s">
        <v>955</v>
      </c>
      <c r="AA335" s="48" t="s">
        <v>955</v>
      </c>
      <c r="AB335" s="48" t="s">
        <v>1967</v>
      </c>
      <c r="AC335" s="48">
        <v>1.0</v>
      </c>
      <c r="AD335" s="48" t="s">
        <v>1968</v>
      </c>
      <c r="AE335" s="48" t="s">
        <v>955</v>
      </c>
      <c r="AF335" s="48" t="s">
        <v>955</v>
      </c>
      <c r="AG335" s="48" t="s">
        <v>2114</v>
      </c>
      <c r="AH335" s="48"/>
      <c r="AI335" s="48"/>
      <c r="AJ335" s="48"/>
      <c r="AK335" s="48"/>
    </row>
    <row r="336" ht="22.5" customHeight="1">
      <c r="A336" s="58">
        <v>335.0</v>
      </c>
      <c r="B336" s="227">
        <f t="array" ref="B336">XLOOKUP(C336,SwiggyInvoiceAnnexture!$B$3:$B992,SwiggyInvoiceAnnexture!$A$3:$A992,"Order Not Found",0,1)</f>
        <v>45833</v>
      </c>
      <c r="C336" s="48">
        <v>2.09485253935736E14</v>
      </c>
      <c r="D336" s="48" t="s">
        <v>1563</v>
      </c>
      <c r="E336" s="248">
        <v>45829.82724537037</v>
      </c>
      <c r="F336" s="248">
        <v>45829.82744212963</v>
      </c>
      <c r="G336" s="248">
        <v>45829.8500462963</v>
      </c>
      <c r="H336" s="43">
        <v>1776.0</v>
      </c>
      <c r="I336" s="43">
        <v>60.82</v>
      </c>
      <c r="J336" s="43">
        <v>29.91</v>
      </c>
      <c r="K336" s="43">
        <v>29.91</v>
      </c>
      <c r="L336" s="43">
        <v>0.0</v>
      </c>
      <c r="M336" s="43">
        <v>0.5</v>
      </c>
      <c r="N336" s="43">
        <v>0.5</v>
      </c>
      <c r="O336" s="43">
        <v>0.0</v>
      </c>
      <c r="P336" s="43">
        <v>0.0</v>
      </c>
      <c r="Q336" s="43">
        <v>0.0</v>
      </c>
      <c r="R336" s="43">
        <v>0.0</v>
      </c>
      <c r="S336" s="48" t="b">
        <v>0</v>
      </c>
      <c r="T336" s="48" t="b">
        <v>0</v>
      </c>
      <c r="U336" s="48" t="b">
        <v>0</v>
      </c>
      <c r="V336" s="43">
        <v>398.75</v>
      </c>
      <c r="W336" s="43">
        <v>99.99</v>
      </c>
      <c r="X336" s="43">
        <v>20.0</v>
      </c>
      <c r="Y336" s="48" t="s">
        <v>955</v>
      </c>
      <c r="Z336" s="48" t="s">
        <v>955</v>
      </c>
      <c r="AA336" s="48" t="s">
        <v>955</v>
      </c>
      <c r="AB336" s="48" t="s">
        <v>1967</v>
      </c>
      <c r="AC336" s="48">
        <v>2.0</v>
      </c>
      <c r="AD336" s="48" t="s">
        <v>1968</v>
      </c>
      <c r="AE336" s="48" t="s">
        <v>955</v>
      </c>
      <c r="AF336" s="48" t="s">
        <v>955</v>
      </c>
      <c r="AG336" s="48" t="s">
        <v>2115</v>
      </c>
      <c r="AH336" s="48" t="s">
        <v>2116</v>
      </c>
      <c r="AI336" s="48"/>
      <c r="AJ336" s="48"/>
      <c r="AK336" s="48"/>
    </row>
    <row r="337" ht="22.5" customHeight="1">
      <c r="A337" s="58">
        <v>336.0</v>
      </c>
      <c r="B337" s="227">
        <f t="array" ref="B337">XLOOKUP(C337,SwiggyInvoiceAnnexture!$B$3:$B992,SwiggyInvoiceAnnexture!$A$3:$A992,"Order Not Found",0,1)</f>
        <v>45833</v>
      </c>
      <c r="C337" s="48">
        <v>2.0948744779482E14</v>
      </c>
      <c r="D337" s="48" t="s">
        <v>1563</v>
      </c>
      <c r="E337" s="248">
        <v>45829.85261574074</v>
      </c>
      <c r="F337" s="248">
        <v>45829.85292824074</v>
      </c>
      <c r="G337" s="248">
        <v>45829.87774305556</v>
      </c>
      <c r="H337" s="43">
        <v>1235.0</v>
      </c>
      <c r="I337" s="43">
        <v>50.36</v>
      </c>
      <c r="J337" s="43">
        <v>25.18</v>
      </c>
      <c r="K337" s="43">
        <v>25.18</v>
      </c>
      <c r="L337" s="43">
        <v>0.0</v>
      </c>
      <c r="M337" s="43">
        <v>0.0</v>
      </c>
      <c r="N337" s="43">
        <v>0.0</v>
      </c>
      <c r="O337" s="43">
        <v>0.0</v>
      </c>
      <c r="P337" s="43">
        <v>0.0</v>
      </c>
      <c r="Q337" s="43">
        <v>0.0</v>
      </c>
      <c r="R337" s="43">
        <v>0.0</v>
      </c>
      <c r="S337" s="48" t="b">
        <v>0</v>
      </c>
      <c r="T337" s="48" t="b">
        <v>0</v>
      </c>
      <c r="U337" s="48" t="b">
        <v>0</v>
      </c>
      <c r="V337" s="43">
        <v>177.75</v>
      </c>
      <c r="W337" s="43">
        <v>0.0</v>
      </c>
      <c r="X337" s="43">
        <v>0.0</v>
      </c>
      <c r="Y337" s="48" t="s">
        <v>955</v>
      </c>
      <c r="Z337" s="48" t="s">
        <v>955</v>
      </c>
      <c r="AA337" s="48" t="s">
        <v>955</v>
      </c>
      <c r="AB337" s="48" t="s">
        <v>1967</v>
      </c>
      <c r="AC337" s="48">
        <v>1.0</v>
      </c>
      <c r="AD337" s="48" t="s">
        <v>1968</v>
      </c>
      <c r="AE337" s="48" t="s">
        <v>955</v>
      </c>
      <c r="AF337" s="48" t="s">
        <v>955</v>
      </c>
      <c r="AG337" s="48" t="s">
        <v>2117</v>
      </c>
      <c r="AH337" s="48"/>
      <c r="AI337" s="48"/>
      <c r="AJ337" s="48"/>
      <c r="AK337" s="48"/>
    </row>
    <row r="338" ht="22.5" customHeight="1">
      <c r="A338" s="58">
        <v>337.0</v>
      </c>
      <c r="B338" s="227">
        <f t="array" ref="B338">XLOOKUP(C338,SwiggyInvoiceAnnexture!$B$3:$B992,SwiggyInvoiceAnnexture!$A$3:$A992,"Order Not Found",0,1)</f>
        <v>45833</v>
      </c>
      <c r="C338" s="48">
        <v>2.09489274715725E14</v>
      </c>
      <c r="D338" s="48" t="s">
        <v>1563</v>
      </c>
      <c r="E338" s="248">
        <v>45829.87375</v>
      </c>
      <c r="F338" s="248">
        <v>45829.87390046296</v>
      </c>
      <c r="G338" s="248">
        <v>45829.90961805556</v>
      </c>
      <c r="H338" s="43">
        <v>2767.0</v>
      </c>
      <c r="I338" s="43">
        <v>131.76</v>
      </c>
      <c r="J338" s="43">
        <v>65.0</v>
      </c>
      <c r="K338" s="43">
        <v>65.0</v>
      </c>
      <c r="L338" s="43">
        <v>0.0</v>
      </c>
      <c r="M338" s="43">
        <v>0.88</v>
      </c>
      <c r="N338" s="43">
        <v>0.88</v>
      </c>
      <c r="O338" s="43">
        <v>0.0</v>
      </c>
      <c r="P338" s="43">
        <v>0.0</v>
      </c>
      <c r="Q338" s="43">
        <v>0.0</v>
      </c>
      <c r="R338" s="43">
        <v>0.0</v>
      </c>
      <c r="S338" s="48" t="b">
        <v>0</v>
      </c>
      <c r="T338" s="48" t="b">
        <v>0</v>
      </c>
      <c r="U338" s="48" t="b">
        <v>0</v>
      </c>
      <c r="V338" s="43">
        <v>0.0</v>
      </c>
      <c r="W338" s="43">
        <v>0.0</v>
      </c>
      <c r="X338" s="43">
        <v>35.0</v>
      </c>
      <c r="Y338" s="48" t="s">
        <v>955</v>
      </c>
      <c r="Z338" s="48" t="s">
        <v>955</v>
      </c>
      <c r="AA338" s="48" t="s">
        <v>955</v>
      </c>
      <c r="AB338" s="48" t="s">
        <v>1967</v>
      </c>
      <c r="AC338" s="48">
        <v>3.0</v>
      </c>
      <c r="AD338" s="48" t="s">
        <v>1968</v>
      </c>
      <c r="AE338" s="48" t="s">
        <v>955</v>
      </c>
      <c r="AF338" s="48" t="s">
        <v>955</v>
      </c>
      <c r="AG338" s="48" t="s">
        <v>2118</v>
      </c>
      <c r="AH338" s="48" t="s">
        <v>2119</v>
      </c>
      <c r="AI338" s="48" t="s">
        <v>2120</v>
      </c>
      <c r="AJ338" s="48"/>
      <c r="AK338" s="48"/>
    </row>
    <row r="339" ht="22.5" customHeight="1">
      <c r="A339" s="58">
        <v>338.0</v>
      </c>
      <c r="B339" s="227">
        <f t="array" ref="B339">XLOOKUP(C339,SwiggyInvoiceAnnexture!$B$3:$B992,SwiggyInvoiceAnnexture!$A$3:$A992,"Order Not Found",0,1)</f>
        <v>45833</v>
      </c>
      <c r="C339" s="48">
        <v>2.09490299273212E14</v>
      </c>
      <c r="D339" s="48" t="s">
        <v>1563</v>
      </c>
      <c r="E339" s="248">
        <v>45829.885567129626</v>
      </c>
      <c r="F339" s="248">
        <v>45829.88574074074</v>
      </c>
      <c r="G339" s="248">
        <v>45829.9140625</v>
      </c>
      <c r="H339" s="43">
        <v>1460.0</v>
      </c>
      <c r="I339" s="43">
        <v>59.66</v>
      </c>
      <c r="J339" s="43">
        <v>29.33</v>
      </c>
      <c r="K339" s="43">
        <v>29.33</v>
      </c>
      <c r="L339" s="43">
        <v>0.0</v>
      </c>
      <c r="M339" s="43">
        <v>0.5</v>
      </c>
      <c r="N339" s="43">
        <v>0.5</v>
      </c>
      <c r="O339" s="43">
        <v>0.0</v>
      </c>
      <c r="P339" s="43">
        <v>0.0</v>
      </c>
      <c r="Q339" s="43">
        <v>0.0</v>
      </c>
      <c r="R339" s="43">
        <v>0.0</v>
      </c>
      <c r="S339" s="48" t="b">
        <v>0</v>
      </c>
      <c r="T339" s="48" t="b">
        <v>0</v>
      </c>
      <c r="U339" s="48" t="b">
        <v>0</v>
      </c>
      <c r="V339" s="43">
        <v>206.99</v>
      </c>
      <c r="W339" s="43">
        <v>0.0</v>
      </c>
      <c r="X339" s="43">
        <v>20.0</v>
      </c>
      <c r="Y339" s="48" t="s">
        <v>955</v>
      </c>
      <c r="Z339" s="48" t="s">
        <v>955</v>
      </c>
      <c r="AA339" s="48" t="s">
        <v>955</v>
      </c>
      <c r="AB339" s="48" t="s">
        <v>1967</v>
      </c>
      <c r="AC339" s="48">
        <v>2.0</v>
      </c>
      <c r="AD339" s="48" t="s">
        <v>1968</v>
      </c>
      <c r="AE339" s="48" t="s">
        <v>955</v>
      </c>
      <c r="AF339" s="48" t="s">
        <v>955</v>
      </c>
      <c r="AG339" s="48" t="s">
        <v>2121</v>
      </c>
      <c r="AH339" s="48" t="s">
        <v>2122</v>
      </c>
      <c r="AI339" s="48"/>
      <c r="AJ339" s="48"/>
      <c r="AK339" s="48"/>
    </row>
    <row r="340" ht="22.5" customHeight="1">
      <c r="A340" s="58">
        <v>339.0</v>
      </c>
      <c r="B340" s="227">
        <f t="array" ref="B340">XLOOKUP(C340,SwiggyInvoiceAnnexture!$B$3:$B992,SwiggyInvoiceAnnexture!$A$3:$A992,"Order Not Found",0,1)</f>
        <v>45842</v>
      </c>
      <c r="C340" s="48">
        <v>2.09648717722771E14</v>
      </c>
      <c r="D340" s="48" t="s">
        <v>1563</v>
      </c>
      <c r="E340" s="248">
        <v>45831.719618055555</v>
      </c>
      <c r="F340" s="248">
        <v>45831.71978009259</v>
      </c>
      <c r="G340" s="248">
        <v>45831.74359953704</v>
      </c>
      <c r="H340" s="43">
        <v>688.0</v>
      </c>
      <c r="I340" s="43">
        <v>28.12</v>
      </c>
      <c r="J340" s="43">
        <v>13.81</v>
      </c>
      <c r="K340" s="43">
        <v>13.81</v>
      </c>
      <c r="L340" s="43">
        <v>0.0</v>
      </c>
      <c r="M340" s="43">
        <v>0.25</v>
      </c>
      <c r="N340" s="43">
        <v>0.25</v>
      </c>
      <c r="O340" s="43">
        <v>0.0</v>
      </c>
      <c r="P340" s="43">
        <v>0.0</v>
      </c>
      <c r="Q340" s="43">
        <v>0.0</v>
      </c>
      <c r="R340" s="43">
        <v>0.0</v>
      </c>
      <c r="S340" s="48" t="b">
        <v>0</v>
      </c>
      <c r="T340" s="48" t="b">
        <v>0</v>
      </c>
      <c r="U340" s="48" t="b">
        <v>0</v>
      </c>
      <c r="V340" s="43">
        <v>97.5</v>
      </c>
      <c r="W340" s="43">
        <v>0.0</v>
      </c>
      <c r="X340" s="43">
        <v>10.0</v>
      </c>
      <c r="Y340" s="48" t="s">
        <v>955</v>
      </c>
      <c r="Z340" s="48" t="s">
        <v>955</v>
      </c>
      <c r="AA340" s="48" t="s">
        <v>955</v>
      </c>
      <c r="AB340" s="48" t="s">
        <v>1967</v>
      </c>
      <c r="AC340" s="48">
        <v>1.0</v>
      </c>
      <c r="AD340" s="48" t="s">
        <v>1968</v>
      </c>
      <c r="AE340" s="48" t="s">
        <v>955</v>
      </c>
      <c r="AF340" s="48" t="s">
        <v>955</v>
      </c>
      <c r="AG340" s="48" t="s">
        <v>2123</v>
      </c>
      <c r="AH340" s="48"/>
      <c r="AI340" s="48"/>
      <c r="AJ340" s="48"/>
      <c r="AK340" s="48"/>
    </row>
    <row r="341" ht="22.5" customHeight="1">
      <c r="A341" s="58">
        <v>340.0</v>
      </c>
      <c r="B341" s="227">
        <f t="array" ref="B341">XLOOKUP(C341,SwiggyInvoiceAnnexture!$B$3:$B992,SwiggyInvoiceAnnexture!$A$3:$A992,"Order Not Found",0,1)</f>
        <v>45842</v>
      </c>
      <c r="C341" s="48">
        <v>2.0965898454847E14</v>
      </c>
      <c r="D341" s="48" t="s">
        <v>1563</v>
      </c>
      <c r="E341" s="248">
        <v>45831.837789351855</v>
      </c>
      <c r="F341" s="248">
        <v>45831.837905092594</v>
      </c>
      <c r="G341" s="248">
        <v>45831.86914351852</v>
      </c>
      <c r="H341" s="43">
        <v>924.0</v>
      </c>
      <c r="I341" s="43">
        <v>33.58</v>
      </c>
      <c r="J341" s="43">
        <v>16.79</v>
      </c>
      <c r="K341" s="43">
        <v>16.79</v>
      </c>
      <c r="L341" s="43">
        <v>0.0</v>
      </c>
      <c r="M341" s="43">
        <v>0.0</v>
      </c>
      <c r="N341" s="43">
        <v>0.0</v>
      </c>
      <c r="O341" s="43">
        <v>0.0</v>
      </c>
      <c r="P341" s="43">
        <v>0.0</v>
      </c>
      <c r="Q341" s="43">
        <v>0.0</v>
      </c>
      <c r="R341" s="43">
        <v>0.0</v>
      </c>
      <c r="S341" s="48" t="b">
        <v>0</v>
      </c>
      <c r="T341" s="48" t="b">
        <v>0</v>
      </c>
      <c r="U341" s="48" t="b">
        <v>0</v>
      </c>
      <c r="V341" s="43">
        <v>118.5</v>
      </c>
      <c r="W341" s="43">
        <v>100.0</v>
      </c>
      <c r="X341" s="43">
        <v>0.0</v>
      </c>
      <c r="Y341" s="48" t="s">
        <v>955</v>
      </c>
      <c r="Z341" s="48" t="s">
        <v>955</v>
      </c>
      <c r="AA341" s="48" t="s">
        <v>955</v>
      </c>
      <c r="AB341" s="48" t="s">
        <v>1967</v>
      </c>
      <c r="AC341" s="48">
        <v>1.0</v>
      </c>
      <c r="AD341" s="48" t="s">
        <v>1968</v>
      </c>
      <c r="AE341" s="48" t="s">
        <v>955</v>
      </c>
      <c r="AF341" s="48" t="s">
        <v>955</v>
      </c>
      <c r="AG341" s="48" t="s">
        <v>2124</v>
      </c>
      <c r="AH341" s="48"/>
      <c r="AI341" s="48"/>
      <c r="AJ341" s="48"/>
      <c r="AK341" s="48"/>
    </row>
    <row r="342" ht="22.5" customHeight="1">
      <c r="A342" s="58">
        <v>341.0</v>
      </c>
      <c r="B342" s="227">
        <f t="array" ref="B342">XLOOKUP(C342,SwiggyInvoiceAnnexture!$B$3:$B992,SwiggyInvoiceAnnexture!$A$3:$A992,"Order Not Found",0,1)</f>
        <v>45842</v>
      </c>
      <c r="C342" s="48">
        <v>2.0966038249954E14</v>
      </c>
      <c r="D342" s="48" t="s">
        <v>1563</v>
      </c>
      <c r="E342" s="248">
        <v>45831.854097222225</v>
      </c>
      <c r="F342" s="248">
        <v>45831.8543287037</v>
      </c>
      <c r="G342" s="248">
        <v>45831.877337962964</v>
      </c>
      <c r="H342" s="43">
        <v>685.0</v>
      </c>
      <c r="I342" s="43">
        <v>24.94</v>
      </c>
      <c r="J342" s="43">
        <v>12.22</v>
      </c>
      <c r="K342" s="43">
        <v>12.22</v>
      </c>
      <c r="L342" s="43">
        <v>0.0</v>
      </c>
      <c r="M342" s="43">
        <v>0.25</v>
      </c>
      <c r="N342" s="43">
        <v>0.25</v>
      </c>
      <c r="O342" s="43">
        <v>0.0</v>
      </c>
      <c r="P342" s="43">
        <v>0.0</v>
      </c>
      <c r="Q342" s="43">
        <v>0.0</v>
      </c>
      <c r="R342" s="43">
        <v>0.0</v>
      </c>
      <c r="S342" s="48" t="b">
        <v>0</v>
      </c>
      <c r="T342" s="48" t="b">
        <v>0</v>
      </c>
      <c r="U342" s="48" t="b">
        <v>0</v>
      </c>
      <c r="V342" s="43">
        <v>86.25</v>
      </c>
      <c r="W342" s="43">
        <v>75.0</v>
      </c>
      <c r="X342" s="43">
        <v>10.0</v>
      </c>
      <c r="Y342" s="48" t="s">
        <v>955</v>
      </c>
      <c r="Z342" s="48" t="s">
        <v>955</v>
      </c>
      <c r="AA342" s="48" t="s">
        <v>955</v>
      </c>
      <c r="AB342" s="48" t="s">
        <v>1967</v>
      </c>
      <c r="AC342" s="48">
        <v>1.0</v>
      </c>
      <c r="AD342" s="48" t="s">
        <v>1968</v>
      </c>
      <c r="AE342" s="48" t="s">
        <v>955</v>
      </c>
      <c r="AF342" s="48" t="s">
        <v>955</v>
      </c>
      <c r="AG342" s="48" t="s">
        <v>2125</v>
      </c>
      <c r="AH342" s="48"/>
      <c r="AI342" s="48"/>
      <c r="AJ342" s="48"/>
      <c r="AK342" s="48"/>
    </row>
    <row r="343" ht="22.5" customHeight="1">
      <c r="A343" s="58">
        <v>342.0</v>
      </c>
      <c r="B343" s="227">
        <f t="array" ref="B343">XLOOKUP(C343,SwiggyInvoiceAnnexture!$B$3:$B992,SwiggyInvoiceAnnexture!$A$3:$A992,"Order Not Found",0,1)</f>
        <v>45842</v>
      </c>
      <c r="C343" s="48">
        <v>2.09666398849227E14</v>
      </c>
      <c r="D343" s="48" t="s">
        <v>1563</v>
      </c>
      <c r="E343" s="248">
        <v>45831.92381944445</v>
      </c>
      <c r="F343" s="248">
        <v>45831.92402777778</v>
      </c>
      <c r="G343" s="248">
        <v>45831.94862268519</v>
      </c>
      <c r="H343" s="43">
        <v>2488.0</v>
      </c>
      <c r="I343" s="43">
        <v>112.76</v>
      </c>
      <c r="J343" s="43">
        <v>55.63</v>
      </c>
      <c r="K343" s="43">
        <v>55.63</v>
      </c>
      <c r="L343" s="43">
        <v>0.0</v>
      </c>
      <c r="M343" s="43">
        <v>0.75</v>
      </c>
      <c r="N343" s="43">
        <v>0.75</v>
      </c>
      <c r="O343" s="43">
        <v>0.0</v>
      </c>
      <c r="P343" s="43">
        <v>0.0</v>
      </c>
      <c r="Q343" s="43">
        <v>0.0</v>
      </c>
      <c r="R343" s="43">
        <v>0.0</v>
      </c>
      <c r="S343" s="48" t="b">
        <v>0</v>
      </c>
      <c r="T343" s="48" t="b">
        <v>0</v>
      </c>
      <c r="U343" s="48" t="b">
        <v>0</v>
      </c>
      <c r="V343" s="43">
        <v>0.0</v>
      </c>
      <c r="W343" s="43">
        <v>119.99</v>
      </c>
      <c r="X343" s="43">
        <v>30.0</v>
      </c>
      <c r="Y343" s="48" t="s">
        <v>955</v>
      </c>
      <c r="Z343" s="48" t="s">
        <v>955</v>
      </c>
      <c r="AA343" s="48" t="s">
        <v>955</v>
      </c>
      <c r="AB343" s="48" t="s">
        <v>1967</v>
      </c>
      <c r="AC343" s="48">
        <v>3.0</v>
      </c>
      <c r="AD343" s="48" t="s">
        <v>1968</v>
      </c>
      <c r="AE343" s="48" t="s">
        <v>955</v>
      </c>
      <c r="AF343" s="48" t="s">
        <v>955</v>
      </c>
      <c r="AG343" s="48" t="s">
        <v>2126</v>
      </c>
      <c r="AH343" s="48" t="s">
        <v>2127</v>
      </c>
      <c r="AI343" s="48" t="s">
        <v>2128</v>
      </c>
      <c r="AJ343" s="48"/>
      <c r="AK343" s="48"/>
    </row>
    <row r="344" ht="22.5" customHeight="1">
      <c r="A344" s="58">
        <v>343.0</v>
      </c>
      <c r="B344" s="227">
        <f t="array" ref="B344">XLOOKUP(C344,SwiggyInvoiceAnnexture!$B$3:$B992,SwiggyInvoiceAnnexture!$A$3:$A992,"Order Not Found",0,1)</f>
        <v>45842</v>
      </c>
      <c r="C344" s="48">
        <v>2.09670911565997E14</v>
      </c>
      <c r="D344" s="48" t="s">
        <v>1563</v>
      </c>
      <c r="E344" s="248">
        <v>45831.976018518515</v>
      </c>
      <c r="F344" s="248">
        <v>45831.97622685185</v>
      </c>
      <c r="G344" s="248">
        <v>45832.00380787037</v>
      </c>
      <c r="H344" s="43">
        <v>750.0</v>
      </c>
      <c r="I344" s="43">
        <v>30.0</v>
      </c>
      <c r="J344" s="43">
        <v>14.75</v>
      </c>
      <c r="K344" s="43">
        <v>14.75</v>
      </c>
      <c r="L344" s="43">
        <v>0.0</v>
      </c>
      <c r="M344" s="43">
        <v>0.25</v>
      </c>
      <c r="N344" s="43">
        <v>0.25</v>
      </c>
      <c r="O344" s="43">
        <v>0.0</v>
      </c>
      <c r="P344" s="43">
        <v>0.0</v>
      </c>
      <c r="Q344" s="43">
        <v>0.0</v>
      </c>
      <c r="R344" s="43">
        <v>0.0</v>
      </c>
      <c r="S344" s="48" t="b">
        <v>0</v>
      </c>
      <c r="T344" s="48" t="b">
        <v>0</v>
      </c>
      <c r="U344" s="48" t="b">
        <v>0</v>
      </c>
      <c r="V344" s="43">
        <v>0.0</v>
      </c>
      <c r="W344" s="43">
        <v>120.0</v>
      </c>
      <c r="X344" s="43">
        <v>10.0</v>
      </c>
      <c r="Y344" s="48" t="s">
        <v>955</v>
      </c>
      <c r="Z344" s="48" t="s">
        <v>955</v>
      </c>
      <c r="AA344" s="48" t="s">
        <v>955</v>
      </c>
      <c r="AB344" s="48" t="s">
        <v>1967</v>
      </c>
      <c r="AC344" s="48">
        <v>1.0</v>
      </c>
      <c r="AD344" s="48" t="s">
        <v>1968</v>
      </c>
      <c r="AE344" s="48" t="s">
        <v>955</v>
      </c>
      <c r="AF344" s="48" t="s">
        <v>955</v>
      </c>
      <c r="AG344" s="48" t="s">
        <v>2129</v>
      </c>
      <c r="AH344" s="48"/>
      <c r="AI344" s="48"/>
      <c r="AJ344" s="48"/>
      <c r="AK344" s="48"/>
    </row>
    <row r="345" ht="22.5" customHeight="1">
      <c r="A345" s="58">
        <v>344.0</v>
      </c>
      <c r="B345" s="227">
        <f t="array" ref="B345">XLOOKUP(C345,SwiggyInvoiceAnnexture!$B$3:$B992,SwiggyInvoiceAnnexture!$A$3:$A992,"Order Not Found",0,1)</f>
        <v>45842</v>
      </c>
      <c r="C345" s="48">
        <v>2.09718627485134E14</v>
      </c>
      <c r="D345" s="48" t="s">
        <v>1563</v>
      </c>
      <c r="E345" s="248">
        <v>45832.528402777774</v>
      </c>
      <c r="F345" s="248">
        <v>45832.52869212963</v>
      </c>
      <c r="G345" s="248">
        <v>45832.563055555554</v>
      </c>
      <c r="H345" s="43">
        <v>1690.0</v>
      </c>
      <c r="I345" s="43">
        <v>74.76</v>
      </c>
      <c r="J345" s="43">
        <v>36.88</v>
      </c>
      <c r="K345" s="43">
        <v>36.88</v>
      </c>
      <c r="L345" s="43">
        <v>0.0</v>
      </c>
      <c r="M345" s="43">
        <v>0.5</v>
      </c>
      <c r="N345" s="43">
        <v>0.5</v>
      </c>
      <c r="O345" s="43">
        <v>0.0</v>
      </c>
      <c r="P345" s="43">
        <v>0.0</v>
      </c>
      <c r="Q345" s="43">
        <v>0.0</v>
      </c>
      <c r="R345" s="43">
        <v>0.0</v>
      </c>
      <c r="S345" s="48" t="b">
        <v>0</v>
      </c>
      <c r="T345" s="48" t="b">
        <v>0</v>
      </c>
      <c r="U345" s="48" t="b">
        <v>0</v>
      </c>
      <c r="V345" s="43">
        <v>0.0</v>
      </c>
      <c r="W345" s="43">
        <v>120.0</v>
      </c>
      <c r="X345" s="43">
        <v>20.0</v>
      </c>
      <c r="Y345" s="48" t="s">
        <v>955</v>
      </c>
      <c r="Z345" s="48" t="s">
        <v>955</v>
      </c>
      <c r="AA345" s="48" t="s">
        <v>955</v>
      </c>
      <c r="AB345" s="48" t="s">
        <v>1967</v>
      </c>
      <c r="AC345" s="48">
        <v>2.0</v>
      </c>
      <c r="AD345" s="48" t="s">
        <v>1968</v>
      </c>
      <c r="AE345" s="48" t="s">
        <v>955</v>
      </c>
      <c r="AF345" s="48" t="s">
        <v>955</v>
      </c>
      <c r="AG345" s="48" t="s">
        <v>2130</v>
      </c>
      <c r="AH345" s="48" t="s">
        <v>2131</v>
      </c>
      <c r="AI345" s="48"/>
      <c r="AJ345" s="48"/>
      <c r="AK345" s="48"/>
    </row>
    <row r="346" ht="22.5" customHeight="1">
      <c r="A346" s="58">
        <v>345.0</v>
      </c>
      <c r="B346" s="227">
        <f t="array" ref="B346">XLOOKUP(C346,SwiggyInvoiceAnnexture!$B$3:$B992,SwiggyInvoiceAnnexture!$A$3:$A992,"Order Not Found",0,1)</f>
        <v>45842</v>
      </c>
      <c r="C346" s="48">
        <v>2.0972024862032E14</v>
      </c>
      <c r="D346" s="48" t="s">
        <v>1563</v>
      </c>
      <c r="E346" s="248">
        <v>45832.547060185185</v>
      </c>
      <c r="F346" s="248">
        <v>45832.54719907408</v>
      </c>
      <c r="G346" s="248">
        <v>45832.56964120371</v>
      </c>
      <c r="H346" s="43">
        <v>693.0</v>
      </c>
      <c r="I346" s="43">
        <v>33.0</v>
      </c>
      <c r="J346" s="43">
        <v>16.25</v>
      </c>
      <c r="K346" s="43">
        <v>16.25</v>
      </c>
      <c r="L346" s="43">
        <v>0.0</v>
      </c>
      <c r="M346" s="43">
        <v>0.25</v>
      </c>
      <c r="N346" s="43">
        <v>0.25</v>
      </c>
      <c r="O346" s="43">
        <v>0.0</v>
      </c>
      <c r="P346" s="43">
        <v>0.0</v>
      </c>
      <c r="Q346" s="43">
        <v>0.0</v>
      </c>
      <c r="R346" s="43">
        <v>0.0</v>
      </c>
      <c r="S346" s="48" t="b">
        <v>0</v>
      </c>
      <c r="T346" s="48" t="b">
        <v>0</v>
      </c>
      <c r="U346" s="48" t="b">
        <v>0</v>
      </c>
      <c r="V346" s="43">
        <v>0.0</v>
      </c>
      <c r="W346" s="43">
        <v>0.0</v>
      </c>
      <c r="X346" s="43">
        <v>10.0</v>
      </c>
      <c r="Y346" s="48" t="s">
        <v>955</v>
      </c>
      <c r="Z346" s="48" t="s">
        <v>955</v>
      </c>
      <c r="AA346" s="48" t="s">
        <v>955</v>
      </c>
      <c r="AB346" s="48" t="s">
        <v>1967</v>
      </c>
      <c r="AC346" s="48">
        <v>1.0</v>
      </c>
      <c r="AD346" s="48" t="s">
        <v>1968</v>
      </c>
      <c r="AE346" s="48" t="s">
        <v>955</v>
      </c>
      <c r="AF346" s="48" t="s">
        <v>955</v>
      </c>
      <c r="AG346" s="48" t="s">
        <v>2123</v>
      </c>
      <c r="AH346" s="48"/>
      <c r="AI346" s="48"/>
      <c r="AJ346" s="48"/>
      <c r="AK346" s="48"/>
    </row>
    <row r="347" ht="22.5" customHeight="1">
      <c r="A347" s="58">
        <v>346.0</v>
      </c>
      <c r="B347" s="227">
        <f t="array" ref="B347">XLOOKUP(C347,SwiggyInvoiceAnnexture!$B$3:$B992,SwiggyInvoiceAnnexture!$A$3:$A992,"Order Not Found",0,1)</f>
        <v>45842</v>
      </c>
      <c r="C347" s="48">
        <v>2.09722979946893E14</v>
      </c>
      <c r="D347" s="48" t="s">
        <v>1563</v>
      </c>
      <c r="E347" s="248">
        <v>45832.57848379629</v>
      </c>
      <c r="F347" s="248">
        <v>45832.57861111111</v>
      </c>
      <c r="G347" s="248">
        <v>45832.60822916667</v>
      </c>
      <c r="H347" s="43">
        <v>1696.0</v>
      </c>
      <c r="I347" s="43">
        <v>80.76</v>
      </c>
      <c r="J347" s="43">
        <v>39.88</v>
      </c>
      <c r="K347" s="43">
        <v>39.88</v>
      </c>
      <c r="L347" s="43">
        <v>0.0</v>
      </c>
      <c r="M347" s="43">
        <v>0.5</v>
      </c>
      <c r="N347" s="43">
        <v>0.5</v>
      </c>
      <c r="O347" s="43">
        <v>0.0</v>
      </c>
      <c r="P347" s="43">
        <v>0.0</v>
      </c>
      <c r="Q347" s="43">
        <v>0.0</v>
      </c>
      <c r="R347" s="43">
        <v>0.0</v>
      </c>
      <c r="S347" s="48" t="b">
        <v>0</v>
      </c>
      <c r="T347" s="48" t="b">
        <v>0</v>
      </c>
      <c r="U347" s="48" t="b">
        <v>0</v>
      </c>
      <c r="V347" s="43">
        <v>0.0</v>
      </c>
      <c r="W347" s="43">
        <v>0.0</v>
      </c>
      <c r="X347" s="43">
        <v>20.0</v>
      </c>
      <c r="Y347" s="48" t="s">
        <v>955</v>
      </c>
      <c r="Z347" s="48" t="s">
        <v>955</v>
      </c>
      <c r="AA347" s="48" t="s">
        <v>955</v>
      </c>
      <c r="AB347" s="48" t="s">
        <v>1967</v>
      </c>
      <c r="AC347" s="48">
        <v>2.0</v>
      </c>
      <c r="AD347" s="48" t="s">
        <v>1968</v>
      </c>
      <c r="AE347" s="48" t="s">
        <v>955</v>
      </c>
      <c r="AF347" s="48" t="s">
        <v>955</v>
      </c>
      <c r="AG347" s="48" t="s">
        <v>2131</v>
      </c>
      <c r="AH347" s="48" t="s">
        <v>2130</v>
      </c>
      <c r="AI347" s="48"/>
      <c r="AJ347" s="48"/>
      <c r="AK347" s="48"/>
    </row>
    <row r="348" ht="22.5" customHeight="1">
      <c r="A348" s="58">
        <v>347.0</v>
      </c>
      <c r="B348" s="227">
        <f t="array" ref="B348">XLOOKUP(C348,SwiggyInvoiceAnnexture!$B$3:$B992,SwiggyInvoiceAnnexture!$A$3:$A992,"Order Not Found",0,1)</f>
        <v>45842</v>
      </c>
      <c r="C348" s="48">
        <v>2.09746008982782E14</v>
      </c>
      <c r="D348" s="48" t="s">
        <v>1563</v>
      </c>
      <c r="E348" s="248">
        <v>45832.845243055555</v>
      </c>
      <c r="F348" s="248">
        <v>45832.84539351852</v>
      </c>
      <c r="G348" s="248">
        <v>45832.865069444444</v>
      </c>
      <c r="H348" s="43">
        <v>1574.0</v>
      </c>
      <c r="I348" s="43">
        <v>69.26</v>
      </c>
      <c r="J348" s="43">
        <v>34.13</v>
      </c>
      <c r="K348" s="43">
        <v>34.13</v>
      </c>
      <c r="L348" s="43">
        <v>0.0</v>
      </c>
      <c r="M348" s="43">
        <v>0.5</v>
      </c>
      <c r="N348" s="43">
        <v>0.5</v>
      </c>
      <c r="O348" s="43">
        <v>0.0</v>
      </c>
      <c r="P348" s="43">
        <v>0.0</v>
      </c>
      <c r="Q348" s="43">
        <v>0.0</v>
      </c>
      <c r="R348" s="43">
        <v>0.0</v>
      </c>
      <c r="S348" s="48" t="b">
        <v>0</v>
      </c>
      <c r="T348" s="48" t="b">
        <v>0</v>
      </c>
      <c r="U348" s="48" t="b">
        <v>0</v>
      </c>
      <c r="V348" s="43">
        <v>0.0</v>
      </c>
      <c r="W348" s="43">
        <v>120.0</v>
      </c>
      <c r="X348" s="43">
        <v>20.0</v>
      </c>
      <c r="Y348" s="48" t="s">
        <v>955</v>
      </c>
      <c r="Z348" s="48" t="s">
        <v>955</v>
      </c>
      <c r="AA348" s="48" t="s">
        <v>955</v>
      </c>
      <c r="AB348" s="48" t="s">
        <v>1967</v>
      </c>
      <c r="AC348" s="48">
        <v>2.0</v>
      </c>
      <c r="AD348" s="48" t="s">
        <v>1968</v>
      </c>
      <c r="AE348" s="48" t="s">
        <v>955</v>
      </c>
      <c r="AF348" s="48" t="s">
        <v>955</v>
      </c>
      <c r="AG348" s="48" t="s">
        <v>2132</v>
      </c>
      <c r="AH348" s="48" t="s">
        <v>2120</v>
      </c>
      <c r="AI348" s="48"/>
      <c r="AJ348" s="48"/>
      <c r="AK348" s="48"/>
    </row>
    <row r="349" ht="22.5" customHeight="1">
      <c r="A349" s="58">
        <v>348.0</v>
      </c>
      <c r="B349" s="227">
        <f t="array" ref="B349">XLOOKUP(C349,SwiggyInvoiceAnnexture!$B$3:$B992,SwiggyInvoiceAnnexture!$A$3:$A992,"Order Not Found",0,1)</f>
        <v>45842</v>
      </c>
      <c r="C349" s="48">
        <v>2.09748862711984E14</v>
      </c>
      <c r="D349" s="48" t="s">
        <v>1563</v>
      </c>
      <c r="E349" s="248">
        <v>45832.87869212963</v>
      </c>
      <c r="F349" s="248">
        <v>45832.878854166665</v>
      </c>
      <c r="G349" s="248">
        <v>45832.89858796296</v>
      </c>
      <c r="H349" s="43">
        <v>813.0</v>
      </c>
      <c r="I349" s="43">
        <v>33.0</v>
      </c>
      <c r="J349" s="43">
        <v>16.25</v>
      </c>
      <c r="K349" s="43">
        <v>16.25</v>
      </c>
      <c r="L349" s="43">
        <v>0.0</v>
      </c>
      <c r="M349" s="43">
        <v>0.25</v>
      </c>
      <c r="N349" s="43">
        <v>0.25</v>
      </c>
      <c r="O349" s="43">
        <v>0.0</v>
      </c>
      <c r="P349" s="43">
        <v>0.0</v>
      </c>
      <c r="Q349" s="43">
        <v>0.0</v>
      </c>
      <c r="R349" s="43">
        <v>0.0</v>
      </c>
      <c r="S349" s="48" t="b">
        <v>0</v>
      </c>
      <c r="T349" s="48" t="b">
        <v>0</v>
      </c>
      <c r="U349" s="48" t="b">
        <v>0</v>
      </c>
      <c r="V349" s="43">
        <v>0.0</v>
      </c>
      <c r="W349" s="43">
        <v>120.0</v>
      </c>
      <c r="X349" s="43">
        <v>10.0</v>
      </c>
      <c r="Y349" s="48" t="s">
        <v>955</v>
      </c>
      <c r="Z349" s="48" t="s">
        <v>955</v>
      </c>
      <c r="AA349" s="48" t="s">
        <v>955</v>
      </c>
      <c r="AB349" s="48" t="s">
        <v>1967</v>
      </c>
      <c r="AC349" s="48">
        <v>1.0</v>
      </c>
      <c r="AD349" s="48" t="s">
        <v>1968</v>
      </c>
      <c r="AE349" s="48" t="s">
        <v>955</v>
      </c>
      <c r="AF349" s="48" t="s">
        <v>955</v>
      </c>
      <c r="AG349" s="48" t="s">
        <v>2133</v>
      </c>
      <c r="AH349" s="48"/>
      <c r="AI349" s="48"/>
      <c r="AJ349" s="48"/>
      <c r="AK349" s="48"/>
    </row>
    <row r="350" ht="22.5" customHeight="1">
      <c r="A350" s="58">
        <v>349.0</v>
      </c>
      <c r="B350" s="227">
        <f t="array" ref="B350">XLOOKUP(C350,SwiggyInvoiceAnnexture!$B$3:$B992,SwiggyInvoiceAnnexture!$A$3:$A992,"Order Not Found",0,1)</f>
        <v>45842</v>
      </c>
      <c r="C350" s="48">
        <v>2.09749370957418E14</v>
      </c>
      <c r="D350" s="48" t="s">
        <v>1563</v>
      </c>
      <c r="E350" s="248">
        <v>45832.884201388886</v>
      </c>
      <c r="F350" s="248">
        <v>45832.884421296294</v>
      </c>
      <c r="G350" s="248">
        <v>45832.91826388889</v>
      </c>
      <c r="H350" s="43">
        <v>520.0</v>
      </c>
      <c r="I350" s="43">
        <v>24.76</v>
      </c>
      <c r="J350" s="43">
        <v>12.0</v>
      </c>
      <c r="K350" s="43">
        <v>12.0</v>
      </c>
      <c r="L350" s="43">
        <v>0.0</v>
      </c>
      <c r="M350" s="43">
        <v>0.38</v>
      </c>
      <c r="N350" s="43">
        <v>0.38</v>
      </c>
      <c r="O350" s="43">
        <v>0.0</v>
      </c>
      <c r="P350" s="43">
        <v>0.0</v>
      </c>
      <c r="Q350" s="43">
        <v>0.0</v>
      </c>
      <c r="R350" s="43">
        <v>0.0</v>
      </c>
      <c r="S350" s="48" t="b">
        <v>0</v>
      </c>
      <c r="T350" s="48" t="b">
        <v>0</v>
      </c>
      <c r="U350" s="48" t="b">
        <v>0</v>
      </c>
      <c r="V350" s="43">
        <v>0.0</v>
      </c>
      <c r="W350" s="43">
        <v>0.0</v>
      </c>
      <c r="X350" s="43">
        <v>15.0</v>
      </c>
      <c r="Y350" s="48" t="s">
        <v>955</v>
      </c>
      <c r="Z350" s="48" t="s">
        <v>955</v>
      </c>
      <c r="AA350" s="48" t="s">
        <v>955</v>
      </c>
      <c r="AB350" s="48" t="s">
        <v>1967</v>
      </c>
      <c r="AC350" s="48">
        <v>1.0</v>
      </c>
      <c r="AD350" s="48" t="s">
        <v>1968</v>
      </c>
      <c r="AE350" s="48" t="s">
        <v>955</v>
      </c>
      <c r="AF350" s="48" t="s">
        <v>955</v>
      </c>
      <c r="AG350" s="48" t="s">
        <v>2114</v>
      </c>
      <c r="AH350" s="48"/>
      <c r="AI350" s="48"/>
      <c r="AJ350" s="48"/>
      <c r="AK350" s="48"/>
    </row>
    <row r="351" ht="22.5" customHeight="1">
      <c r="A351" s="58">
        <v>350.0</v>
      </c>
      <c r="B351" s="227">
        <f t="array" ref="B351">XLOOKUP(C351,SwiggyInvoiceAnnexture!$B$3:$B992,SwiggyInvoiceAnnexture!$A$3:$A992,"Order Not Found",0,1)</f>
        <v>45842</v>
      </c>
      <c r="C351" s="48">
        <v>2.09755643330064E14</v>
      </c>
      <c r="D351" s="48" t="s">
        <v>1563</v>
      </c>
      <c r="E351" s="248">
        <v>45832.95673611111</v>
      </c>
      <c r="F351" s="248">
        <v>45832.95707175926</v>
      </c>
      <c r="G351" s="248">
        <v>45832.97789351852</v>
      </c>
      <c r="H351" s="43">
        <v>708.0</v>
      </c>
      <c r="I351" s="43">
        <v>28.0</v>
      </c>
      <c r="J351" s="43">
        <v>13.75</v>
      </c>
      <c r="K351" s="43">
        <v>13.75</v>
      </c>
      <c r="L351" s="43">
        <v>0.0</v>
      </c>
      <c r="M351" s="43">
        <v>0.25</v>
      </c>
      <c r="N351" s="43">
        <v>0.25</v>
      </c>
      <c r="O351" s="43">
        <v>0.0</v>
      </c>
      <c r="P351" s="43">
        <v>0.0</v>
      </c>
      <c r="Q351" s="43">
        <v>0.0</v>
      </c>
      <c r="R351" s="43">
        <v>0.0</v>
      </c>
      <c r="S351" s="48" t="b">
        <v>0</v>
      </c>
      <c r="T351" s="48" t="b">
        <v>0</v>
      </c>
      <c r="U351" s="48" t="b">
        <v>0</v>
      </c>
      <c r="V351" s="43">
        <v>0.0</v>
      </c>
      <c r="W351" s="43">
        <v>120.0</v>
      </c>
      <c r="X351" s="43">
        <v>10.0</v>
      </c>
      <c r="Y351" s="48" t="s">
        <v>955</v>
      </c>
      <c r="Z351" s="48" t="s">
        <v>955</v>
      </c>
      <c r="AA351" s="48" t="s">
        <v>955</v>
      </c>
      <c r="AB351" s="48" t="s">
        <v>1967</v>
      </c>
      <c r="AC351" s="48">
        <v>1.0</v>
      </c>
      <c r="AD351" s="48" t="s">
        <v>1968</v>
      </c>
      <c r="AE351" s="48" t="s">
        <v>955</v>
      </c>
      <c r="AF351" s="48" t="s">
        <v>955</v>
      </c>
      <c r="AG351" s="48" t="s">
        <v>2121</v>
      </c>
      <c r="AH351" s="48"/>
      <c r="AI351" s="48"/>
      <c r="AJ351" s="48"/>
      <c r="AK351" s="48"/>
    </row>
    <row r="352" ht="22.5" customHeight="1">
      <c r="A352" s="58">
        <v>351.0</v>
      </c>
      <c r="B352" s="227">
        <f t="array" ref="B352">XLOOKUP(C352,SwiggyInvoiceAnnexture!$B$3:$B992,SwiggyInvoiceAnnexture!$A$3:$A992,"Order Not Found",0,1)</f>
        <v>45842</v>
      </c>
      <c r="C352" s="48">
        <v>2.09804397076218E14</v>
      </c>
      <c r="D352" s="48" t="s">
        <v>1563</v>
      </c>
      <c r="E352" s="248">
        <v>45833.521006944444</v>
      </c>
      <c r="F352" s="248">
        <v>45833.52113425926</v>
      </c>
      <c r="G352" s="248">
        <v>45833.55335648148</v>
      </c>
      <c r="H352" s="43">
        <v>1758.0</v>
      </c>
      <c r="I352" s="43">
        <v>78.0</v>
      </c>
      <c r="J352" s="43">
        <v>38.5</v>
      </c>
      <c r="K352" s="43">
        <v>38.5</v>
      </c>
      <c r="L352" s="43">
        <v>0.0</v>
      </c>
      <c r="M352" s="43">
        <v>0.5</v>
      </c>
      <c r="N352" s="43">
        <v>0.5</v>
      </c>
      <c r="O352" s="43">
        <v>0.0</v>
      </c>
      <c r="P352" s="43">
        <v>0.0</v>
      </c>
      <c r="Q352" s="43">
        <v>0.0</v>
      </c>
      <c r="R352" s="43">
        <v>0.0</v>
      </c>
      <c r="S352" s="48" t="b">
        <v>0</v>
      </c>
      <c r="T352" s="48" t="b">
        <v>0</v>
      </c>
      <c r="U352" s="48" t="b">
        <v>0</v>
      </c>
      <c r="V352" s="43">
        <v>0.0</v>
      </c>
      <c r="W352" s="43">
        <v>119.99</v>
      </c>
      <c r="X352" s="43">
        <v>20.0</v>
      </c>
      <c r="Y352" s="48" t="s">
        <v>955</v>
      </c>
      <c r="Z352" s="48" t="s">
        <v>955</v>
      </c>
      <c r="AA352" s="48" t="s">
        <v>955</v>
      </c>
      <c r="AB352" s="48" t="s">
        <v>1967</v>
      </c>
      <c r="AC352" s="48">
        <v>2.0</v>
      </c>
      <c r="AD352" s="48" t="s">
        <v>1968</v>
      </c>
      <c r="AE352" s="48" t="s">
        <v>955</v>
      </c>
      <c r="AF352" s="48" t="s">
        <v>955</v>
      </c>
      <c r="AG352" s="48" t="s">
        <v>2134</v>
      </c>
      <c r="AH352" s="48" t="s">
        <v>2135</v>
      </c>
      <c r="AI352" s="48"/>
      <c r="AJ352" s="48"/>
      <c r="AK352" s="48"/>
    </row>
    <row r="353" ht="22.5" customHeight="1">
      <c r="A353" s="58">
        <v>352.0</v>
      </c>
      <c r="B353" s="227">
        <f t="array" ref="B353">XLOOKUP(C353,SwiggyInvoiceAnnexture!$B$3:$B992,SwiggyInvoiceAnnexture!$A$3:$A992,"Order Not Found",0,1)</f>
        <v>45842</v>
      </c>
      <c r="C353" s="48">
        <v>2.09830258724533E14</v>
      </c>
      <c r="D353" s="48" t="s">
        <v>1563</v>
      </c>
      <c r="E353" s="248">
        <v>45833.82040509259</v>
      </c>
      <c r="F353" s="248">
        <v>45833.82068287037</v>
      </c>
      <c r="G353" s="248">
        <v>45833.84462962963</v>
      </c>
      <c r="H353" s="43">
        <v>1034.0</v>
      </c>
      <c r="I353" s="43">
        <v>49.26</v>
      </c>
      <c r="J353" s="43">
        <v>24.0</v>
      </c>
      <c r="K353" s="43">
        <v>24.0</v>
      </c>
      <c r="L353" s="43">
        <v>0.0</v>
      </c>
      <c r="M353" s="43">
        <v>0.63</v>
      </c>
      <c r="N353" s="43">
        <v>0.63</v>
      </c>
      <c r="O353" s="43">
        <v>0.0</v>
      </c>
      <c r="P353" s="43">
        <v>0.0</v>
      </c>
      <c r="Q353" s="43">
        <v>0.0</v>
      </c>
      <c r="R353" s="43">
        <v>0.0</v>
      </c>
      <c r="S353" s="48" t="b">
        <v>0</v>
      </c>
      <c r="T353" s="48" t="b">
        <v>0</v>
      </c>
      <c r="U353" s="48" t="b">
        <v>0</v>
      </c>
      <c r="V353" s="43">
        <v>0.0</v>
      </c>
      <c r="W353" s="43">
        <v>0.0</v>
      </c>
      <c r="X353" s="43">
        <v>25.0</v>
      </c>
      <c r="Y353" s="48" t="s">
        <v>955</v>
      </c>
      <c r="Z353" s="48" t="s">
        <v>955</v>
      </c>
      <c r="AA353" s="48" t="s">
        <v>955</v>
      </c>
      <c r="AB353" s="48" t="s">
        <v>1967</v>
      </c>
      <c r="AC353" s="48">
        <v>2.0</v>
      </c>
      <c r="AD353" s="48" t="s">
        <v>1968</v>
      </c>
      <c r="AE353" s="48" t="s">
        <v>955</v>
      </c>
      <c r="AF353" s="48" t="s">
        <v>955</v>
      </c>
      <c r="AG353" s="48" t="s">
        <v>2136</v>
      </c>
      <c r="AH353" s="48" t="s">
        <v>2137</v>
      </c>
      <c r="AI353" s="48"/>
      <c r="AJ353" s="48"/>
      <c r="AK353" s="48"/>
    </row>
    <row r="354" ht="22.5" customHeight="1">
      <c r="A354" s="58">
        <v>353.0</v>
      </c>
      <c r="B354" s="227">
        <f t="array" ref="B354">XLOOKUP(C354,SwiggyInvoiceAnnexture!$B$3:$B992,SwiggyInvoiceAnnexture!$A$3:$A992,"Order Not Found",0,1)</f>
        <v>45842</v>
      </c>
      <c r="C354" s="48">
        <v>2.09830888136445E14</v>
      </c>
      <c r="D354" s="48" t="s">
        <v>1563</v>
      </c>
      <c r="E354" s="248">
        <v>45833.82780092592</v>
      </c>
      <c r="F354" s="248">
        <v>45833.82795138889</v>
      </c>
      <c r="G354" s="248">
        <v>45833.858460648145</v>
      </c>
      <c r="H354" s="43">
        <v>2073.0</v>
      </c>
      <c r="I354" s="43">
        <v>93.0</v>
      </c>
      <c r="J354" s="43">
        <v>46.0</v>
      </c>
      <c r="K354" s="43">
        <v>46.0</v>
      </c>
      <c r="L354" s="43">
        <v>0.0</v>
      </c>
      <c r="M354" s="43">
        <v>0.5</v>
      </c>
      <c r="N354" s="43">
        <v>0.5</v>
      </c>
      <c r="O354" s="43">
        <v>0.0</v>
      </c>
      <c r="P354" s="43">
        <v>0.0</v>
      </c>
      <c r="Q354" s="43">
        <v>0.0</v>
      </c>
      <c r="R354" s="43">
        <v>0.0</v>
      </c>
      <c r="S354" s="48" t="b">
        <v>0</v>
      </c>
      <c r="T354" s="48" t="b">
        <v>0</v>
      </c>
      <c r="U354" s="48" t="b">
        <v>0</v>
      </c>
      <c r="V354" s="43">
        <v>0.0</v>
      </c>
      <c r="W354" s="43">
        <v>119.99</v>
      </c>
      <c r="X354" s="43">
        <v>20.0</v>
      </c>
      <c r="Y354" s="48" t="s">
        <v>955</v>
      </c>
      <c r="Z354" s="48" t="s">
        <v>955</v>
      </c>
      <c r="AA354" s="48" t="s">
        <v>955</v>
      </c>
      <c r="AB354" s="48" t="s">
        <v>1967</v>
      </c>
      <c r="AC354" s="48">
        <v>2.0</v>
      </c>
      <c r="AD354" s="48" t="s">
        <v>1968</v>
      </c>
      <c r="AE354" s="48" t="s">
        <v>955</v>
      </c>
      <c r="AF354" s="48" t="s">
        <v>955</v>
      </c>
      <c r="AG354" s="48" t="s">
        <v>2138</v>
      </c>
      <c r="AH354" s="48" t="s">
        <v>2139</v>
      </c>
      <c r="AI354" s="48"/>
      <c r="AJ354" s="48"/>
      <c r="AK354" s="48"/>
    </row>
    <row r="355" ht="22.5" customHeight="1">
      <c r="A355" s="58">
        <v>354.0</v>
      </c>
      <c r="B355" s="227">
        <f t="array" ref="B355">XLOOKUP(C355,SwiggyInvoiceAnnexture!$B$3:$B992,SwiggyInvoiceAnnexture!$A$3:$A992,"Order Not Found",0,1)</f>
        <v>45842</v>
      </c>
      <c r="C355" s="48">
        <v>2.099110469297E14</v>
      </c>
      <c r="D355" s="48" t="s">
        <v>1563</v>
      </c>
      <c r="E355" s="248">
        <v>45834.75518518518</v>
      </c>
      <c r="F355" s="248">
        <v>45834.75534722222</v>
      </c>
      <c r="G355" s="248">
        <v>45834.78561342593</v>
      </c>
      <c r="H355" s="43">
        <v>630.0</v>
      </c>
      <c r="I355" s="43">
        <v>30.0</v>
      </c>
      <c r="J355" s="43">
        <v>14.75</v>
      </c>
      <c r="K355" s="43">
        <v>14.75</v>
      </c>
      <c r="L355" s="43">
        <v>0.0</v>
      </c>
      <c r="M355" s="43">
        <v>0.25</v>
      </c>
      <c r="N355" s="43">
        <v>0.25</v>
      </c>
      <c r="O355" s="43">
        <v>0.0</v>
      </c>
      <c r="P355" s="43">
        <v>0.0</v>
      </c>
      <c r="Q355" s="43">
        <v>0.0</v>
      </c>
      <c r="R355" s="43">
        <v>0.0</v>
      </c>
      <c r="S355" s="48" t="b">
        <v>0</v>
      </c>
      <c r="T355" s="48" t="b">
        <v>0</v>
      </c>
      <c r="U355" s="48" t="b">
        <v>0</v>
      </c>
      <c r="V355" s="43">
        <v>0.0</v>
      </c>
      <c r="W355" s="43">
        <v>0.0</v>
      </c>
      <c r="X355" s="43">
        <v>10.0</v>
      </c>
      <c r="Y355" s="48" t="s">
        <v>955</v>
      </c>
      <c r="Z355" s="48" t="s">
        <v>955</v>
      </c>
      <c r="AA355" s="48" t="s">
        <v>955</v>
      </c>
      <c r="AB355" s="48" t="s">
        <v>1967</v>
      </c>
      <c r="AC355" s="48">
        <v>1.0</v>
      </c>
      <c r="AD355" s="48" t="s">
        <v>1968</v>
      </c>
      <c r="AE355" s="48" t="s">
        <v>955</v>
      </c>
      <c r="AF355" s="48" t="s">
        <v>955</v>
      </c>
      <c r="AG355" s="48" t="s">
        <v>2140</v>
      </c>
      <c r="AH355" s="48"/>
      <c r="AI355" s="48"/>
      <c r="AJ355" s="48"/>
      <c r="AK355" s="48"/>
    </row>
    <row r="356" ht="22.5" customHeight="1">
      <c r="A356" s="58">
        <v>355.0</v>
      </c>
      <c r="B356" s="227">
        <f t="array" ref="B356">XLOOKUP(C356,SwiggyInvoiceAnnexture!$B$3:$B992,SwiggyInvoiceAnnexture!$A$3:$A992,"Order Not Found",0,1)</f>
        <v>45842</v>
      </c>
      <c r="C356" s="48">
        <v>2.09911260106971E14</v>
      </c>
      <c r="D356" s="48" t="s">
        <v>1563</v>
      </c>
      <c r="E356" s="248">
        <v>45834.757743055554</v>
      </c>
      <c r="F356" s="248">
        <v>45834.759409722225</v>
      </c>
      <c r="G356" s="248">
        <v>45834.794803240744</v>
      </c>
      <c r="H356" s="43">
        <v>1496.0</v>
      </c>
      <c r="I356" s="43">
        <v>65.5</v>
      </c>
      <c r="J356" s="43">
        <v>32.25</v>
      </c>
      <c r="K356" s="43">
        <v>32.25</v>
      </c>
      <c r="L356" s="43">
        <v>0.0</v>
      </c>
      <c r="M356" s="43">
        <v>0.5</v>
      </c>
      <c r="N356" s="43">
        <v>0.5</v>
      </c>
      <c r="O356" s="43">
        <v>0.0</v>
      </c>
      <c r="P356" s="43">
        <v>0.0</v>
      </c>
      <c r="Q356" s="43">
        <v>0.0</v>
      </c>
      <c r="R356" s="43">
        <v>0.0</v>
      </c>
      <c r="S356" s="48" t="b">
        <v>0</v>
      </c>
      <c r="T356" s="48" t="b">
        <v>0</v>
      </c>
      <c r="U356" s="48" t="b">
        <v>0</v>
      </c>
      <c r="V356" s="43">
        <v>0.0</v>
      </c>
      <c r="W356" s="43">
        <v>119.99</v>
      </c>
      <c r="X356" s="43">
        <v>20.0</v>
      </c>
      <c r="Y356" s="48" t="s">
        <v>955</v>
      </c>
      <c r="Z356" s="48" t="s">
        <v>955</v>
      </c>
      <c r="AA356" s="48" t="s">
        <v>955</v>
      </c>
      <c r="AB356" s="48" t="s">
        <v>1967</v>
      </c>
      <c r="AC356" s="48">
        <v>2.0</v>
      </c>
      <c r="AD356" s="48" t="s">
        <v>1968</v>
      </c>
      <c r="AE356" s="48" t="s">
        <v>955</v>
      </c>
      <c r="AF356" s="48" t="s">
        <v>955</v>
      </c>
      <c r="AG356" s="48" t="s">
        <v>2141</v>
      </c>
      <c r="AH356" s="48" t="s">
        <v>2142</v>
      </c>
      <c r="AI356" s="48"/>
      <c r="AJ356" s="48"/>
      <c r="AK356" s="48"/>
    </row>
    <row r="357" ht="22.5" customHeight="1">
      <c r="A357" s="58">
        <v>356.0</v>
      </c>
      <c r="B357" s="227">
        <f t="array" ref="B357">XLOOKUP(C357,SwiggyInvoiceAnnexture!$B$3:$B992,SwiggyInvoiceAnnexture!$A$3:$A992,"Order Not Found",0,1)</f>
        <v>45842</v>
      </c>
      <c r="C357" s="48">
        <v>2.0991224986119E14</v>
      </c>
      <c r="D357" s="48" t="s">
        <v>1563</v>
      </c>
      <c r="E357" s="248">
        <v>45834.76929398148</v>
      </c>
      <c r="F357" s="248">
        <v>45834.769421296296</v>
      </c>
      <c r="G357" s="248">
        <v>45834.791238425925</v>
      </c>
      <c r="H357" s="43">
        <v>718.0</v>
      </c>
      <c r="I357" s="43">
        <v>28.5</v>
      </c>
      <c r="J357" s="43">
        <v>14.0</v>
      </c>
      <c r="K357" s="43">
        <v>14.0</v>
      </c>
      <c r="L357" s="43">
        <v>0.0</v>
      </c>
      <c r="M357" s="43">
        <v>0.25</v>
      </c>
      <c r="N357" s="43">
        <v>0.25</v>
      </c>
      <c r="O357" s="43">
        <v>0.0</v>
      </c>
      <c r="P357" s="43">
        <v>0.0</v>
      </c>
      <c r="Q357" s="43">
        <v>0.0</v>
      </c>
      <c r="R357" s="43">
        <v>0.0</v>
      </c>
      <c r="S357" s="48" t="b">
        <v>0</v>
      </c>
      <c r="T357" s="48" t="b">
        <v>0</v>
      </c>
      <c r="U357" s="48" t="b">
        <v>0</v>
      </c>
      <c r="V357" s="43">
        <v>0.0</v>
      </c>
      <c r="W357" s="43">
        <v>120.0</v>
      </c>
      <c r="X357" s="43">
        <v>10.0</v>
      </c>
      <c r="Y357" s="48" t="s">
        <v>955</v>
      </c>
      <c r="Z357" s="48" t="s">
        <v>955</v>
      </c>
      <c r="AA357" s="48" t="s">
        <v>955</v>
      </c>
      <c r="AB357" s="48" t="s">
        <v>1967</v>
      </c>
      <c r="AC357" s="48">
        <v>1.0</v>
      </c>
      <c r="AD357" s="48" t="s">
        <v>1968</v>
      </c>
      <c r="AE357" s="48" t="s">
        <v>955</v>
      </c>
      <c r="AF357" s="48" t="s">
        <v>955</v>
      </c>
      <c r="AG357" s="48" t="s">
        <v>2142</v>
      </c>
      <c r="AH357" s="48"/>
      <c r="AI357" s="48"/>
      <c r="AJ357" s="48"/>
      <c r="AK357" s="48"/>
    </row>
    <row r="358" ht="22.5" customHeight="1">
      <c r="A358" s="58">
        <v>357.0</v>
      </c>
      <c r="B358" s="227">
        <f t="array" ref="B358">XLOOKUP(C358,SwiggyInvoiceAnnexture!$B$3:$B992,SwiggyInvoiceAnnexture!$A$3:$A992,"Order Not Found",0,1)</f>
        <v>45842</v>
      </c>
      <c r="C358" s="48">
        <v>2.09916086918896E14</v>
      </c>
      <c r="D358" s="48" t="s">
        <v>1563</v>
      </c>
      <c r="E358" s="248">
        <v>45834.813680555555</v>
      </c>
      <c r="F358" s="248">
        <v>45834.81392361111</v>
      </c>
      <c r="G358" s="248">
        <v>45834.849340277775</v>
      </c>
      <c r="H358" s="43">
        <v>1307.0</v>
      </c>
      <c r="I358" s="43">
        <v>56.5</v>
      </c>
      <c r="J358" s="43">
        <v>27.75</v>
      </c>
      <c r="K358" s="43">
        <v>27.75</v>
      </c>
      <c r="L358" s="43">
        <v>0.0</v>
      </c>
      <c r="M358" s="43">
        <v>0.5</v>
      </c>
      <c r="N358" s="43">
        <v>0.5</v>
      </c>
      <c r="O358" s="43">
        <v>0.0</v>
      </c>
      <c r="P358" s="43">
        <v>0.0</v>
      </c>
      <c r="Q358" s="43">
        <v>0.0</v>
      </c>
      <c r="R358" s="43">
        <v>0.0</v>
      </c>
      <c r="S358" s="48" t="b">
        <v>0</v>
      </c>
      <c r="T358" s="48" t="b">
        <v>0</v>
      </c>
      <c r="U358" s="48" t="b">
        <v>0</v>
      </c>
      <c r="V358" s="43">
        <v>0.0</v>
      </c>
      <c r="W358" s="43">
        <v>119.99</v>
      </c>
      <c r="X358" s="43">
        <v>20.0</v>
      </c>
      <c r="Y358" s="48" t="s">
        <v>955</v>
      </c>
      <c r="Z358" s="48" t="s">
        <v>955</v>
      </c>
      <c r="AA358" s="48" t="s">
        <v>955</v>
      </c>
      <c r="AB358" s="48" t="s">
        <v>1967</v>
      </c>
      <c r="AC358" s="48">
        <v>2.0</v>
      </c>
      <c r="AD358" s="48" t="s">
        <v>1968</v>
      </c>
      <c r="AE358" s="48" t="s">
        <v>955</v>
      </c>
      <c r="AF358" s="48" t="s">
        <v>955</v>
      </c>
      <c r="AG358" s="48" t="s">
        <v>2143</v>
      </c>
      <c r="AH358" s="48" t="s">
        <v>2140</v>
      </c>
      <c r="AI358" s="48"/>
      <c r="AJ358" s="48"/>
      <c r="AK358" s="48"/>
    </row>
    <row r="359" ht="22.5" customHeight="1">
      <c r="A359" s="58">
        <v>358.0</v>
      </c>
      <c r="B359" s="227">
        <f t="array" ref="B359">XLOOKUP(C359,SwiggyInvoiceAnnexture!$B$3:$B992,SwiggyInvoiceAnnexture!$A$3:$A992,"Order Not Found",0,1)</f>
        <v>45842</v>
      </c>
      <c r="C359" s="48">
        <v>2.09919278276414E14</v>
      </c>
      <c r="D359" s="48" t="s">
        <v>1563</v>
      </c>
      <c r="E359" s="248">
        <v>45834.850636574076</v>
      </c>
      <c r="F359" s="248">
        <v>45834.850752314815</v>
      </c>
      <c r="G359" s="248">
        <v>45834.873703703706</v>
      </c>
      <c r="H359" s="43">
        <v>619.0</v>
      </c>
      <c r="I359" s="43">
        <v>29.5</v>
      </c>
      <c r="J359" s="43">
        <v>14.5</v>
      </c>
      <c r="K359" s="43">
        <v>14.5</v>
      </c>
      <c r="L359" s="43">
        <v>0.0</v>
      </c>
      <c r="M359" s="43">
        <v>0.25</v>
      </c>
      <c r="N359" s="43">
        <v>0.25</v>
      </c>
      <c r="O359" s="43">
        <v>0.0</v>
      </c>
      <c r="P359" s="43">
        <v>0.0</v>
      </c>
      <c r="Q359" s="43">
        <v>0.0</v>
      </c>
      <c r="R359" s="43">
        <v>0.0</v>
      </c>
      <c r="S359" s="48" t="b">
        <v>0</v>
      </c>
      <c r="T359" s="48" t="b">
        <v>0</v>
      </c>
      <c r="U359" s="48" t="b">
        <v>0</v>
      </c>
      <c r="V359" s="43">
        <v>0.0</v>
      </c>
      <c r="W359" s="43">
        <v>0.0</v>
      </c>
      <c r="X359" s="43">
        <v>10.0</v>
      </c>
      <c r="Y359" s="48" t="s">
        <v>955</v>
      </c>
      <c r="Z359" s="48" t="s">
        <v>955</v>
      </c>
      <c r="AA359" s="48" t="s">
        <v>955</v>
      </c>
      <c r="AB359" s="48" t="s">
        <v>1967</v>
      </c>
      <c r="AC359" s="48">
        <v>1.0</v>
      </c>
      <c r="AD359" s="48" t="s">
        <v>1968</v>
      </c>
      <c r="AE359" s="48" t="s">
        <v>955</v>
      </c>
      <c r="AF359" s="48" t="s">
        <v>955</v>
      </c>
      <c r="AG359" s="48" t="s">
        <v>2144</v>
      </c>
      <c r="AH359" s="48"/>
      <c r="AI359" s="48"/>
      <c r="AJ359" s="48"/>
      <c r="AK359" s="48"/>
    </row>
    <row r="360" ht="22.5" customHeight="1">
      <c r="A360" s="58">
        <v>359.0</v>
      </c>
      <c r="B360" s="227">
        <f t="array" ref="B360">XLOOKUP(C360,SwiggyInvoiceAnnexture!$B$3:$B992,SwiggyInvoiceAnnexture!$A$3:$A992,"Order Not Found",0,1)</f>
        <v>45842</v>
      </c>
      <c r="C360" s="48">
        <v>2.09920573604023E14</v>
      </c>
      <c r="D360" s="48" t="s">
        <v>1563</v>
      </c>
      <c r="E360" s="248">
        <v>45834.86601851852</v>
      </c>
      <c r="F360" s="248">
        <v>45834.86615740741</v>
      </c>
      <c r="G360" s="248">
        <v>45834.89189814815</v>
      </c>
      <c r="H360" s="43">
        <v>1286.0</v>
      </c>
      <c r="I360" s="43">
        <v>55.5</v>
      </c>
      <c r="J360" s="43">
        <v>27.25</v>
      </c>
      <c r="K360" s="43">
        <v>27.25</v>
      </c>
      <c r="L360" s="43">
        <v>0.0</v>
      </c>
      <c r="M360" s="43">
        <v>0.5</v>
      </c>
      <c r="N360" s="43">
        <v>0.5</v>
      </c>
      <c r="O360" s="43">
        <v>0.0</v>
      </c>
      <c r="P360" s="43">
        <v>0.0</v>
      </c>
      <c r="Q360" s="43">
        <v>0.0</v>
      </c>
      <c r="R360" s="43">
        <v>0.0</v>
      </c>
      <c r="S360" s="48" t="b">
        <v>0</v>
      </c>
      <c r="T360" s="48" t="b">
        <v>0</v>
      </c>
      <c r="U360" s="48" t="b">
        <v>0</v>
      </c>
      <c r="V360" s="43">
        <v>0.0</v>
      </c>
      <c r="W360" s="43">
        <v>119.99</v>
      </c>
      <c r="X360" s="43">
        <v>20.0</v>
      </c>
      <c r="Y360" s="48" t="s">
        <v>955</v>
      </c>
      <c r="Z360" s="48" t="s">
        <v>955</v>
      </c>
      <c r="AA360" s="48" t="s">
        <v>955</v>
      </c>
      <c r="AB360" s="48" t="s">
        <v>1967</v>
      </c>
      <c r="AC360" s="48">
        <v>2.0</v>
      </c>
      <c r="AD360" s="48" t="s">
        <v>1968</v>
      </c>
      <c r="AE360" s="48" t="s">
        <v>955</v>
      </c>
      <c r="AF360" s="48" t="s">
        <v>955</v>
      </c>
      <c r="AG360" s="48" t="s">
        <v>2145</v>
      </c>
      <c r="AH360" s="48" t="s">
        <v>2146</v>
      </c>
      <c r="AI360" s="48"/>
      <c r="AJ360" s="48"/>
      <c r="AK360" s="48"/>
    </row>
    <row r="361" ht="22.5" customHeight="1">
      <c r="A361" s="58">
        <v>360.0</v>
      </c>
      <c r="B361" s="227">
        <f t="array" ref="B361">XLOOKUP(C361,SwiggyInvoiceAnnexture!$B$3:$B992,SwiggyInvoiceAnnexture!$A$3:$A992,"Order Not Found",0,1)</f>
        <v>45842</v>
      </c>
      <c r="C361" s="48">
        <v>2.09923008133353E14</v>
      </c>
      <c r="D361" s="48" t="s">
        <v>1563</v>
      </c>
      <c r="E361" s="248">
        <v>45834.89372685185</v>
      </c>
      <c r="F361" s="248">
        <v>45834.893900462965</v>
      </c>
      <c r="G361" s="248">
        <v>45834.92061342593</v>
      </c>
      <c r="H361" s="43">
        <v>1611.0</v>
      </c>
      <c r="I361" s="43">
        <v>71.0</v>
      </c>
      <c r="J361" s="43">
        <v>35.0</v>
      </c>
      <c r="K361" s="43">
        <v>35.0</v>
      </c>
      <c r="L361" s="43">
        <v>0.0</v>
      </c>
      <c r="M361" s="43">
        <v>0.5</v>
      </c>
      <c r="N361" s="43">
        <v>0.5</v>
      </c>
      <c r="O361" s="43">
        <v>0.0</v>
      </c>
      <c r="P361" s="43">
        <v>0.0</v>
      </c>
      <c r="Q361" s="43">
        <v>0.0</v>
      </c>
      <c r="R361" s="43">
        <v>0.0</v>
      </c>
      <c r="S361" s="48" t="b">
        <v>0</v>
      </c>
      <c r="T361" s="48" t="b">
        <v>0</v>
      </c>
      <c r="U361" s="48" t="b">
        <v>0</v>
      </c>
      <c r="V361" s="43">
        <v>0.0</v>
      </c>
      <c r="W361" s="43">
        <v>119.99</v>
      </c>
      <c r="X361" s="43">
        <v>20.0</v>
      </c>
      <c r="Y361" s="48" t="s">
        <v>955</v>
      </c>
      <c r="Z361" s="48" t="s">
        <v>955</v>
      </c>
      <c r="AA361" s="48" t="s">
        <v>955</v>
      </c>
      <c r="AB361" s="48" t="s">
        <v>1967</v>
      </c>
      <c r="AC361" s="48">
        <v>2.0</v>
      </c>
      <c r="AD361" s="48" t="s">
        <v>1968</v>
      </c>
      <c r="AE361" s="48" t="s">
        <v>955</v>
      </c>
      <c r="AF361" s="48" t="s">
        <v>955</v>
      </c>
      <c r="AG361" s="48" t="s">
        <v>2147</v>
      </c>
      <c r="AH361" s="48" t="s">
        <v>2148</v>
      </c>
      <c r="AI361" s="48"/>
      <c r="AJ361" s="48"/>
      <c r="AK361" s="48"/>
    </row>
    <row r="362" ht="22.5" customHeight="1">
      <c r="A362" s="58">
        <v>361.0</v>
      </c>
      <c r="B362" s="227">
        <f t="array" ref="B362">XLOOKUP(C362,SwiggyInvoiceAnnexture!$B$3:$B992,SwiggyInvoiceAnnexture!$A$3:$A992,"Order Not Found",0,1)</f>
        <v>45842</v>
      </c>
      <c r="C362" s="48">
        <v>2.0992307590926E14</v>
      </c>
      <c r="D362" s="48" t="s">
        <v>1563</v>
      </c>
      <c r="E362" s="248">
        <v>45834.89456018519</v>
      </c>
      <c r="F362" s="248">
        <v>45834.89475694444</v>
      </c>
      <c r="G362" s="248">
        <v>45834.92018518518</v>
      </c>
      <c r="H362" s="43">
        <v>876.0</v>
      </c>
      <c r="I362" s="43">
        <v>36.0</v>
      </c>
      <c r="J362" s="43">
        <v>17.75</v>
      </c>
      <c r="K362" s="43">
        <v>17.75</v>
      </c>
      <c r="L362" s="43">
        <v>0.0</v>
      </c>
      <c r="M362" s="43">
        <v>0.25</v>
      </c>
      <c r="N362" s="43">
        <v>0.25</v>
      </c>
      <c r="O362" s="43">
        <v>0.0</v>
      </c>
      <c r="P362" s="43">
        <v>0.0</v>
      </c>
      <c r="Q362" s="43">
        <v>0.0</v>
      </c>
      <c r="R362" s="43">
        <v>0.0</v>
      </c>
      <c r="S362" s="48" t="b">
        <v>0</v>
      </c>
      <c r="T362" s="48" t="b">
        <v>0</v>
      </c>
      <c r="U362" s="48" t="b">
        <v>0</v>
      </c>
      <c r="V362" s="43">
        <v>0.0</v>
      </c>
      <c r="W362" s="43">
        <v>120.0</v>
      </c>
      <c r="X362" s="43">
        <v>10.0</v>
      </c>
      <c r="Y362" s="48" t="s">
        <v>955</v>
      </c>
      <c r="Z362" s="48" t="s">
        <v>955</v>
      </c>
      <c r="AA362" s="48" t="s">
        <v>955</v>
      </c>
      <c r="AB362" s="48" t="s">
        <v>1967</v>
      </c>
      <c r="AC362" s="48">
        <v>1.0</v>
      </c>
      <c r="AD362" s="48" t="s">
        <v>1968</v>
      </c>
      <c r="AE362" s="48" t="s">
        <v>955</v>
      </c>
      <c r="AF362" s="48" t="s">
        <v>955</v>
      </c>
      <c r="AG362" s="48" t="s">
        <v>2149</v>
      </c>
      <c r="AH362" s="48"/>
      <c r="AI362" s="48"/>
      <c r="AJ362" s="48"/>
      <c r="AK362" s="48"/>
    </row>
    <row r="363" ht="22.5" customHeight="1">
      <c r="A363" s="58">
        <v>362.0</v>
      </c>
      <c r="B363" s="227">
        <f t="array" ref="B363">XLOOKUP(C363,SwiggyInvoiceAnnexture!$B$3:$B992,SwiggyInvoiceAnnexture!$A$3:$A992,"Order Not Found",0,1)</f>
        <v>45842</v>
      </c>
      <c r="C363" s="48">
        <v>2.09923624154277E14</v>
      </c>
      <c r="D363" s="48" t="s">
        <v>1563</v>
      </c>
      <c r="E363" s="248">
        <v>45834.900983796295</v>
      </c>
      <c r="F363" s="248">
        <v>45834.90115740741</v>
      </c>
      <c r="G363" s="248">
        <v>45834.927303240744</v>
      </c>
      <c r="H363" s="43">
        <v>1086.0</v>
      </c>
      <c r="I363" s="43">
        <v>46.0</v>
      </c>
      <c r="J363" s="43">
        <v>22.75</v>
      </c>
      <c r="K363" s="43">
        <v>22.75</v>
      </c>
      <c r="L363" s="43">
        <v>0.0</v>
      </c>
      <c r="M363" s="43">
        <v>0.25</v>
      </c>
      <c r="N363" s="43">
        <v>0.25</v>
      </c>
      <c r="O363" s="43">
        <v>0.0</v>
      </c>
      <c r="P363" s="43">
        <v>0.0</v>
      </c>
      <c r="Q363" s="43">
        <v>0.0</v>
      </c>
      <c r="R363" s="43">
        <v>0.0</v>
      </c>
      <c r="S363" s="48" t="b">
        <v>0</v>
      </c>
      <c r="T363" s="48" t="b">
        <v>0</v>
      </c>
      <c r="U363" s="48" t="b">
        <v>0</v>
      </c>
      <c r="V363" s="43">
        <v>0.0</v>
      </c>
      <c r="W363" s="43">
        <v>120.0</v>
      </c>
      <c r="X363" s="43">
        <v>10.0</v>
      </c>
      <c r="Y363" s="48" t="s">
        <v>955</v>
      </c>
      <c r="Z363" s="48" t="s">
        <v>955</v>
      </c>
      <c r="AA363" s="48" t="s">
        <v>955</v>
      </c>
      <c r="AB363" s="48" t="s">
        <v>1967</v>
      </c>
      <c r="AC363" s="48">
        <v>1.0</v>
      </c>
      <c r="AD363" s="48" t="s">
        <v>1968</v>
      </c>
      <c r="AE363" s="48" t="s">
        <v>955</v>
      </c>
      <c r="AF363" s="48" t="s">
        <v>955</v>
      </c>
      <c r="AG363" s="48" t="s">
        <v>2150</v>
      </c>
      <c r="AH363" s="48"/>
      <c r="AI363" s="48"/>
      <c r="AJ363" s="48"/>
      <c r="AK363" s="48"/>
    </row>
    <row r="364" ht="22.5" customHeight="1">
      <c r="A364" s="58">
        <v>363.0</v>
      </c>
      <c r="B364" s="227">
        <f t="array" ref="B364">XLOOKUP(C364,SwiggyInvoiceAnnexture!$B$3:$B992,SwiggyInvoiceAnnexture!$A$3:$A992,"Order Not Found",0,1)</f>
        <v>45842</v>
      </c>
      <c r="C364" s="48">
        <v>2.09924552620519E14</v>
      </c>
      <c r="D364" s="48" t="s">
        <v>1563</v>
      </c>
      <c r="E364" s="248">
        <v>45834.911678240744</v>
      </c>
      <c r="F364" s="248">
        <v>45834.91189814815</v>
      </c>
      <c r="G364" s="248">
        <v>45834.92873842592</v>
      </c>
      <c r="H364" s="43">
        <v>928.0</v>
      </c>
      <c r="I364" s="43">
        <v>38.5</v>
      </c>
      <c r="J364" s="43">
        <v>19.0</v>
      </c>
      <c r="K364" s="43">
        <v>19.0</v>
      </c>
      <c r="L364" s="43">
        <v>0.0</v>
      </c>
      <c r="M364" s="43">
        <v>0.25</v>
      </c>
      <c r="N364" s="43">
        <v>0.25</v>
      </c>
      <c r="O364" s="43">
        <v>0.0</v>
      </c>
      <c r="P364" s="43">
        <v>0.0</v>
      </c>
      <c r="Q364" s="43">
        <v>0.0</v>
      </c>
      <c r="R364" s="43">
        <v>0.0</v>
      </c>
      <c r="S364" s="48" t="b">
        <v>0</v>
      </c>
      <c r="T364" s="48" t="b">
        <v>0</v>
      </c>
      <c r="U364" s="48" t="b">
        <v>0</v>
      </c>
      <c r="V364" s="43">
        <v>0.0</v>
      </c>
      <c r="W364" s="43">
        <v>120.0</v>
      </c>
      <c r="X364" s="43">
        <v>10.0</v>
      </c>
      <c r="Y364" s="48" t="s">
        <v>955</v>
      </c>
      <c r="Z364" s="48" t="s">
        <v>955</v>
      </c>
      <c r="AA364" s="48" t="s">
        <v>955</v>
      </c>
      <c r="AB364" s="48" t="s">
        <v>1967</v>
      </c>
      <c r="AC364" s="48">
        <v>1.0</v>
      </c>
      <c r="AD364" s="48" t="s">
        <v>1968</v>
      </c>
      <c r="AE364" s="48" t="s">
        <v>955</v>
      </c>
      <c r="AF364" s="48" t="s">
        <v>955</v>
      </c>
      <c r="AG364" s="48" t="s">
        <v>2151</v>
      </c>
      <c r="AH364" s="48"/>
      <c r="AI364" s="48"/>
      <c r="AJ364" s="48"/>
      <c r="AK364" s="48"/>
    </row>
    <row r="365" ht="22.5" customHeight="1">
      <c r="A365" s="58">
        <v>364.0</v>
      </c>
      <c r="B365" s="227">
        <f t="array" ref="B365">XLOOKUP(C365,SwiggyInvoiceAnnexture!$B$3:$B992,SwiggyInvoiceAnnexture!$A$3:$A992,"Order Not Found",0,1)</f>
        <v>45842</v>
      </c>
      <c r="C365" s="48">
        <v>2.09924955149298E14</v>
      </c>
      <c r="D365" s="48" t="s">
        <v>1563</v>
      </c>
      <c r="E365" s="248">
        <v>45834.916342592594</v>
      </c>
      <c r="F365" s="248">
        <v>45834.916493055556</v>
      </c>
      <c r="G365" s="248">
        <v>45834.93892361111</v>
      </c>
      <c r="H365" s="43">
        <v>530.0</v>
      </c>
      <c r="I365" s="43">
        <v>25.26</v>
      </c>
      <c r="J365" s="43">
        <v>12.25</v>
      </c>
      <c r="K365" s="43">
        <v>12.25</v>
      </c>
      <c r="L365" s="43">
        <v>0.0</v>
      </c>
      <c r="M365" s="43">
        <v>0.38</v>
      </c>
      <c r="N365" s="43">
        <v>0.38</v>
      </c>
      <c r="O365" s="43">
        <v>0.0</v>
      </c>
      <c r="P365" s="43">
        <v>0.0</v>
      </c>
      <c r="Q365" s="43">
        <v>0.0</v>
      </c>
      <c r="R365" s="43">
        <v>0.0</v>
      </c>
      <c r="S365" s="48" t="b">
        <v>0</v>
      </c>
      <c r="T365" s="48" t="b">
        <v>0</v>
      </c>
      <c r="U365" s="48" t="b">
        <v>0</v>
      </c>
      <c r="V365" s="43">
        <v>0.0</v>
      </c>
      <c r="W365" s="43">
        <v>0.0</v>
      </c>
      <c r="X365" s="43">
        <v>15.0</v>
      </c>
      <c r="Y365" s="48" t="s">
        <v>955</v>
      </c>
      <c r="Z365" s="48" t="s">
        <v>955</v>
      </c>
      <c r="AA365" s="48" t="s">
        <v>955</v>
      </c>
      <c r="AB365" s="48" t="s">
        <v>1967</v>
      </c>
      <c r="AC365" s="48">
        <v>1.0</v>
      </c>
      <c r="AD365" s="48" t="s">
        <v>1968</v>
      </c>
      <c r="AE365" s="48" t="s">
        <v>955</v>
      </c>
      <c r="AF365" s="48" t="s">
        <v>955</v>
      </c>
      <c r="AG365" s="48" t="s">
        <v>2152</v>
      </c>
      <c r="AH365" s="48"/>
      <c r="AI365" s="48"/>
      <c r="AJ365" s="48"/>
      <c r="AK365" s="48"/>
    </row>
    <row r="366" ht="22.5" customHeight="1">
      <c r="A366" s="58">
        <v>365.0</v>
      </c>
      <c r="B366" s="227">
        <f t="array" ref="B366">XLOOKUP(C366,SwiggyInvoiceAnnexture!$B$3:$B992,SwiggyInvoiceAnnexture!$A$3:$A992,"Order Not Found",0,1)</f>
        <v>45842</v>
      </c>
      <c r="C366" s="48">
        <v>2.09928019124738E14</v>
      </c>
      <c r="D366" s="48" t="s">
        <v>1563</v>
      </c>
      <c r="E366" s="248">
        <v>45834.95217592592</v>
      </c>
      <c r="F366" s="248">
        <v>45834.95229166667</v>
      </c>
      <c r="G366" s="248">
        <v>45834.9753125</v>
      </c>
      <c r="H366" s="43">
        <v>598.0</v>
      </c>
      <c r="I366" s="43">
        <v>28.5</v>
      </c>
      <c r="J366" s="43">
        <v>14.0</v>
      </c>
      <c r="K366" s="43">
        <v>14.0</v>
      </c>
      <c r="L366" s="43">
        <v>0.0</v>
      </c>
      <c r="M366" s="43">
        <v>0.25</v>
      </c>
      <c r="N366" s="43">
        <v>0.25</v>
      </c>
      <c r="O366" s="43">
        <v>0.0</v>
      </c>
      <c r="P366" s="43">
        <v>0.0</v>
      </c>
      <c r="Q366" s="43">
        <v>0.0</v>
      </c>
      <c r="R366" s="43">
        <v>0.0</v>
      </c>
      <c r="S366" s="48" t="b">
        <v>0</v>
      </c>
      <c r="T366" s="48" t="b">
        <v>0</v>
      </c>
      <c r="U366" s="48" t="b">
        <v>0</v>
      </c>
      <c r="V366" s="43">
        <v>0.0</v>
      </c>
      <c r="W366" s="43">
        <v>0.0</v>
      </c>
      <c r="X366" s="43">
        <v>10.0</v>
      </c>
      <c r="Y366" s="48" t="s">
        <v>955</v>
      </c>
      <c r="Z366" s="48" t="s">
        <v>955</v>
      </c>
      <c r="AA366" s="48" t="s">
        <v>955</v>
      </c>
      <c r="AB366" s="48" t="s">
        <v>1967</v>
      </c>
      <c r="AC366" s="48">
        <v>1.0</v>
      </c>
      <c r="AD366" s="48" t="s">
        <v>1968</v>
      </c>
      <c r="AE366" s="48" t="s">
        <v>955</v>
      </c>
      <c r="AF366" s="48" t="s">
        <v>955</v>
      </c>
      <c r="AG366" s="48" t="s">
        <v>2153</v>
      </c>
      <c r="AH366" s="48"/>
      <c r="AI366" s="48"/>
      <c r="AJ366" s="48"/>
      <c r="AK366" s="48"/>
    </row>
    <row r="367" ht="22.5" customHeight="1">
      <c r="A367" s="58">
        <v>366.0</v>
      </c>
      <c r="B367" s="227">
        <f t="array" ref="B367">XLOOKUP(C367,SwiggyInvoiceAnnexture!$B$3:$B992,SwiggyInvoiceAnnexture!$A$3:$A992,"Order Not Found",0,1)</f>
        <v>45842</v>
      </c>
      <c r="C367" s="48">
        <v>2.09981299883703E14</v>
      </c>
      <c r="D367" s="48" t="s">
        <v>1563</v>
      </c>
      <c r="E367" s="248">
        <v>45835.5684837963</v>
      </c>
      <c r="F367" s="248">
        <v>45835.56878472222</v>
      </c>
      <c r="G367" s="248">
        <v>45835.59107638889</v>
      </c>
      <c r="H367" s="43">
        <v>771.0</v>
      </c>
      <c r="I367" s="43">
        <v>31.0</v>
      </c>
      <c r="J367" s="43">
        <v>15.25</v>
      </c>
      <c r="K367" s="43">
        <v>15.25</v>
      </c>
      <c r="L367" s="43">
        <v>0.0</v>
      </c>
      <c r="M367" s="43">
        <v>0.25</v>
      </c>
      <c r="N367" s="43">
        <v>0.25</v>
      </c>
      <c r="O367" s="43">
        <v>0.0</v>
      </c>
      <c r="P367" s="43">
        <v>0.0</v>
      </c>
      <c r="Q367" s="43">
        <v>0.0</v>
      </c>
      <c r="R367" s="43">
        <v>0.0</v>
      </c>
      <c r="S367" s="48" t="b">
        <v>0</v>
      </c>
      <c r="T367" s="48" t="b">
        <v>0</v>
      </c>
      <c r="U367" s="48" t="b">
        <v>0</v>
      </c>
      <c r="V367" s="43">
        <v>0.0</v>
      </c>
      <c r="W367" s="43">
        <v>120.0</v>
      </c>
      <c r="X367" s="43">
        <v>10.0</v>
      </c>
      <c r="Y367" s="48" t="s">
        <v>955</v>
      </c>
      <c r="Z367" s="48" t="s">
        <v>955</v>
      </c>
      <c r="AA367" s="48" t="s">
        <v>955</v>
      </c>
      <c r="AB367" s="48" t="s">
        <v>1967</v>
      </c>
      <c r="AC367" s="48">
        <v>1.0</v>
      </c>
      <c r="AD367" s="48" t="s">
        <v>1968</v>
      </c>
      <c r="AE367" s="48" t="s">
        <v>955</v>
      </c>
      <c r="AF367" s="48" t="s">
        <v>955</v>
      </c>
      <c r="AG367" s="48" t="s">
        <v>2154</v>
      </c>
      <c r="AH367" s="48"/>
      <c r="AI367" s="48"/>
      <c r="AJ367" s="48"/>
      <c r="AK367" s="48"/>
    </row>
    <row r="368" ht="22.5" customHeight="1">
      <c r="A368" s="58">
        <v>367.0</v>
      </c>
      <c r="B368" s="227">
        <f t="array" ref="B368">XLOOKUP(C368,SwiggyInvoiceAnnexture!$B$3:$B992,SwiggyInvoiceAnnexture!$A$3:$A992,"Order Not Found",0,1)</f>
        <v>45842</v>
      </c>
      <c r="C368" s="48">
        <v>2.09982168826654E14</v>
      </c>
      <c r="D368" s="48" t="s">
        <v>1563</v>
      </c>
      <c r="E368" s="248">
        <v>45835.57915509259</v>
      </c>
      <c r="F368" s="248">
        <v>45835.579351851855</v>
      </c>
      <c r="G368" s="248">
        <v>45835.61650462963</v>
      </c>
      <c r="H368" s="43">
        <v>802.0</v>
      </c>
      <c r="I368" s="43">
        <v>32.5</v>
      </c>
      <c r="J368" s="43">
        <v>16.0</v>
      </c>
      <c r="K368" s="43">
        <v>16.0</v>
      </c>
      <c r="L368" s="43">
        <v>0.0</v>
      </c>
      <c r="M368" s="43">
        <v>0.25</v>
      </c>
      <c r="N368" s="43">
        <v>0.25</v>
      </c>
      <c r="O368" s="43">
        <v>0.0</v>
      </c>
      <c r="P368" s="43">
        <v>0.0</v>
      </c>
      <c r="Q368" s="43">
        <v>0.0</v>
      </c>
      <c r="R368" s="43">
        <v>0.0</v>
      </c>
      <c r="S368" s="48" t="b">
        <v>0</v>
      </c>
      <c r="T368" s="48" t="b">
        <v>0</v>
      </c>
      <c r="U368" s="48" t="b">
        <v>0</v>
      </c>
      <c r="V368" s="43">
        <v>0.0</v>
      </c>
      <c r="W368" s="43">
        <v>120.0</v>
      </c>
      <c r="X368" s="43">
        <v>10.0</v>
      </c>
      <c r="Y368" s="48" t="s">
        <v>955</v>
      </c>
      <c r="Z368" s="48" t="s">
        <v>955</v>
      </c>
      <c r="AA368" s="48" t="s">
        <v>955</v>
      </c>
      <c r="AB368" s="48" t="s">
        <v>1967</v>
      </c>
      <c r="AC368" s="48">
        <v>1.0</v>
      </c>
      <c r="AD368" s="48" t="s">
        <v>1968</v>
      </c>
      <c r="AE368" s="48" t="s">
        <v>955</v>
      </c>
      <c r="AF368" s="48" t="s">
        <v>955</v>
      </c>
      <c r="AG368" s="48" t="s">
        <v>2155</v>
      </c>
      <c r="AH368" s="48"/>
      <c r="AI368" s="48"/>
      <c r="AJ368" s="48"/>
      <c r="AK368" s="48"/>
    </row>
    <row r="369" ht="22.5" customHeight="1">
      <c r="A369" s="58">
        <v>368.0</v>
      </c>
      <c r="B369" s="227">
        <f t="array" ref="B369">XLOOKUP(C369,SwiggyInvoiceAnnexture!$B$3:$B992,SwiggyInvoiceAnnexture!$A$3:$A992,"Order Not Found",0,1)</f>
        <v>45842</v>
      </c>
      <c r="C369" s="48">
        <v>2.09996369798013E14</v>
      </c>
      <c r="D369" s="48" t="s">
        <v>1563</v>
      </c>
      <c r="E369" s="248">
        <v>45835.74291666667</v>
      </c>
      <c r="F369" s="248">
        <v>45835.7430787037</v>
      </c>
      <c r="G369" s="248">
        <v>45835.78925925926</v>
      </c>
      <c r="H369" s="43">
        <v>2393.0</v>
      </c>
      <c r="I369" s="43">
        <v>108.26</v>
      </c>
      <c r="J369" s="43">
        <v>53.0</v>
      </c>
      <c r="K369" s="43">
        <v>53.0</v>
      </c>
      <c r="L369" s="43">
        <v>0.0</v>
      </c>
      <c r="M369" s="43">
        <v>1.13</v>
      </c>
      <c r="N369" s="43">
        <v>1.13</v>
      </c>
      <c r="O369" s="43">
        <v>0.0</v>
      </c>
      <c r="P369" s="43">
        <v>0.0</v>
      </c>
      <c r="Q369" s="43">
        <v>0.0</v>
      </c>
      <c r="R369" s="43">
        <v>0.0</v>
      </c>
      <c r="S369" s="48" t="b">
        <v>0</v>
      </c>
      <c r="T369" s="48" t="b">
        <v>0</v>
      </c>
      <c r="U369" s="48" t="b">
        <v>0</v>
      </c>
      <c r="V369" s="43">
        <v>0.0</v>
      </c>
      <c r="W369" s="43">
        <v>119.99</v>
      </c>
      <c r="X369" s="43">
        <v>45.0</v>
      </c>
      <c r="Y369" s="48" t="s">
        <v>955</v>
      </c>
      <c r="Z369" s="48" t="s">
        <v>955</v>
      </c>
      <c r="AA369" s="48" t="s">
        <v>955</v>
      </c>
      <c r="AB369" s="48" t="s">
        <v>1967</v>
      </c>
      <c r="AC369" s="48">
        <v>5.0</v>
      </c>
      <c r="AD369" s="48" t="s">
        <v>1968</v>
      </c>
      <c r="AE369" s="48" t="s">
        <v>955</v>
      </c>
      <c r="AF369" s="48" t="s">
        <v>955</v>
      </c>
      <c r="AG369" s="48" t="s">
        <v>2156</v>
      </c>
      <c r="AH369" s="48" t="s">
        <v>2157</v>
      </c>
      <c r="AI369" s="48" t="s">
        <v>2158</v>
      </c>
      <c r="AJ369" s="48" t="s">
        <v>2137</v>
      </c>
      <c r="AK369" s="48" t="s">
        <v>2140</v>
      </c>
    </row>
    <row r="370" ht="22.5" customHeight="1">
      <c r="A370" s="58">
        <v>369.0</v>
      </c>
      <c r="B370" s="227">
        <f t="array" ref="B370">XLOOKUP(C370,SwiggyInvoiceAnnexture!$B$3:$B992,SwiggyInvoiceAnnexture!$A$3:$A992,"Order Not Found",0,1)</f>
        <v>45842</v>
      </c>
      <c r="C370" s="48">
        <v>2.09999899326183E14</v>
      </c>
      <c r="D370" s="48" t="s">
        <v>1563</v>
      </c>
      <c r="E370" s="248">
        <v>45835.78380787037</v>
      </c>
      <c r="F370" s="248">
        <v>45835.7840162037</v>
      </c>
      <c r="G370" s="248">
        <v>45835.812939814816</v>
      </c>
      <c r="H370" s="43">
        <v>2273.0</v>
      </c>
      <c r="I370" s="43">
        <v>102.5</v>
      </c>
      <c r="J370" s="43">
        <v>50.5</v>
      </c>
      <c r="K370" s="43">
        <v>50.5</v>
      </c>
      <c r="L370" s="43">
        <v>0.0</v>
      </c>
      <c r="M370" s="43">
        <v>0.75</v>
      </c>
      <c r="N370" s="43">
        <v>0.75</v>
      </c>
      <c r="O370" s="43">
        <v>0.0</v>
      </c>
      <c r="P370" s="43">
        <v>0.0</v>
      </c>
      <c r="Q370" s="43">
        <v>0.0</v>
      </c>
      <c r="R370" s="43">
        <v>0.0</v>
      </c>
      <c r="S370" s="48" t="b">
        <v>0</v>
      </c>
      <c r="T370" s="48" t="b">
        <v>0</v>
      </c>
      <c r="U370" s="48" t="b">
        <v>0</v>
      </c>
      <c r="V370" s="43">
        <v>0.0</v>
      </c>
      <c r="W370" s="43">
        <v>119.99</v>
      </c>
      <c r="X370" s="43">
        <v>30.0</v>
      </c>
      <c r="Y370" s="48" t="s">
        <v>955</v>
      </c>
      <c r="Z370" s="48" t="s">
        <v>955</v>
      </c>
      <c r="AA370" s="48" t="s">
        <v>955</v>
      </c>
      <c r="AB370" s="48" t="s">
        <v>1967</v>
      </c>
      <c r="AC370" s="48">
        <v>3.0</v>
      </c>
      <c r="AD370" s="48" t="s">
        <v>1968</v>
      </c>
      <c r="AE370" s="48" t="s">
        <v>955</v>
      </c>
      <c r="AF370" s="48" t="s">
        <v>955</v>
      </c>
      <c r="AG370" s="48" t="s">
        <v>2159</v>
      </c>
      <c r="AH370" s="48" t="s">
        <v>2160</v>
      </c>
      <c r="AI370" s="48" t="s">
        <v>2161</v>
      </c>
      <c r="AJ370" s="48"/>
      <c r="AK370" s="48"/>
    </row>
    <row r="371" ht="22.5" customHeight="1">
      <c r="A371" s="58">
        <v>370.0</v>
      </c>
      <c r="B371" s="227">
        <f t="array" ref="B371">XLOOKUP(C371,SwiggyInvoiceAnnexture!$B$3:$B992,SwiggyInvoiceAnnexture!$A$3:$A992,"Order Not Found",0,1)</f>
        <v>45842</v>
      </c>
      <c r="C371" s="48">
        <v>2.10000021503287E14</v>
      </c>
      <c r="D371" s="48" t="s">
        <v>1563</v>
      </c>
      <c r="E371" s="248">
        <v>45835.78528935185</v>
      </c>
      <c r="F371" s="248">
        <v>45835.785405092596</v>
      </c>
      <c r="G371" s="248">
        <v>45835.80252314815</v>
      </c>
      <c r="H371" s="43">
        <v>457.0</v>
      </c>
      <c r="I371" s="43">
        <v>21.76</v>
      </c>
      <c r="J371" s="43">
        <v>10.5</v>
      </c>
      <c r="K371" s="43">
        <v>10.5</v>
      </c>
      <c r="L371" s="43">
        <v>0.0</v>
      </c>
      <c r="M371" s="43">
        <v>0.38</v>
      </c>
      <c r="N371" s="43">
        <v>0.38</v>
      </c>
      <c r="O371" s="43">
        <v>0.0</v>
      </c>
      <c r="P371" s="43">
        <v>0.0</v>
      </c>
      <c r="Q371" s="43">
        <v>0.0</v>
      </c>
      <c r="R371" s="43">
        <v>0.0</v>
      </c>
      <c r="S371" s="48" t="b">
        <v>0</v>
      </c>
      <c r="T371" s="48" t="b">
        <v>0</v>
      </c>
      <c r="U371" s="48" t="b">
        <v>0</v>
      </c>
      <c r="V371" s="43">
        <v>0.0</v>
      </c>
      <c r="W371" s="43">
        <v>0.0</v>
      </c>
      <c r="X371" s="43">
        <v>15.0</v>
      </c>
      <c r="Y371" s="48" t="s">
        <v>955</v>
      </c>
      <c r="Z371" s="48" t="s">
        <v>955</v>
      </c>
      <c r="AA371" s="48" t="s">
        <v>955</v>
      </c>
      <c r="AB371" s="48" t="s">
        <v>1967</v>
      </c>
      <c r="AC371" s="48">
        <v>1.0</v>
      </c>
      <c r="AD371" s="48" t="s">
        <v>1968</v>
      </c>
      <c r="AE371" s="48" t="s">
        <v>955</v>
      </c>
      <c r="AF371" s="48" t="s">
        <v>955</v>
      </c>
      <c r="AG371" s="48" t="s">
        <v>2137</v>
      </c>
      <c r="AH371" s="48"/>
      <c r="AI371" s="48"/>
      <c r="AJ371" s="48"/>
      <c r="AK371" s="48"/>
    </row>
    <row r="372" ht="22.5" customHeight="1">
      <c r="A372" s="58">
        <v>371.0</v>
      </c>
      <c r="B372" s="227">
        <f t="array" ref="B372">XLOOKUP(C372,SwiggyInvoiceAnnexture!$B$3:$B992,SwiggyInvoiceAnnexture!$A$3:$A992,"Order Not Found",0,1)</f>
        <v>45842</v>
      </c>
      <c r="C372" s="48">
        <v>2.10001103261108E14</v>
      </c>
      <c r="D372" s="48" t="s">
        <v>1563</v>
      </c>
      <c r="E372" s="248">
        <v>45835.797685185185</v>
      </c>
      <c r="F372" s="248">
        <v>45835.79787037037</v>
      </c>
      <c r="G372" s="248">
        <v>45835.833090277774</v>
      </c>
      <c r="H372" s="43">
        <v>1716.0</v>
      </c>
      <c r="I372" s="43">
        <v>76.0</v>
      </c>
      <c r="J372" s="43">
        <v>37.25</v>
      </c>
      <c r="K372" s="43">
        <v>37.25</v>
      </c>
      <c r="L372" s="43">
        <v>0.0</v>
      </c>
      <c r="M372" s="43">
        <v>0.75</v>
      </c>
      <c r="N372" s="43">
        <v>0.75</v>
      </c>
      <c r="O372" s="43">
        <v>0.0</v>
      </c>
      <c r="P372" s="43">
        <v>0.0</v>
      </c>
      <c r="Q372" s="43">
        <v>0.0</v>
      </c>
      <c r="R372" s="43">
        <v>0.0</v>
      </c>
      <c r="S372" s="48" t="b">
        <v>0</v>
      </c>
      <c r="T372" s="48" t="b">
        <v>0</v>
      </c>
      <c r="U372" s="48" t="b">
        <v>0</v>
      </c>
      <c r="V372" s="43">
        <v>0.0</v>
      </c>
      <c r="W372" s="43">
        <v>120.0</v>
      </c>
      <c r="X372" s="43">
        <v>30.0</v>
      </c>
      <c r="Y372" s="48" t="s">
        <v>955</v>
      </c>
      <c r="Z372" s="48" t="s">
        <v>955</v>
      </c>
      <c r="AA372" s="48" t="s">
        <v>955</v>
      </c>
      <c r="AB372" s="48" t="s">
        <v>1967</v>
      </c>
      <c r="AC372" s="48">
        <v>3.0</v>
      </c>
      <c r="AD372" s="48" t="s">
        <v>1968</v>
      </c>
      <c r="AE372" s="48" t="s">
        <v>955</v>
      </c>
      <c r="AF372" s="48" t="s">
        <v>955</v>
      </c>
      <c r="AG372" s="48" t="s">
        <v>2144</v>
      </c>
      <c r="AH372" s="48" t="s">
        <v>2162</v>
      </c>
      <c r="AI372" s="48" t="s">
        <v>2163</v>
      </c>
      <c r="AJ372" s="48"/>
      <c r="AK372" s="48"/>
    </row>
    <row r="373" ht="22.5" customHeight="1">
      <c r="A373" s="58">
        <v>372.0</v>
      </c>
      <c r="B373" s="227">
        <f t="array" ref="B373">XLOOKUP(C373,SwiggyInvoiceAnnexture!$B$3:$B992,SwiggyInvoiceAnnexture!$A$3:$A992,"Order Not Found",0,1)</f>
        <v>45842</v>
      </c>
      <c r="C373" s="48">
        <v>2.10002163239374E14</v>
      </c>
      <c r="D373" s="48" t="s">
        <v>1563</v>
      </c>
      <c r="E373" s="248">
        <v>45835.81</v>
      </c>
      <c r="F373" s="248">
        <v>45835.81015046296</v>
      </c>
      <c r="G373" s="248">
        <v>45835.85820601852</v>
      </c>
      <c r="H373" s="43">
        <v>509.0</v>
      </c>
      <c r="I373" s="43">
        <v>24.26</v>
      </c>
      <c r="J373" s="43">
        <v>11.75</v>
      </c>
      <c r="K373" s="43">
        <v>11.75</v>
      </c>
      <c r="L373" s="43">
        <v>0.0</v>
      </c>
      <c r="M373" s="43">
        <v>0.38</v>
      </c>
      <c r="N373" s="43">
        <v>0.38</v>
      </c>
      <c r="O373" s="43">
        <v>0.0</v>
      </c>
      <c r="P373" s="43">
        <v>0.0</v>
      </c>
      <c r="Q373" s="43">
        <v>0.0</v>
      </c>
      <c r="R373" s="43">
        <v>0.0</v>
      </c>
      <c r="S373" s="48" t="b">
        <v>0</v>
      </c>
      <c r="T373" s="48" t="b">
        <v>0</v>
      </c>
      <c r="U373" s="48" t="b">
        <v>0</v>
      </c>
      <c r="V373" s="43">
        <v>0.0</v>
      </c>
      <c r="W373" s="43">
        <v>0.0</v>
      </c>
      <c r="X373" s="43">
        <v>15.0</v>
      </c>
      <c r="Y373" s="48" t="s">
        <v>955</v>
      </c>
      <c r="Z373" s="48" t="s">
        <v>955</v>
      </c>
      <c r="AA373" s="48" t="s">
        <v>955</v>
      </c>
      <c r="AB373" s="48" t="s">
        <v>1967</v>
      </c>
      <c r="AC373" s="48">
        <v>1.0</v>
      </c>
      <c r="AD373" s="48" t="s">
        <v>1968</v>
      </c>
      <c r="AE373" s="48" t="s">
        <v>955</v>
      </c>
      <c r="AF373" s="48" t="s">
        <v>955</v>
      </c>
      <c r="AG373" s="48" t="s">
        <v>2164</v>
      </c>
      <c r="AH373" s="48"/>
      <c r="AI373" s="48"/>
      <c r="AJ373" s="48"/>
      <c r="AK373" s="48"/>
    </row>
    <row r="374" ht="22.5" customHeight="1">
      <c r="A374" s="58">
        <v>373.0</v>
      </c>
      <c r="B374" s="227">
        <f t="array" ref="B374">XLOOKUP(C374,SwiggyInvoiceAnnexture!$B$3:$B992,SwiggyInvoiceAnnexture!$A$3:$A992,"Order Not Found",0,1)</f>
        <v>45842</v>
      </c>
      <c r="C374" s="48">
        <v>2.100083783075E14</v>
      </c>
      <c r="D374" s="48" t="s">
        <v>1563</v>
      </c>
      <c r="E374" s="248">
        <v>45835.88186342592</v>
      </c>
      <c r="F374" s="248">
        <v>45835.88208333333</v>
      </c>
      <c r="G374" s="248">
        <v>45835.90657407408</v>
      </c>
      <c r="H374" s="43">
        <v>718.0</v>
      </c>
      <c r="I374" s="43">
        <v>28.5</v>
      </c>
      <c r="J374" s="43">
        <v>14.0</v>
      </c>
      <c r="K374" s="43">
        <v>14.0</v>
      </c>
      <c r="L374" s="43">
        <v>0.0</v>
      </c>
      <c r="M374" s="43">
        <v>0.25</v>
      </c>
      <c r="N374" s="43">
        <v>0.25</v>
      </c>
      <c r="O374" s="43">
        <v>0.0</v>
      </c>
      <c r="P374" s="43">
        <v>0.0</v>
      </c>
      <c r="Q374" s="43">
        <v>0.0</v>
      </c>
      <c r="R374" s="43">
        <v>0.0</v>
      </c>
      <c r="S374" s="48" t="b">
        <v>0</v>
      </c>
      <c r="T374" s="48" t="b">
        <v>0</v>
      </c>
      <c r="U374" s="48" t="b">
        <v>0</v>
      </c>
      <c r="V374" s="43">
        <v>0.0</v>
      </c>
      <c r="W374" s="43">
        <v>120.0</v>
      </c>
      <c r="X374" s="43">
        <v>10.0</v>
      </c>
      <c r="Y374" s="48" t="s">
        <v>955</v>
      </c>
      <c r="Z374" s="48" t="s">
        <v>955</v>
      </c>
      <c r="AA374" s="48" t="s">
        <v>955</v>
      </c>
      <c r="AB374" s="48" t="s">
        <v>1967</v>
      </c>
      <c r="AC374" s="48">
        <v>1.0</v>
      </c>
      <c r="AD374" s="48" t="s">
        <v>1968</v>
      </c>
      <c r="AE374" s="48" t="s">
        <v>955</v>
      </c>
      <c r="AF374" s="48" t="s">
        <v>955</v>
      </c>
      <c r="AG374" s="48" t="s">
        <v>2142</v>
      </c>
      <c r="AH374" s="48"/>
      <c r="AI374" s="48"/>
      <c r="AJ374" s="48"/>
      <c r="AK374" s="48"/>
    </row>
    <row r="375" ht="22.5" customHeight="1">
      <c r="A375" s="58">
        <v>374.0</v>
      </c>
      <c r="B375" s="227">
        <f t="array" ref="B375">XLOOKUP(C375,SwiggyInvoiceAnnexture!$B$3:$B992,SwiggyInvoiceAnnexture!$A$3:$A992,"Order Not Found",0,1)</f>
        <v>45842</v>
      </c>
      <c r="C375" s="48">
        <v>2.10009364206114E14</v>
      </c>
      <c r="D375" s="48" t="s">
        <v>1563</v>
      </c>
      <c r="E375" s="248">
        <v>45835.893125</v>
      </c>
      <c r="F375" s="248">
        <v>45835.893275462964</v>
      </c>
      <c r="G375" s="248">
        <v>45835.922106481485</v>
      </c>
      <c r="H375" s="43">
        <v>3239.0</v>
      </c>
      <c r="I375" s="43">
        <v>148.5</v>
      </c>
      <c r="J375" s="43">
        <v>73.25</v>
      </c>
      <c r="K375" s="43">
        <v>73.25</v>
      </c>
      <c r="L375" s="43">
        <v>0.0</v>
      </c>
      <c r="M375" s="43">
        <v>1.0</v>
      </c>
      <c r="N375" s="43">
        <v>1.0</v>
      </c>
      <c r="O375" s="43">
        <v>0.0</v>
      </c>
      <c r="P375" s="43">
        <v>0.0</v>
      </c>
      <c r="Q375" s="43">
        <v>0.0</v>
      </c>
      <c r="R375" s="43">
        <v>0.0</v>
      </c>
      <c r="S375" s="48" t="b">
        <v>0</v>
      </c>
      <c r="T375" s="48" t="b">
        <v>0</v>
      </c>
      <c r="U375" s="48" t="b">
        <v>0</v>
      </c>
      <c r="V375" s="43">
        <v>0.0</v>
      </c>
      <c r="W375" s="43">
        <v>119.99</v>
      </c>
      <c r="X375" s="43">
        <v>40.0</v>
      </c>
      <c r="Y375" s="48" t="s">
        <v>955</v>
      </c>
      <c r="Z375" s="48" t="s">
        <v>955</v>
      </c>
      <c r="AA375" s="48" t="s">
        <v>955</v>
      </c>
      <c r="AB375" s="48" t="s">
        <v>1967</v>
      </c>
      <c r="AC375" s="48">
        <v>3.0</v>
      </c>
      <c r="AD375" s="48" t="s">
        <v>1968</v>
      </c>
      <c r="AE375" s="48" t="s">
        <v>955</v>
      </c>
      <c r="AF375" s="48" t="s">
        <v>955</v>
      </c>
      <c r="AG375" s="48" t="s">
        <v>2165</v>
      </c>
      <c r="AH375" s="48" t="s">
        <v>2153</v>
      </c>
      <c r="AI375" s="48" t="s">
        <v>2141</v>
      </c>
      <c r="AJ375" s="48"/>
      <c r="AK375" s="48"/>
    </row>
    <row r="376" ht="22.5" customHeight="1">
      <c r="A376" s="58">
        <v>375.0</v>
      </c>
      <c r="B376" s="227">
        <f t="array" ref="B376">XLOOKUP(C376,SwiggyInvoiceAnnexture!$B$3:$B992,SwiggyInvoiceAnnexture!$A$3:$A992,"Order Not Found",0,1)</f>
        <v>45842</v>
      </c>
      <c r="C376" s="48">
        <v>2.10011881818715E14</v>
      </c>
      <c r="D376" s="48" t="s">
        <v>1563</v>
      </c>
      <c r="E376" s="248">
        <v>45835.922418981485</v>
      </c>
      <c r="F376" s="248">
        <v>45835.92252314815</v>
      </c>
      <c r="G376" s="248">
        <v>45835.95165509259</v>
      </c>
      <c r="H376" s="43">
        <v>1138.0</v>
      </c>
      <c r="I376" s="43">
        <v>48.5</v>
      </c>
      <c r="J376" s="43">
        <v>23.75</v>
      </c>
      <c r="K376" s="43">
        <v>23.75</v>
      </c>
      <c r="L376" s="43">
        <v>0.0</v>
      </c>
      <c r="M376" s="43">
        <v>0.5</v>
      </c>
      <c r="N376" s="43">
        <v>0.5</v>
      </c>
      <c r="O376" s="43">
        <v>0.0</v>
      </c>
      <c r="P376" s="43">
        <v>0.0</v>
      </c>
      <c r="Q376" s="43">
        <v>0.0</v>
      </c>
      <c r="R376" s="43">
        <v>0.0</v>
      </c>
      <c r="S376" s="48" t="b">
        <v>0</v>
      </c>
      <c r="T376" s="48" t="b">
        <v>0</v>
      </c>
      <c r="U376" s="48" t="b">
        <v>0</v>
      </c>
      <c r="V376" s="43">
        <v>0.0</v>
      </c>
      <c r="W376" s="43">
        <v>120.0</v>
      </c>
      <c r="X376" s="43">
        <v>20.0</v>
      </c>
      <c r="Y376" s="48" t="s">
        <v>955</v>
      </c>
      <c r="Z376" s="48" t="s">
        <v>955</v>
      </c>
      <c r="AA376" s="48" t="s">
        <v>955</v>
      </c>
      <c r="AB376" s="48" t="s">
        <v>1967</v>
      </c>
      <c r="AC376" s="48">
        <v>2.0</v>
      </c>
      <c r="AD376" s="48" t="s">
        <v>1968</v>
      </c>
      <c r="AE376" s="48" t="s">
        <v>955</v>
      </c>
      <c r="AF376" s="48" t="s">
        <v>955</v>
      </c>
      <c r="AG376" s="48" t="s">
        <v>2166</v>
      </c>
      <c r="AH376" s="48" t="s">
        <v>2144</v>
      </c>
      <c r="AI376" s="48"/>
      <c r="AJ376" s="48"/>
      <c r="AK376" s="48"/>
    </row>
    <row r="377" ht="22.5" customHeight="1">
      <c r="A377" s="58">
        <v>376.0</v>
      </c>
      <c r="B377" s="227">
        <f t="array" ref="B377">XLOOKUP(C377,SwiggyInvoiceAnnexture!$B$3:$B992,SwiggyInvoiceAnnexture!$A$3:$A992,"Order Not Found",0,1)</f>
        <v>45842</v>
      </c>
      <c r="C377" s="48">
        <v>2.10063409476861E14</v>
      </c>
      <c r="D377" s="48" t="s">
        <v>1563</v>
      </c>
      <c r="E377" s="248">
        <v>45836.518854166665</v>
      </c>
      <c r="F377" s="248">
        <v>45836.51913194444</v>
      </c>
      <c r="G377" s="248">
        <v>45836.5459837963</v>
      </c>
      <c r="H377" s="43">
        <v>718.0</v>
      </c>
      <c r="I377" s="43">
        <v>28.5</v>
      </c>
      <c r="J377" s="43">
        <v>14.0</v>
      </c>
      <c r="K377" s="43">
        <v>14.0</v>
      </c>
      <c r="L377" s="43">
        <v>0.0</v>
      </c>
      <c r="M377" s="43">
        <v>0.25</v>
      </c>
      <c r="N377" s="43">
        <v>0.25</v>
      </c>
      <c r="O377" s="43">
        <v>0.0</v>
      </c>
      <c r="P377" s="43">
        <v>0.0</v>
      </c>
      <c r="Q377" s="43">
        <v>0.0</v>
      </c>
      <c r="R377" s="43">
        <v>0.0</v>
      </c>
      <c r="S377" s="48" t="b">
        <v>0</v>
      </c>
      <c r="T377" s="48" t="b">
        <v>0</v>
      </c>
      <c r="U377" s="48" t="b">
        <v>0</v>
      </c>
      <c r="V377" s="43">
        <v>0.0</v>
      </c>
      <c r="W377" s="43">
        <v>120.0</v>
      </c>
      <c r="X377" s="43">
        <v>10.0</v>
      </c>
      <c r="Y377" s="48" t="s">
        <v>955</v>
      </c>
      <c r="Z377" s="48" t="s">
        <v>955</v>
      </c>
      <c r="AA377" s="48" t="s">
        <v>955</v>
      </c>
      <c r="AB377" s="48" t="s">
        <v>1967</v>
      </c>
      <c r="AC377" s="48">
        <v>1.0</v>
      </c>
      <c r="AD377" s="48" t="s">
        <v>1968</v>
      </c>
      <c r="AE377" s="48" t="s">
        <v>955</v>
      </c>
      <c r="AF377" s="48" t="s">
        <v>955</v>
      </c>
      <c r="AG377" s="48" t="s">
        <v>2145</v>
      </c>
      <c r="AH377" s="48"/>
      <c r="AI377" s="48"/>
      <c r="AJ377" s="48"/>
      <c r="AK377" s="48"/>
    </row>
    <row r="378" ht="22.5" customHeight="1">
      <c r="A378" s="58">
        <v>377.0</v>
      </c>
      <c r="B378" s="227">
        <f t="array" ref="B378">XLOOKUP(C378,SwiggyInvoiceAnnexture!$B$3:$B992,SwiggyInvoiceAnnexture!$A$3:$A992,"Order Not Found",0,1)</f>
        <v>45842</v>
      </c>
      <c r="C378" s="48">
        <v>2.10065160833316E14</v>
      </c>
      <c r="D378" s="48" t="s">
        <v>1563</v>
      </c>
      <c r="E378" s="248">
        <v>45836.540601851855</v>
      </c>
      <c r="F378" s="248">
        <v>45836.540821759256</v>
      </c>
      <c r="G378" s="248">
        <v>45836.57630787037</v>
      </c>
      <c r="H378" s="43">
        <v>1459.0</v>
      </c>
      <c r="I378" s="43">
        <v>69.5</v>
      </c>
      <c r="J378" s="43">
        <v>34.0</v>
      </c>
      <c r="K378" s="43">
        <v>34.0</v>
      </c>
      <c r="L378" s="43">
        <v>0.0</v>
      </c>
      <c r="M378" s="43">
        <v>0.75</v>
      </c>
      <c r="N378" s="43">
        <v>0.75</v>
      </c>
      <c r="O378" s="43">
        <v>0.0</v>
      </c>
      <c r="P378" s="43">
        <v>0.0</v>
      </c>
      <c r="Q378" s="43">
        <v>0.0</v>
      </c>
      <c r="R378" s="43">
        <v>0.0</v>
      </c>
      <c r="S378" s="48" t="b">
        <v>0</v>
      </c>
      <c r="T378" s="48" t="b">
        <v>0</v>
      </c>
      <c r="U378" s="48" t="b">
        <v>0</v>
      </c>
      <c r="V378" s="43">
        <v>0.0</v>
      </c>
      <c r="W378" s="43">
        <v>0.0</v>
      </c>
      <c r="X378" s="43">
        <v>30.0</v>
      </c>
      <c r="Y378" s="48" t="s">
        <v>955</v>
      </c>
      <c r="Z378" s="48" t="s">
        <v>955</v>
      </c>
      <c r="AA378" s="48" t="s">
        <v>955</v>
      </c>
      <c r="AB378" s="48" t="s">
        <v>1967</v>
      </c>
      <c r="AC378" s="48">
        <v>3.0</v>
      </c>
      <c r="AD378" s="48" t="s">
        <v>1968</v>
      </c>
      <c r="AE378" s="48" t="s">
        <v>955</v>
      </c>
      <c r="AF378" s="48" t="s">
        <v>955</v>
      </c>
      <c r="AG378" s="48" t="s">
        <v>2167</v>
      </c>
      <c r="AH378" s="48" t="s">
        <v>2168</v>
      </c>
      <c r="AI378" s="48" t="s">
        <v>2169</v>
      </c>
      <c r="AJ378" s="48"/>
      <c r="AK378" s="48"/>
    </row>
    <row r="379" ht="22.5" customHeight="1">
      <c r="A379" s="58">
        <v>378.0</v>
      </c>
      <c r="B379" s="227">
        <f t="array" ref="B379">XLOOKUP(C379,SwiggyInvoiceAnnexture!$B$3:$B992,SwiggyInvoiceAnnexture!$A$3:$A992,"Order Not Found",0,1)</f>
        <v>45842</v>
      </c>
      <c r="C379" s="48">
        <v>2.10065450968162E14</v>
      </c>
      <c r="D379" s="48" t="s">
        <v>1563</v>
      </c>
      <c r="E379" s="248">
        <v>45836.54244212963</v>
      </c>
      <c r="F379" s="248">
        <v>45836.54258101852</v>
      </c>
      <c r="G379" s="248">
        <v>45836.563425925924</v>
      </c>
      <c r="H379" s="43">
        <v>514.0</v>
      </c>
      <c r="I379" s="43">
        <v>24.5</v>
      </c>
      <c r="J379" s="43">
        <v>12.0</v>
      </c>
      <c r="K379" s="43">
        <v>12.0</v>
      </c>
      <c r="L379" s="43">
        <v>0.0</v>
      </c>
      <c r="M379" s="43">
        <v>0.25</v>
      </c>
      <c r="N379" s="43">
        <v>0.25</v>
      </c>
      <c r="O379" s="43">
        <v>0.0</v>
      </c>
      <c r="P379" s="43">
        <v>0.0</v>
      </c>
      <c r="Q379" s="43">
        <v>0.0</v>
      </c>
      <c r="R379" s="43">
        <v>0.0</v>
      </c>
      <c r="S379" s="48" t="b">
        <v>0</v>
      </c>
      <c r="T379" s="48" t="b">
        <v>0</v>
      </c>
      <c r="U379" s="48" t="b">
        <v>0</v>
      </c>
      <c r="V379" s="43">
        <v>0.0</v>
      </c>
      <c r="W379" s="43">
        <v>0.0</v>
      </c>
      <c r="X379" s="43">
        <v>10.0</v>
      </c>
      <c r="Y379" s="48" t="s">
        <v>955</v>
      </c>
      <c r="Z379" s="48" t="s">
        <v>955</v>
      </c>
      <c r="AA379" s="48" t="s">
        <v>955</v>
      </c>
      <c r="AB379" s="48" t="s">
        <v>1967</v>
      </c>
      <c r="AC379" s="48">
        <v>1.0</v>
      </c>
      <c r="AD379" s="48" t="s">
        <v>1968</v>
      </c>
      <c r="AE379" s="48" t="s">
        <v>955</v>
      </c>
      <c r="AF379" s="48" t="s">
        <v>955</v>
      </c>
      <c r="AG379" s="48" t="s">
        <v>2167</v>
      </c>
      <c r="AH379" s="48"/>
      <c r="AI379" s="48"/>
      <c r="AJ379" s="48"/>
      <c r="AK379" s="48"/>
    </row>
    <row r="380" ht="22.5" customHeight="1">
      <c r="A380" s="58">
        <v>379.0</v>
      </c>
      <c r="B380" s="227">
        <f t="array" ref="B380">XLOOKUP(C380,SwiggyInvoiceAnnexture!$B$3:$B992,SwiggyInvoiceAnnexture!$A$3:$A992,"Order Not Found",0,1)</f>
        <v>45842</v>
      </c>
      <c r="C380" s="48">
        <v>2.10065965766224E14</v>
      </c>
      <c r="D380" s="48" t="s">
        <v>1563</v>
      </c>
      <c r="E380" s="248">
        <v>45836.54837962963</v>
      </c>
      <c r="F380" s="248">
        <v>45836.54856481482</v>
      </c>
      <c r="G380" s="248">
        <v>45836.57366898148</v>
      </c>
      <c r="H380" s="43">
        <v>613.0</v>
      </c>
      <c r="I380" s="43">
        <v>23.5</v>
      </c>
      <c r="J380" s="43">
        <v>11.5</v>
      </c>
      <c r="K380" s="43">
        <v>11.5</v>
      </c>
      <c r="L380" s="43">
        <v>0.0</v>
      </c>
      <c r="M380" s="43">
        <v>0.25</v>
      </c>
      <c r="N380" s="43">
        <v>0.25</v>
      </c>
      <c r="O380" s="43">
        <v>0.0</v>
      </c>
      <c r="P380" s="43">
        <v>0.0</v>
      </c>
      <c r="Q380" s="43">
        <v>0.0</v>
      </c>
      <c r="R380" s="43">
        <v>0.0</v>
      </c>
      <c r="S380" s="48" t="b">
        <v>0</v>
      </c>
      <c r="T380" s="48" t="b">
        <v>0</v>
      </c>
      <c r="U380" s="48" t="b">
        <v>0</v>
      </c>
      <c r="V380" s="43">
        <v>0.0</v>
      </c>
      <c r="W380" s="43">
        <v>120.0</v>
      </c>
      <c r="X380" s="43">
        <v>10.0</v>
      </c>
      <c r="Y380" s="48" t="s">
        <v>955</v>
      </c>
      <c r="Z380" s="48" t="s">
        <v>955</v>
      </c>
      <c r="AA380" s="48" t="s">
        <v>955</v>
      </c>
      <c r="AB380" s="48" t="s">
        <v>1967</v>
      </c>
      <c r="AC380" s="48">
        <v>1.0</v>
      </c>
      <c r="AD380" s="48" t="s">
        <v>1968</v>
      </c>
      <c r="AE380" s="48" t="s">
        <v>955</v>
      </c>
      <c r="AF380" s="48" t="s">
        <v>955</v>
      </c>
      <c r="AG380" s="48" t="s">
        <v>2144</v>
      </c>
      <c r="AH380" s="48"/>
      <c r="AI380" s="48"/>
      <c r="AJ380" s="48"/>
      <c r="AK380" s="48"/>
    </row>
    <row r="381" ht="22.5" customHeight="1">
      <c r="A381" s="58">
        <v>380.0</v>
      </c>
      <c r="B381" s="227">
        <f t="array" ref="B381">XLOOKUP(C381,SwiggyInvoiceAnnexture!$B$3:$B992,SwiggyInvoiceAnnexture!$A$3:$A992,"Order Not Found",0,1)</f>
        <v>45842</v>
      </c>
      <c r="C381" s="48">
        <v>2.10084111508044E14</v>
      </c>
      <c r="D381" s="48" t="s">
        <v>1563</v>
      </c>
      <c r="E381" s="248">
        <v>45836.75850694445</v>
      </c>
      <c r="F381" s="248">
        <v>45836.75863425926</v>
      </c>
      <c r="G381" s="248">
        <v>45836.78592592593</v>
      </c>
      <c r="H381" s="43">
        <v>1548.0</v>
      </c>
      <c r="I381" s="43">
        <v>68.0</v>
      </c>
      <c r="J381" s="43">
        <v>33.75</v>
      </c>
      <c r="K381" s="43">
        <v>33.75</v>
      </c>
      <c r="L381" s="43">
        <v>0.0</v>
      </c>
      <c r="M381" s="43">
        <v>0.25</v>
      </c>
      <c r="N381" s="43">
        <v>0.25</v>
      </c>
      <c r="O381" s="43">
        <v>0.0</v>
      </c>
      <c r="P381" s="43">
        <v>0.0</v>
      </c>
      <c r="Q381" s="43">
        <v>0.0</v>
      </c>
      <c r="R381" s="43">
        <v>0.0</v>
      </c>
      <c r="S381" s="48" t="b">
        <v>0</v>
      </c>
      <c r="T381" s="48" t="b">
        <v>0</v>
      </c>
      <c r="U381" s="48" t="b">
        <v>0</v>
      </c>
      <c r="V381" s="43">
        <v>0.0</v>
      </c>
      <c r="W381" s="43">
        <v>120.0</v>
      </c>
      <c r="X381" s="43">
        <v>10.0</v>
      </c>
      <c r="Y381" s="48" t="s">
        <v>955</v>
      </c>
      <c r="Z381" s="48" t="s">
        <v>955</v>
      </c>
      <c r="AA381" s="48" t="s">
        <v>955</v>
      </c>
      <c r="AB381" s="48" t="s">
        <v>1967</v>
      </c>
      <c r="AC381" s="48">
        <v>2.0</v>
      </c>
      <c r="AD381" s="48" t="s">
        <v>1968</v>
      </c>
      <c r="AE381" s="48" t="s">
        <v>955</v>
      </c>
      <c r="AF381" s="48" t="s">
        <v>955</v>
      </c>
      <c r="AG381" s="48" t="s">
        <v>2170</v>
      </c>
      <c r="AH381" s="48" t="s">
        <v>2138</v>
      </c>
      <c r="AI381" s="48"/>
      <c r="AJ381" s="48"/>
      <c r="AK381" s="48"/>
    </row>
    <row r="382" ht="22.5" customHeight="1">
      <c r="A382" s="58">
        <v>381.0</v>
      </c>
      <c r="B382" s="227">
        <f t="array" ref="B382">XLOOKUP(C382,SwiggyInvoiceAnnexture!$B$3:$B992,SwiggyInvoiceAnnexture!$A$3:$A992,"Order Not Found",0,1)</f>
        <v>45842</v>
      </c>
      <c r="C382" s="48">
        <v>2.10088154759947E14</v>
      </c>
      <c r="D382" s="48" t="s">
        <v>1563</v>
      </c>
      <c r="E382" s="248">
        <v>45836.805185185185</v>
      </c>
      <c r="F382" s="248">
        <v>45836.80533564815</v>
      </c>
      <c r="G382" s="248">
        <v>45836.83797453704</v>
      </c>
      <c r="H382" s="43">
        <v>1931.0</v>
      </c>
      <c r="I382" s="43">
        <v>86.26</v>
      </c>
      <c r="J382" s="43">
        <v>42.5</v>
      </c>
      <c r="K382" s="43">
        <v>42.5</v>
      </c>
      <c r="L382" s="43">
        <v>0.0</v>
      </c>
      <c r="M382" s="43">
        <v>0.63</v>
      </c>
      <c r="N382" s="43">
        <v>0.63</v>
      </c>
      <c r="O382" s="43">
        <v>0.0</v>
      </c>
      <c r="P382" s="43">
        <v>0.0</v>
      </c>
      <c r="Q382" s="43">
        <v>0.0</v>
      </c>
      <c r="R382" s="43">
        <v>0.0</v>
      </c>
      <c r="S382" s="48" t="b">
        <v>0</v>
      </c>
      <c r="T382" s="48" t="b">
        <v>0</v>
      </c>
      <c r="U382" s="48" t="b">
        <v>0</v>
      </c>
      <c r="V382" s="43">
        <v>0.0</v>
      </c>
      <c r="W382" s="43">
        <v>120.0</v>
      </c>
      <c r="X382" s="43">
        <v>25.0</v>
      </c>
      <c r="Y382" s="48" t="s">
        <v>955</v>
      </c>
      <c r="Z382" s="48" t="s">
        <v>955</v>
      </c>
      <c r="AA382" s="48" t="s">
        <v>955</v>
      </c>
      <c r="AB382" s="48" t="s">
        <v>1967</v>
      </c>
      <c r="AC382" s="48">
        <v>2.0</v>
      </c>
      <c r="AD382" s="48" t="s">
        <v>1968</v>
      </c>
      <c r="AE382" s="48" t="s">
        <v>955</v>
      </c>
      <c r="AF382" s="48" t="s">
        <v>955</v>
      </c>
      <c r="AG382" s="48" t="s">
        <v>2171</v>
      </c>
      <c r="AH382" s="48" t="s">
        <v>2172</v>
      </c>
      <c r="AI382" s="48"/>
      <c r="AJ382" s="48"/>
      <c r="AK382" s="48"/>
    </row>
    <row r="383" ht="22.5" customHeight="1">
      <c r="A383" s="58">
        <v>382.0</v>
      </c>
      <c r="B383" s="227">
        <f t="array" ref="B383">XLOOKUP(C383,SwiggyInvoiceAnnexture!$B$3:$B992,SwiggyInvoiceAnnexture!$A$3:$A992,"Order Not Found",0,1)</f>
        <v>45842</v>
      </c>
      <c r="C383" s="48">
        <v>2.100894535031E14</v>
      </c>
      <c r="D383" s="48" t="s">
        <v>1563</v>
      </c>
      <c r="E383" s="248">
        <v>45836.820243055554</v>
      </c>
      <c r="F383" s="248">
        <v>45836.820335648146</v>
      </c>
      <c r="G383" s="248">
        <v>45836.846724537034</v>
      </c>
      <c r="H383" s="43">
        <v>624.0</v>
      </c>
      <c r="I383" s="43">
        <v>24.0</v>
      </c>
      <c r="J383" s="43">
        <v>11.75</v>
      </c>
      <c r="K383" s="43">
        <v>11.75</v>
      </c>
      <c r="L383" s="43">
        <v>0.0</v>
      </c>
      <c r="M383" s="43">
        <v>0.25</v>
      </c>
      <c r="N383" s="43">
        <v>0.25</v>
      </c>
      <c r="O383" s="43">
        <v>0.0</v>
      </c>
      <c r="P383" s="43">
        <v>0.0</v>
      </c>
      <c r="Q383" s="43">
        <v>0.0</v>
      </c>
      <c r="R383" s="43">
        <v>0.0</v>
      </c>
      <c r="S383" s="48" t="b">
        <v>0</v>
      </c>
      <c r="T383" s="48" t="b">
        <v>0</v>
      </c>
      <c r="U383" s="48" t="b">
        <v>0</v>
      </c>
      <c r="V383" s="43">
        <v>0.0</v>
      </c>
      <c r="W383" s="43">
        <v>120.0</v>
      </c>
      <c r="X383" s="43">
        <v>10.0</v>
      </c>
      <c r="Y383" s="48" t="s">
        <v>955</v>
      </c>
      <c r="Z383" s="48" t="s">
        <v>955</v>
      </c>
      <c r="AA383" s="48" t="s">
        <v>955</v>
      </c>
      <c r="AB383" s="48" t="s">
        <v>1967</v>
      </c>
      <c r="AC383" s="48">
        <v>1.0</v>
      </c>
      <c r="AD383" s="48" t="s">
        <v>1968</v>
      </c>
      <c r="AE383" s="48" t="s">
        <v>955</v>
      </c>
      <c r="AF383" s="48" t="s">
        <v>955</v>
      </c>
      <c r="AG383" s="48" t="s">
        <v>2173</v>
      </c>
      <c r="AH383" s="48"/>
      <c r="AI383" s="48"/>
      <c r="AJ383" s="48"/>
      <c r="AK383" s="48"/>
    </row>
    <row r="384" ht="22.5" customHeight="1">
      <c r="A384" s="58">
        <v>383.0</v>
      </c>
      <c r="B384" s="227">
        <f t="array" ref="B384">XLOOKUP(C384,SwiggyInvoiceAnnexture!$B$3:$B992,SwiggyInvoiceAnnexture!$A$3:$A992,"Order Not Found",0,1)</f>
        <v>45842</v>
      </c>
      <c r="C384" s="48">
        <v>2.10092329225262E14</v>
      </c>
      <c r="D384" s="48" t="s">
        <v>1563</v>
      </c>
      <c r="E384" s="248">
        <v>45836.85362268519</v>
      </c>
      <c r="F384" s="248">
        <v>45836.853784722225</v>
      </c>
      <c r="G384" s="248">
        <v>45836.89278935185</v>
      </c>
      <c r="H384" s="43">
        <v>3044.0</v>
      </c>
      <c r="I384" s="43">
        <v>139.26</v>
      </c>
      <c r="J384" s="43">
        <v>69.0</v>
      </c>
      <c r="K384" s="43">
        <v>69.0</v>
      </c>
      <c r="L384" s="43">
        <v>0.0</v>
      </c>
      <c r="M384" s="43">
        <v>0.63</v>
      </c>
      <c r="N384" s="43">
        <v>0.63</v>
      </c>
      <c r="O384" s="43">
        <v>0.0</v>
      </c>
      <c r="P384" s="43">
        <v>0.0</v>
      </c>
      <c r="Q384" s="43">
        <v>0.0</v>
      </c>
      <c r="R384" s="43">
        <v>0.0</v>
      </c>
      <c r="S384" s="48" t="b">
        <v>0</v>
      </c>
      <c r="T384" s="48" t="b">
        <v>0</v>
      </c>
      <c r="U384" s="48" t="b">
        <v>0</v>
      </c>
      <c r="V384" s="43">
        <v>0.0</v>
      </c>
      <c r="W384" s="43">
        <v>119.99</v>
      </c>
      <c r="X384" s="43">
        <v>25.0</v>
      </c>
      <c r="Y384" s="48" t="s">
        <v>955</v>
      </c>
      <c r="Z384" s="48" t="s">
        <v>955</v>
      </c>
      <c r="AA384" s="48" t="s">
        <v>955</v>
      </c>
      <c r="AB384" s="48" t="s">
        <v>1967</v>
      </c>
      <c r="AC384" s="48">
        <v>3.0</v>
      </c>
      <c r="AD384" s="48" t="s">
        <v>1968</v>
      </c>
      <c r="AE384" s="48" t="s">
        <v>955</v>
      </c>
      <c r="AF384" s="48" t="s">
        <v>955</v>
      </c>
      <c r="AG384" s="48" t="s">
        <v>2142</v>
      </c>
      <c r="AH384" s="48" t="s">
        <v>2137</v>
      </c>
      <c r="AI384" s="48" t="s">
        <v>2174</v>
      </c>
      <c r="AJ384" s="48"/>
      <c r="AK384" s="48"/>
    </row>
    <row r="385" ht="22.5" customHeight="1">
      <c r="A385" s="58">
        <v>384.0</v>
      </c>
      <c r="B385" s="227">
        <f t="array" ref="B385">XLOOKUP(C385,SwiggyInvoiceAnnexture!$B$3:$B992,SwiggyInvoiceAnnexture!$A$3:$A992,"Order Not Found",0,1)</f>
        <v>45842</v>
      </c>
      <c r="C385" s="48">
        <v>2.10096286797693E14</v>
      </c>
      <c r="D385" s="48" t="s">
        <v>1563</v>
      </c>
      <c r="E385" s="248">
        <v>45836.89962962963</v>
      </c>
      <c r="F385" s="248">
        <v>45836.89971064815</v>
      </c>
      <c r="G385" s="248">
        <v>45836.92119212963</v>
      </c>
      <c r="H385" s="43">
        <v>1086.0</v>
      </c>
      <c r="I385" s="43">
        <v>46.0</v>
      </c>
      <c r="J385" s="43">
        <v>22.75</v>
      </c>
      <c r="K385" s="43">
        <v>22.75</v>
      </c>
      <c r="L385" s="43">
        <v>0.0</v>
      </c>
      <c r="M385" s="43">
        <v>0.25</v>
      </c>
      <c r="N385" s="43">
        <v>0.25</v>
      </c>
      <c r="O385" s="43">
        <v>0.0</v>
      </c>
      <c r="P385" s="43">
        <v>0.0</v>
      </c>
      <c r="Q385" s="43">
        <v>0.0</v>
      </c>
      <c r="R385" s="43">
        <v>0.0</v>
      </c>
      <c r="S385" s="48" t="b">
        <v>0</v>
      </c>
      <c r="T385" s="48" t="b">
        <v>0</v>
      </c>
      <c r="U385" s="48" t="b">
        <v>0</v>
      </c>
      <c r="V385" s="43">
        <v>0.0</v>
      </c>
      <c r="W385" s="43">
        <v>120.0</v>
      </c>
      <c r="X385" s="43">
        <v>10.0</v>
      </c>
      <c r="Y385" s="48" t="s">
        <v>955</v>
      </c>
      <c r="Z385" s="48" t="s">
        <v>955</v>
      </c>
      <c r="AA385" s="48" t="s">
        <v>955</v>
      </c>
      <c r="AB385" s="48" t="s">
        <v>1967</v>
      </c>
      <c r="AC385" s="48">
        <v>1.0</v>
      </c>
      <c r="AD385" s="48" t="s">
        <v>1968</v>
      </c>
      <c r="AE385" s="48" t="s">
        <v>955</v>
      </c>
      <c r="AF385" s="48" t="s">
        <v>955</v>
      </c>
      <c r="AG385" s="48" t="s">
        <v>2150</v>
      </c>
      <c r="AH385" s="48"/>
      <c r="AI385" s="48"/>
      <c r="AJ385" s="48"/>
      <c r="AK385" s="48"/>
    </row>
    <row r="386" ht="22.5" customHeight="1">
      <c r="A386" s="58">
        <v>385.0</v>
      </c>
      <c r="B386" s="227">
        <f t="array" ref="B386">XLOOKUP(C386,SwiggyInvoiceAnnexture!$B$3:$B992,SwiggyInvoiceAnnexture!$A$3:$A992,"Order Not Found",0,1)</f>
        <v>45842</v>
      </c>
      <c r="C386" s="48">
        <v>2.10102211783166E14</v>
      </c>
      <c r="D386" s="48" t="s">
        <v>1563</v>
      </c>
      <c r="E386" s="248">
        <v>45836.96787037037</v>
      </c>
      <c r="F386" s="248">
        <v>45836.96797453704</v>
      </c>
      <c r="G386" s="248">
        <v>45836.98925925926</v>
      </c>
      <c r="H386" s="43">
        <v>613.0</v>
      </c>
      <c r="I386" s="43">
        <v>23.5</v>
      </c>
      <c r="J386" s="43">
        <v>11.5</v>
      </c>
      <c r="K386" s="43">
        <v>11.5</v>
      </c>
      <c r="L386" s="43">
        <v>0.0</v>
      </c>
      <c r="M386" s="43">
        <v>0.25</v>
      </c>
      <c r="N386" s="43">
        <v>0.25</v>
      </c>
      <c r="O386" s="43">
        <v>0.0</v>
      </c>
      <c r="P386" s="43">
        <v>0.0</v>
      </c>
      <c r="Q386" s="43">
        <v>0.0</v>
      </c>
      <c r="R386" s="43">
        <v>0.0</v>
      </c>
      <c r="S386" s="48" t="b">
        <v>0</v>
      </c>
      <c r="T386" s="48" t="b">
        <v>0</v>
      </c>
      <c r="U386" s="48" t="b">
        <v>0</v>
      </c>
      <c r="V386" s="43">
        <v>0.0</v>
      </c>
      <c r="W386" s="43">
        <v>120.0</v>
      </c>
      <c r="X386" s="43">
        <v>10.0</v>
      </c>
      <c r="Y386" s="48" t="s">
        <v>955</v>
      </c>
      <c r="Z386" s="48" t="s">
        <v>955</v>
      </c>
      <c r="AA386" s="48" t="s">
        <v>955</v>
      </c>
      <c r="AB386" s="48" t="s">
        <v>1967</v>
      </c>
      <c r="AC386" s="48">
        <v>1.0</v>
      </c>
      <c r="AD386" s="48" t="s">
        <v>1968</v>
      </c>
      <c r="AE386" s="48" t="s">
        <v>955</v>
      </c>
      <c r="AF386" s="48" t="s">
        <v>955</v>
      </c>
      <c r="AG386" s="48" t="s">
        <v>2175</v>
      </c>
      <c r="AH386" s="48"/>
      <c r="AI386" s="48"/>
      <c r="AJ386" s="48"/>
      <c r="AK386" s="48"/>
    </row>
    <row r="387" ht="22.5" customHeight="1">
      <c r="A387" s="58">
        <v>386.0</v>
      </c>
      <c r="B387" s="227">
        <f t="array" ref="B387">XLOOKUP(C387,SwiggyInvoiceAnnexture!$B$3:$B992,SwiggyInvoiceAnnexture!$A$3:$A992,"Order Not Found",0,1)</f>
        <v>45842</v>
      </c>
      <c r="C387" s="48">
        <v>2.10242922441681E14</v>
      </c>
      <c r="D387" s="48" t="s">
        <v>1563</v>
      </c>
      <c r="E387" s="248">
        <v>45838.596504629626</v>
      </c>
      <c r="F387" s="248">
        <v>45838.59663194444</v>
      </c>
      <c r="G387" s="248">
        <v>45838.62636574074</v>
      </c>
      <c r="H387" s="43">
        <v>1191.0</v>
      </c>
      <c r="I387" s="43">
        <v>51.0</v>
      </c>
      <c r="J387" s="43">
        <v>25.0</v>
      </c>
      <c r="K387" s="43">
        <v>25.0</v>
      </c>
      <c r="L387" s="43">
        <v>0.0</v>
      </c>
      <c r="M387" s="43">
        <v>0.5</v>
      </c>
      <c r="N387" s="43">
        <v>0.5</v>
      </c>
      <c r="O387" s="43">
        <v>0.0</v>
      </c>
      <c r="P387" s="43">
        <v>0.0</v>
      </c>
      <c r="Q387" s="43">
        <v>0.0</v>
      </c>
      <c r="R387" s="43">
        <v>0.0</v>
      </c>
      <c r="S387" s="48" t="b">
        <v>0</v>
      </c>
      <c r="T387" s="48" t="b">
        <v>0</v>
      </c>
      <c r="U387" s="48" t="b">
        <v>0</v>
      </c>
      <c r="V387" s="43">
        <v>0.0</v>
      </c>
      <c r="W387" s="43">
        <v>120.0</v>
      </c>
      <c r="X387" s="43">
        <v>20.0</v>
      </c>
      <c r="Y387" s="48" t="s">
        <v>955</v>
      </c>
      <c r="Z387" s="48" t="s">
        <v>955</v>
      </c>
      <c r="AA387" s="48" t="s">
        <v>955</v>
      </c>
      <c r="AB387" s="48" t="s">
        <v>1967</v>
      </c>
      <c r="AC387" s="48">
        <v>2.0</v>
      </c>
      <c r="AD387" s="48" t="s">
        <v>1968</v>
      </c>
      <c r="AE387" s="48" t="s">
        <v>955</v>
      </c>
      <c r="AF387" s="48" t="s">
        <v>955</v>
      </c>
      <c r="AG387" s="48" t="s">
        <v>2169</v>
      </c>
      <c r="AH387" s="48" t="s">
        <v>2153</v>
      </c>
      <c r="AI387" s="48"/>
      <c r="AJ387" s="48"/>
      <c r="AK387" s="48"/>
    </row>
    <row r="388" ht="22.5" customHeight="1">
      <c r="A388" s="58">
        <v>387.0</v>
      </c>
      <c r="B388" s="227">
        <f t="array" ref="B388">XLOOKUP(C388,SwiggyInvoiceAnnexture!$B$3:$B992,SwiggyInvoiceAnnexture!$A$3:$A992,"Order Not Found",0,1)</f>
        <v>45842</v>
      </c>
      <c r="C388" s="48">
        <v>2.10252024326772E14</v>
      </c>
      <c r="D388" s="48" t="s">
        <v>1563</v>
      </c>
      <c r="E388" s="248">
        <v>45838.70208333333</v>
      </c>
      <c r="F388" s="248">
        <v>45838.70245370371</v>
      </c>
      <c r="G388" s="248">
        <v>45838.73810185185</v>
      </c>
      <c r="H388" s="43">
        <v>1411.0</v>
      </c>
      <c r="I388" s="43">
        <v>61.5</v>
      </c>
      <c r="J388" s="43">
        <v>30.0</v>
      </c>
      <c r="K388" s="43">
        <v>30.0</v>
      </c>
      <c r="L388" s="43">
        <v>0.0</v>
      </c>
      <c r="M388" s="43">
        <v>0.75</v>
      </c>
      <c r="N388" s="43">
        <v>0.75</v>
      </c>
      <c r="O388" s="43">
        <v>0.0</v>
      </c>
      <c r="P388" s="43">
        <v>0.0</v>
      </c>
      <c r="Q388" s="43">
        <v>0.0</v>
      </c>
      <c r="R388" s="43">
        <v>0.0</v>
      </c>
      <c r="S388" s="48" t="b">
        <v>0</v>
      </c>
      <c r="T388" s="48" t="b">
        <v>0</v>
      </c>
      <c r="U388" s="48" t="b">
        <v>0</v>
      </c>
      <c r="V388" s="43">
        <v>0.0</v>
      </c>
      <c r="W388" s="43">
        <v>120.0</v>
      </c>
      <c r="X388" s="43">
        <v>30.0</v>
      </c>
      <c r="Y388" s="48" t="s">
        <v>955</v>
      </c>
      <c r="Z388" s="48" t="s">
        <v>955</v>
      </c>
      <c r="AA388" s="48" t="s">
        <v>955</v>
      </c>
      <c r="AB388" s="48" t="s">
        <v>1967</v>
      </c>
      <c r="AC388" s="48">
        <v>3.0</v>
      </c>
      <c r="AD388" s="48" t="s">
        <v>1968</v>
      </c>
      <c r="AE388" s="48" t="s">
        <v>955</v>
      </c>
      <c r="AF388" s="48" t="s">
        <v>955</v>
      </c>
      <c r="AG388" s="48" t="s">
        <v>2168</v>
      </c>
      <c r="AH388" s="48" t="s">
        <v>2163</v>
      </c>
      <c r="AI388" s="48" t="s">
        <v>2176</v>
      </c>
      <c r="AJ388" s="48"/>
      <c r="AK388" s="48"/>
    </row>
    <row r="389" ht="22.5" customHeight="1">
      <c r="A389" s="58">
        <v>388.0</v>
      </c>
      <c r="B389" s="227">
        <f t="array" ref="B389">XLOOKUP(C389,SwiggyInvoiceAnnexture!$B$3:$B992,SwiggyInvoiceAnnexture!$A$3:$A992,"Order Not Found",0,1)</f>
        <v>45842</v>
      </c>
      <c r="C389" s="48">
        <v>2.10257716984427E14</v>
      </c>
      <c r="D389" s="48" t="s">
        <v>1563</v>
      </c>
      <c r="E389" s="248">
        <v>45838.76778935185</v>
      </c>
      <c r="F389" s="248">
        <v>45838.76799768519</v>
      </c>
      <c r="G389" s="248">
        <v>45838.82418981481</v>
      </c>
      <c r="H389" s="43">
        <v>2583.0</v>
      </c>
      <c r="I389" s="43">
        <v>123.0</v>
      </c>
      <c r="J389" s="43">
        <v>61.0</v>
      </c>
      <c r="K389" s="43">
        <v>61.0</v>
      </c>
      <c r="L389" s="43">
        <v>0.0</v>
      </c>
      <c r="M389" s="43">
        <v>0.5</v>
      </c>
      <c r="N389" s="43">
        <v>0.5</v>
      </c>
      <c r="O389" s="43">
        <v>0.0</v>
      </c>
      <c r="P389" s="43">
        <v>0.0</v>
      </c>
      <c r="Q389" s="43">
        <v>0.0</v>
      </c>
      <c r="R389" s="43">
        <v>0.0</v>
      </c>
      <c r="S389" s="48" t="b">
        <v>0</v>
      </c>
      <c r="T389" s="48" t="b">
        <v>0</v>
      </c>
      <c r="U389" s="48" t="b">
        <v>0</v>
      </c>
      <c r="V389" s="43">
        <v>0.0</v>
      </c>
      <c r="W389" s="43">
        <v>0.0</v>
      </c>
      <c r="X389" s="43">
        <v>20.0</v>
      </c>
      <c r="Y389" s="48" t="s">
        <v>955</v>
      </c>
      <c r="Z389" s="48" t="s">
        <v>955</v>
      </c>
      <c r="AA389" s="48" t="s">
        <v>955</v>
      </c>
      <c r="AB389" s="48" t="s">
        <v>1967</v>
      </c>
      <c r="AC389" s="48">
        <v>4.0</v>
      </c>
      <c r="AD389" s="48" t="s">
        <v>1968</v>
      </c>
      <c r="AE389" s="48" t="s">
        <v>955</v>
      </c>
      <c r="AF389" s="48" t="s">
        <v>955</v>
      </c>
      <c r="AG389" s="48" t="s">
        <v>2177</v>
      </c>
      <c r="AH389" s="48" t="s">
        <v>2178</v>
      </c>
      <c r="AI389" s="48" t="s">
        <v>2158</v>
      </c>
      <c r="AJ389" s="48" t="s">
        <v>2179</v>
      </c>
      <c r="AK389" s="48"/>
    </row>
    <row r="390" ht="22.5" customHeight="1">
      <c r="A390" s="58">
        <v>389.0</v>
      </c>
      <c r="B390" s="227">
        <f t="array" ref="B390">XLOOKUP(C390,SwiggyInvoiceAnnexture!$B$3:$B992,SwiggyInvoiceAnnexture!$A$3:$A992,"Order Not Found",0,1)</f>
        <v>45842</v>
      </c>
      <c r="C390" s="48">
        <v>2.10257886214935E14</v>
      </c>
      <c r="D390" s="48" t="s">
        <v>1563</v>
      </c>
      <c r="E390" s="248">
        <v>45838.76969907407</v>
      </c>
      <c r="F390" s="248">
        <v>45838.76986111111</v>
      </c>
      <c r="G390" s="248">
        <v>45838.796215277776</v>
      </c>
      <c r="H390" s="43">
        <v>928.0</v>
      </c>
      <c r="I390" s="43">
        <v>38.5</v>
      </c>
      <c r="J390" s="43">
        <v>19.25</v>
      </c>
      <c r="K390" s="43">
        <v>19.25</v>
      </c>
      <c r="L390" s="43">
        <v>0.0</v>
      </c>
      <c r="M390" s="43">
        <v>0.0</v>
      </c>
      <c r="N390" s="43">
        <v>0.0</v>
      </c>
      <c r="O390" s="43">
        <v>0.0</v>
      </c>
      <c r="P390" s="43">
        <v>0.0</v>
      </c>
      <c r="Q390" s="43">
        <v>0.0</v>
      </c>
      <c r="R390" s="43">
        <v>0.0</v>
      </c>
      <c r="S390" s="48" t="b">
        <v>0</v>
      </c>
      <c r="T390" s="48" t="b">
        <v>0</v>
      </c>
      <c r="U390" s="48" t="b">
        <v>0</v>
      </c>
      <c r="V390" s="43">
        <v>0.0</v>
      </c>
      <c r="W390" s="43">
        <v>120.0</v>
      </c>
      <c r="X390" s="43">
        <v>0.0</v>
      </c>
      <c r="Y390" s="48" t="s">
        <v>955</v>
      </c>
      <c r="Z390" s="48" t="s">
        <v>955</v>
      </c>
      <c r="AA390" s="48" t="s">
        <v>955</v>
      </c>
      <c r="AB390" s="48" t="s">
        <v>1967</v>
      </c>
      <c r="AC390" s="48">
        <v>1.0</v>
      </c>
      <c r="AD390" s="48" t="s">
        <v>1968</v>
      </c>
      <c r="AE390" s="48" t="s">
        <v>955</v>
      </c>
      <c r="AF390" s="48" t="s">
        <v>955</v>
      </c>
      <c r="AG390" s="48" t="s">
        <v>2124</v>
      </c>
      <c r="AH390" s="48"/>
      <c r="AI390" s="48"/>
      <c r="AJ390" s="48"/>
      <c r="AK390" s="48"/>
    </row>
    <row r="391" ht="22.5" customHeight="1">
      <c r="A391" s="58">
        <v>390.0</v>
      </c>
      <c r="B391" s="227">
        <f t="array" ref="B391">XLOOKUP(C391,SwiggyInvoiceAnnexture!$B$3:$B992,SwiggyInvoiceAnnexture!$A$3:$A992,"Order Not Found",0,1)</f>
        <v>45842</v>
      </c>
      <c r="C391" s="48">
        <v>2.10259498604154E14</v>
      </c>
      <c r="D391" s="48" t="s">
        <v>1563</v>
      </c>
      <c r="E391" s="248">
        <v>45838.788356481484</v>
      </c>
      <c r="F391" s="248">
        <v>45838.788506944446</v>
      </c>
      <c r="G391" s="248">
        <v>45838.810208333336</v>
      </c>
      <c r="H391" s="43">
        <v>771.0</v>
      </c>
      <c r="I391" s="43">
        <v>31.0</v>
      </c>
      <c r="J391" s="43">
        <v>15.25</v>
      </c>
      <c r="K391" s="43">
        <v>15.25</v>
      </c>
      <c r="L391" s="43">
        <v>0.0</v>
      </c>
      <c r="M391" s="43">
        <v>0.25</v>
      </c>
      <c r="N391" s="43">
        <v>0.25</v>
      </c>
      <c r="O391" s="43">
        <v>0.0</v>
      </c>
      <c r="P391" s="43">
        <v>0.0</v>
      </c>
      <c r="Q391" s="43">
        <v>0.0</v>
      </c>
      <c r="R391" s="43">
        <v>0.0</v>
      </c>
      <c r="S391" s="48" t="b">
        <v>0</v>
      </c>
      <c r="T391" s="48" t="b">
        <v>0</v>
      </c>
      <c r="U391" s="48" t="b">
        <v>0</v>
      </c>
      <c r="V391" s="43">
        <v>0.0</v>
      </c>
      <c r="W391" s="43">
        <v>120.0</v>
      </c>
      <c r="X391" s="43">
        <v>10.0</v>
      </c>
      <c r="Y391" s="48" t="s">
        <v>955</v>
      </c>
      <c r="Z391" s="48" t="s">
        <v>955</v>
      </c>
      <c r="AA391" s="48" t="s">
        <v>955</v>
      </c>
      <c r="AB391" s="48" t="s">
        <v>1967</v>
      </c>
      <c r="AC391" s="48">
        <v>1.0</v>
      </c>
      <c r="AD391" s="48" t="s">
        <v>1968</v>
      </c>
      <c r="AE391" s="48" t="s">
        <v>955</v>
      </c>
      <c r="AF391" s="48" t="s">
        <v>955</v>
      </c>
      <c r="AG391" s="48" t="s">
        <v>2147</v>
      </c>
      <c r="AH391" s="48"/>
      <c r="AI391" s="48"/>
      <c r="AJ391" s="48"/>
      <c r="AK391" s="48"/>
    </row>
    <row r="392" ht="22.5" customHeight="1">
      <c r="A392" s="58">
        <v>391.0</v>
      </c>
      <c r="B392" s="227">
        <f t="array" ref="B392">XLOOKUP(C392,SwiggyInvoiceAnnexture!$B$3:$B992,SwiggyInvoiceAnnexture!$A$3:$A992,"Order Not Found",0,1)</f>
        <v>45842</v>
      </c>
      <c r="C392" s="48">
        <v>2.10261185299748E14</v>
      </c>
      <c r="D392" s="48" t="s">
        <v>1563</v>
      </c>
      <c r="E392" s="248">
        <v>45838.807905092595</v>
      </c>
      <c r="F392" s="248">
        <v>45838.80799768519</v>
      </c>
      <c r="G392" s="248">
        <v>45838.837002314816</v>
      </c>
      <c r="H392" s="43">
        <v>561.0</v>
      </c>
      <c r="I392" s="43">
        <v>21.0</v>
      </c>
      <c r="J392" s="43">
        <v>10.25</v>
      </c>
      <c r="K392" s="43">
        <v>10.25</v>
      </c>
      <c r="L392" s="43">
        <v>0.0</v>
      </c>
      <c r="M392" s="43">
        <v>0.25</v>
      </c>
      <c r="N392" s="43">
        <v>0.25</v>
      </c>
      <c r="O392" s="43">
        <v>0.0</v>
      </c>
      <c r="P392" s="43">
        <v>0.0</v>
      </c>
      <c r="Q392" s="43">
        <v>0.0</v>
      </c>
      <c r="R392" s="43">
        <v>0.0</v>
      </c>
      <c r="S392" s="48" t="b">
        <v>0</v>
      </c>
      <c r="T392" s="48" t="b">
        <v>0</v>
      </c>
      <c r="U392" s="48" t="b">
        <v>0</v>
      </c>
      <c r="V392" s="43">
        <v>0.0</v>
      </c>
      <c r="W392" s="43">
        <v>120.0</v>
      </c>
      <c r="X392" s="43">
        <v>10.0</v>
      </c>
      <c r="Y392" s="48" t="s">
        <v>955</v>
      </c>
      <c r="Z392" s="48" t="s">
        <v>955</v>
      </c>
      <c r="AA392" s="48" t="s">
        <v>955</v>
      </c>
      <c r="AB392" s="48" t="s">
        <v>1967</v>
      </c>
      <c r="AC392" s="48">
        <v>1.0</v>
      </c>
      <c r="AD392" s="48" t="s">
        <v>1968</v>
      </c>
      <c r="AE392" s="48" t="s">
        <v>955</v>
      </c>
      <c r="AF392" s="48" t="s">
        <v>955</v>
      </c>
      <c r="AG392" s="48" t="s">
        <v>2176</v>
      </c>
      <c r="AH392" s="48"/>
      <c r="AI392" s="48"/>
      <c r="AJ392" s="48"/>
      <c r="AK392" s="48"/>
    </row>
    <row r="393" ht="22.5" customHeight="1">
      <c r="A393" s="58">
        <v>392.0</v>
      </c>
      <c r="B393" s="227">
        <f t="array" ref="B393">XLOOKUP(C393,SwiggyInvoiceAnnexture!$B$3:$B992,SwiggyInvoiceAnnexture!$A$3:$A992,"Order Not Found",0,1)</f>
        <v>45842</v>
      </c>
      <c r="C393" s="48">
        <v>2.10265130498494E14</v>
      </c>
      <c r="D393" s="48" t="s">
        <v>1563</v>
      </c>
      <c r="E393" s="248">
        <v>45838.85356481482</v>
      </c>
      <c r="F393" s="248">
        <v>45838.853796296295</v>
      </c>
      <c r="G393" s="248">
        <v>45838.87894675926</v>
      </c>
      <c r="H393" s="43">
        <v>928.0</v>
      </c>
      <c r="I393" s="43">
        <v>38.5</v>
      </c>
      <c r="J393" s="43">
        <v>19.0</v>
      </c>
      <c r="K393" s="43">
        <v>19.0</v>
      </c>
      <c r="L393" s="43">
        <v>0.0</v>
      </c>
      <c r="M393" s="43">
        <v>0.25</v>
      </c>
      <c r="N393" s="43">
        <v>0.25</v>
      </c>
      <c r="O393" s="43">
        <v>0.0</v>
      </c>
      <c r="P393" s="43">
        <v>0.0</v>
      </c>
      <c r="Q393" s="43">
        <v>0.0</v>
      </c>
      <c r="R393" s="43">
        <v>0.0</v>
      </c>
      <c r="S393" s="48" t="b">
        <v>0</v>
      </c>
      <c r="T393" s="48" t="b">
        <v>0</v>
      </c>
      <c r="U393" s="48" t="b">
        <v>0</v>
      </c>
      <c r="V393" s="43">
        <v>0.0</v>
      </c>
      <c r="W393" s="43">
        <v>120.0</v>
      </c>
      <c r="X393" s="43">
        <v>10.0</v>
      </c>
      <c r="Y393" s="48" t="s">
        <v>955</v>
      </c>
      <c r="Z393" s="48" t="s">
        <v>955</v>
      </c>
      <c r="AA393" s="48" t="s">
        <v>955</v>
      </c>
      <c r="AB393" s="48" t="s">
        <v>1967</v>
      </c>
      <c r="AC393" s="48">
        <v>1.0</v>
      </c>
      <c r="AD393" s="48" t="s">
        <v>1968</v>
      </c>
      <c r="AE393" s="48" t="s">
        <v>955</v>
      </c>
      <c r="AF393" s="48" t="s">
        <v>955</v>
      </c>
      <c r="AG393" s="48" t="s">
        <v>2159</v>
      </c>
      <c r="AH393" s="48"/>
      <c r="AI393" s="48"/>
      <c r="AJ393" s="48"/>
      <c r="AK393" s="48"/>
    </row>
    <row r="394" ht="22.5" customHeight="1">
      <c r="A394" s="58">
        <v>393.0</v>
      </c>
      <c r="B394" s="227">
        <f t="array" ref="B394">XLOOKUP(C394,SwiggyInvoiceAnnexture!$B$3:$B992,SwiggyInvoiceAnnexture!$A$3:$A992,"Order Not Found",0,1)</f>
        <v>45842</v>
      </c>
      <c r="C394" s="48">
        <v>2.10267839146227E14</v>
      </c>
      <c r="D394" s="48" t="s">
        <v>1563</v>
      </c>
      <c r="E394" s="248">
        <v>45838.8849537037</v>
      </c>
      <c r="F394" s="248">
        <v>45838.88506944444</v>
      </c>
      <c r="G394" s="248">
        <v>45838.90440972222</v>
      </c>
      <c r="H394" s="43">
        <v>934.0</v>
      </c>
      <c r="I394" s="43">
        <v>44.5</v>
      </c>
      <c r="J394" s="43">
        <v>22.0</v>
      </c>
      <c r="K394" s="43">
        <v>22.0</v>
      </c>
      <c r="L394" s="43">
        <v>0.0</v>
      </c>
      <c r="M394" s="43">
        <v>0.25</v>
      </c>
      <c r="N394" s="43">
        <v>0.25</v>
      </c>
      <c r="O394" s="43">
        <v>0.0</v>
      </c>
      <c r="P394" s="43">
        <v>0.0</v>
      </c>
      <c r="Q394" s="43">
        <v>0.0</v>
      </c>
      <c r="R394" s="43">
        <v>0.0</v>
      </c>
      <c r="S394" s="48" t="b">
        <v>0</v>
      </c>
      <c r="T394" s="48" t="b">
        <v>0</v>
      </c>
      <c r="U394" s="48" t="b">
        <v>0</v>
      </c>
      <c r="V394" s="43">
        <v>0.0</v>
      </c>
      <c r="W394" s="43">
        <v>0.0</v>
      </c>
      <c r="X394" s="43">
        <v>10.0</v>
      </c>
      <c r="Y394" s="48" t="s">
        <v>955</v>
      </c>
      <c r="Z394" s="48" t="s">
        <v>955</v>
      </c>
      <c r="AA394" s="48" t="s">
        <v>955</v>
      </c>
      <c r="AB394" s="48" t="s">
        <v>1967</v>
      </c>
      <c r="AC394" s="48">
        <v>1.0</v>
      </c>
      <c r="AD394" s="48" t="s">
        <v>1968</v>
      </c>
      <c r="AE394" s="48" t="s">
        <v>955</v>
      </c>
      <c r="AF394" s="48" t="s">
        <v>955</v>
      </c>
      <c r="AG394" s="48" t="s">
        <v>2180</v>
      </c>
      <c r="AH394" s="48"/>
      <c r="AI394" s="48"/>
      <c r="AJ394" s="48"/>
      <c r="AK394" s="48"/>
    </row>
    <row r="395" ht="22.5" customHeight="1">
      <c r="A395" s="58">
        <v>394.0</v>
      </c>
      <c r="B395" s="227">
        <f t="array" ref="B395">XLOOKUP(C395,SwiggyInvoiceAnnexture!$B$3:$B992,SwiggyInvoiceAnnexture!$A$3:$A992,"Order Not Found",0,1)</f>
        <v>45842</v>
      </c>
      <c r="C395" s="48">
        <v>2.10270100653275E14</v>
      </c>
      <c r="D395" s="48" t="s">
        <v>1563</v>
      </c>
      <c r="E395" s="248">
        <v>45838.91153935185</v>
      </c>
      <c r="F395" s="248">
        <v>45838.91171296296</v>
      </c>
      <c r="G395" s="248">
        <v>45838.939305555556</v>
      </c>
      <c r="H395" s="43">
        <v>624.0</v>
      </c>
      <c r="I395" s="43">
        <v>24.0</v>
      </c>
      <c r="J395" s="43">
        <v>11.75</v>
      </c>
      <c r="K395" s="43">
        <v>11.75</v>
      </c>
      <c r="L395" s="43">
        <v>0.0</v>
      </c>
      <c r="M395" s="43">
        <v>0.25</v>
      </c>
      <c r="N395" s="43">
        <v>0.25</v>
      </c>
      <c r="O395" s="43">
        <v>0.0</v>
      </c>
      <c r="P395" s="43">
        <v>0.0</v>
      </c>
      <c r="Q395" s="43">
        <v>0.0</v>
      </c>
      <c r="R395" s="43">
        <v>0.0</v>
      </c>
      <c r="S395" s="48" t="b">
        <v>0</v>
      </c>
      <c r="T395" s="48" t="b">
        <v>0</v>
      </c>
      <c r="U395" s="48" t="b">
        <v>0</v>
      </c>
      <c r="V395" s="43">
        <v>0.0</v>
      </c>
      <c r="W395" s="43">
        <v>120.0</v>
      </c>
      <c r="X395" s="43">
        <v>10.0</v>
      </c>
      <c r="Y395" s="48" t="s">
        <v>955</v>
      </c>
      <c r="Z395" s="48" t="s">
        <v>955</v>
      </c>
      <c r="AA395" s="48" t="s">
        <v>955</v>
      </c>
      <c r="AB395" s="48" t="s">
        <v>1967</v>
      </c>
      <c r="AC395" s="48">
        <v>1.0</v>
      </c>
      <c r="AD395" s="48" t="s">
        <v>1968</v>
      </c>
      <c r="AE395" s="48" t="s">
        <v>955</v>
      </c>
      <c r="AF395" s="48" t="s">
        <v>955</v>
      </c>
      <c r="AG395" s="48" t="s">
        <v>2173</v>
      </c>
      <c r="AH395" s="48"/>
      <c r="AI395" s="48"/>
      <c r="AJ395" s="48"/>
      <c r="AK395" s="48"/>
    </row>
    <row r="396" ht="22.5" customHeight="1">
      <c r="A396" s="58">
        <v>395.0</v>
      </c>
      <c r="B396" s="227">
        <f t="array" ref="B396">XLOOKUP(C396,SwiggyInvoiceAnnexture!$B$3:$B992,SwiggyInvoiceAnnexture!$A$3:$A992,"Order Not Found",0,1)</f>
        <v>45842</v>
      </c>
      <c r="C396" s="48">
        <v>2.1027254166342E14</v>
      </c>
      <c r="D396" s="48" t="s">
        <v>1563</v>
      </c>
      <c r="E396" s="248">
        <v>45838.93914351852</v>
      </c>
      <c r="F396" s="248">
        <v>45838.93927083333</v>
      </c>
      <c r="G396" s="248">
        <v>45838.96556712963</v>
      </c>
      <c r="H396" s="43">
        <v>939.0</v>
      </c>
      <c r="I396" s="43">
        <v>39.0</v>
      </c>
      <c r="J396" s="43">
        <v>19.25</v>
      </c>
      <c r="K396" s="43">
        <v>19.25</v>
      </c>
      <c r="L396" s="43">
        <v>0.0</v>
      </c>
      <c r="M396" s="43">
        <v>0.25</v>
      </c>
      <c r="N396" s="43">
        <v>0.25</v>
      </c>
      <c r="O396" s="43">
        <v>0.0</v>
      </c>
      <c r="P396" s="43">
        <v>0.0</v>
      </c>
      <c r="Q396" s="43">
        <v>0.0</v>
      </c>
      <c r="R396" s="43">
        <v>0.0</v>
      </c>
      <c r="S396" s="48" t="b">
        <v>0</v>
      </c>
      <c r="T396" s="48" t="b">
        <v>0</v>
      </c>
      <c r="U396" s="48" t="b">
        <v>0</v>
      </c>
      <c r="V396" s="43">
        <v>0.0</v>
      </c>
      <c r="W396" s="43">
        <v>120.0</v>
      </c>
      <c r="X396" s="43">
        <v>10.0</v>
      </c>
      <c r="Y396" s="48" t="s">
        <v>955</v>
      </c>
      <c r="Z396" s="48" t="s">
        <v>955</v>
      </c>
      <c r="AA396" s="48" t="s">
        <v>955</v>
      </c>
      <c r="AB396" s="48" t="s">
        <v>1991</v>
      </c>
      <c r="AC396" s="48">
        <v>1.0</v>
      </c>
      <c r="AD396" s="48" t="s">
        <v>1968</v>
      </c>
      <c r="AE396" s="48" t="s">
        <v>955</v>
      </c>
      <c r="AF396" s="48" t="s">
        <v>955</v>
      </c>
      <c r="AG396" s="48" t="s">
        <v>2181</v>
      </c>
      <c r="AH396" s="48"/>
      <c r="AI396" s="48"/>
      <c r="AJ396" s="48"/>
      <c r="AK396" s="48"/>
    </row>
    <row r="397" ht="22.5" customHeight="1">
      <c r="A397" s="58">
        <v>396.0</v>
      </c>
      <c r="B397" s="223">
        <f t="array" ref="B397">XLOOKUP(C397,SwiggyInvoiceAnnexture!$B$3:$B992,SwiggyInvoiceAnnexture!$A$3:$A992,"Order Not Found",0,1)</f>
        <v>45847</v>
      </c>
      <c r="C397" s="58">
        <v>2.1032213113429E14</v>
      </c>
      <c r="D397" s="58" t="s">
        <v>1563</v>
      </c>
      <c r="E397" s="250">
        <v>45839.51327546296</v>
      </c>
      <c r="F397" s="250">
        <v>45839.51342592593</v>
      </c>
      <c r="G397" s="250">
        <v>45839.54020833333</v>
      </c>
      <c r="H397" s="12">
        <v>592.0</v>
      </c>
      <c r="I397" s="43">
        <v>22.5</v>
      </c>
      <c r="J397" s="43">
        <v>11.0</v>
      </c>
      <c r="K397" s="43">
        <v>11.0</v>
      </c>
      <c r="L397" s="43">
        <v>0.0</v>
      </c>
      <c r="M397" s="43">
        <v>0.25</v>
      </c>
      <c r="N397" s="43">
        <v>0.25</v>
      </c>
      <c r="O397" s="12">
        <v>0.0</v>
      </c>
      <c r="P397" s="12">
        <v>0.0</v>
      </c>
      <c r="Q397" s="12">
        <v>0.0</v>
      </c>
      <c r="R397" s="12">
        <v>0.0</v>
      </c>
      <c r="S397" s="58" t="b">
        <v>0</v>
      </c>
      <c r="T397" s="58" t="b">
        <v>0</v>
      </c>
      <c r="U397" s="58" t="b">
        <v>0</v>
      </c>
      <c r="V397" s="12">
        <v>0.0</v>
      </c>
      <c r="W397" s="12">
        <v>120.0</v>
      </c>
      <c r="X397" s="12">
        <v>10.0</v>
      </c>
      <c r="Y397" s="58" t="s">
        <v>955</v>
      </c>
      <c r="Z397" s="58" t="s">
        <v>955</v>
      </c>
      <c r="AA397" s="58" t="s">
        <v>955</v>
      </c>
      <c r="AB397" s="58" t="s">
        <v>1967</v>
      </c>
      <c r="AC397" s="58">
        <v>1.0</v>
      </c>
      <c r="AD397" s="58" t="s">
        <v>1968</v>
      </c>
      <c r="AE397" s="58" t="s">
        <v>955</v>
      </c>
      <c r="AF397" s="58" t="s">
        <v>955</v>
      </c>
      <c r="AG397" s="58" t="s">
        <v>2153</v>
      </c>
      <c r="AH397" s="58"/>
      <c r="AI397" s="58"/>
      <c r="AJ397" s="58"/>
      <c r="AK397" s="58"/>
    </row>
    <row r="398" ht="22.5" customHeight="1">
      <c r="A398" s="58">
        <v>397.0</v>
      </c>
      <c r="B398" s="223">
        <f t="array" ref="B398">XLOOKUP(C398,SwiggyInvoiceAnnexture!$B$3:$B992,SwiggyInvoiceAnnexture!$A$3:$A992,"Order Not Found",0,1)</f>
        <v>45847</v>
      </c>
      <c r="C398" s="58">
        <v>2.1033408469766E14</v>
      </c>
      <c r="D398" s="58" t="s">
        <v>1563</v>
      </c>
      <c r="E398" s="250">
        <v>45839.65163194444</v>
      </c>
      <c r="F398" s="250">
        <v>45839.6518287037</v>
      </c>
      <c r="G398" s="250">
        <v>45839.69148148148</v>
      </c>
      <c r="H398" s="12">
        <v>530.0</v>
      </c>
      <c r="I398" s="43">
        <v>25.26</v>
      </c>
      <c r="J398" s="43">
        <v>12.25</v>
      </c>
      <c r="K398" s="43">
        <v>12.25</v>
      </c>
      <c r="L398" s="43">
        <v>0.0</v>
      </c>
      <c r="M398" s="43">
        <v>0.38</v>
      </c>
      <c r="N398" s="43">
        <v>0.38</v>
      </c>
      <c r="O398" s="12">
        <v>0.0</v>
      </c>
      <c r="P398" s="12">
        <v>0.0</v>
      </c>
      <c r="Q398" s="12">
        <v>0.0</v>
      </c>
      <c r="R398" s="12">
        <v>0.0</v>
      </c>
      <c r="S398" s="58" t="b">
        <v>0</v>
      </c>
      <c r="T398" s="58" t="b">
        <v>0</v>
      </c>
      <c r="U398" s="58" t="b">
        <v>0</v>
      </c>
      <c r="V398" s="12">
        <v>0.0</v>
      </c>
      <c r="W398" s="12">
        <v>0.0</v>
      </c>
      <c r="X398" s="12">
        <v>15.0</v>
      </c>
      <c r="Y398" s="58" t="s">
        <v>955</v>
      </c>
      <c r="Z398" s="58" t="s">
        <v>955</v>
      </c>
      <c r="AA398" s="58" t="s">
        <v>955</v>
      </c>
      <c r="AB398" s="58" t="s">
        <v>1967</v>
      </c>
      <c r="AC398" s="58">
        <v>1.0</v>
      </c>
      <c r="AD398" s="58" t="s">
        <v>1968</v>
      </c>
      <c r="AE398" s="58" t="s">
        <v>955</v>
      </c>
      <c r="AF398" s="58" t="s">
        <v>955</v>
      </c>
      <c r="AG398" s="58" t="s">
        <v>2152</v>
      </c>
      <c r="AH398" s="58"/>
      <c r="AI398" s="58"/>
      <c r="AJ398" s="58"/>
      <c r="AK398" s="58"/>
    </row>
    <row r="399" ht="22.5" customHeight="1">
      <c r="A399" s="58">
        <v>398.0</v>
      </c>
      <c r="B399" s="223">
        <f t="array" ref="B399">XLOOKUP(C399,SwiggyInvoiceAnnexture!$B$3:$B992,SwiggyInvoiceAnnexture!$A$3:$A992,"Order Not Found",0,1)</f>
        <v>45847</v>
      </c>
      <c r="C399" s="58">
        <v>2.10349946215913E14</v>
      </c>
      <c r="D399" s="58" t="s">
        <v>1563</v>
      </c>
      <c r="E399" s="250">
        <v>45839.83503472222</v>
      </c>
      <c r="F399" s="250">
        <v>45839.83520833333</v>
      </c>
      <c r="G399" s="250">
        <v>45839.85811342593</v>
      </c>
      <c r="H399" s="12">
        <v>823.0</v>
      </c>
      <c r="I399" s="43">
        <v>33.5</v>
      </c>
      <c r="J399" s="43">
        <v>16.5</v>
      </c>
      <c r="K399" s="43">
        <v>16.5</v>
      </c>
      <c r="L399" s="43">
        <v>0.0</v>
      </c>
      <c r="M399" s="43">
        <v>0.25</v>
      </c>
      <c r="N399" s="43">
        <v>0.25</v>
      </c>
      <c r="O399" s="12">
        <v>0.0</v>
      </c>
      <c r="P399" s="12">
        <v>0.0</v>
      </c>
      <c r="Q399" s="12">
        <v>0.0</v>
      </c>
      <c r="R399" s="12">
        <v>0.0</v>
      </c>
      <c r="S399" s="58" t="b">
        <v>0</v>
      </c>
      <c r="T399" s="58" t="b">
        <v>0</v>
      </c>
      <c r="U399" s="58" t="b">
        <v>0</v>
      </c>
      <c r="V399" s="12">
        <v>0.0</v>
      </c>
      <c r="W399" s="12">
        <v>120.0</v>
      </c>
      <c r="X399" s="12">
        <v>10.0</v>
      </c>
      <c r="Y399" s="58" t="s">
        <v>955</v>
      </c>
      <c r="Z399" s="58" t="s">
        <v>955</v>
      </c>
      <c r="AA399" s="58" t="s">
        <v>955</v>
      </c>
      <c r="AB399" s="58" t="s">
        <v>1967</v>
      </c>
      <c r="AC399" s="58">
        <v>1.0</v>
      </c>
      <c r="AD399" s="58" t="s">
        <v>1968</v>
      </c>
      <c r="AE399" s="58" t="s">
        <v>955</v>
      </c>
      <c r="AF399" s="58" t="s">
        <v>955</v>
      </c>
      <c r="AG399" s="58" t="s">
        <v>2182</v>
      </c>
      <c r="AH399" s="58"/>
      <c r="AI399" s="58"/>
      <c r="AJ399" s="58"/>
      <c r="AK399" s="58"/>
    </row>
    <row r="400" ht="22.5" customHeight="1">
      <c r="A400" s="58">
        <v>399.0</v>
      </c>
      <c r="B400" s="223">
        <f t="array" ref="B400">XLOOKUP(C400,SwiggyInvoiceAnnexture!$B$3:$B992,SwiggyInvoiceAnnexture!$A$3:$A992,"Order Not Found",0,1)</f>
        <v>45847</v>
      </c>
      <c r="C400" s="58">
        <v>2.10351677781428E14</v>
      </c>
      <c r="D400" s="58" t="s">
        <v>1563</v>
      </c>
      <c r="E400" s="250">
        <v>45839.85537037037</v>
      </c>
      <c r="F400" s="250">
        <v>45839.855474537035</v>
      </c>
      <c r="G400" s="250">
        <v>45839.87391203704</v>
      </c>
      <c r="H400" s="12">
        <v>561.0</v>
      </c>
      <c r="I400" s="43">
        <v>21.0</v>
      </c>
      <c r="J400" s="43">
        <v>10.25</v>
      </c>
      <c r="K400" s="43">
        <v>10.25</v>
      </c>
      <c r="L400" s="43">
        <v>0.0</v>
      </c>
      <c r="M400" s="43">
        <v>0.25</v>
      </c>
      <c r="N400" s="43">
        <v>0.25</v>
      </c>
      <c r="O400" s="12">
        <v>0.0</v>
      </c>
      <c r="P400" s="12">
        <v>0.0</v>
      </c>
      <c r="Q400" s="12">
        <v>0.0</v>
      </c>
      <c r="R400" s="12">
        <v>0.0</v>
      </c>
      <c r="S400" s="58" t="b">
        <v>0</v>
      </c>
      <c r="T400" s="58" t="b">
        <v>0</v>
      </c>
      <c r="U400" s="58" t="b">
        <v>0</v>
      </c>
      <c r="V400" s="12">
        <v>0.0</v>
      </c>
      <c r="W400" s="12">
        <v>120.0</v>
      </c>
      <c r="X400" s="12">
        <v>10.0</v>
      </c>
      <c r="Y400" s="58" t="s">
        <v>955</v>
      </c>
      <c r="Z400" s="58" t="s">
        <v>955</v>
      </c>
      <c r="AA400" s="58" t="s">
        <v>955</v>
      </c>
      <c r="AB400" s="58" t="s">
        <v>1967</v>
      </c>
      <c r="AC400" s="58">
        <v>1.0</v>
      </c>
      <c r="AD400" s="58" t="s">
        <v>1968</v>
      </c>
      <c r="AE400" s="58" t="s">
        <v>955</v>
      </c>
      <c r="AF400" s="58" t="s">
        <v>955</v>
      </c>
      <c r="AG400" s="58" t="s">
        <v>2176</v>
      </c>
      <c r="AH400" s="58"/>
      <c r="AI400" s="58"/>
      <c r="AJ400" s="58"/>
      <c r="AK400" s="58"/>
    </row>
    <row r="401" ht="22.5" customHeight="1">
      <c r="A401" s="58">
        <v>400.0</v>
      </c>
      <c r="B401" s="223">
        <f t="array" ref="B401">XLOOKUP(C401,SwiggyInvoiceAnnexture!$B$3:$B992,SwiggyInvoiceAnnexture!$A$3:$A992,"Order Not Found",0,1)</f>
        <v>45847</v>
      </c>
      <c r="C401" s="58">
        <v>2.10352003454307E14</v>
      </c>
      <c r="D401" s="58" t="s">
        <v>1563</v>
      </c>
      <c r="E401" s="250">
        <v>45839.85891203704</v>
      </c>
      <c r="F401" s="250">
        <v>45839.85905092592</v>
      </c>
      <c r="G401" s="250">
        <v>45839.89212962963</v>
      </c>
      <c r="H401" s="12">
        <v>1863.0</v>
      </c>
      <c r="I401" s="43">
        <v>83.0</v>
      </c>
      <c r="J401" s="43">
        <v>41.0</v>
      </c>
      <c r="K401" s="43">
        <v>41.0</v>
      </c>
      <c r="L401" s="43">
        <v>0.0</v>
      </c>
      <c r="M401" s="43">
        <v>0.5</v>
      </c>
      <c r="N401" s="43">
        <v>0.5</v>
      </c>
      <c r="O401" s="12">
        <v>0.0</v>
      </c>
      <c r="P401" s="12">
        <v>0.0</v>
      </c>
      <c r="Q401" s="12">
        <v>0.0</v>
      </c>
      <c r="R401" s="12">
        <v>0.0</v>
      </c>
      <c r="S401" s="58" t="b">
        <v>0</v>
      </c>
      <c r="T401" s="58" t="b">
        <v>0</v>
      </c>
      <c r="U401" s="58" t="b">
        <v>0</v>
      </c>
      <c r="V401" s="12">
        <v>0.0</v>
      </c>
      <c r="W401" s="12">
        <v>120.0</v>
      </c>
      <c r="X401" s="12">
        <v>20.0</v>
      </c>
      <c r="Y401" s="58" t="s">
        <v>955</v>
      </c>
      <c r="Z401" s="58" t="s">
        <v>955</v>
      </c>
      <c r="AA401" s="58" t="s">
        <v>955</v>
      </c>
      <c r="AB401" s="58" t="s">
        <v>1967</v>
      </c>
      <c r="AC401" s="58">
        <v>2.0</v>
      </c>
      <c r="AD401" s="58" t="s">
        <v>1968</v>
      </c>
      <c r="AE401" s="58" t="s">
        <v>955</v>
      </c>
      <c r="AF401" s="58" t="s">
        <v>955</v>
      </c>
      <c r="AG401" s="58" t="s">
        <v>2183</v>
      </c>
      <c r="AH401" s="58" t="s">
        <v>2180</v>
      </c>
      <c r="AI401" s="58"/>
      <c r="AJ401" s="58"/>
      <c r="AK401" s="58"/>
    </row>
    <row r="402" ht="22.5" customHeight="1">
      <c r="A402" s="58">
        <v>401.0</v>
      </c>
      <c r="B402" s="223">
        <f t="array" ref="B402">XLOOKUP(C402,SwiggyInvoiceAnnexture!$B$3:$B992,SwiggyInvoiceAnnexture!$A$3:$A992,"Order Not Found",0,1)</f>
        <v>45847</v>
      </c>
      <c r="C402" s="58">
        <v>2.10353996621543E14</v>
      </c>
      <c r="D402" s="58" t="s">
        <v>1563</v>
      </c>
      <c r="E402" s="250">
        <v>45839.882106481484</v>
      </c>
      <c r="F402" s="250">
        <v>45839.882256944446</v>
      </c>
      <c r="G402" s="250">
        <v>45839.89975694445</v>
      </c>
      <c r="H402" s="12">
        <v>823.0</v>
      </c>
      <c r="I402" s="43">
        <v>33.5</v>
      </c>
      <c r="J402" s="43">
        <v>16.5</v>
      </c>
      <c r="K402" s="43">
        <v>16.5</v>
      </c>
      <c r="L402" s="43">
        <v>0.0</v>
      </c>
      <c r="M402" s="43">
        <v>0.25</v>
      </c>
      <c r="N402" s="43">
        <v>0.25</v>
      </c>
      <c r="O402" s="12">
        <v>0.0</v>
      </c>
      <c r="P402" s="12">
        <v>0.0</v>
      </c>
      <c r="Q402" s="12">
        <v>0.0</v>
      </c>
      <c r="R402" s="12">
        <v>0.0</v>
      </c>
      <c r="S402" s="58" t="b">
        <v>0</v>
      </c>
      <c r="T402" s="58" t="b">
        <v>0</v>
      </c>
      <c r="U402" s="58" t="b">
        <v>0</v>
      </c>
      <c r="V402" s="12">
        <v>0.0</v>
      </c>
      <c r="W402" s="12">
        <v>120.0</v>
      </c>
      <c r="X402" s="12">
        <v>10.0</v>
      </c>
      <c r="Y402" s="58" t="s">
        <v>955</v>
      </c>
      <c r="Z402" s="58" t="s">
        <v>955</v>
      </c>
      <c r="AA402" s="58" t="s">
        <v>955</v>
      </c>
      <c r="AB402" s="58" t="s">
        <v>1967</v>
      </c>
      <c r="AC402" s="58">
        <v>1.0</v>
      </c>
      <c r="AD402" s="58" t="s">
        <v>1968</v>
      </c>
      <c r="AE402" s="58" t="s">
        <v>955</v>
      </c>
      <c r="AF402" s="58" t="s">
        <v>955</v>
      </c>
      <c r="AG402" s="58" t="s">
        <v>2161</v>
      </c>
      <c r="AH402" s="58"/>
      <c r="AI402" s="58"/>
      <c r="AJ402" s="58"/>
      <c r="AK402" s="58"/>
    </row>
    <row r="403" ht="22.5" customHeight="1">
      <c r="A403" s="58">
        <v>402.0</v>
      </c>
      <c r="B403" s="223">
        <f t="array" ref="B403">XLOOKUP(C403,SwiggyInvoiceAnnexture!$B$3:$B992,SwiggyInvoiceAnnexture!$A$3:$A992,"Order Not Found",0,1)</f>
        <v>45847</v>
      </c>
      <c r="C403" s="58">
        <v>2.10360214152949E14</v>
      </c>
      <c r="D403" s="58" t="s">
        <v>1563</v>
      </c>
      <c r="E403" s="250">
        <v>45839.95407407408</v>
      </c>
      <c r="F403" s="250">
        <v>45839.95425925926</v>
      </c>
      <c r="G403" s="250">
        <v>45839.97675925926</v>
      </c>
      <c r="H403" s="12">
        <v>561.0</v>
      </c>
      <c r="I403" s="43">
        <v>21.0</v>
      </c>
      <c r="J403" s="43">
        <v>10.25</v>
      </c>
      <c r="K403" s="43">
        <v>10.25</v>
      </c>
      <c r="L403" s="43">
        <v>0.0</v>
      </c>
      <c r="M403" s="43">
        <v>0.25</v>
      </c>
      <c r="N403" s="43">
        <v>0.25</v>
      </c>
      <c r="O403" s="12">
        <v>0.0</v>
      </c>
      <c r="P403" s="12">
        <v>0.0</v>
      </c>
      <c r="Q403" s="12">
        <v>0.0</v>
      </c>
      <c r="R403" s="12">
        <v>0.0</v>
      </c>
      <c r="S403" s="58" t="b">
        <v>0</v>
      </c>
      <c r="T403" s="58" t="b">
        <v>0</v>
      </c>
      <c r="U403" s="58" t="b">
        <v>0</v>
      </c>
      <c r="V403" s="12">
        <v>0.0</v>
      </c>
      <c r="W403" s="12">
        <v>120.0</v>
      </c>
      <c r="X403" s="12">
        <v>10.0</v>
      </c>
      <c r="Y403" s="58" t="s">
        <v>955</v>
      </c>
      <c r="Z403" s="58" t="s">
        <v>955</v>
      </c>
      <c r="AA403" s="58" t="s">
        <v>955</v>
      </c>
      <c r="AB403" s="58" t="s">
        <v>1967</v>
      </c>
      <c r="AC403" s="58">
        <v>1.0</v>
      </c>
      <c r="AD403" s="58" t="s">
        <v>1968</v>
      </c>
      <c r="AE403" s="58" t="s">
        <v>955</v>
      </c>
      <c r="AF403" s="58" t="s">
        <v>955</v>
      </c>
      <c r="AG403" s="58" t="s">
        <v>2156</v>
      </c>
      <c r="AH403" s="58"/>
      <c r="AI403" s="58"/>
      <c r="AJ403" s="58"/>
      <c r="AK403" s="58"/>
    </row>
    <row r="404" ht="22.5" customHeight="1">
      <c r="A404" s="58">
        <v>403.0</v>
      </c>
      <c r="B404" s="223">
        <f t="array" ref="B404">XLOOKUP(C404,SwiggyInvoiceAnnexture!$B$3:$B992,SwiggyInvoiceAnnexture!$A$3:$A992,"Order Not Found",0,1)</f>
        <v>45847</v>
      </c>
      <c r="C404" s="58">
        <v>2.10412769463337E14</v>
      </c>
      <c r="D404" s="58" t="s">
        <v>1563</v>
      </c>
      <c r="E404" s="250">
        <v>45840.56239583333</v>
      </c>
      <c r="F404" s="250">
        <v>45840.562685185185</v>
      </c>
      <c r="G404" s="250">
        <v>45840.60072916667</v>
      </c>
      <c r="H404" s="12">
        <v>771.0</v>
      </c>
      <c r="I404" s="43">
        <v>31.0</v>
      </c>
      <c r="J404" s="43">
        <v>15.25</v>
      </c>
      <c r="K404" s="43">
        <v>15.25</v>
      </c>
      <c r="L404" s="43">
        <v>0.0</v>
      </c>
      <c r="M404" s="43">
        <v>0.25</v>
      </c>
      <c r="N404" s="43">
        <v>0.25</v>
      </c>
      <c r="O404" s="12">
        <v>0.0</v>
      </c>
      <c r="P404" s="12">
        <v>0.0</v>
      </c>
      <c r="Q404" s="12">
        <v>0.0</v>
      </c>
      <c r="R404" s="12">
        <v>0.0</v>
      </c>
      <c r="S404" s="58" t="b">
        <v>0</v>
      </c>
      <c r="T404" s="58" t="b">
        <v>0</v>
      </c>
      <c r="U404" s="58" t="b">
        <v>0</v>
      </c>
      <c r="V404" s="12">
        <v>0.0</v>
      </c>
      <c r="W404" s="12">
        <v>120.0</v>
      </c>
      <c r="X404" s="12">
        <v>10.0</v>
      </c>
      <c r="Y404" s="58" t="s">
        <v>955</v>
      </c>
      <c r="Z404" s="58" t="s">
        <v>955</v>
      </c>
      <c r="AA404" s="58" t="s">
        <v>955</v>
      </c>
      <c r="AB404" s="58" t="s">
        <v>1991</v>
      </c>
      <c r="AC404" s="58">
        <v>1.0</v>
      </c>
      <c r="AD404" s="58" t="s">
        <v>1968</v>
      </c>
      <c r="AE404" s="58" t="s">
        <v>955</v>
      </c>
      <c r="AF404" s="58" t="s">
        <v>955</v>
      </c>
      <c r="AG404" s="58" t="s">
        <v>2184</v>
      </c>
      <c r="AH404" s="58"/>
      <c r="AI404" s="58"/>
      <c r="AJ404" s="58"/>
      <c r="AK404" s="58"/>
    </row>
    <row r="405" ht="22.5" customHeight="1">
      <c r="A405" s="58">
        <v>404.0</v>
      </c>
      <c r="B405" s="223">
        <f t="array" ref="B405">XLOOKUP(C405,SwiggyInvoiceAnnexture!$B$3:$B992,SwiggyInvoiceAnnexture!$A$3:$A992,"Order Not Found",0,1)</f>
        <v>45847</v>
      </c>
      <c r="C405" s="58">
        <v>2.10422336025561E14</v>
      </c>
      <c r="D405" s="58" t="s">
        <v>1563</v>
      </c>
      <c r="E405" s="250">
        <v>45840.67297453704</v>
      </c>
      <c r="F405" s="250">
        <v>45840.673055555555</v>
      </c>
      <c r="G405" s="250">
        <v>45840.69875</v>
      </c>
      <c r="H405" s="12">
        <v>613.0</v>
      </c>
      <c r="I405" s="43">
        <v>23.5</v>
      </c>
      <c r="J405" s="43">
        <v>11.5</v>
      </c>
      <c r="K405" s="43">
        <v>11.5</v>
      </c>
      <c r="L405" s="43">
        <v>0.0</v>
      </c>
      <c r="M405" s="43">
        <v>0.25</v>
      </c>
      <c r="N405" s="43">
        <v>0.25</v>
      </c>
      <c r="O405" s="12">
        <v>0.0</v>
      </c>
      <c r="P405" s="12">
        <v>0.0</v>
      </c>
      <c r="Q405" s="12">
        <v>0.0</v>
      </c>
      <c r="R405" s="12">
        <v>0.0</v>
      </c>
      <c r="S405" s="58" t="b">
        <v>0</v>
      </c>
      <c r="T405" s="58" t="b">
        <v>0</v>
      </c>
      <c r="U405" s="58" t="b">
        <v>0</v>
      </c>
      <c r="V405" s="12">
        <v>0.0</v>
      </c>
      <c r="W405" s="12">
        <v>120.0</v>
      </c>
      <c r="X405" s="12">
        <v>10.0</v>
      </c>
      <c r="Y405" s="58" t="s">
        <v>955</v>
      </c>
      <c r="Z405" s="58" t="s">
        <v>955</v>
      </c>
      <c r="AA405" s="58" t="s">
        <v>955</v>
      </c>
      <c r="AB405" s="58" t="s">
        <v>1967</v>
      </c>
      <c r="AC405" s="58">
        <v>1.0</v>
      </c>
      <c r="AD405" s="58" t="s">
        <v>1968</v>
      </c>
      <c r="AE405" s="58" t="s">
        <v>955</v>
      </c>
      <c r="AF405" s="58" t="s">
        <v>955</v>
      </c>
      <c r="AG405" s="58" t="s">
        <v>2175</v>
      </c>
      <c r="AH405" s="58"/>
      <c r="AI405" s="58"/>
      <c r="AJ405" s="58"/>
      <c r="AK405" s="58"/>
    </row>
    <row r="406" ht="22.5" customHeight="1">
      <c r="A406" s="58">
        <v>405.0</v>
      </c>
      <c r="B406" s="223">
        <f t="array" ref="B406">XLOOKUP(C406,SwiggyInvoiceAnnexture!$B$3:$B992,SwiggyInvoiceAnnexture!$A$3:$A992,"Order Not Found",0,1)</f>
        <v>45847</v>
      </c>
      <c r="C406" s="58">
        <v>2.10424229291614E14</v>
      </c>
      <c r="D406" s="58" t="s">
        <v>1563</v>
      </c>
      <c r="E406" s="250">
        <v>45840.69571759259</v>
      </c>
      <c r="F406" s="250">
        <v>45840.69598379629</v>
      </c>
      <c r="G406" s="250">
        <v>45840.741631944446</v>
      </c>
      <c r="H406" s="12">
        <v>1365.0</v>
      </c>
      <c r="I406" s="43">
        <v>65.0</v>
      </c>
      <c r="J406" s="43">
        <v>31.75</v>
      </c>
      <c r="K406" s="43">
        <v>31.75</v>
      </c>
      <c r="L406" s="43">
        <v>0.0</v>
      </c>
      <c r="M406" s="43">
        <v>0.75</v>
      </c>
      <c r="N406" s="43">
        <v>0.75</v>
      </c>
      <c r="O406" s="12">
        <v>0.0</v>
      </c>
      <c r="P406" s="12">
        <v>0.0</v>
      </c>
      <c r="Q406" s="12">
        <v>0.0</v>
      </c>
      <c r="R406" s="12">
        <v>0.0</v>
      </c>
      <c r="S406" s="58" t="b">
        <v>0</v>
      </c>
      <c r="T406" s="58" t="b">
        <v>0</v>
      </c>
      <c r="U406" s="58" t="b">
        <v>0</v>
      </c>
      <c r="V406" s="12">
        <v>0.0</v>
      </c>
      <c r="W406" s="12">
        <v>0.0</v>
      </c>
      <c r="X406" s="12">
        <v>30.0</v>
      </c>
      <c r="Y406" s="58" t="s">
        <v>955</v>
      </c>
      <c r="Z406" s="58" t="s">
        <v>955</v>
      </c>
      <c r="AA406" s="58" t="s">
        <v>955</v>
      </c>
      <c r="AB406" s="58" t="s">
        <v>1967</v>
      </c>
      <c r="AC406" s="58">
        <v>3.0</v>
      </c>
      <c r="AD406" s="58" t="s">
        <v>1968</v>
      </c>
      <c r="AE406" s="58" t="s">
        <v>955</v>
      </c>
      <c r="AF406" s="58" t="s">
        <v>955</v>
      </c>
      <c r="AG406" s="58" t="s">
        <v>2168</v>
      </c>
      <c r="AH406" s="58" t="s">
        <v>2163</v>
      </c>
      <c r="AI406" s="58" t="s">
        <v>2157</v>
      </c>
      <c r="AJ406" s="58"/>
      <c r="AK406" s="58"/>
    </row>
    <row r="407" ht="22.5" customHeight="1">
      <c r="A407" s="58">
        <v>406.0</v>
      </c>
      <c r="B407" s="223">
        <f t="array" ref="B407">XLOOKUP(C407,SwiggyInvoiceAnnexture!$B$3:$B992,SwiggyInvoiceAnnexture!$A$3:$A992,"Order Not Found",0,1)</f>
        <v>45847</v>
      </c>
      <c r="C407" s="58">
        <v>2.10430080103678E14</v>
      </c>
      <c r="D407" s="58" t="s">
        <v>1563</v>
      </c>
      <c r="E407" s="250">
        <v>45840.762662037036</v>
      </c>
      <c r="F407" s="250">
        <v>45840.76274305556</v>
      </c>
      <c r="G407" s="250">
        <v>45840.78839120371</v>
      </c>
      <c r="H407" s="12">
        <v>718.0</v>
      </c>
      <c r="I407" s="43">
        <v>28.5</v>
      </c>
      <c r="J407" s="43">
        <v>14.0</v>
      </c>
      <c r="K407" s="43">
        <v>14.0</v>
      </c>
      <c r="L407" s="43">
        <v>0.0</v>
      </c>
      <c r="M407" s="43">
        <v>0.25</v>
      </c>
      <c r="N407" s="43">
        <v>0.25</v>
      </c>
      <c r="O407" s="12">
        <v>0.0</v>
      </c>
      <c r="P407" s="12">
        <v>0.0</v>
      </c>
      <c r="Q407" s="12">
        <v>0.0</v>
      </c>
      <c r="R407" s="12">
        <v>0.0</v>
      </c>
      <c r="S407" s="58" t="b">
        <v>0</v>
      </c>
      <c r="T407" s="58" t="b">
        <v>0</v>
      </c>
      <c r="U407" s="58" t="b">
        <v>0</v>
      </c>
      <c r="V407" s="12">
        <v>0.0</v>
      </c>
      <c r="W407" s="12">
        <v>120.0</v>
      </c>
      <c r="X407" s="12">
        <v>10.0</v>
      </c>
      <c r="Y407" s="58" t="s">
        <v>955</v>
      </c>
      <c r="Z407" s="58" t="s">
        <v>955</v>
      </c>
      <c r="AA407" s="58" t="s">
        <v>955</v>
      </c>
      <c r="AB407" s="58" t="s">
        <v>1967</v>
      </c>
      <c r="AC407" s="58">
        <v>1.0</v>
      </c>
      <c r="AD407" s="58" t="s">
        <v>1968</v>
      </c>
      <c r="AE407" s="58" t="s">
        <v>955</v>
      </c>
      <c r="AF407" s="58" t="s">
        <v>955</v>
      </c>
      <c r="AG407" s="58" t="s">
        <v>2142</v>
      </c>
      <c r="AH407" s="58"/>
      <c r="AI407" s="58"/>
      <c r="AJ407" s="58"/>
      <c r="AK407" s="58"/>
    </row>
    <row r="408" ht="22.5" customHeight="1">
      <c r="A408" s="58">
        <v>407.0</v>
      </c>
      <c r="B408" s="223">
        <f t="array" ref="B408">XLOOKUP(C408,SwiggyInvoiceAnnexture!$B$3:$B992,SwiggyInvoiceAnnexture!$A$3:$A992,"Order Not Found",0,1)</f>
        <v>45847</v>
      </c>
      <c r="C408" s="58">
        <v>2.10434125314443E14</v>
      </c>
      <c r="D408" s="58" t="s">
        <v>1563</v>
      </c>
      <c r="E408" s="250">
        <v>45840.809699074074</v>
      </c>
      <c r="F408" s="250">
        <v>45840.8097337963</v>
      </c>
      <c r="G408" s="250">
        <v>45840.84091435185</v>
      </c>
      <c r="H408" s="12">
        <v>613.0</v>
      </c>
      <c r="I408" s="43">
        <v>23.5</v>
      </c>
      <c r="J408" s="43">
        <v>11.5</v>
      </c>
      <c r="K408" s="43">
        <v>11.5</v>
      </c>
      <c r="L408" s="43">
        <v>0.0</v>
      </c>
      <c r="M408" s="43">
        <v>0.25</v>
      </c>
      <c r="N408" s="43">
        <v>0.25</v>
      </c>
      <c r="O408" s="12">
        <v>0.0</v>
      </c>
      <c r="P408" s="12">
        <v>0.0</v>
      </c>
      <c r="Q408" s="12">
        <v>0.0</v>
      </c>
      <c r="R408" s="12">
        <v>0.0</v>
      </c>
      <c r="S408" s="58" t="b">
        <v>0</v>
      </c>
      <c r="T408" s="58" t="b">
        <v>0</v>
      </c>
      <c r="U408" s="58" t="b">
        <v>0</v>
      </c>
      <c r="V408" s="12">
        <v>0.0</v>
      </c>
      <c r="W408" s="12">
        <v>120.0</v>
      </c>
      <c r="X408" s="12">
        <v>10.0</v>
      </c>
      <c r="Y408" s="58" t="s">
        <v>955</v>
      </c>
      <c r="Z408" s="58" t="s">
        <v>955</v>
      </c>
      <c r="AA408" s="58" t="s">
        <v>955</v>
      </c>
      <c r="AB408" s="58" t="s">
        <v>1967</v>
      </c>
      <c r="AC408" s="58">
        <v>1.0</v>
      </c>
      <c r="AD408" s="58" t="s">
        <v>1968</v>
      </c>
      <c r="AE408" s="58" t="s">
        <v>955</v>
      </c>
      <c r="AF408" s="58" t="s">
        <v>955</v>
      </c>
      <c r="AG408" s="58" t="s">
        <v>2185</v>
      </c>
      <c r="AH408" s="58"/>
      <c r="AI408" s="58"/>
      <c r="AJ408" s="58"/>
      <c r="AK408" s="58"/>
    </row>
    <row r="409" ht="22.5" customHeight="1">
      <c r="A409" s="58">
        <v>408.0</v>
      </c>
      <c r="B409" s="223">
        <f t="array" ref="B409">XLOOKUP(C409,SwiggyInvoiceAnnexture!$B$3:$B992,SwiggyInvoiceAnnexture!$A$3:$A992,"Order Not Found",0,1)</f>
        <v>45847</v>
      </c>
      <c r="C409" s="58">
        <v>2.10442431005118E14</v>
      </c>
      <c r="D409" s="58" t="s">
        <v>1563</v>
      </c>
      <c r="E409" s="250">
        <v>45840.9062037037</v>
      </c>
      <c r="F409" s="250">
        <v>45840.90636574074</v>
      </c>
      <c r="G409" s="250">
        <v>45840.91957175926</v>
      </c>
      <c r="H409" s="12">
        <v>592.0</v>
      </c>
      <c r="I409" s="43">
        <v>22.5</v>
      </c>
      <c r="J409" s="43">
        <v>11.0</v>
      </c>
      <c r="K409" s="43">
        <v>11.0</v>
      </c>
      <c r="L409" s="43">
        <v>0.0</v>
      </c>
      <c r="M409" s="43">
        <v>0.25</v>
      </c>
      <c r="N409" s="43">
        <v>0.25</v>
      </c>
      <c r="O409" s="12">
        <v>0.0</v>
      </c>
      <c r="P409" s="12">
        <v>0.0</v>
      </c>
      <c r="Q409" s="12">
        <v>0.0</v>
      </c>
      <c r="R409" s="12">
        <v>0.0</v>
      </c>
      <c r="S409" s="58" t="b">
        <v>0</v>
      </c>
      <c r="T409" s="58" t="b">
        <v>0</v>
      </c>
      <c r="U409" s="58" t="b">
        <v>0</v>
      </c>
      <c r="V409" s="12">
        <v>0.0</v>
      </c>
      <c r="W409" s="12">
        <v>120.0</v>
      </c>
      <c r="X409" s="12">
        <v>10.0</v>
      </c>
      <c r="Y409" s="58" t="s">
        <v>955</v>
      </c>
      <c r="Z409" s="58" t="s">
        <v>955</v>
      </c>
      <c r="AA409" s="58" t="s">
        <v>955</v>
      </c>
      <c r="AB409" s="58" t="s">
        <v>1967</v>
      </c>
      <c r="AC409" s="58">
        <v>1.0</v>
      </c>
      <c r="AD409" s="58" t="s">
        <v>1968</v>
      </c>
      <c r="AE409" s="58" t="s">
        <v>955</v>
      </c>
      <c r="AF409" s="58" t="s">
        <v>955</v>
      </c>
      <c r="AG409" s="58" t="s">
        <v>2186</v>
      </c>
      <c r="AH409" s="58"/>
      <c r="AI409" s="58"/>
      <c r="AJ409" s="58"/>
      <c r="AK409" s="58"/>
    </row>
    <row r="410" ht="22.5" customHeight="1">
      <c r="A410" s="58">
        <v>409.0</v>
      </c>
      <c r="B410" s="223">
        <f t="array" ref="B410">XLOOKUP(C410,SwiggyInvoiceAnnexture!$B$3:$B992,SwiggyInvoiceAnnexture!$A$3:$A992,"Order Not Found",0,1)</f>
        <v>45847</v>
      </c>
      <c r="C410" s="58">
        <v>2.10517976438242E14</v>
      </c>
      <c r="D410" s="58" t="s">
        <v>1563</v>
      </c>
      <c r="E410" s="250">
        <v>45841.77997685185</v>
      </c>
      <c r="F410" s="250">
        <v>45841.780185185184</v>
      </c>
      <c r="G410" s="250">
        <v>45841.80226851852</v>
      </c>
      <c r="H410" s="12">
        <v>928.0</v>
      </c>
      <c r="I410" s="43">
        <v>38.5</v>
      </c>
      <c r="J410" s="43">
        <v>19.0</v>
      </c>
      <c r="K410" s="43">
        <v>19.0</v>
      </c>
      <c r="L410" s="43">
        <v>0.0</v>
      </c>
      <c r="M410" s="43">
        <v>0.25</v>
      </c>
      <c r="N410" s="43">
        <v>0.25</v>
      </c>
      <c r="O410" s="12">
        <v>0.0</v>
      </c>
      <c r="P410" s="12">
        <v>0.0</v>
      </c>
      <c r="Q410" s="12">
        <v>0.0</v>
      </c>
      <c r="R410" s="12">
        <v>0.0</v>
      </c>
      <c r="S410" s="58" t="b">
        <v>0</v>
      </c>
      <c r="T410" s="58" t="b">
        <v>0</v>
      </c>
      <c r="U410" s="58" t="b">
        <v>0</v>
      </c>
      <c r="V410" s="12">
        <v>0.0</v>
      </c>
      <c r="W410" s="12">
        <v>120.0</v>
      </c>
      <c r="X410" s="12">
        <v>10.0</v>
      </c>
      <c r="Y410" s="58" t="s">
        <v>955</v>
      </c>
      <c r="Z410" s="58" t="s">
        <v>955</v>
      </c>
      <c r="AA410" s="58" t="s">
        <v>955</v>
      </c>
      <c r="AB410" s="58" t="s">
        <v>1967</v>
      </c>
      <c r="AC410" s="58">
        <v>1.0</v>
      </c>
      <c r="AD410" s="58" t="s">
        <v>1968</v>
      </c>
      <c r="AE410" s="58" t="s">
        <v>955</v>
      </c>
      <c r="AF410" s="58" t="s">
        <v>955</v>
      </c>
      <c r="AG410" s="58" t="s">
        <v>2151</v>
      </c>
      <c r="AH410" s="58"/>
      <c r="AI410" s="58"/>
      <c r="AJ410" s="58"/>
      <c r="AK410" s="58"/>
    </row>
    <row r="411" ht="22.5" customHeight="1">
      <c r="A411" s="58">
        <v>410.0</v>
      </c>
      <c r="B411" s="223">
        <f t="array" ref="B411">XLOOKUP(C411,SwiggyInvoiceAnnexture!$B$3:$B992,SwiggyInvoiceAnnexture!$A$3:$A992,"Order Not Found",0,1)</f>
        <v>45847</v>
      </c>
      <c r="C411" s="58">
        <v>2.1051919089721E14</v>
      </c>
      <c r="D411" s="58" t="s">
        <v>1563</v>
      </c>
      <c r="E411" s="250">
        <v>45841.793958333335</v>
      </c>
      <c r="F411" s="250">
        <v>45841.794074074074</v>
      </c>
      <c r="G411" s="250">
        <v>45841.81418981482</v>
      </c>
      <c r="H411" s="12">
        <v>561.0</v>
      </c>
      <c r="I411" s="43">
        <v>21.0</v>
      </c>
      <c r="J411" s="43">
        <v>10.25</v>
      </c>
      <c r="K411" s="43">
        <v>10.25</v>
      </c>
      <c r="L411" s="43">
        <v>0.0</v>
      </c>
      <c r="M411" s="43">
        <v>0.25</v>
      </c>
      <c r="N411" s="43">
        <v>0.25</v>
      </c>
      <c r="O411" s="12">
        <v>0.0</v>
      </c>
      <c r="P411" s="12">
        <v>0.0</v>
      </c>
      <c r="Q411" s="12">
        <v>0.0</v>
      </c>
      <c r="R411" s="12">
        <v>0.0</v>
      </c>
      <c r="S411" s="58" t="b">
        <v>0</v>
      </c>
      <c r="T411" s="58" t="b">
        <v>0</v>
      </c>
      <c r="U411" s="58" t="b">
        <v>0</v>
      </c>
      <c r="V411" s="12">
        <v>0.0</v>
      </c>
      <c r="W411" s="12">
        <v>120.0</v>
      </c>
      <c r="X411" s="12">
        <v>10.0</v>
      </c>
      <c r="Y411" s="58" t="s">
        <v>955</v>
      </c>
      <c r="Z411" s="58" t="s">
        <v>955</v>
      </c>
      <c r="AA411" s="58" t="s">
        <v>955</v>
      </c>
      <c r="AB411" s="58" t="s">
        <v>1967</v>
      </c>
      <c r="AC411" s="58">
        <v>1.0</v>
      </c>
      <c r="AD411" s="58" t="s">
        <v>1968</v>
      </c>
      <c r="AE411" s="58" t="s">
        <v>955</v>
      </c>
      <c r="AF411" s="58" t="s">
        <v>955</v>
      </c>
      <c r="AG411" s="58" t="s">
        <v>2156</v>
      </c>
      <c r="AH411" s="58"/>
      <c r="AI411" s="58"/>
      <c r="AJ411" s="58"/>
      <c r="AK411" s="58"/>
    </row>
    <row r="412" ht="22.5" customHeight="1">
      <c r="A412" s="58">
        <v>411.0</v>
      </c>
      <c r="B412" s="223">
        <f t="array" ref="B412">XLOOKUP(C412,SwiggyInvoiceAnnexture!$B$3:$B992,SwiggyInvoiceAnnexture!$A$3:$A992,"Order Not Found",0,1)</f>
        <v>45847</v>
      </c>
      <c r="C412" s="58">
        <v>2.10530210273969E14</v>
      </c>
      <c r="D412" s="58" t="s">
        <v>1563</v>
      </c>
      <c r="E412" s="250">
        <v>45841.92201388889</v>
      </c>
      <c r="F412" s="250">
        <v>45841.92230324074</v>
      </c>
      <c r="G412" s="250">
        <v>45841.95232638889</v>
      </c>
      <c r="H412" s="12">
        <v>1706.0</v>
      </c>
      <c r="I412" s="43">
        <v>75.5</v>
      </c>
      <c r="J412" s="43">
        <v>37.5</v>
      </c>
      <c r="K412" s="43">
        <v>37.5</v>
      </c>
      <c r="L412" s="43">
        <v>0.0</v>
      </c>
      <c r="M412" s="43">
        <v>0.25</v>
      </c>
      <c r="N412" s="43">
        <v>0.25</v>
      </c>
      <c r="O412" s="12">
        <v>0.0</v>
      </c>
      <c r="P412" s="12">
        <v>0.0</v>
      </c>
      <c r="Q412" s="12">
        <v>0.0</v>
      </c>
      <c r="R412" s="12">
        <v>0.0</v>
      </c>
      <c r="S412" s="58" t="b">
        <v>0</v>
      </c>
      <c r="T412" s="58" t="b">
        <v>0</v>
      </c>
      <c r="U412" s="58" t="b">
        <v>0</v>
      </c>
      <c r="V412" s="12">
        <v>0.0</v>
      </c>
      <c r="W412" s="12">
        <v>119.99</v>
      </c>
      <c r="X412" s="12">
        <v>10.0</v>
      </c>
      <c r="Y412" s="58" t="s">
        <v>955</v>
      </c>
      <c r="Z412" s="58" t="s">
        <v>955</v>
      </c>
      <c r="AA412" s="58" t="s">
        <v>955</v>
      </c>
      <c r="AB412" s="58" t="s">
        <v>1967</v>
      </c>
      <c r="AC412" s="58">
        <v>2.0</v>
      </c>
      <c r="AD412" s="58" t="s">
        <v>1968</v>
      </c>
      <c r="AE412" s="58" t="s">
        <v>955</v>
      </c>
      <c r="AF412" s="58" t="s">
        <v>955</v>
      </c>
      <c r="AG412" s="58" t="s">
        <v>2124</v>
      </c>
      <c r="AH412" s="58" t="s">
        <v>2187</v>
      </c>
      <c r="AI412" s="58"/>
      <c r="AJ412" s="58"/>
      <c r="AK412" s="58"/>
    </row>
    <row r="413" ht="22.5" customHeight="1">
      <c r="A413" s="58">
        <v>412.0</v>
      </c>
      <c r="B413" s="223">
        <f t="array" ref="B413">XLOOKUP(C413,SwiggyInvoiceAnnexture!$B$3:$B992,SwiggyInvoiceAnnexture!$A$3:$A992,"Order Not Found",0,1)</f>
        <v>45847</v>
      </c>
      <c r="C413" s="58">
        <v>2.10532881795539E14</v>
      </c>
      <c r="D413" s="58" t="s">
        <v>1563</v>
      </c>
      <c r="E413" s="250">
        <v>45841.952523148146</v>
      </c>
      <c r="F413" s="250">
        <v>45841.95260416667</v>
      </c>
      <c r="G413" s="250">
        <v>45841.975694444445</v>
      </c>
      <c r="H413" s="12">
        <v>1443.0</v>
      </c>
      <c r="I413" s="43">
        <v>63.0</v>
      </c>
      <c r="J413" s="43">
        <v>31.25</v>
      </c>
      <c r="K413" s="43">
        <v>31.25</v>
      </c>
      <c r="L413" s="43">
        <v>0.0</v>
      </c>
      <c r="M413" s="43">
        <v>0.25</v>
      </c>
      <c r="N413" s="43">
        <v>0.25</v>
      </c>
      <c r="O413" s="12">
        <v>0.0</v>
      </c>
      <c r="P413" s="12">
        <v>0.0</v>
      </c>
      <c r="Q413" s="12">
        <v>0.0</v>
      </c>
      <c r="R413" s="12">
        <v>0.0</v>
      </c>
      <c r="S413" s="58" t="b">
        <v>0</v>
      </c>
      <c r="T413" s="58" t="b">
        <v>0</v>
      </c>
      <c r="U413" s="58" t="b">
        <v>0</v>
      </c>
      <c r="V413" s="12">
        <v>0.0</v>
      </c>
      <c r="W413" s="12">
        <v>120.0</v>
      </c>
      <c r="X413" s="12">
        <v>10.0</v>
      </c>
      <c r="Y413" s="58" t="s">
        <v>955</v>
      </c>
      <c r="Z413" s="58" t="s">
        <v>955</v>
      </c>
      <c r="AA413" s="58" t="s">
        <v>955</v>
      </c>
      <c r="AB413" s="58" t="s">
        <v>1967</v>
      </c>
      <c r="AC413" s="58">
        <v>2.0</v>
      </c>
      <c r="AD413" s="58" t="s">
        <v>1968</v>
      </c>
      <c r="AE413" s="58" t="s">
        <v>955</v>
      </c>
      <c r="AF413" s="58" t="s">
        <v>955</v>
      </c>
      <c r="AG413" s="58" t="s">
        <v>2188</v>
      </c>
      <c r="AH413" s="58" t="s">
        <v>2157</v>
      </c>
      <c r="AI413" s="58"/>
      <c r="AJ413" s="58"/>
      <c r="AK413" s="58"/>
    </row>
    <row r="414" ht="22.5" customHeight="1">
      <c r="A414" s="58">
        <v>413.0</v>
      </c>
      <c r="B414" s="223">
        <f t="array" ref="B414">XLOOKUP(C414,SwiggyInvoiceAnnexture!$B$3:$B992,SwiggyInvoiceAnnexture!$A$3:$A992,"Order Not Found",0,1)</f>
        <v>45847</v>
      </c>
      <c r="C414" s="58">
        <v>2.10606644577172E14</v>
      </c>
      <c r="D414" s="58" t="s">
        <v>1563</v>
      </c>
      <c r="E414" s="250">
        <v>45842.80626157407</v>
      </c>
      <c r="F414" s="250">
        <v>45842.806446759256</v>
      </c>
      <c r="G414" s="250">
        <v>45842.82579861111</v>
      </c>
      <c r="H414" s="12">
        <v>619.0</v>
      </c>
      <c r="I414" s="43">
        <v>29.5</v>
      </c>
      <c r="J414" s="43">
        <v>14.5</v>
      </c>
      <c r="K414" s="43">
        <v>14.5</v>
      </c>
      <c r="L414" s="43">
        <v>0.0</v>
      </c>
      <c r="M414" s="43">
        <v>0.25</v>
      </c>
      <c r="N414" s="43">
        <v>0.25</v>
      </c>
      <c r="O414" s="12">
        <v>0.0</v>
      </c>
      <c r="P414" s="12">
        <v>0.0</v>
      </c>
      <c r="Q414" s="12">
        <v>0.0</v>
      </c>
      <c r="R414" s="12">
        <v>0.0</v>
      </c>
      <c r="S414" s="58" t="b">
        <v>0</v>
      </c>
      <c r="T414" s="58" t="b">
        <v>0</v>
      </c>
      <c r="U414" s="58" t="b">
        <v>0</v>
      </c>
      <c r="V414" s="12">
        <v>0.0</v>
      </c>
      <c r="W414" s="12">
        <v>0.0</v>
      </c>
      <c r="X414" s="12">
        <v>10.0</v>
      </c>
      <c r="Y414" s="58" t="s">
        <v>955</v>
      </c>
      <c r="Z414" s="58" t="s">
        <v>955</v>
      </c>
      <c r="AA414" s="58" t="s">
        <v>955</v>
      </c>
      <c r="AB414" s="58" t="s">
        <v>1967</v>
      </c>
      <c r="AC414" s="58">
        <v>1.0</v>
      </c>
      <c r="AD414" s="58" t="s">
        <v>1968</v>
      </c>
      <c r="AE414" s="58" t="s">
        <v>955</v>
      </c>
      <c r="AF414" s="58" t="s">
        <v>955</v>
      </c>
      <c r="AG414" s="58" t="s">
        <v>2144</v>
      </c>
      <c r="AH414" s="58"/>
      <c r="AI414" s="58"/>
      <c r="AJ414" s="58"/>
      <c r="AK414" s="58"/>
    </row>
    <row r="415" ht="22.5" customHeight="1">
      <c r="A415" s="58">
        <v>414.0</v>
      </c>
      <c r="B415" s="223">
        <f t="array" ref="B415">XLOOKUP(C415,SwiggyInvoiceAnnexture!$B$3:$B992,SwiggyInvoiceAnnexture!$A$3:$A992,"Order Not Found",0,1)</f>
        <v>45847</v>
      </c>
      <c r="C415" s="58">
        <v>2.10606887375672E14</v>
      </c>
      <c r="D415" s="58" t="s">
        <v>1563</v>
      </c>
      <c r="E415" s="250">
        <v>45842.809641203705</v>
      </c>
      <c r="F415" s="250">
        <v>45842.80991898148</v>
      </c>
      <c r="G415" s="250">
        <v>45842.836493055554</v>
      </c>
      <c r="H415" s="12">
        <v>808.0</v>
      </c>
      <c r="I415" s="43">
        <v>38.5</v>
      </c>
      <c r="J415" s="43">
        <v>19.0</v>
      </c>
      <c r="K415" s="43">
        <v>19.0</v>
      </c>
      <c r="L415" s="43">
        <v>0.0</v>
      </c>
      <c r="M415" s="43">
        <v>0.25</v>
      </c>
      <c r="N415" s="43">
        <v>0.25</v>
      </c>
      <c r="O415" s="12">
        <v>0.0</v>
      </c>
      <c r="P415" s="12">
        <v>0.0</v>
      </c>
      <c r="Q415" s="12">
        <v>0.0</v>
      </c>
      <c r="R415" s="12">
        <v>0.0</v>
      </c>
      <c r="S415" s="58" t="b">
        <v>0</v>
      </c>
      <c r="T415" s="58" t="b">
        <v>0</v>
      </c>
      <c r="U415" s="58" t="b">
        <v>0</v>
      </c>
      <c r="V415" s="12">
        <v>0.0</v>
      </c>
      <c r="W415" s="12">
        <v>0.0</v>
      </c>
      <c r="X415" s="12">
        <v>10.0</v>
      </c>
      <c r="Y415" s="58" t="s">
        <v>955</v>
      </c>
      <c r="Z415" s="58" t="s">
        <v>955</v>
      </c>
      <c r="AA415" s="58" t="s">
        <v>955</v>
      </c>
      <c r="AB415" s="58" t="s">
        <v>1991</v>
      </c>
      <c r="AC415" s="58">
        <v>1.0</v>
      </c>
      <c r="AD415" s="58" t="s">
        <v>1968</v>
      </c>
      <c r="AE415" s="58" t="s">
        <v>955</v>
      </c>
      <c r="AF415" s="58" t="s">
        <v>955</v>
      </c>
      <c r="AG415" s="58" t="s">
        <v>2189</v>
      </c>
      <c r="AH415" s="58"/>
      <c r="AI415" s="58"/>
      <c r="AJ415" s="58"/>
      <c r="AK415" s="58"/>
    </row>
    <row r="416" ht="22.5" customHeight="1">
      <c r="A416" s="58">
        <v>415.0</v>
      </c>
      <c r="B416" s="223">
        <f t="array" ref="B416">XLOOKUP(C416,SwiggyInvoiceAnnexture!$B$3:$B992,SwiggyInvoiceAnnexture!$A$3:$A992,"Order Not Found",0,1)</f>
        <v>45847</v>
      </c>
      <c r="C416" s="58">
        <v>2.10609422877004E14</v>
      </c>
      <c r="D416" s="58" t="s">
        <v>1563</v>
      </c>
      <c r="E416" s="250">
        <v>45842.83824074074</v>
      </c>
      <c r="F416" s="250">
        <v>45842.83837962963</v>
      </c>
      <c r="G416" s="250">
        <v>45842.87229166667</v>
      </c>
      <c r="H416" s="12">
        <v>1029.0</v>
      </c>
      <c r="I416" s="43">
        <v>49.0</v>
      </c>
      <c r="J416" s="43">
        <v>24.25</v>
      </c>
      <c r="K416" s="43">
        <v>24.25</v>
      </c>
      <c r="L416" s="43">
        <v>0.0</v>
      </c>
      <c r="M416" s="43">
        <v>0.25</v>
      </c>
      <c r="N416" s="43">
        <v>0.25</v>
      </c>
      <c r="O416" s="12">
        <v>0.0</v>
      </c>
      <c r="P416" s="12">
        <v>0.0</v>
      </c>
      <c r="Q416" s="12">
        <v>0.0</v>
      </c>
      <c r="R416" s="12">
        <v>0.0</v>
      </c>
      <c r="S416" s="58" t="b">
        <v>0</v>
      </c>
      <c r="T416" s="58" t="b">
        <v>0</v>
      </c>
      <c r="U416" s="58" t="b">
        <v>0</v>
      </c>
      <c r="V416" s="12">
        <v>0.0</v>
      </c>
      <c r="W416" s="12">
        <v>0.0</v>
      </c>
      <c r="X416" s="12">
        <v>10.0</v>
      </c>
      <c r="Y416" s="58" t="s">
        <v>955</v>
      </c>
      <c r="Z416" s="58" t="s">
        <v>955</v>
      </c>
      <c r="AA416" s="58" t="s">
        <v>955</v>
      </c>
      <c r="AB416" s="58" t="s">
        <v>1967</v>
      </c>
      <c r="AC416" s="58">
        <v>2.0</v>
      </c>
      <c r="AD416" s="58" t="s">
        <v>1968</v>
      </c>
      <c r="AE416" s="58" t="s">
        <v>955</v>
      </c>
      <c r="AF416" s="58" t="s">
        <v>955</v>
      </c>
      <c r="AG416" s="58" t="s">
        <v>2190</v>
      </c>
      <c r="AH416" s="58" t="s">
        <v>2142</v>
      </c>
      <c r="AI416" s="58"/>
      <c r="AJ416" s="58"/>
      <c r="AK416" s="58"/>
    </row>
    <row r="417" ht="22.5" customHeight="1">
      <c r="A417" s="58">
        <v>416.0</v>
      </c>
      <c r="B417" s="223">
        <f t="array" ref="B417">XLOOKUP(C417,SwiggyInvoiceAnnexture!$B$3:$B992,SwiggyInvoiceAnnexture!$A$3:$A992,"Order Not Found",0,1)</f>
        <v>45847</v>
      </c>
      <c r="C417" s="58">
        <v>2.10609667732752E14</v>
      </c>
      <c r="D417" s="58" t="s">
        <v>1563</v>
      </c>
      <c r="E417" s="250">
        <v>45842.84140046296</v>
      </c>
      <c r="F417" s="250">
        <v>45842.8415625</v>
      </c>
      <c r="G417" s="250">
        <v>45842.8780787037</v>
      </c>
      <c r="H417" s="12">
        <v>1591.0</v>
      </c>
      <c r="I417" s="43">
        <v>75.76</v>
      </c>
      <c r="J417" s="43">
        <v>37.25</v>
      </c>
      <c r="K417" s="43">
        <v>37.25</v>
      </c>
      <c r="L417" s="43">
        <v>0.0</v>
      </c>
      <c r="M417" s="43">
        <v>0.63</v>
      </c>
      <c r="N417" s="43">
        <v>0.63</v>
      </c>
      <c r="O417" s="12">
        <v>0.0</v>
      </c>
      <c r="P417" s="12">
        <v>0.0</v>
      </c>
      <c r="Q417" s="12">
        <v>0.0</v>
      </c>
      <c r="R417" s="12">
        <v>0.0</v>
      </c>
      <c r="S417" s="58" t="b">
        <v>0</v>
      </c>
      <c r="T417" s="58" t="b">
        <v>0</v>
      </c>
      <c r="U417" s="58" t="b">
        <v>0</v>
      </c>
      <c r="V417" s="12">
        <v>0.0</v>
      </c>
      <c r="W417" s="12">
        <v>0.0</v>
      </c>
      <c r="X417" s="12">
        <v>25.0</v>
      </c>
      <c r="Y417" s="58" t="s">
        <v>955</v>
      </c>
      <c r="Z417" s="58" t="s">
        <v>955</v>
      </c>
      <c r="AA417" s="58" t="s">
        <v>955</v>
      </c>
      <c r="AB417" s="58" t="s">
        <v>1967</v>
      </c>
      <c r="AC417" s="58">
        <v>4.0</v>
      </c>
      <c r="AD417" s="58" t="s">
        <v>1968</v>
      </c>
      <c r="AE417" s="58" t="s">
        <v>955</v>
      </c>
      <c r="AF417" s="58" t="s">
        <v>955</v>
      </c>
      <c r="AG417" s="58" t="s">
        <v>2191</v>
      </c>
      <c r="AH417" s="58" t="s">
        <v>2168</v>
      </c>
      <c r="AI417" s="58" t="s">
        <v>2158</v>
      </c>
      <c r="AJ417" s="58" t="s">
        <v>2192</v>
      </c>
      <c r="AK417" s="58"/>
    </row>
    <row r="418" ht="22.5" customHeight="1">
      <c r="A418" s="58">
        <v>417.0</v>
      </c>
      <c r="B418" s="223">
        <f t="array" ref="B418">XLOOKUP(C418,SwiggyInvoiceAnnexture!$B$3:$B992,SwiggyInvoiceAnnexture!$A$3:$A992,"Order Not Found",0,1)</f>
        <v>45847</v>
      </c>
      <c r="C418" s="58">
        <v>2.10610354085438E14</v>
      </c>
      <c r="D418" s="58" t="s">
        <v>1563</v>
      </c>
      <c r="E418" s="250">
        <v>45842.8494212963</v>
      </c>
      <c r="F418" s="250">
        <v>45842.84960648148</v>
      </c>
      <c r="G418" s="250">
        <v>45842.87695601852</v>
      </c>
      <c r="H418" s="12">
        <v>1040.0</v>
      </c>
      <c r="I418" s="43">
        <v>49.5</v>
      </c>
      <c r="J418" s="43">
        <v>24.25</v>
      </c>
      <c r="K418" s="43">
        <v>24.25</v>
      </c>
      <c r="L418" s="43">
        <v>0.0</v>
      </c>
      <c r="M418" s="43">
        <v>0.5</v>
      </c>
      <c r="N418" s="43">
        <v>0.5</v>
      </c>
      <c r="O418" s="12">
        <v>0.0</v>
      </c>
      <c r="P418" s="12">
        <v>0.0</v>
      </c>
      <c r="Q418" s="12">
        <v>0.0</v>
      </c>
      <c r="R418" s="12">
        <v>0.0</v>
      </c>
      <c r="S418" s="58" t="b">
        <v>0</v>
      </c>
      <c r="T418" s="58" t="b">
        <v>0</v>
      </c>
      <c r="U418" s="58" t="b">
        <v>0</v>
      </c>
      <c r="V418" s="12">
        <v>0.0</v>
      </c>
      <c r="W418" s="12">
        <v>0.0</v>
      </c>
      <c r="X418" s="12">
        <v>20.0</v>
      </c>
      <c r="Y418" s="58" t="s">
        <v>955</v>
      </c>
      <c r="Z418" s="58" t="s">
        <v>955</v>
      </c>
      <c r="AA418" s="58" t="s">
        <v>955</v>
      </c>
      <c r="AB418" s="58" t="s">
        <v>1967</v>
      </c>
      <c r="AC418" s="58">
        <v>2.0</v>
      </c>
      <c r="AD418" s="58" t="s">
        <v>1968</v>
      </c>
      <c r="AE418" s="58" t="s">
        <v>955</v>
      </c>
      <c r="AF418" s="58" t="s">
        <v>955</v>
      </c>
      <c r="AG418" s="58" t="s">
        <v>2166</v>
      </c>
      <c r="AH418" s="58" t="s">
        <v>2157</v>
      </c>
      <c r="AI418" s="58"/>
      <c r="AJ418" s="58"/>
      <c r="AK418" s="58"/>
    </row>
    <row r="419" ht="22.5" customHeight="1">
      <c r="A419" s="58">
        <v>418.0</v>
      </c>
      <c r="B419" s="223">
        <f t="array" ref="B419">XLOOKUP(C419,SwiggyInvoiceAnnexture!$B$3:$B992,SwiggyInvoiceAnnexture!$A$3:$A992,"Order Not Found",0,1)</f>
        <v>45847</v>
      </c>
      <c r="C419" s="58">
        <v>2.10611303458435E14</v>
      </c>
      <c r="D419" s="58" t="s">
        <v>1563</v>
      </c>
      <c r="E419" s="250">
        <v>45842.86046296296</v>
      </c>
      <c r="F419" s="250">
        <v>45842.86059027778</v>
      </c>
      <c r="G419" s="250">
        <v>45842.87962962963</v>
      </c>
      <c r="H419" s="12">
        <v>924.0</v>
      </c>
      <c r="I419" s="43">
        <v>44.0</v>
      </c>
      <c r="J419" s="43">
        <v>21.75</v>
      </c>
      <c r="K419" s="43">
        <v>21.75</v>
      </c>
      <c r="L419" s="43">
        <v>0.0</v>
      </c>
      <c r="M419" s="43">
        <v>0.25</v>
      </c>
      <c r="N419" s="43">
        <v>0.25</v>
      </c>
      <c r="O419" s="12">
        <v>0.0</v>
      </c>
      <c r="P419" s="12">
        <v>0.0</v>
      </c>
      <c r="Q419" s="12">
        <v>0.0</v>
      </c>
      <c r="R419" s="12">
        <v>0.0</v>
      </c>
      <c r="S419" s="58" t="b">
        <v>0</v>
      </c>
      <c r="T419" s="58" t="b">
        <v>0</v>
      </c>
      <c r="U419" s="58" t="b">
        <v>0</v>
      </c>
      <c r="V419" s="12">
        <v>0.0</v>
      </c>
      <c r="W419" s="12">
        <v>0.0</v>
      </c>
      <c r="X419" s="12">
        <v>10.0</v>
      </c>
      <c r="Y419" s="58" t="s">
        <v>955</v>
      </c>
      <c r="Z419" s="58" t="s">
        <v>955</v>
      </c>
      <c r="AA419" s="58" t="s">
        <v>955</v>
      </c>
      <c r="AB419" s="58" t="s">
        <v>1967</v>
      </c>
      <c r="AC419" s="58">
        <v>1.0</v>
      </c>
      <c r="AD419" s="58" t="s">
        <v>1968</v>
      </c>
      <c r="AE419" s="58" t="s">
        <v>955</v>
      </c>
      <c r="AF419" s="58" t="s">
        <v>955</v>
      </c>
      <c r="AG419" s="58" t="s">
        <v>2193</v>
      </c>
      <c r="AH419" s="58"/>
      <c r="AI419" s="58"/>
      <c r="AJ419" s="58"/>
      <c r="AK419" s="58"/>
    </row>
    <row r="420" ht="22.5" customHeight="1">
      <c r="A420" s="58">
        <v>419.0</v>
      </c>
      <c r="B420" s="223">
        <f t="array" ref="B420">XLOOKUP(C420,SwiggyInvoiceAnnexture!$B$3:$B992,SwiggyInvoiceAnnexture!$A$3:$A992,"Order Not Found",0,1)</f>
        <v>45847</v>
      </c>
      <c r="C420" s="58">
        <v>2.10611799319035E14</v>
      </c>
      <c r="D420" s="58" t="s">
        <v>1563</v>
      </c>
      <c r="E420" s="250">
        <v>45842.8659375</v>
      </c>
      <c r="F420" s="250">
        <v>45842.86604166667</v>
      </c>
      <c r="G420" s="250">
        <v>45842.89766203704</v>
      </c>
      <c r="H420" s="12">
        <v>1249.0</v>
      </c>
      <c r="I420" s="43">
        <v>59.5</v>
      </c>
      <c r="J420" s="43">
        <v>29.5</v>
      </c>
      <c r="K420" s="43">
        <v>29.5</v>
      </c>
      <c r="L420" s="43">
        <v>0.0</v>
      </c>
      <c r="M420" s="43">
        <v>0.25</v>
      </c>
      <c r="N420" s="43">
        <v>0.25</v>
      </c>
      <c r="O420" s="12">
        <v>0.0</v>
      </c>
      <c r="P420" s="12">
        <v>0.0</v>
      </c>
      <c r="Q420" s="12">
        <v>0.0</v>
      </c>
      <c r="R420" s="12">
        <v>0.0</v>
      </c>
      <c r="S420" s="58" t="b">
        <v>0</v>
      </c>
      <c r="T420" s="58" t="b">
        <v>0</v>
      </c>
      <c r="U420" s="58" t="b">
        <v>0</v>
      </c>
      <c r="V420" s="12">
        <v>0.0</v>
      </c>
      <c r="W420" s="12">
        <v>0.0</v>
      </c>
      <c r="X420" s="12">
        <v>10.0</v>
      </c>
      <c r="Y420" s="58" t="s">
        <v>955</v>
      </c>
      <c r="Z420" s="58" t="s">
        <v>955</v>
      </c>
      <c r="AA420" s="58" t="s">
        <v>955</v>
      </c>
      <c r="AB420" s="58" t="s">
        <v>1967</v>
      </c>
      <c r="AC420" s="58">
        <v>1.0</v>
      </c>
      <c r="AD420" s="58" t="s">
        <v>1968</v>
      </c>
      <c r="AE420" s="58" t="s">
        <v>955</v>
      </c>
      <c r="AF420" s="58" t="s">
        <v>955</v>
      </c>
      <c r="AG420" s="58" t="s">
        <v>2194</v>
      </c>
      <c r="AH420" s="58"/>
      <c r="AI420" s="58"/>
      <c r="AJ420" s="58"/>
      <c r="AK420" s="58"/>
    </row>
    <row r="421" ht="22.5" customHeight="1">
      <c r="A421" s="58">
        <v>420.0</v>
      </c>
      <c r="B421" s="223">
        <f t="array" ref="B421">XLOOKUP(C421,SwiggyInvoiceAnnexture!$B$3:$B992,SwiggyInvoiceAnnexture!$A$3:$A992,"Order Not Found",0,1)</f>
        <v>45847</v>
      </c>
      <c r="C421" s="58">
        <v>2.10612595034774E14</v>
      </c>
      <c r="D421" s="58" t="s">
        <v>1563</v>
      </c>
      <c r="E421" s="250">
        <v>45842.87532407408</v>
      </c>
      <c r="F421" s="250">
        <v>45842.87596064815</v>
      </c>
      <c r="G421" s="250">
        <v>45842.9021875</v>
      </c>
      <c r="H421" s="12">
        <v>724.0</v>
      </c>
      <c r="I421" s="43">
        <v>34.5</v>
      </c>
      <c r="J421" s="43">
        <v>17.0</v>
      </c>
      <c r="K421" s="43">
        <v>17.0</v>
      </c>
      <c r="L421" s="43">
        <v>0.0</v>
      </c>
      <c r="M421" s="43">
        <v>0.25</v>
      </c>
      <c r="N421" s="43">
        <v>0.25</v>
      </c>
      <c r="O421" s="12">
        <v>0.0</v>
      </c>
      <c r="P421" s="12">
        <v>0.0</v>
      </c>
      <c r="Q421" s="12">
        <v>0.0</v>
      </c>
      <c r="R421" s="12">
        <v>0.0</v>
      </c>
      <c r="S421" s="58" t="b">
        <v>0</v>
      </c>
      <c r="T421" s="58" t="b">
        <v>0</v>
      </c>
      <c r="U421" s="58" t="b">
        <v>0</v>
      </c>
      <c r="V421" s="12">
        <v>0.0</v>
      </c>
      <c r="W421" s="12">
        <v>0.0</v>
      </c>
      <c r="X421" s="12">
        <v>10.0</v>
      </c>
      <c r="Y421" s="58" t="s">
        <v>955</v>
      </c>
      <c r="Z421" s="58" t="s">
        <v>955</v>
      </c>
      <c r="AA421" s="58" t="s">
        <v>955</v>
      </c>
      <c r="AB421" s="58" t="s">
        <v>1967</v>
      </c>
      <c r="AC421" s="58">
        <v>1.0</v>
      </c>
      <c r="AD421" s="58" t="s">
        <v>1968</v>
      </c>
      <c r="AE421" s="58" t="s">
        <v>955</v>
      </c>
      <c r="AF421" s="58" t="s">
        <v>955</v>
      </c>
      <c r="AG421" s="58" t="s">
        <v>2142</v>
      </c>
      <c r="AH421" s="58"/>
      <c r="AI421" s="58"/>
      <c r="AJ421" s="58"/>
      <c r="AK421" s="58"/>
    </row>
    <row r="422" ht="22.5" customHeight="1">
      <c r="A422" s="58">
        <v>421.0</v>
      </c>
      <c r="B422" s="223">
        <f t="array" ref="B422">XLOOKUP(C422,SwiggyInvoiceAnnexture!$B$3:$B992,SwiggyInvoiceAnnexture!$A$3:$A992,"Order Not Found",0,1)</f>
        <v>45847</v>
      </c>
      <c r="C422" s="58">
        <v>2.10621970087375E14</v>
      </c>
      <c r="D422" s="58" t="s">
        <v>1563</v>
      </c>
      <c r="E422" s="250">
        <v>45842.98369212963</v>
      </c>
      <c r="F422" s="250">
        <v>45842.98391203704</v>
      </c>
      <c r="G422" s="250">
        <v>45843.00608796296</v>
      </c>
      <c r="H422" s="12">
        <v>619.0</v>
      </c>
      <c r="I422" s="43">
        <v>29.5</v>
      </c>
      <c r="J422" s="43">
        <v>14.5</v>
      </c>
      <c r="K422" s="43">
        <v>14.5</v>
      </c>
      <c r="L422" s="43">
        <v>0.0</v>
      </c>
      <c r="M422" s="43">
        <v>0.25</v>
      </c>
      <c r="N422" s="43">
        <v>0.25</v>
      </c>
      <c r="O422" s="12">
        <v>0.0</v>
      </c>
      <c r="P422" s="12">
        <v>0.0</v>
      </c>
      <c r="Q422" s="12">
        <v>0.0</v>
      </c>
      <c r="R422" s="12">
        <v>0.0</v>
      </c>
      <c r="S422" s="58" t="b">
        <v>0</v>
      </c>
      <c r="T422" s="58" t="b">
        <v>0</v>
      </c>
      <c r="U422" s="58" t="b">
        <v>0</v>
      </c>
      <c r="V422" s="12">
        <v>0.0</v>
      </c>
      <c r="W422" s="12">
        <v>0.0</v>
      </c>
      <c r="X422" s="12">
        <v>10.0</v>
      </c>
      <c r="Y422" s="58" t="s">
        <v>955</v>
      </c>
      <c r="Z422" s="58" t="s">
        <v>955</v>
      </c>
      <c r="AA422" s="58" t="s">
        <v>955</v>
      </c>
      <c r="AB422" s="58" t="s">
        <v>1967</v>
      </c>
      <c r="AC422" s="58">
        <v>1.0</v>
      </c>
      <c r="AD422" s="58" t="s">
        <v>1968</v>
      </c>
      <c r="AE422" s="58" t="s">
        <v>955</v>
      </c>
      <c r="AF422" s="58" t="s">
        <v>955</v>
      </c>
      <c r="AG422" s="58" t="s">
        <v>2144</v>
      </c>
      <c r="AH422" s="58"/>
      <c r="AI422" s="58"/>
      <c r="AJ422" s="58"/>
      <c r="AK422" s="58"/>
    </row>
    <row r="423" ht="22.5" customHeight="1">
      <c r="A423" s="48">
        <f t="shared" ref="A423:A471" si="1">A422+1</f>
        <v>422</v>
      </c>
      <c r="B423" s="227">
        <f t="array" ref="B423">XLOOKUP(C423,SwiggyInvoiceAnnexture!$B$3:$B992,SwiggyInvoiceAnnexture!$A$3:$A992,"Order Not Found",0,1)</f>
        <v>45847</v>
      </c>
      <c r="C423" s="48">
        <v>2.10669333081357E14</v>
      </c>
      <c r="D423" s="48" t="s">
        <v>1563</v>
      </c>
      <c r="E423" s="248">
        <v>45843.53209490741</v>
      </c>
      <c r="F423" s="248">
        <v>45843.53225694445</v>
      </c>
      <c r="G423" s="248">
        <v>45843.55868055556</v>
      </c>
      <c r="H423" s="43">
        <v>1039.0</v>
      </c>
      <c r="I423" s="43">
        <v>49.5</v>
      </c>
      <c r="J423" s="43">
        <v>24.25</v>
      </c>
      <c r="K423" s="43">
        <v>24.25</v>
      </c>
      <c r="L423" s="43">
        <v>0.0</v>
      </c>
      <c r="M423" s="43">
        <v>0.5</v>
      </c>
      <c r="N423" s="43">
        <v>0.5</v>
      </c>
      <c r="O423" s="43">
        <v>0.0</v>
      </c>
      <c r="P423" s="43">
        <v>0.0</v>
      </c>
      <c r="Q423" s="43">
        <v>0.0</v>
      </c>
      <c r="R423" s="43">
        <v>0.0</v>
      </c>
      <c r="S423" s="48" t="b">
        <v>0</v>
      </c>
      <c r="T423" s="48" t="b">
        <v>0</v>
      </c>
      <c r="U423" s="48" t="b">
        <v>0</v>
      </c>
      <c r="V423" s="43">
        <v>0.0</v>
      </c>
      <c r="W423" s="43">
        <v>0.0</v>
      </c>
      <c r="X423" s="43">
        <v>20.0</v>
      </c>
      <c r="Y423" s="48" t="s">
        <v>955</v>
      </c>
      <c r="Z423" s="48" t="s">
        <v>955</v>
      </c>
      <c r="AA423" s="48" t="s">
        <v>955</v>
      </c>
      <c r="AB423" s="48" t="s">
        <v>1967</v>
      </c>
      <c r="AC423" s="48">
        <v>2.0</v>
      </c>
      <c r="AD423" s="48" t="s">
        <v>1968</v>
      </c>
      <c r="AE423" s="48" t="s">
        <v>955</v>
      </c>
      <c r="AF423" s="48" t="s">
        <v>955</v>
      </c>
      <c r="AG423" s="48" t="s">
        <v>2157</v>
      </c>
      <c r="AH423" s="48" t="s">
        <v>2166</v>
      </c>
      <c r="AI423" s="48"/>
      <c r="AJ423" s="48"/>
      <c r="AK423" s="48"/>
    </row>
    <row r="424" ht="22.5" customHeight="1">
      <c r="A424" s="48">
        <f t="shared" si="1"/>
        <v>423</v>
      </c>
      <c r="B424" s="227">
        <f t="array" ref="B424">XLOOKUP(C424,SwiggyInvoiceAnnexture!$B$3:$B992,SwiggyInvoiceAnnexture!$A$3:$A992,"Order Not Found",0,1)</f>
        <v>45847</v>
      </c>
      <c r="C424" s="48">
        <v>2.10678770979366E14</v>
      </c>
      <c r="D424" s="48" t="s">
        <v>1563</v>
      </c>
      <c r="E424" s="248">
        <v>45843.64104166667</v>
      </c>
      <c r="F424" s="248">
        <v>45843.641180555554</v>
      </c>
      <c r="G424" s="248">
        <v>45843.669537037036</v>
      </c>
      <c r="H424" s="43">
        <v>598.0</v>
      </c>
      <c r="I424" s="43">
        <v>28.5</v>
      </c>
      <c r="J424" s="43">
        <v>14.0</v>
      </c>
      <c r="K424" s="43">
        <v>14.0</v>
      </c>
      <c r="L424" s="43">
        <v>0.0</v>
      </c>
      <c r="M424" s="43">
        <v>0.25</v>
      </c>
      <c r="N424" s="43">
        <v>0.25</v>
      </c>
      <c r="O424" s="43">
        <v>0.0</v>
      </c>
      <c r="P424" s="43">
        <v>0.0</v>
      </c>
      <c r="Q424" s="43">
        <v>0.0</v>
      </c>
      <c r="R424" s="43">
        <v>0.0</v>
      </c>
      <c r="S424" s="48" t="b">
        <v>0</v>
      </c>
      <c r="T424" s="48" t="b">
        <v>0</v>
      </c>
      <c r="U424" s="48" t="b">
        <v>0</v>
      </c>
      <c r="V424" s="43">
        <v>0.0</v>
      </c>
      <c r="W424" s="43">
        <v>0.0</v>
      </c>
      <c r="X424" s="43">
        <v>10.0</v>
      </c>
      <c r="Y424" s="48" t="s">
        <v>955</v>
      </c>
      <c r="Z424" s="48" t="s">
        <v>955</v>
      </c>
      <c r="AA424" s="48" t="s">
        <v>955</v>
      </c>
      <c r="AB424" s="48" t="s">
        <v>1967</v>
      </c>
      <c r="AC424" s="48">
        <v>1.0</v>
      </c>
      <c r="AD424" s="48" t="s">
        <v>1968</v>
      </c>
      <c r="AE424" s="48" t="s">
        <v>955</v>
      </c>
      <c r="AF424" s="48" t="s">
        <v>955</v>
      </c>
      <c r="AG424" s="48" t="s">
        <v>2195</v>
      </c>
      <c r="AH424" s="48"/>
      <c r="AI424" s="48"/>
      <c r="AJ424" s="48"/>
      <c r="AK424" s="48"/>
    </row>
    <row r="425" ht="22.5" customHeight="1">
      <c r="A425" s="48">
        <f t="shared" si="1"/>
        <v>424</v>
      </c>
      <c r="B425" s="227">
        <f t="array" ref="B425">XLOOKUP(C425,SwiggyInvoiceAnnexture!$B$3:$B992,SwiggyInvoiceAnnexture!$A$3:$A992,"Order Not Found",0,1)</f>
        <v>45847</v>
      </c>
      <c r="C425" s="48">
        <v>2.10679108951038E14</v>
      </c>
      <c r="D425" s="48" t="s">
        <v>1563</v>
      </c>
      <c r="E425" s="248">
        <v>45843.64501157407</v>
      </c>
      <c r="F425" s="248">
        <v>45843.64518518518</v>
      </c>
      <c r="G425" s="248">
        <v>45843.667719907404</v>
      </c>
      <c r="H425" s="43">
        <v>1900.0</v>
      </c>
      <c r="I425" s="43">
        <v>90.5</v>
      </c>
      <c r="J425" s="43">
        <v>44.75</v>
      </c>
      <c r="K425" s="43">
        <v>44.75</v>
      </c>
      <c r="L425" s="43">
        <v>0.0</v>
      </c>
      <c r="M425" s="43">
        <v>0.5</v>
      </c>
      <c r="N425" s="43">
        <v>0.5</v>
      </c>
      <c r="O425" s="43">
        <v>0.0</v>
      </c>
      <c r="P425" s="43">
        <v>0.0</v>
      </c>
      <c r="Q425" s="43">
        <v>0.0</v>
      </c>
      <c r="R425" s="43">
        <v>0.0</v>
      </c>
      <c r="S425" s="48" t="b">
        <v>0</v>
      </c>
      <c r="T425" s="48" t="b">
        <v>0</v>
      </c>
      <c r="U425" s="48" t="b">
        <v>0</v>
      </c>
      <c r="V425" s="43">
        <v>0.0</v>
      </c>
      <c r="W425" s="43">
        <v>0.0</v>
      </c>
      <c r="X425" s="43">
        <v>20.0</v>
      </c>
      <c r="Y425" s="48" t="s">
        <v>955</v>
      </c>
      <c r="Z425" s="48" t="s">
        <v>955</v>
      </c>
      <c r="AA425" s="48" t="s">
        <v>955</v>
      </c>
      <c r="AB425" s="48" t="s">
        <v>1967</v>
      </c>
      <c r="AC425" s="48">
        <v>2.0</v>
      </c>
      <c r="AD425" s="48" t="s">
        <v>1968</v>
      </c>
      <c r="AE425" s="48" t="s">
        <v>955</v>
      </c>
      <c r="AF425" s="48" t="s">
        <v>955</v>
      </c>
      <c r="AG425" s="48" t="s">
        <v>2150</v>
      </c>
      <c r="AH425" s="48" t="s">
        <v>2196</v>
      </c>
      <c r="AI425" s="48"/>
      <c r="AJ425" s="48"/>
      <c r="AK425" s="48"/>
    </row>
    <row r="426" ht="22.5" customHeight="1">
      <c r="A426" s="48">
        <f t="shared" si="1"/>
        <v>425</v>
      </c>
      <c r="B426" s="227">
        <f t="array" ref="B426">XLOOKUP(C426,SwiggyInvoiceAnnexture!$B$3:$B992,SwiggyInvoiceAnnexture!$A$3:$A992,"Order Not Found",0,1)</f>
        <v>45847</v>
      </c>
      <c r="C426" s="48">
        <v>2.10685219118304E14</v>
      </c>
      <c r="D426" s="48" t="s">
        <v>1563</v>
      </c>
      <c r="E426" s="248">
        <v>45843.71575231481</v>
      </c>
      <c r="F426" s="248">
        <v>45843.7159375</v>
      </c>
      <c r="G426" s="248">
        <v>45843.73887731481</v>
      </c>
      <c r="H426" s="43">
        <v>1029.0</v>
      </c>
      <c r="I426" s="43">
        <v>49.0</v>
      </c>
      <c r="J426" s="43">
        <v>24.25</v>
      </c>
      <c r="K426" s="43">
        <v>24.25</v>
      </c>
      <c r="L426" s="43">
        <v>0.0</v>
      </c>
      <c r="M426" s="43">
        <v>0.25</v>
      </c>
      <c r="N426" s="43">
        <v>0.25</v>
      </c>
      <c r="O426" s="43">
        <v>0.0</v>
      </c>
      <c r="P426" s="43">
        <v>0.0</v>
      </c>
      <c r="Q426" s="43">
        <v>0.0</v>
      </c>
      <c r="R426" s="43">
        <v>0.0</v>
      </c>
      <c r="S426" s="48" t="b">
        <v>0</v>
      </c>
      <c r="T426" s="48" t="b">
        <v>0</v>
      </c>
      <c r="U426" s="48" t="b">
        <v>0</v>
      </c>
      <c r="V426" s="43">
        <v>0.0</v>
      </c>
      <c r="W426" s="43">
        <v>0.0</v>
      </c>
      <c r="X426" s="43">
        <v>10.0</v>
      </c>
      <c r="Y426" s="48" t="s">
        <v>955</v>
      </c>
      <c r="Z426" s="48" t="s">
        <v>955</v>
      </c>
      <c r="AA426" s="48" t="s">
        <v>955</v>
      </c>
      <c r="AB426" s="48" t="s">
        <v>1967</v>
      </c>
      <c r="AC426" s="48">
        <v>2.0</v>
      </c>
      <c r="AD426" s="48" t="s">
        <v>1968</v>
      </c>
      <c r="AE426" s="48" t="s">
        <v>955</v>
      </c>
      <c r="AF426" s="48" t="s">
        <v>955</v>
      </c>
      <c r="AG426" s="48" t="s">
        <v>2178</v>
      </c>
      <c r="AH426" s="48" t="s">
        <v>2197</v>
      </c>
      <c r="AI426" s="48"/>
      <c r="AJ426" s="48"/>
      <c r="AK426" s="48"/>
    </row>
    <row r="427" ht="22.5" customHeight="1">
      <c r="A427" s="48">
        <f t="shared" si="1"/>
        <v>426</v>
      </c>
      <c r="B427" s="227">
        <f t="array" ref="B427">XLOOKUP(C427,SwiggyInvoiceAnnexture!$B$3:$B992,SwiggyInvoiceAnnexture!$A$3:$A992,"Order Not Found",0,1)</f>
        <v>45847</v>
      </c>
      <c r="C427" s="48">
        <v>2.10686159161196E14</v>
      </c>
      <c r="D427" s="48" t="s">
        <v>1563</v>
      </c>
      <c r="E427" s="248">
        <v>45843.72746527778</v>
      </c>
      <c r="F427" s="248">
        <v>45843.72766203704</v>
      </c>
      <c r="G427" s="248">
        <v>45843.756747685184</v>
      </c>
      <c r="H427" s="43">
        <v>725.0</v>
      </c>
      <c r="I427" s="43">
        <v>34.5</v>
      </c>
      <c r="J427" s="43">
        <v>17.0</v>
      </c>
      <c r="K427" s="43">
        <v>17.0</v>
      </c>
      <c r="L427" s="43">
        <v>0.0</v>
      </c>
      <c r="M427" s="43">
        <v>0.25</v>
      </c>
      <c r="N427" s="43">
        <v>0.25</v>
      </c>
      <c r="O427" s="43">
        <v>0.0</v>
      </c>
      <c r="P427" s="43">
        <v>0.0</v>
      </c>
      <c r="Q427" s="43">
        <v>0.0</v>
      </c>
      <c r="R427" s="43">
        <v>0.0</v>
      </c>
      <c r="S427" s="48" t="b">
        <v>0</v>
      </c>
      <c r="T427" s="48" t="b">
        <v>0</v>
      </c>
      <c r="U427" s="48" t="b">
        <v>0</v>
      </c>
      <c r="V427" s="43">
        <v>0.0</v>
      </c>
      <c r="W427" s="43">
        <v>0.0</v>
      </c>
      <c r="X427" s="43">
        <v>10.0</v>
      </c>
      <c r="Y427" s="48" t="s">
        <v>955</v>
      </c>
      <c r="Z427" s="48" t="s">
        <v>955</v>
      </c>
      <c r="AA427" s="48" t="s">
        <v>955</v>
      </c>
      <c r="AB427" s="48" t="s">
        <v>1967</v>
      </c>
      <c r="AC427" s="48">
        <v>1.0</v>
      </c>
      <c r="AD427" s="48" t="s">
        <v>1968</v>
      </c>
      <c r="AE427" s="48" t="s">
        <v>955</v>
      </c>
      <c r="AF427" s="48" t="s">
        <v>955</v>
      </c>
      <c r="AG427" s="48" t="s">
        <v>2142</v>
      </c>
      <c r="AH427" s="48"/>
      <c r="AI427" s="48"/>
      <c r="AJ427" s="48"/>
      <c r="AK427" s="48"/>
    </row>
    <row r="428" ht="22.5" customHeight="1">
      <c r="A428" s="48">
        <f t="shared" si="1"/>
        <v>427</v>
      </c>
      <c r="B428" s="227">
        <f t="array" ref="B428">XLOOKUP(C428,SwiggyInvoiceAnnexture!$B$3:$B992,SwiggyInvoiceAnnexture!$A$3:$A992,"Order Not Found",0,1)</f>
        <v>45847</v>
      </c>
      <c r="C428" s="48">
        <v>2.10690820533411E14</v>
      </c>
      <c r="D428" s="48" t="s">
        <v>1563</v>
      </c>
      <c r="E428" s="248">
        <v>45843.78056712963</v>
      </c>
      <c r="F428" s="248">
        <v>45843.780810185184</v>
      </c>
      <c r="G428" s="248">
        <v>45843.83923611111</v>
      </c>
      <c r="H428" s="43">
        <v>2688.0</v>
      </c>
      <c r="I428" s="43">
        <v>128.0</v>
      </c>
      <c r="J428" s="43">
        <v>63.25</v>
      </c>
      <c r="K428" s="43">
        <v>63.25</v>
      </c>
      <c r="L428" s="43">
        <v>0.0</v>
      </c>
      <c r="M428" s="43">
        <v>0.75</v>
      </c>
      <c r="N428" s="43">
        <v>0.75</v>
      </c>
      <c r="O428" s="43">
        <v>0.0</v>
      </c>
      <c r="P428" s="43">
        <v>0.0</v>
      </c>
      <c r="Q428" s="43">
        <v>0.0</v>
      </c>
      <c r="R428" s="43">
        <v>0.0</v>
      </c>
      <c r="S428" s="48" t="b">
        <v>0</v>
      </c>
      <c r="T428" s="48" t="b">
        <v>0</v>
      </c>
      <c r="U428" s="48" t="b">
        <v>0</v>
      </c>
      <c r="V428" s="43">
        <v>0.0</v>
      </c>
      <c r="W428" s="43">
        <v>0.0</v>
      </c>
      <c r="X428" s="43">
        <v>30.0</v>
      </c>
      <c r="Y428" s="48" t="s">
        <v>955</v>
      </c>
      <c r="Z428" s="48" t="s">
        <v>955</v>
      </c>
      <c r="AA428" s="48" t="s">
        <v>955</v>
      </c>
      <c r="AB428" s="48" t="s">
        <v>1967</v>
      </c>
      <c r="AC428" s="48">
        <v>4.0</v>
      </c>
      <c r="AD428" s="48" t="s">
        <v>1968</v>
      </c>
      <c r="AE428" s="48" t="s">
        <v>955</v>
      </c>
      <c r="AF428" s="48" t="s">
        <v>955</v>
      </c>
      <c r="AG428" s="48" t="s">
        <v>2166</v>
      </c>
      <c r="AH428" s="48" t="s">
        <v>2192</v>
      </c>
      <c r="AI428" s="48" t="s">
        <v>2182</v>
      </c>
      <c r="AJ428" s="48"/>
      <c r="AK428" s="48"/>
    </row>
    <row r="429" ht="22.5" customHeight="1">
      <c r="A429" s="48">
        <f t="shared" si="1"/>
        <v>428</v>
      </c>
      <c r="B429" s="227">
        <f t="array" ref="B429">XLOOKUP(C429,SwiggyInvoiceAnnexture!$B$3:$B992,SwiggyInvoiceAnnexture!$A$3:$A992,"Order Not Found",0,1)</f>
        <v>45847</v>
      </c>
      <c r="C429" s="48">
        <v>2.10692192199494E14</v>
      </c>
      <c r="D429" s="48" t="s">
        <v>1563</v>
      </c>
      <c r="E429" s="248">
        <v>45843.796793981484</v>
      </c>
      <c r="F429" s="248">
        <v>45843.79722222222</v>
      </c>
      <c r="G429" s="248">
        <v>45843.82550925926</v>
      </c>
      <c r="H429" s="43">
        <v>525.0</v>
      </c>
      <c r="I429" s="43">
        <v>25.0</v>
      </c>
      <c r="J429" s="43">
        <v>12.25</v>
      </c>
      <c r="K429" s="43">
        <v>12.25</v>
      </c>
      <c r="L429" s="43">
        <v>0.0</v>
      </c>
      <c r="M429" s="43">
        <v>0.25</v>
      </c>
      <c r="N429" s="43">
        <v>0.25</v>
      </c>
      <c r="O429" s="43">
        <v>0.0</v>
      </c>
      <c r="P429" s="43">
        <v>0.0</v>
      </c>
      <c r="Q429" s="43">
        <v>0.0</v>
      </c>
      <c r="R429" s="43">
        <v>0.0</v>
      </c>
      <c r="S429" s="48" t="b">
        <v>0</v>
      </c>
      <c r="T429" s="48" t="b">
        <v>0</v>
      </c>
      <c r="U429" s="48" t="b">
        <v>0</v>
      </c>
      <c r="V429" s="43">
        <v>0.0</v>
      </c>
      <c r="W429" s="43">
        <v>0.0</v>
      </c>
      <c r="X429" s="43">
        <v>10.0</v>
      </c>
      <c r="Y429" s="48" t="s">
        <v>955</v>
      </c>
      <c r="Z429" s="48" t="s">
        <v>955</v>
      </c>
      <c r="AA429" s="48" t="s">
        <v>955</v>
      </c>
      <c r="AB429" s="48" t="s">
        <v>1967</v>
      </c>
      <c r="AC429" s="48">
        <v>1.0</v>
      </c>
      <c r="AD429" s="48" t="s">
        <v>1968</v>
      </c>
      <c r="AE429" s="48" t="s">
        <v>955</v>
      </c>
      <c r="AF429" s="48" t="s">
        <v>955</v>
      </c>
      <c r="AG429" s="48" t="s">
        <v>2166</v>
      </c>
      <c r="AH429" s="48"/>
      <c r="AI429" s="48"/>
      <c r="AJ429" s="48"/>
      <c r="AK429" s="48"/>
    </row>
    <row r="430" ht="22.5" customHeight="1">
      <c r="A430" s="48">
        <f t="shared" si="1"/>
        <v>429</v>
      </c>
      <c r="B430" s="227">
        <f t="array" ref="B430">XLOOKUP(C430,SwiggyInvoiceAnnexture!$B$3:$B992,SwiggyInvoiceAnnexture!$A$3:$A992,"Order Not Found",0,1)</f>
        <v>45847</v>
      </c>
      <c r="C430" s="48">
        <v>2.10692806470803E14</v>
      </c>
      <c r="D430" s="48" t="s">
        <v>1563</v>
      </c>
      <c r="E430" s="248">
        <v>45843.803611111114</v>
      </c>
      <c r="F430" s="248">
        <v>45843.80383101852</v>
      </c>
      <c r="G430" s="248">
        <v>45843.84510416666</v>
      </c>
      <c r="H430" s="43">
        <v>2132.0</v>
      </c>
      <c r="I430" s="43">
        <v>101.5</v>
      </c>
      <c r="J430" s="43">
        <v>50.25</v>
      </c>
      <c r="K430" s="43">
        <v>50.25</v>
      </c>
      <c r="L430" s="43">
        <v>0.0</v>
      </c>
      <c r="M430" s="43">
        <v>0.5</v>
      </c>
      <c r="N430" s="43">
        <v>0.5</v>
      </c>
      <c r="O430" s="43">
        <v>0.0</v>
      </c>
      <c r="P430" s="43">
        <v>0.0</v>
      </c>
      <c r="Q430" s="43">
        <v>0.0</v>
      </c>
      <c r="R430" s="43">
        <v>0.0</v>
      </c>
      <c r="S430" s="48" t="b">
        <v>0</v>
      </c>
      <c r="T430" s="48" t="b">
        <v>0</v>
      </c>
      <c r="U430" s="48" t="b">
        <v>0</v>
      </c>
      <c r="V430" s="43">
        <v>0.0</v>
      </c>
      <c r="W430" s="43">
        <v>0.0</v>
      </c>
      <c r="X430" s="43">
        <v>20.0</v>
      </c>
      <c r="Y430" s="48" t="s">
        <v>955</v>
      </c>
      <c r="Z430" s="48" t="s">
        <v>955</v>
      </c>
      <c r="AA430" s="48" t="s">
        <v>955</v>
      </c>
      <c r="AB430" s="48" t="s">
        <v>1967</v>
      </c>
      <c r="AC430" s="48">
        <v>3.0</v>
      </c>
      <c r="AD430" s="48" t="s">
        <v>1968</v>
      </c>
      <c r="AE430" s="48" t="s">
        <v>955</v>
      </c>
      <c r="AF430" s="48" t="s">
        <v>955</v>
      </c>
      <c r="AG430" s="48" t="s">
        <v>2142</v>
      </c>
      <c r="AH430" s="48" t="s">
        <v>2198</v>
      </c>
      <c r="AI430" s="48"/>
      <c r="AJ430" s="48"/>
      <c r="AK430" s="48"/>
    </row>
    <row r="431" ht="22.5" customHeight="1">
      <c r="A431" s="48">
        <f t="shared" si="1"/>
        <v>430</v>
      </c>
      <c r="B431" s="227">
        <f t="array" ref="B431">XLOOKUP(C431,SwiggyInvoiceAnnexture!$B$3:$B992,SwiggyInvoiceAnnexture!$A$3:$A992,"Order Not Found",0,1)</f>
        <v>45847</v>
      </c>
      <c r="C431" s="48">
        <v>2.10695759660652E14</v>
      </c>
      <c r="D431" s="48" t="s">
        <v>1563</v>
      </c>
      <c r="E431" s="248">
        <v>45843.83775462963</v>
      </c>
      <c r="F431" s="248">
        <v>45843.83803240741</v>
      </c>
      <c r="G431" s="248">
        <v>45843.87453703704</v>
      </c>
      <c r="H431" s="43">
        <v>913.0</v>
      </c>
      <c r="I431" s="43">
        <v>43.5</v>
      </c>
      <c r="J431" s="43">
        <v>21.5</v>
      </c>
      <c r="K431" s="43">
        <v>21.5</v>
      </c>
      <c r="L431" s="43">
        <v>0.0</v>
      </c>
      <c r="M431" s="43">
        <v>0.25</v>
      </c>
      <c r="N431" s="43">
        <v>0.25</v>
      </c>
      <c r="O431" s="43">
        <v>0.0</v>
      </c>
      <c r="P431" s="43">
        <v>0.0</v>
      </c>
      <c r="Q431" s="43">
        <v>0.0</v>
      </c>
      <c r="R431" s="43">
        <v>0.0</v>
      </c>
      <c r="S431" s="48" t="b">
        <v>0</v>
      </c>
      <c r="T431" s="48" t="b">
        <v>0</v>
      </c>
      <c r="U431" s="48" t="b">
        <v>0</v>
      </c>
      <c r="V431" s="43">
        <v>0.0</v>
      </c>
      <c r="W431" s="43">
        <v>0.0</v>
      </c>
      <c r="X431" s="43">
        <v>10.0</v>
      </c>
      <c r="Y431" s="48" t="s">
        <v>955</v>
      </c>
      <c r="Z431" s="48" t="s">
        <v>955</v>
      </c>
      <c r="AA431" s="48" t="s">
        <v>955</v>
      </c>
      <c r="AB431" s="48" t="s">
        <v>1967</v>
      </c>
      <c r="AC431" s="48">
        <v>1.0</v>
      </c>
      <c r="AD431" s="48" t="s">
        <v>1968</v>
      </c>
      <c r="AE431" s="48" t="s">
        <v>955</v>
      </c>
      <c r="AF431" s="48" t="s">
        <v>955</v>
      </c>
      <c r="AG431" s="48" t="s">
        <v>2199</v>
      </c>
      <c r="AH431" s="48"/>
      <c r="AI431" s="48"/>
      <c r="AJ431" s="48"/>
      <c r="AK431" s="48"/>
    </row>
    <row r="432" ht="22.5" customHeight="1">
      <c r="A432" s="48">
        <f t="shared" si="1"/>
        <v>431</v>
      </c>
      <c r="B432" s="227">
        <f t="array" ref="B432">XLOOKUP(C432,SwiggyInvoiceAnnexture!$B$3:$B992,SwiggyInvoiceAnnexture!$A$3:$A992,"Order Not Found",0,1)</f>
        <v>45847</v>
      </c>
      <c r="C432" s="48">
        <v>2.1069626407865E14</v>
      </c>
      <c r="D432" s="48" t="s">
        <v>1563</v>
      </c>
      <c r="E432" s="248">
        <v>45843.843506944446</v>
      </c>
      <c r="F432" s="248">
        <v>45843.84363425926</v>
      </c>
      <c r="G432" s="248">
        <v>45843.873773148145</v>
      </c>
      <c r="H432" s="43">
        <v>1354.0</v>
      </c>
      <c r="I432" s="43">
        <v>64.5</v>
      </c>
      <c r="J432" s="43">
        <v>31.75</v>
      </c>
      <c r="K432" s="43">
        <v>31.75</v>
      </c>
      <c r="L432" s="43">
        <v>0.0</v>
      </c>
      <c r="M432" s="43">
        <v>0.5</v>
      </c>
      <c r="N432" s="43">
        <v>0.5</v>
      </c>
      <c r="O432" s="43">
        <v>0.0</v>
      </c>
      <c r="P432" s="43">
        <v>0.0</v>
      </c>
      <c r="Q432" s="43">
        <v>0.0</v>
      </c>
      <c r="R432" s="43">
        <v>0.0</v>
      </c>
      <c r="S432" s="48" t="b">
        <v>0</v>
      </c>
      <c r="T432" s="48" t="b">
        <v>0</v>
      </c>
      <c r="U432" s="48" t="b">
        <v>0</v>
      </c>
      <c r="V432" s="43">
        <v>0.0</v>
      </c>
      <c r="W432" s="43">
        <v>0.0</v>
      </c>
      <c r="X432" s="43">
        <v>20.0</v>
      </c>
      <c r="Y432" s="48" t="s">
        <v>955</v>
      </c>
      <c r="Z432" s="48" t="s">
        <v>955</v>
      </c>
      <c r="AA432" s="48" t="s">
        <v>955</v>
      </c>
      <c r="AB432" s="48" t="s">
        <v>1967</v>
      </c>
      <c r="AC432" s="48">
        <v>2.0</v>
      </c>
      <c r="AD432" s="48" t="s">
        <v>1968</v>
      </c>
      <c r="AE432" s="48" t="s">
        <v>955</v>
      </c>
      <c r="AF432" s="48" t="s">
        <v>955</v>
      </c>
      <c r="AG432" s="48" t="s">
        <v>2182</v>
      </c>
      <c r="AH432" s="48" t="s">
        <v>2166</v>
      </c>
      <c r="AI432" s="48"/>
      <c r="AJ432" s="48"/>
      <c r="AK432" s="48"/>
    </row>
    <row r="433" ht="22.5" customHeight="1">
      <c r="A433" s="48">
        <f t="shared" si="1"/>
        <v>432</v>
      </c>
      <c r="B433" s="227">
        <f t="array" ref="B433">XLOOKUP(C433,SwiggyInvoiceAnnexture!$B$3:$B992,SwiggyInvoiceAnnexture!$A$3:$A992,"Order Not Found",0,1)</f>
        <v>45847</v>
      </c>
      <c r="C433" s="48">
        <v>2.10698243365179E14</v>
      </c>
      <c r="D433" s="48" t="s">
        <v>1563</v>
      </c>
      <c r="E433" s="248">
        <v>45843.86659722222</v>
      </c>
      <c r="F433" s="248">
        <v>45843.86684027778</v>
      </c>
      <c r="G433" s="248">
        <v>45843.912777777776</v>
      </c>
      <c r="H433" s="43">
        <v>3507.0</v>
      </c>
      <c r="I433" s="43">
        <v>167.0</v>
      </c>
      <c r="J433" s="43">
        <v>82.75</v>
      </c>
      <c r="K433" s="43">
        <v>82.75</v>
      </c>
      <c r="L433" s="43">
        <v>0.0</v>
      </c>
      <c r="M433" s="43">
        <v>0.75</v>
      </c>
      <c r="N433" s="43">
        <v>0.75</v>
      </c>
      <c r="O433" s="43">
        <v>0.0</v>
      </c>
      <c r="P433" s="43">
        <v>0.0</v>
      </c>
      <c r="Q433" s="43">
        <v>0.0</v>
      </c>
      <c r="R433" s="43">
        <v>0.0</v>
      </c>
      <c r="S433" s="48" t="b">
        <v>0</v>
      </c>
      <c r="T433" s="48" t="b">
        <v>0</v>
      </c>
      <c r="U433" s="48" t="b">
        <v>0</v>
      </c>
      <c r="V433" s="43">
        <v>0.0</v>
      </c>
      <c r="W433" s="43">
        <v>0.0</v>
      </c>
      <c r="X433" s="43">
        <v>30.0</v>
      </c>
      <c r="Y433" s="48" t="s">
        <v>955</v>
      </c>
      <c r="Z433" s="48" t="s">
        <v>955</v>
      </c>
      <c r="AA433" s="48" t="s">
        <v>955</v>
      </c>
      <c r="AB433" s="48" t="s">
        <v>1967</v>
      </c>
      <c r="AC433" s="48">
        <v>4.0</v>
      </c>
      <c r="AD433" s="48" t="s">
        <v>1968</v>
      </c>
      <c r="AE433" s="48" t="s">
        <v>955</v>
      </c>
      <c r="AF433" s="48" t="s">
        <v>955</v>
      </c>
      <c r="AG433" s="48" t="s">
        <v>2200</v>
      </c>
      <c r="AH433" s="48" t="s">
        <v>2201</v>
      </c>
      <c r="AI433" s="48" t="s">
        <v>2150</v>
      </c>
      <c r="AJ433" s="48"/>
      <c r="AK433" s="48"/>
    </row>
    <row r="434" ht="22.5" customHeight="1">
      <c r="A434" s="48">
        <f t="shared" si="1"/>
        <v>433</v>
      </c>
      <c r="B434" s="227">
        <f t="array" ref="B434">XLOOKUP(C434,SwiggyInvoiceAnnexture!$B$3:$B992,SwiggyInvoiceAnnexture!$A$3:$A992,"Order Not Found",0,1)</f>
        <v>45847</v>
      </c>
      <c r="C434" s="48">
        <v>2.1070509614282E14</v>
      </c>
      <c r="D434" s="48" t="s">
        <v>1563</v>
      </c>
      <c r="E434" s="248">
        <v>45843.94578703704</v>
      </c>
      <c r="F434" s="248">
        <v>45843.94605324074</v>
      </c>
      <c r="G434" s="248">
        <v>45843.969247685185</v>
      </c>
      <c r="H434" s="43">
        <v>619.0</v>
      </c>
      <c r="I434" s="43">
        <v>29.5</v>
      </c>
      <c r="J434" s="48">
        <v>14.5</v>
      </c>
      <c r="K434" s="48">
        <v>14.5</v>
      </c>
      <c r="L434" s="48">
        <v>0.0</v>
      </c>
      <c r="M434" s="48">
        <v>0.25</v>
      </c>
      <c r="N434" s="48">
        <v>0.25</v>
      </c>
      <c r="O434" s="43">
        <v>0.0</v>
      </c>
      <c r="P434" s="43">
        <v>0.0</v>
      </c>
      <c r="Q434" s="43">
        <v>0.0</v>
      </c>
      <c r="R434" s="43">
        <v>0.0</v>
      </c>
      <c r="S434" s="48" t="b">
        <v>0</v>
      </c>
      <c r="T434" s="48" t="b">
        <v>0</v>
      </c>
      <c r="U434" s="48" t="b">
        <v>0</v>
      </c>
      <c r="V434" s="43">
        <v>0.0</v>
      </c>
      <c r="W434" s="43">
        <v>0.0</v>
      </c>
      <c r="X434" s="43">
        <v>10.0</v>
      </c>
      <c r="Y434" s="48" t="s">
        <v>955</v>
      </c>
      <c r="Z434" s="48" t="s">
        <v>955</v>
      </c>
      <c r="AA434" s="48" t="s">
        <v>955</v>
      </c>
      <c r="AB434" s="48" t="s">
        <v>1991</v>
      </c>
      <c r="AC434" s="48">
        <v>1.0</v>
      </c>
      <c r="AD434" s="48" t="s">
        <v>1968</v>
      </c>
      <c r="AE434" s="48" t="s">
        <v>955</v>
      </c>
      <c r="AF434" s="48" t="s">
        <v>955</v>
      </c>
      <c r="AG434" s="48" t="s">
        <v>2202</v>
      </c>
      <c r="AH434" s="48"/>
      <c r="AI434" s="48"/>
      <c r="AJ434" s="48"/>
      <c r="AK434" s="48"/>
    </row>
    <row r="435" ht="22.5" customHeight="1">
      <c r="A435" s="48">
        <f t="shared" si="1"/>
        <v>434</v>
      </c>
      <c r="B435" s="227">
        <f t="array" ref="B435">XLOOKUP(C435,SwiggyInvoiceAnnexture!$B$3:$B992,SwiggyInvoiceAnnexture!$A$3:$A992,"Order Not Found",0,1)</f>
        <v>45847</v>
      </c>
      <c r="C435" s="48">
        <v>2.10698243365179E14</v>
      </c>
      <c r="D435" s="48" t="s">
        <v>1563</v>
      </c>
      <c r="E435" s="248">
        <v>45843.86659722222</v>
      </c>
      <c r="F435" s="248">
        <v>45843.86684027778</v>
      </c>
      <c r="G435" s="248">
        <v>45843.912777777776</v>
      </c>
      <c r="H435" s="43">
        <v>3507.0</v>
      </c>
      <c r="I435" s="43">
        <v>167.0</v>
      </c>
      <c r="J435" s="48">
        <v>82.75</v>
      </c>
      <c r="K435" s="48">
        <v>82.75</v>
      </c>
      <c r="L435" s="48">
        <v>0.0</v>
      </c>
      <c r="M435" s="48">
        <v>0.75</v>
      </c>
      <c r="N435" s="48">
        <v>0.75</v>
      </c>
      <c r="O435" s="43">
        <v>0.0</v>
      </c>
      <c r="P435" s="43">
        <v>0.0</v>
      </c>
      <c r="Q435" s="43">
        <v>0.0</v>
      </c>
      <c r="R435" s="43">
        <v>0.0</v>
      </c>
      <c r="S435" s="48" t="b">
        <v>0</v>
      </c>
      <c r="T435" s="48" t="b">
        <v>0</v>
      </c>
      <c r="U435" s="48" t="b">
        <v>0</v>
      </c>
      <c r="V435" s="43">
        <v>0.0</v>
      </c>
      <c r="W435" s="43">
        <v>0.0</v>
      </c>
      <c r="X435" s="43">
        <v>30.0</v>
      </c>
      <c r="Y435" s="48" t="s">
        <v>955</v>
      </c>
      <c r="Z435" s="48" t="s">
        <v>955</v>
      </c>
      <c r="AA435" s="48" t="s">
        <v>955</v>
      </c>
      <c r="AB435" s="48" t="s">
        <v>1967</v>
      </c>
      <c r="AC435" s="48">
        <v>4.0</v>
      </c>
      <c r="AD435" s="48" t="s">
        <v>1968</v>
      </c>
      <c r="AE435" s="48" t="s">
        <v>955</v>
      </c>
      <c r="AF435" s="48" t="s">
        <v>955</v>
      </c>
      <c r="AG435" s="48" t="s">
        <v>2200</v>
      </c>
      <c r="AH435" s="48" t="s">
        <v>2203</v>
      </c>
      <c r="AI435" s="48" t="s">
        <v>2150</v>
      </c>
      <c r="AJ435" s="48"/>
      <c r="AK435" s="48"/>
    </row>
    <row r="436" ht="22.5" customHeight="1">
      <c r="A436" s="48">
        <f t="shared" si="1"/>
        <v>435</v>
      </c>
      <c r="B436" s="227">
        <f t="array" ref="B436">XLOOKUP(C436,SwiggyInvoiceAnnexture!$B$3:$B992,SwiggyInvoiceAnnexture!$A$3:$A992,"Order Not Found",0,1)</f>
        <v>45847</v>
      </c>
      <c r="C436" s="48">
        <v>2.1069626407865E14</v>
      </c>
      <c r="D436" s="48" t="s">
        <v>1563</v>
      </c>
      <c r="E436" s="248">
        <v>45843.843506944446</v>
      </c>
      <c r="F436" s="248">
        <v>45843.84363425926</v>
      </c>
      <c r="G436" s="248">
        <v>45843.873773148145</v>
      </c>
      <c r="H436" s="43">
        <v>1354.0</v>
      </c>
      <c r="I436" s="43">
        <v>64.5</v>
      </c>
      <c r="J436" s="48">
        <v>31.75</v>
      </c>
      <c r="K436" s="48">
        <v>31.75</v>
      </c>
      <c r="L436" s="48">
        <v>0.0</v>
      </c>
      <c r="M436" s="48">
        <v>0.5</v>
      </c>
      <c r="N436" s="48">
        <v>0.5</v>
      </c>
      <c r="O436" s="43">
        <v>0.0</v>
      </c>
      <c r="P436" s="43">
        <v>0.0</v>
      </c>
      <c r="Q436" s="43">
        <v>0.0</v>
      </c>
      <c r="R436" s="43">
        <v>0.0</v>
      </c>
      <c r="S436" s="48" t="b">
        <v>0</v>
      </c>
      <c r="T436" s="48" t="b">
        <v>0</v>
      </c>
      <c r="U436" s="48" t="b">
        <v>0</v>
      </c>
      <c r="V436" s="43">
        <v>0.0</v>
      </c>
      <c r="W436" s="43">
        <v>0.0</v>
      </c>
      <c r="X436" s="43">
        <v>20.0</v>
      </c>
      <c r="Y436" s="48" t="s">
        <v>955</v>
      </c>
      <c r="Z436" s="48" t="s">
        <v>955</v>
      </c>
      <c r="AA436" s="48" t="s">
        <v>955</v>
      </c>
      <c r="AB436" s="48" t="s">
        <v>1967</v>
      </c>
      <c r="AC436" s="48">
        <v>2.0</v>
      </c>
      <c r="AD436" s="48" t="s">
        <v>1968</v>
      </c>
      <c r="AE436" s="48" t="s">
        <v>955</v>
      </c>
      <c r="AF436" s="48" t="s">
        <v>955</v>
      </c>
      <c r="AG436" s="48" t="s">
        <v>2182</v>
      </c>
      <c r="AH436" s="48"/>
      <c r="AI436" s="48"/>
      <c r="AJ436" s="48"/>
      <c r="AK436" s="48"/>
    </row>
    <row r="437" ht="22.5" customHeight="1">
      <c r="A437" s="48">
        <f t="shared" si="1"/>
        <v>436</v>
      </c>
      <c r="B437" s="227">
        <f t="array" ref="B437">XLOOKUP(C437,SwiggyInvoiceAnnexture!$B$3:$B992,SwiggyInvoiceAnnexture!$A$3:$A992,"Order Not Found",0,1)</f>
        <v>45847</v>
      </c>
      <c r="C437" s="48">
        <v>2.10695759660652E14</v>
      </c>
      <c r="D437" s="48" t="s">
        <v>1563</v>
      </c>
      <c r="E437" s="248">
        <v>45843.83775462963</v>
      </c>
      <c r="F437" s="248">
        <v>45843.83803240741</v>
      </c>
      <c r="G437" s="248">
        <v>45843.87453703704</v>
      </c>
      <c r="H437" s="43">
        <v>913.0</v>
      </c>
      <c r="I437" s="43">
        <v>43.5</v>
      </c>
      <c r="J437" s="48">
        <v>21.5</v>
      </c>
      <c r="K437" s="48">
        <v>21.5</v>
      </c>
      <c r="L437" s="48">
        <v>0.0</v>
      </c>
      <c r="M437" s="48">
        <v>0.25</v>
      </c>
      <c r="N437" s="48">
        <v>0.25</v>
      </c>
      <c r="O437" s="43">
        <v>0.0</v>
      </c>
      <c r="P437" s="43">
        <v>0.0</v>
      </c>
      <c r="Q437" s="43">
        <v>0.0</v>
      </c>
      <c r="R437" s="43">
        <v>0.0</v>
      </c>
      <c r="S437" s="48" t="b">
        <v>0</v>
      </c>
      <c r="T437" s="48" t="b">
        <v>0</v>
      </c>
      <c r="U437" s="48" t="b">
        <v>0</v>
      </c>
      <c r="V437" s="43">
        <v>0.0</v>
      </c>
      <c r="W437" s="43">
        <v>0.0</v>
      </c>
      <c r="X437" s="43">
        <v>10.0</v>
      </c>
      <c r="Y437" s="48" t="s">
        <v>955</v>
      </c>
      <c r="Z437" s="48" t="s">
        <v>955</v>
      </c>
      <c r="AA437" s="48" t="s">
        <v>955</v>
      </c>
      <c r="AB437" s="48" t="s">
        <v>1967</v>
      </c>
      <c r="AC437" s="48">
        <v>1.0</v>
      </c>
      <c r="AD437" s="48" t="s">
        <v>1968</v>
      </c>
      <c r="AE437" s="48" t="s">
        <v>955</v>
      </c>
      <c r="AF437" s="48" t="s">
        <v>955</v>
      </c>
      <c r="AG437" s="48" t="s">
        <v>2199</v>
      </c>
      <c r="AH437" s="48"/>
      <c r="AI437" s="48"/>
      <c r="AJ437" s="48"/>
      <c r="AK437" s="48"/>
    </row>
    <row r="438" ht="22.5" customHeight="1">
      <c r="A438" s="48">
        <f t="shared" si="1"/>
        <v>437</v>
      </c>
      <c r="B438" s="227">
        <f t="array" ref="B438">XLOOKUP(C438,SwiggyInvoiceAnnexture!$B$3:$B992,SwiggyInvoiceAnnexture!$A$3:$A992,"Order Not Found",0,1)</f>
        <v>45847</v>
      </c>
      <c r="C438" s="48">
        <v>2.10692806470803E14</v>
      </c>
      <c r="D438" s="48" t="s">
        <v>1563</v>
      </c>
      <c r="E438" s="248">
        <v>45843.803611111114</v>
      </c>
      <c r="F438" s="248">
        <v>45843.80383101852</v>
      </c>
      <c r="G438" s="248">
        <v>45843.84510416666</v>
      </c>
      <c r="H438" s="43">
        <v>2132.0</v>
      </c>
      <c r="I438" s="43">
        <v>101.5</v>
      </c>
      <c r="J438" s="48">
        <v>50.25</v>
      </c>
      <c r="K438" s="48">
        <v>50.25</v>
      </c>
      <c r="L438" s="48">
        <v>0.0</v>
      </c>
      <c r="M438" s="48">
        <v>0.5</v>
      </c>
      <c r="N438" s="48">
        <v>0.5</v>
      </c>
      <c r="O438" s="43">
        <v>0.0</v>
      </c>
      <c r="P438" s="43">
        <v>0.0</v>
      </c>
      <c r="Q438" s="43">
        <v>0.0</v>
      </c>
      <c r="R438" s="43">
        <v>0.0</v>
      </c>
      <c r="S438" s="48" t="b">
        <v>0</v>
      </c>
      <c r="T438" s="48" t="b">
        <v>0</v>
      </c>
      <c r="U438" s="48" t="b">
        <v>0</v>
      </c>
      <c r="V438" s="43">
        <v>0.0</v>
      </c>
      <c r="W438" s="43">
        <v>0.0</v>
      </c>
      <c r="X438" s="43">
        <v>20.0</v>
      </c>
      <c r="Y438" s="48" t="s">
        <v>955</v>
      </c>
      <c r="Z438" s="48" t="s">
        <v>955</v>
      </c>
      <c r="AA438" s="48" t="s">
        <v>955</v>
      </c>
      <c r="AB438" s="48" t="s">
        <v>1967</v>
      </c>
      <c r="AC438" s="48">
        <v>3.0</v>
      </c>
      <c r="AD438" s="48" t="s">
        <v>1968</v>
      </c>
      <c r="AE438" s="48" t="s">
        <v>955</v>
      </c>
      <c r="AF438" s="48" t="s">
        <v>955</v>
      </c>
      <c r="AG438" s="48" t="s">
        <v>2142</v>
      </c>
      <c r="AH438" s="48" t="s">
        <v>2163</v>
      </c>
      <c r="AI438" s="48"/>
      <c r="AJ438" s="48"/>
      <c r="AK438" s="48"/>
    </row>
    <row r="439" ht="22.5" customHeight="1">
      <c r="A439" s="48">
        <f t="shared" si="1"/>
        <v>438</v>
      </c>
      <c r="B439" s="227">
        <f t="array" ref="B439">XLOOKUP(C439,SwiggyInvoiceAnnexture!$B$3:$B992,SwiggyInvoiceAnnexture!$A$3:$A992,"Order Not Found",0,1)</f>
        <v>45847</v>
      </c>
      <c r="C439" s="48">
        <v>2.10692192199494E14</v>
      </c>
      <c r="D439" s="48" t="s">
        <v>1563</v>
      </c>
      <c r="E439" s="248">
        <v>45843.796793981484</v>
      </c>
      <c r="F439" s="248">
        <v>45843.79722222222</v>
      </c>
      <c r="G439" s="248">
        <v>45843.82550925926</v>
      </c>
      <c r="H439" s="43">
        <v>525.0</v>
      </c>
      <c r="I439" s="43">
        <v>25.0</v>
      </c>
      <c r="J439" s="48">
        <v>12.25</v>
      </c>
      <c r="K439" s="48">
        <v>12.25</v>
      </c>
      <c r="L439" s="48">
        <v>0.0</v>
      </c>
      <c r="M439" s="48">
        <v>0.25</v>
      </c>
      <c r="N439" s="48">
        <v>0.25</v>
      </c>
      <c r="O439" s="43">
        <v>0.0</v>
      </c>
      <c r="P439" s="43">
        <v>0.0</v>
      </c>
      <c r="Q439" s="43">
        <v>0.0</v>
      </c>
      <c r="R439" s="43">
        <v>0.0</v>
      </c>
      <c r="S439" s="48" t="b">
        <v>0</v>
      </c>
      <c r="T439" s="48" t="b">
        <v>0</v>
      </c>
      <c r="U439" s="48" t="b">
        <v>0</v>
      </c>
      <c r="V439" s="43">
        <v>0.0</v>
      </c>
      <c r="W439" s="43">
        <v>0.0</v>
      </c>
      <c r="X439" s="43">
        <v>10.0</v>
      </c>
      <c r="Y439" s="48" t="s">
        <v>955</v>
      </c>
      <c r="Z439" s="48" t="s">
        <v>955</v>
      </c>
      <c r="AA439" s="48" t="s">
        <v>955</v>
      </c>
      <c r="AB439" s="48" t="s">
        <v>1967</v>
      </c>
      <c r="AC439" s="48">
        <v>1.0</v>
      </c>
      <c r="AD439" s="48" t="s">
        <v>1968</v>
      </c>
      <c r="AE439" s="48" t="s">
        <v>955</v>
      </c>
      <c r="AF439" s="48" t="s">
        <v>955</v>
      </c>
      <c r="AG439" s="48" t="s">
        <v>2166</v>
      </c>
      <c r="AH439" s="48"/>
      <c r="AI439" s="48"/>
      <c r="AJ439" s="48"/>
      <c r="AK439" s="48"/>
    </row>
    <row r="440" ht="22.5" customHeight="1">
      <c r="A440" s="48">
        <f t="shared" si="1"/>
        <v>439</v>
      </c>
      <c r="B440" s="227">
        <f t="array" ref="B440">XLOOKUP(C440,SwiggyInvoiceAnnexture!$B$3:$B992,SwiggyInvoiceAnnexture!$A$3:$A992,"Order Not Found",0,1)</f>
        <v>45847</v>
      </c>
      <c r="C440" s="48">
        <v>2.10690820533411E14</v>
      </c>
      <c r="D440" s="48" t="s">
        <v>1563</v>
      </c>
      <c r="E440" s="248">
        <v>45843.78056712963</v>
      </c>
      <c r="F440" s="248">
        <v>45843.780810185184</v>
      </c>
      <c r="G440" s="248">
        <v>45843.83923611111</v>
      </c>
      <c r="H440" s="43">
        <v>2688.0</v>
      </c>
      <c r="I440" s="43">
        <v>128.0</v>
      </c>
      <c r="J440" s="48">
        <v>63.25</v>
      </c>
      <c r="K440" s="48">
        <v>63.25</v>
      </c>
      <c r="L440" s="48">
        <v>0.0</v>
      </c>
      <c r="M440" s="48">
        <v>0.75</v>
      </c>
      <c r="N440" s="48">
        <v>0.75</v>
      </c>
      <c r="O440" s="43">
        <v>0.0</v>
      </c>
      <c r="P440" s="43">
        <v>0.0</v>
      </c>
      <c r="Q440" s="43">
        <v>0.0</v>
      </c>
      <c r="R440" s="43">
        <v>0.0</v>
      </c>
      <c r="S440" s="48" t="b">
        <v>0</v>
      </c>
      <c r="T440" s="48" t="b">
        <v>0</v>
      </c>
      <c r="U440" s="48" t="b">
        <v>0</v>
      </c>
      <c r="V440" s="43">
        <v>0.0</v>
      </c>
      <c r="W440" s="43">
        <v>0.0</v>
      </c>
      <c r="X440" s="43">
        <v>30.0</v>
      </c>
      <c r="Y440" s="48" t="s">
        <v>955</v>
      </c>
      <c r="Z440" s="48" t="s">
        <v>955</v>
      </c>
      <c r="AA440" s="48" t="s">
        <v>955</v>
      </c>
      <c r="AB440" s="48" t="s">
        <v>1967</v>
      </c>
      <c r="AC440" s="48">
        <v>4.0</v>
      </c>
      <c r="AD440" s="48" t="s">
        <v>1968</v>
      </c>
      <c r="AE440" s="48" t="s">
        <v>955</v>
      </c>
      <c r="AF440" s="48" t="s">
        <v>955</v>
      </c>
      <c r="AG440" s="48" t="s">
        <v>2166</v>
      </c>
      <c r="AH440" s="48" t="s">
        <v>2204</v>
      </c>
      <c r="AI440" s="48" t="s">
        <v>2182</v>
      </c>
      <c r="AJ440" s="48"/>
      <c r="AK440" s="48"/>
    </row>
    <row r="441" ht="22.5" customHeight="1">
      <c r="A441" s="48">
        <f t="shared" si="1"/>
        <v>440</v>
      </c>
      <c r="B441" s="227">
        <f t="array" ref="B441">XLOOKUP(C441,SwiggyInvoiceAnnexture!$B$3:$B992,SwiggyInvoiceAnnexture!$A$3:$A992,"Order Not Found",0,1)</f>
        <v>45847</v>
      </c>
      <c r="C441" s="48">
        <v>2.10686159161196E14</v>
      </c>
      <c r="D441" s="48" t="s">
        <v>1563</v>
      </c>
      <c r="E441" s="248">
        <v>45843.72746527778</v>
      </c>
      <c r="F441" s="248">
        <v>45843.72766203704</v>
      </c>
      <c r="G441" s="248">
        <v>45843.756747685184</v>
      </c>
      <c r="H441" s="43">
        <v>725.0</v>
      </c>
      <c r="I441" s="43">
        <v>34.5</v>
      </c>
      <c r="J441" s="48">
        <v>17.0</v>
      </c>
      <c r="K441" s="48">
        <v>17.0</v>
      </c>
      <c r="L441" s="48">
        <v>0.0</v>
      </c>
      <c r="M441" s="48">
        <v>0.25</v>
      </c>
      <c r="N441" s="48">
        <v>0.25</v>
      </c>
      <c r="O441" s="43">
        <v>0.0</v>
      </c>
      <c r="P441" s="43">
        <v>0.0</v>
      </c>
      <c r="Q441" s="43">
        <v>0.0</v>
      </c>
      <c r="R441" s="43">
        <v>0.0</v>
      </c>
      <c r="S441" s="48" t="b">
        <v>0</v>
      </c>
      <c r="T441" s="48" t="b">
        <v>0</v>
      </c>
      <c r="U441" s="48" t="b">
        <v>0</v>
      </c>
      <c r="V441" s="43">
        <v>0.0</v>
      </c>
      <c r="W441" s="43">
        <v>0.0</v>
      </c>
      <c r="X441" s="43">
        <v>10.0</v>
      </c>
      <c r="Y441" s="48" t="s">
        <v>955</v>
      </c>
      <c r="Z441" s="48" t="s">
        <v>955</v>
      </c>
      <c r="AA441" s="48" t="s">
        <v>955</v>
      </c>
      <c r="AB441" s="48" t="s">
        <v>1967</v>
      </c>
      <c r="AC441" s="48">
        <v>1.0</v>
      </c>
      <c r="AD441" s="48" t="s">
        <v>1968</v>
      </c>
      <c r="AE441" s="48" t="s">
        <v>955</v>
      </c>
      <c r="AF441" s="48" t="s">
        <v>955</v>
      </c>
      <c r="AG441" s="48" t="s">
        <v>2142</v>
      </c>
      <c r="AH441" s="48"/>
      <c r="AI441" s="48"/>
      <c r="AJ441" s="48"/>
      <c r="AK441" s="48"/>
    </row>
    <row r="442" ht="22.5" customHeight="1">
      <c r="A442" s="48">
        <f t="shared" si="1"/>
        <v>441</v>
      </c>
      <c r="B442" s="227">
        <f t="array" ref="B442">XLOOKUP(C442,SwiggyInvoiceAnnexture!$B$3:$B992,SwiggyInvoiceAnnexture!$A$3:$A992,"Order Not Found",0,1)</f>
        <v>45847</v>
      </c>
      <c r="C442" s="48">
        <v>2.10685219118304E14</v>
      </c>
      <c r="D442" s="48" t="s">
        <v>1563</v>
      </c>
      <c r="E442" s="248">
        <v>45843.71575231481</v>
      </c>
      <c r="F442" s="248">
        <v>45843.7159375</v>
      </c>
      <c r="G442" s="248">
        <v>45843.73887731481</v>
      </c>
      <c r="H442" s="43">
        <v>1029.0</v>
      </c>
      <c r="I442" s="43">
        <v>49.0</v>
      </c>
      <c r="J442" s="48">
        <v>24.25</v>
      </c>
      <c r="K442" s="48">
        <v>24.25</v>
      </c>
      <c r="L442" s="48">
        <v>0.0</v>
      </c>
      <c r="M442" s="48">
        <v>0.25</v>
      </c>
      <c r="N442" s="48">
        <v>0.25</v>
      </c>
      <c r="O442" s="43">
        <v>0.0</v>
      </c>
      <c r="P442" s="43">
        <v>0.0</v>
      </c>
      <c r="Q442" s="43">
        <v>0.0</v>
      </c>
      <c r="R442" s="43">
        <v>0.0</v>
      </c>
      <c r="S442" s="48" t="b">
        <v>0</v>
      </c>
      <c r="T442" s="48" t="b">
        <v>0</v>
      </c>
      <c r="U442" s="48" t="b">
        <v>0</v>
      </c>
      <c r="V442" s="43">
        <v>0.0</v>
      </c>
      <c r="W442" s="43">
        <v>0.0</v>
      </c>
      <c r="X442" s="43">
        <v>10.0</v>
      </c>
      <c r="Y442" s="48" t="s">
        <v>955</v>
      </c>
      <c r="Z442" s="48" t="s">
        <v>955</v>
      </c>
      <c r="AA442" s="48" t="s">
        <v>955</v>
      </c>
      <c r="AB442" s="48" t="s">
        <v>1967</v>
      </c>
      <c r="AC442" s="48">
        <v>2.0</v>
      </c>
      <c r="AD442" s="48" t="s">
        <v>1968</v>
      </c>
      <c r="AE442" s="48" t="s">
        <v>955</v>
      </c>
      <c r="AF442" s="48" t="s">
        <v>955</v>
      </c>
      <c r="AG442" s="48" t="s">
        <v>2178</v>
      </c>
      <c r="AH442" s="48"/>
      <c r="AI442" s="48"/>
      <c r="AJ442" s="48"/>
      <c r="AK442" s="48"/>
    </row>
    <row r="443" ht="22.5" customHeight="1">
      <c r="A443" s="48">
        <f t="shared" si="1"/>
        <v>442</v>
      </c>
      <c r="B443" s="227">
        <f t="array" ref="B443">XLOOKUP(C443,SwiggyInvoiceAnnexture!$B$3:$B992,SwiggyInvoiceAnnexture!$A$3:$A992,"Order Not Found",0,1)</f>
        <v>45847</v>
      </c>
      <c r="C443" s="48">
        <v>2.10679108951038E14</v>
      </c>
      <c r="D443" s="48" t="s">
        <v>1563</v>
      </c>
      <c r="E443" s="248">
        <v>45843.64501157407</v>
      </c>
      <c r="F443" s="248">
        <v>45843.64518518518</v>
      </c>
      <c r="G443" s="248">
        <v>45843.667719907404</v>
      </c>
      <c r="H443" s="43">
        <v>1900.0</v>
      </c>
      <c r="I443" s="43">
        <v>90.5</v>
      </c>
      <c r="J443" s="48">
        <v>44.75</v>
      </c>
      <c r="K443" s="48">
        <v>44.75</v>
      </c>
      <c r="L443" s="48">
        <v>0.0</v>
      </c>
      <c r="M443" s="48">
        <v>0.5</v>
      </c>
      <c r="N443" s="48">
        <v>0.5</v>
      </c>
      <c r="O443" s="43">
        <v>0.0</v>
      </c>
      <c r="P443" s="43">
        <v>0.0</v>
      </c>
      <c r="Q443" s="43">
        <v>0.0</v>
      </c>
      <c r="R443" s="43">
        <v>0.0</v>
      </c>
      <c r="S443" s="48" t="b">
        <v>0</v>
      </c>
      <c r="T443" s="48" t="b">
        <v>0</v>
      </c>
      <c r="U443" s="48" t="b">
        <v>0</v>
      </c>
      <c r="V443" s="43">
        <v>0.0</v>
      </c>
      <c r="W443" s="43">
        <v>0.0</v>
      </c>
      <c r="X443" s="43">
        <v>20.0</v>
      </c>
      <c r="Y443" s="48" t="s">
        <v>955</v>
      </c>
      <c r="Z443" s="48" t="s">
        <v>955</v>
      </c>
      <c r="AA443" s="48" t="s">
        <v>955</v>
      </c>
      <c r="AB443" s="48" t="s">
        <v>1967</v>
      </c>
      <c r="AC443" s="48">
        <v>2.0</v>
      </c>
      <c r="AD443" s="48" t="s">
        <v>1968</v>
      </c>
      <c r="AE443" s="48" t="s">
        <v>955</v>
      </c>
      <c r="AF443" s="48" t="s">
        <v>955</v>
      </c>
      <c r="AG443" s="48" t="s">
        <v>2150</v>
      </c>
      <c r="AH443" s="48"/>
      <c r="AI443" s="48"/>
      <c r="AJ443" s="48"/>
      <c r="AK443" s="48"/>
    </row>
    <row r="444" ht="22.5" customHeight="1">
      <c r="A444" s="48">
        <f t="shared" si="1"/>
        <v>443</v>
      </c>
      <c r="B444" s="227">
        <f t="array" ref="B444">XLOOKUP(C444,SwiggyInvoiceAnnexture!$B$3:$B992,SwiggyInvoiceAnnexture!$A$3:$A992,"Order Not Found",0,1)</f>
        <v>45847</v>
      </c>
      <c r="C444" s="48">
        <v>2.10678770979366E14</v>
      </c>
      <c r="D444" s="48" t="s">
        <v>1563</v>
      </c>
      <c r="E444" s="248">
        <v>45843.64104166667</v>
      </c>
      <c r="F444" s="248">
        <v>45843.641180555554</v>
      </c>
      <c r="G444" s="248">
        <v>45843.669537037036</v>
      </c>
      <c r="H444" s="43">
        <v>598.0</v>
      </c>
      <c r="I444" s="43">
        <v>28.5</v>
      </c>
      <c r="J444" s="48">
        <v>14.0</v>
      </c>
      <c r="K444" s="48">
        <v>14.0</v>
      </c>
      <c r="L444" s="48">
        <v>0.0</v>
      </c>
      <c r="M444" s="48">
        <v>0.25</v>
      </c>
      <c r="N444" s="48">
        <v>0.25</v>
      </c>
      <c r="O444" s="43">
        <v>0.0</v>
      </c>
      <c r="P444" s="43">
        <v>0.0</v>
      </c>
      <c r="Q444" s="43">
        <v>0.0</v>
      </c>
      <c r="R444" s="43">
        <v>0.0</v>
      </c>
      <c r="S444" s="48" t="b">
        <v>0</v>
      </c>
      <c r="T444" s="48" t="b">
        <v>0</v>
      </c>
      <c r="U444" s="48" t="b">
        <v>0</v>
      </c>
      <c r="V444" s="43">
        <v>0.0</v>
      </c>
      <c r="W444" s="43">
        <v>0.0</v>
      </c>
      <c r="X444" s="43">
        <v>10.0</v>
      </c>
      <c r="Y444" s="48" t="s">
        <v>955</v>
      </c>
      <c r="Z444" s="48" t="s">
        <v>955</v>
      </c>
      <c r="AA444" s="48" t="s">
        <v>955</v>
      </c>
      <c r="AB444" s="48" t="s">
        <v>1967</v>
      </c>
      <c r="AC444" s="48">
        <v>1.0</v>
      </c>
      <c r="AD444" s="48" t="s">
        <v>1968</v>
      </c>
      <c r="AE444" s="48" t="s">
        <v>955</v>
      </c>
      <c r="AF444" s="48" t="s">
        <v>955</v>
      </c>
      <c r="AG444" s="48" t="s">
        <v>2195</v>
      </c>
      <c r="AH444" s="48"/>
      <c r="AI444" s="48"/>
      <c r="AJ444" s="48"/>
      <c r="AK444" s="48"/>
    </row>
    <row r="445" ht="22.5" customHeight="1">
      <c r="A445" s="48">
        <f t="shared" si="1"/>
        <v>444</v>
      </c>
      <c r="B445" s="227">
        <f t="array" ref="B445">XLOOKUP(C445,SwiggyInvoiceAnnexture!$B$3:$B992,SwiggyInvoiceAnnexture!$A$3:$A992,"Order Not Found",0,1)</f>
        <v>45847</v>
      </c>
      <c r="C445" s="48">
        <v>2.10669333081357E14</v>
      </c>
      <c r="D445" s="48" t="s">
        <v>1563</v>
      </c>
      <c r="E445" s="248">
        <v>45843.53209490741</v>
      </c>
      <c r="F445" s="248">
        <v>45843.53225694445</v>
      </c>
      <c r="G445" s="248">
        <v>45843.55868055556</v>
      </c>
      <c r="H445" s="43">
        <v>1039.0</v>
      </c>
      <c r="I445" s="43">
        <v>49.5</v>
      </c>
      <c r="J445" s="48">
        <v>24.25</v>
      </c>
      <c r="K445" s="48">
        <v>24.25</v>
      </c>
      <c r="L445" s="48">
        <v>0.0</v>
      </c>
      <c r="M445" s="48">
        <v>0.5</v>
      </c>
      <c r="N445" s="48">
        <v>0.5</v>
      </c>
      <c r="O445" s="43">
        <v>0.0</v>
      </c>
      <c r="P445" s="43">
        <v>0.0</v>
      </c>
      <c r="Q445" s="43">
        <v>0.0</v>
      </c>
      <c r="R445" s="43">
        <v>0.0</v>
      </c>
      <c r="S445" s="48" t="b">
        <v>0</v>
      </c>
      <c r="T445" s="48" t="b">
        <v>0</v>
      </c>
      <c r="U445" s="48" t="b">
        <v>0</v>
      </c>
      <c r="V445" s="43">
        <v>0.0</v>
      </c>
      <c r="W445" s="43">
        <v>0.0</v>
      </c>
      <c r="X445" s="43">
        <v>20.0</v>
      </c>
      <c r="Y445" s="48" t="s">
        <v>955</v>
      </c>
      <c r="Z445" s="48" t="s">
        <v>955</v>
      </c>
      <c r="AA445" s="48" t="s">
        <v>955</v>
      </c>
      <c r="AB445" s="48" t="s">
        <v>1967</v>
      </c>
      <c r="AC445" s="48">
        <v>2.0</v>
      </c>
      <c r="AD445" s="48" t="s">
        <v>1968</v>
      </c>
      <c r="AE445" s="48" t="s">
        <v>955</v>
      </c>
      <c r="AF445" s="48" t="s">
        <v>955</v>
      </c>
      <c r="AG445" s="48" t="s">
        <v>2157</v>
      </c>
      <c r="AH445" s="48"/>
      <c r="AI445" s="48"/>
      <c r="AJ445" s="48"/>
      <c r="AK445" s="48"/>
    </row>
    <row r="446" ht="22.5" customHeight="1">
      <c r="A446" s="48">
        <f t="shared" si="1"/>
        <v>445</v>
      </c>
      <c r="B446" s="227">
        <f t="array" ref="B446">XLOOKUP(C446,SwiggyInvoiceAnnexture!$B$3:$B992,SwiggyInvoiceAnnexture!$A$3:$A992,"Order Not Found",0,1)</f>
        <v>45847</v>
      </c>
      <c r="C446" s="48">
        <v>2.10621970087375E14</v>
      </c>
      <c r="D446" s="48" t="s">
        <v>1563</v>
      </c>
      <c r="E446" s="248">
        <v>45842.98369212963</v>
      </c>
      <c r="F446" s="248">
        <v>45842.98391203704</v>
      </c>
      <c r="G446" s="248">
        <v>45843.00608796296</v>
      </c>
      <c r="H446" s="43">
        <v>619.0</v>
      </c>
      <c r="I446" s="43">
        <v>29.5</v>
      </c>
      <c r="J446" s="48">
        <v>14.5</v>
      </c>
      <c r="K446" s="48">
        <v>14.5</v>
      </c>
      <c r="L446" s="48">
        <v>0.0</v>
      </c>
      <c r="M446" s="48">
        <v>0.25</v>
      </c>
      <c r="N446" s="48">
        <v>0.25</v>
      </c>
      <c r="O446" s="43">
        <v>0.0</v>
      </c>
      <c r="P446" s="43">
        <v>0.0</v>
      </c>
      <c r="Q446" s="43">
        <v>0.0</v>
      </c>
      <c r="R446" s="43">
        <v>0.0</v>
      </c>
      <c r="S446" s="48" t="b">
        <v>0</v>
      </c>
      <c r="T446" s="48" t="b">
        <v>0</v>
      </c>
      <c r="U446" s="48" t="b">
        <v>0</v>
      </c>
      <c r="V446" s="43">
        <v>0.0</v>
      </c>
      <c r="W446" s="43">
        <v>0.0</v>
      </c>
      <c r="X446" s="43">
        <v>10.0</v>
      </c>
      <c r="Y446" s="48" t="s">
        <v>955</v>
      </c>
      <c r="Z446" s="48" t="s">
        <v>955</v>
      </c>
      <c r="AA446" s="48" t="s">
        <v>955</v>
      </c>
      <c r="AB446" s="48" t="s">
        <v>1967</v>
      </c>
      <c r="AC446" s="48">
        <v>1.0</v>
      </c>
      <c r="AD446" s="48" t="s">
        <v>1968</v>
      </c>
      <c r="AE446" s="48" t="s">
        <v>955</v>
      </c>
      <c r="AF446" s="48" t="s">
        <v>955</v>
      </c>
      <c r="AG446" s="48" t="s">
        <v>2144</v>
      </c>
      <c r="AH446" s="48"/>
      <c r="AI446" s="48"/>
      <c r="AJ446" s="48"/>
      <c r="AK446" s="48"/>
    </row>
    <row r="447" ht="22.5" customHeight="1">
      <c r="A447" s="48">
        <f t="shared" si="1"/>
        <v>446</v>
      </c>
      <c r="B447" s="227">
        <f t="array" ref="B447">XLOOKUP(C447,SwiggyInvoiceAnnexture!$B$3:$B992,SwiggyInvoiceAnnexture!$A$3:$A992,"Order Not Found",0,1)</f>
        <v>45847</v>
      </c>
      <c r="C447" s="48">
        <v>2.10612595034774E14</v>
      </c>
      <c r="D447" s="48" t="s">
        <v>1563</v>
      </c>
      <c r="E447" s="248">
        <v>45842.87532407408</v>
      </c>
      <c r="F447" s="248">
        <v>45842.87596064815</v>
      </c>
      <c r="G447" s="248">
        <v>45842.9021875</v>
      </c>
      <c r="H447" s="43">
        <v>724.0</v>
      </c>
      <c r="I447" s="43">
        <v>34.5</v>
      </c>
      <c r="J447" s="48">
        <v>17.0</v>
      </c>
      <c r="K447" s="48">
        <v>17.0</v>
      </c>
      <c r="L447" s="48">
        <v>0.0</v>
      </c>
      <c r="M447" s="48">
        <v>0.25</v>
      </c>
      <c r="N447" s="48">
        <v>0.25</v>
      </c>
      <c r="O447" s="43">
        <v>0.0</v>
      </c>
      <c r="P447" s="43">
        <v>0.0</v>
      </c>
      <c r="Q447" s="43">
        <v>0.0</v>
      </c>
      <c r="R447" s="43">
        <v>0.0</v>
      </c>
      <c r="S447" s="48" t="b">
        <v>0</v>
      </c>
      <c r="T447" s="48" t="b">
        <v>0</v>
      </c>
      <c r="U447" s="48" t="b">
        <v>0</v>
      </c>
      <c r="V447" s="43">
        <v>0.0</v>
      </c>
      <c r="W447" s="43">
        <v>0.0</v>
      </c>
      <c r="X447" s="43">
        <v>10.0</v>
      </c>
      <c r="Y447" s="48" t="s">
        <v>955</v>
      </c>
      <c r="Z447" s="48" t="s">
        <v>955</v>
      </c>
      <c r="AA447" s="48" t="s">
        <v>955</v>
      </c>
      <c r="AB447" s="48" t="s">
        <v>1967</v>
      </c>
      <c r="AC447" s="48">
        <v>1.0</v>
      </c>
      <c r="AD447" s="48" t="s">
        <v>1968</v>
      </c>
      <c r="AE447" s="48" t="s">
        <v>955</v>
      </c>
      <c r="AF447" s="48" t="s">
        <v>955</v>
      </c>
      <c r="AG447" s="48" t="s">
        <v>2142</v>
      </c>
      <c r="AH447" s="48"/>
      <c r="AI447" s="48"/>
      <c r="AJ447" s="48"/>
      <c r="AK447" s="48"/>
    </row>
    <row r="448" ht="22.5" customHeight="1">
      <c r="A448" s="48">
        <f t="shared" si="1"/>
        <v>447</v>
      </c>
      <c r="B448" s="227">
        <f t="array" ref="B448">XLOOKUP(C448,SwiggyInvoiceAnnexture!$B$3:$B992,SwiggyInvoiceAnnexture!$A$3:$A992,"Order Not Found",0,1)</f>
        <v>45847</v>
      </c>
      <c r="C448" s="48">
        <v>2.10611799319035E14</v>
      </c>
      <c r="D448" s="48" t="s">
        <v>1563</v>
      </c>
      <c r="E448" s="248">
        <v>45842.8659375</v>
      </c>
      <c r="F448" s="248">
        <v>45842.86604166667</v>
      </c>
      <c r="G448" s="248">
        <v>45842.89766203704</v>
      </c>
      <c r="H448" s="43">
        <v>1249.0</v>
      </c>
      <c r="I448" s="43">
        <v>59.5</v>
      </c>
      <c r="J448" s="48">
        <v>29.5</v>
      </c>
      <c r="K448" s="48">
        <v>29.5</v>
      </c>
      <c r="L448" s="48">
        <v>0.0</v>
      </c>
      <c r="M448" s="48">
        <v>0.25</v>
      </c>
      <c r="N448" s="48">
        <v>0.25</v>
      </c>
      <c r="O448" s="43">
        <v>0.0</v>
      </c>
      <c r="P448" s="43">
        <v>0.0</v>
      </c>
      <c r="Q448" s="43">
        <v>0.0</v>
      </c>
      <c r="R448" s="43">
        <v>0.0</v>
      </c>
      <c r="S448" s="48" t="b">
        <v>0</v>
      </c>
      <c r="T448" s="48" t="b">
        <v>0</v>
      </c>
      <c r="U448" s="48" t="b">
        <v>0</v>
      </c>
      <c r="V448" s="43">
        <v>0.0</v>
      </c>
      <c r="W448" s="43">
        <v>0.0</v>
      </c>
      <c r="X448" s="43">
        <v>10.0</v>
      </c>
      <c r="Y448" s="48" t="s">
        <v>955</v>
      </c>
      <c r="Z448" s="48" t="s">
        <v>955</v>
      </c>
      <c r="AA448" s="48" t="s">
        <v>955</v>
      </c>
      <c r="AB448" s="48" t="s">
        <v>1967</v>
      </c>
      <c r="AC448" s="48">
        <v>1.0</v>
      </c>
      <c r="AD448" s="48" t="s">
        <v>1968</v>
      </c>
      <c r="AE448" s="48" t="s">
        <v>955</v>
      </c>
      <c r="AF448" s="48" t="s">
        <v>955</v>
      </c>
      <c r="AG448" s="48" t="s">
        <v>2194</v>
      </c>
      <c r="AH448" s="48"/>
      <c r="AI448" s="48"/>
      <c r="AJ448" s="48"/>
      <c r="AK448" s="48"/>
    </row>
    <row r="449" ht="22.5" customHeight="1">
      <c r="A449" s="48">
        <f t="shared" si="1"/>
        <v>448</v>
      </c>
      <c r="B449" s="227">
        <f t="array" ref="B449">XLOOKUP(C449,SwiggyInvoiceAnnexture!$B$3:$B992,SwiggyInvoiceAnnexture!$A$3:$A992,"Order Not Found",0,1)</f>
        <v>45847</v>
      </c>
      <c r="C449" s="48">
        <v>2.10611303458435E14</v>
      </c>
      <c r="D449" s="48" t="s">
        <v>1563</v>
      </c>
      <c r="E449" s="248">
        <v>45842.86046296296</v>
      </c>
      <c r="F449" s="248">
        <v>45842.86059027778</v>
      </c>
      <c r="G449" s="248">
        <v>45842.87962962963</v>
      </c>
      <c r="H449" s="43">
        <v>924.0</v>
      </c>
      <c r="I449" s="43">
        <v>44.0</v>
      </c>
      <c r="J449" s="48">
        <v>21.75</v>
      </c>
      <c r="K449" s="48">
        <v>21.75</v>
      </c>
      <c r="L449" s="48">
        <v>0.0</v>
      </c>
      <c r="M449" s="48">
        <v>0.25</v>
      </c>
      <c r="N449" s="48">
        <v>0.25</v>
      </c>
      <c r="O449" s="43">
        <v>0.0</v>
      </c>
      <c r="P449" s="43">
        <v>0.0</v>
      </c>
      <c r="Q449" s="43">
        <v>0.0</v>
      </c>
      <c r="R449" s="43">
        <v>0.0</v>
      </c>
      <c r="S449" s="48" t="b">
        <v>0</v>
      </c>
      <c r="T449" s="48" t="b">
        <v>0</v>
      </c>
      <c r="U449" s="48" t="b">
        <v>0</v>
      </c>
      <c r="V449" s="43">
        <v>0.0</v>
      </c>
      <c r="W449" s="43">
        <v>0.0</v>
      </c>
      <c r="X449" s="43">
        <v>10.0</v>
      </c>
      <c r="Y449" s="48" t="s">
        <v>955</v>
      </c>
      <c r="Z449" s="48" t="s">
        <v>955</v>
      </c>
      <c r="AA449" s="48" t="s">
        <v>955</v>
      </c>
      <c r="AB449" s="48" t="s">
        <v>1967</v>
      </c>
      <c r="AC449" s="48">
        <v>1.0</v>
      </c>
      <c r="AD449" s="48" t="s">
        <v>1968</v>
      </c>
      <c r="AE449" s="48" t="s">
        <v>955</v>
      </c>
      <c r="AF449" s="48" t="s">
        <v>955</v>
      </c>
      <c r="AG449" s="48" t="s">
        <v>2193</v>
      </c>
      <c r="AH449" s="48"/>
      <c r="AI449" s="48"/>
      <c r="AJ449" s="48"/>
      <c r="AK449" s="48"/>
    </row>
    <row r="450" ht="22.5" customHeight="1">
      <c r="A450" s="48">
        <f t="shared" si="1"/>
        <v>449</v>
      </c>
      <c r="B450" s="227">
        <f t="array" ref="B450">XLOOKUP(C450,SwiggyInvoiceAnnexture!$B$3:$B992,SwiggyInvoiceAnnexture!$A$3:$A992,"Order Not Found",0,1)</f>
        <v>45847</v>
      </c>
      <c r="C450" s="48">
        <v>2.10610354085438E14</v>
      </c>
      <c r="D450" s="48" t="s">
        <v>1563</v>
      </c>
      <c r="E450" s="248">
        <v>45842.8494212963</v>
      </c>
      <c r="F450" s="248">
        <v>45842.84960648148</v>
      </c>
      <c r="G450" s="248">
        <v>45842.87695601852</v>
      </c>
      <c r="H450" s="43">
        <v>1040.0</v>
      </c>
      <c r="I450" s="43">
        <v>49.5</v>
      </c>
      <c r="J450" s="48">
        <v>24.25</v>
      </c>
      <c r="K450" s="48">
        <v>24.25</v>
      </c>
      <c r="L450" s="48">
        <v>0.0</v>
      </c>
      <c r="M450" s="48">
        <v>0.5</v>
      </c>
      <c r="N450" s="48">
        <v>0.5</v>
      </c>
      <c r="O450" s="43">
        <v>0.0</v>
      </c>
      <c r="P450" s="43">
        <v>0.0</v>
      </c>
      <c r="Q450" s="43">
        <v>0.0</v>
      </c>
      <c r="R450" s="43">
        <v>0.0</v>
      </c>
      <c r="S450" s="48" t="b">
        <v>0</v>
      </c>
      <c r="T450" s="48" t="b">
        <v>0</v>
      </c>
      <c r="U450" s="48" t="b">
        <v>0</v>
      </c>
      <c r="V450" s="43">
        <v>0.0</v>
      </c>
      <c r="W450" s="43">
        <v>0.0</v>
      </c>
      <c r="X450" s="43">
        <v>20.0</v>
      </c>
      <c r="Y450" s="48" t="s">
        <v>955</v>
      </c>
      <c r="Z450" s="48" t="s">
        <v>955</v>
      </c>
      <c r="AA450" s="48" t="s">
        <v>955</v>
      </c>
      <c r="AB450" s="48" t="s">
        <v>1967</v>
      </c>
      <c r="AC450" s="48">
        <v>2.0</v>
      </c>
      <c r="AD450" s="48" t="s">
        <v>1968</v>
      </c>
      <c r="AE450" s="48" t="s">
        <v>955</v>
      </c>
      <c r="AF450" s="48" t="s">
        <v>955</v>
      </c>
      <c r="AG450" s="48" t="s">
        <v>2166</v>
      </c>
      <c r="AH450" s="48"/>
      <c r="AI450" s="48"/>
      <c r="AJ450" s="48"/>
      <c r="AK450" s="48"/>
    </row>
    <row r="451" ht="22.5" customHeight="1">
      <c r="A451" s="48">
        <f t="shared" si="1"/>
        <v>450</v>
      </c>
      <c r="B451" s="227">
        <f t="array" ref="B451">XLOOKUP(C451,SwiggyInvoiceAnnexture!$B$3:$B992,SwiggyInvoiceAnnexture!$A$3:$A992,"Order Not Found",0,1)</f>
        <v>45847</v>
      </c>
      <c r="C451" s="48">
        <v>2.10609667732752E14</v>
      </c>
      <c r="D451" s="48" t="s">
        <v>1563</v>
      </c>
      <c r="E451" s="248">
        <v>45842.84140046296</v>
      </c>
      <c r="F451" s="248">
        <v>45842.8415625</v>
      </c>
      <c r="G451" s="248">
        <v>45842.8780787037</v>
      </c>
      <c r="H451" s="43">
        <v>1591.0</v>
      </c>
      <c r="I451" s="43">
        <v>75.76</v>
      </c>
      <c r="J451" s="48">
        <v>37.25</v>
      </c>
      <c r="K451" s="48">
        <v>37.25</v>
      </c>
      <c r="L451" s="48">
        <v>0.0</v>
      </c>
      <c r="M451" s="48">
        <v>0.63</v>
      </c>
      <c r="N451" s="48">
        <v>0.63</v>
      </c>
      <c r="O451" s="43">
        <v>0.0</v>
      </c>
      <c r="P451" s="43">
        <v>0.0</v>
      </c>
      <c r="Q451" s="43">
        <v>0.0</v>
      </c>
      <c r="R451" s="43">
        <v>0.0</v>
      </c>
      <c r="S451" s="48" t="b">
        <v>0</v>
      </c>
      <c r="T451" s="48" t="b">
        <v>0</v>
      </c>
      <c r="U451" s="48" t="b">
        <v>0</v>
      </c>
      <c r="V451" s="43">
        <v>0.0</v>
      </c>
      <c r="W451" s="43">
        <v>0.0</v>
      </c>
      <c r="X451" s="43">
        <v>25.0</v>
      </c>
      <c r="Y451" s="48" t="s">
        <v>955</v>
      </c>
      <c r="Z451" s="48" t="s">
        <v>955</v>
      </c>
      <c r="AA451" s="48" t="s">
        <v>955</v>
      </c>
      <c r="AB451" s="48" t="s">
        <v>1967</v>
      </c>
      <c r="AC451" s="48">
        <v>4.0</v>
      </c>
      <c r="AD451" s="48" t="s">
        <v>1968</v>
      </c>
      <c r="AE451" s="48" t="s">
        <v>955</v>
      </c>
      <c r="AF451" s="48" t="s">
        <v>955</v>
      </c>
      <c r="AG451" s="48" t="s">
        <v>2191</v>
      </c>
      <c r="AH451" s="48" t="s">
        <v>2158</v>
      </c>
      <c r="AI451" s="48" t="s">
        <v>2192</v>
      </c>
      <c r="AJ451" s="48"/>
      <c r="AK451" s="48"/>
    </row>
    <row r="452" ht="22.5" customHeight="1">
      <c r="A452" s="48">
        <f t="shared" si="1"/>
        <v>451</v>
      </c>
      <c r="B452" s="227">
        <f t="array" ref="B452">XLOOKUP(C452,SwiggyInvoiceAnnexture!$B$3:$B992,SwiggyInvoiceAnnexture!$A$3:$A992,"Order Not Found",0,1)</f>
        <v>45847</v>
      </c>
      <c r="C452" s="48">
        <v>2.10609422877004E14</v>
      </c>
      <c r="D452" s="48" t="s">
        <v>1563</v>
      </c>
      <c r="E452" s="248">
        <v>45842.83824074074</v>
      </c>
      <c r="F452" s="248">
        <v>45842.83837962963</v>
      </c>
      <c r="G452" s="248">
        <v>45842.87229166667</v>
      </c>
      <c r="H452" s="43">
        <v>1029.0</v>
      </c>
      <c r="I452" s="43">
        <v>49.0</v>
      </c>
      <c r="J452" s="48">
        <v>24.25</v>
      </c>
      <c r="K452" s="48">
        <v>24.25</v>
      </c>
      <c r="L452" s="48">
        <v>0.0</v>
      </c>
      <c r="M452" s="48">
        <v>0.25</v>
      </c>
      <c r="N452" s="48">
        <v>0.25</v>
      </c>
      <c r="O452" s="43">
        <v>0.0</v>
      </c>
      <c r="P452" s="43">
        <v>0.0</v>
      </c>
      <c r="Q452" s="43">
        <v>0.0</v>
      </c>
      <c r="R452" s="43">
        <v>0.0</v>
      </c>
      <c r="S452" s="48" t="b">
        <v>0</v>
      </c>
      <c r="T452" s="48" t="b">
        <v>0</v>
      </c>
      <c r="U452" s="48" t="b">
        <v>0</v>
      </c>
      <c r="V452" s="43">
        <v>0.0</v>
      </c>
      <c r="W452" s="43">
        <v>0.0</v>
      </c>
      <c r="X452" s="43">
        <v>10.0</v>
      </c>
      <c r="Y452" s="48" t="s">
        <v>955</v>
      </c>
      <c r="Z452" s="48" t="s">
        <v>955</v>
      </c>
      <c r="AA452" s="48" t="s">
        <v>955</v>
      </c>
      <c r="AB452" s="48" t="s">
        <v>1967</v>
      </c>
      <c r="AC452" s="48">
        <v>2.0</v>
      </c>
      <c r="AD452" s="48" t="s">
        <v>1968</v>
      </c>
      <c r="AE452" s="48" t="s">
        <v>955</v>
      </c>
      <c r="AF452" s="48" t="s">
        <v>955</v>
      </c>
      <c r="AG452" s="48" t="s">
        <v>2190</v>
      </c>
      <c r="AH452" s="48"/>
      <c r="AI452" s="48"/>
      <c r="AJ452" s="48"/>
      <c r="AK452" s="48"/>
    </row>
    <row r="453" ht="22.5" customHeight="1">
      <c r="A453" s="48">
        <f t="shared" si="1"/>
        <v>452</v>
      </c>
      <c r="B453" s="227">
        <f t="array" ref="B453">XLOOKUP(C453,SwiggyInvoiceAnnexture!$B$3:$B992,SwiggyInvoiceAnnexture!$A$3:$A992,"Order Not Found",0,1)</f>
        <v>45847</v>
      </c>
      <c r="C453" s="48">
        <v>2.10606887375672E14</v>
      </c>
      <c r="D453" s="48" t="s">
        <v>1563</v>
      </c>
      <c r="E453" s="248">
        <v>45842.809641203705</v>
      </c>
      <c r="F453" s="248">
        <v>45842.80991898148</v>
      </c>
      <c r="G453" s="248">
        <v>45842.836493055554</v>
      </c>
      <c r="H453" s="43">
        <v>808.0</v>
      </c>
      <c r="I453" s="43">
        <v>38.5</v>
      </c>
      <c r="J453" s="48">
        <v>19.0</v>
      </c>
      <c r="K453" s="48">
        <v>19.0</v>
      </c>
      <c r="L453" s="48">
        <v>0.0</v>
      </c>
      <c r="M453" s="48">
        <v>0.25</v>
      </c>
      <c r="N453" s="48">
        <v>0.25</v>
      </c>
      <c r="O453" s="43">
        <v>0.0</v>
      </c>
      <c r="P453" s="43">
        <v>0.0</v>
      </c>
      <c r="Q453" s="43">
        <v>0.0</v>
      </c>
      <c r="R453" s="43">
        <v>0.0</v>
      </c>
      <c r="S453" s="48" t="b">
        <v>0</v>
      </c>
      <c r="T453" s="48" t="b">
        <v>0</v>
      </c>
      <c r="U453" s="48" t="b">
        <v>0</v>
      </c>
      <c r="V453" s="43">
        <v>0.0</v>
      </c>
      <c r="W453" s="43">
        <v>0.0</v>
      </c>
      <c r="X453" s="43">
        <v>10.0</v>
      </c>
      <c r="Y453" s="48" t="s">
        <v>955</v>
      </c>
      <c r="Z453" s="48" t="s">
        <v>955</v>
      </c>
      <c r="AA453" s="48" t="s">
        <v>955</v>
      </c>
      <c r="AB453" s="48" t="s">
        <v>1991</v>
      </c>
      <c r="AC453" s="48">
        <v>1.0</v>
      </c>
      <c r="AD453" s="48" t="s">
        <v>1968</v>
      </c>
      <c r="AE453" s="48" t="s">
        <v>955</v>
      </c>
      <c r="AF453" s="48" t="s">
        <v>955</v>
      </c>
      <c r="AG453" s="48" t="s">
        <v>2189</v>
      </c>
      <c r="AH453" s="48"/>
      <c r="AI453" s="48"/>
      <c r="AJ453" s="48"/>
      <c r="AK453" s="48"/>
    </row>
    <row r="454" ht="22.5" customHeight="1">
      <c r="A454" s="48">
        <f t="shared" si="1"/>
        <v>453</v>
      </c>
      <c r="B454" s="227">
        <f t="array" ref="B454">XLOOKUP(C454,SwiggyInvoiceAnnexture!$B$3:$B992,SwiggyInvoiceAnnexture!$A$3:$A992,"Order Not Found",0,1)</f>
        <v>45847</v>
      </c>
      <c r="C454" s="48">
        <v>2.10606644577172E14</v>
      </c>
      <c r="D454" s="48" t="s">
        <v>1563</v>
      </c>
      <c r="E454" s="248">
        <v>45842.80626157407</v>
      </c>
      <c r="F454" s="248">
        <v>45842.806446759256</v>
      </c>
      <c r="G454" s="248">
        <v>45842.82579861111</v>
      </c>
      <c r="H454" s="43">
        <v>619.0</v>
      </c>
      <c r="I454" s="43">
        <v>29.5</v>
      </c>
      <c r="J454" s="48">
        <v>14.5</v>
      </c>
      <c r="K454" s="48">
        <v>14.5</v>
      </c>
      <c r="L454" s="48">
        <v>0.0</v>
      </c>
      <c r="M454" s="48">
        <v>0.25</v>
      </c>
      <c r="N454" s="48">
        <v>0.25</v>
      </c>
      <c r="O454" s="43">
        <v>0.0</v>
      </c>
      <c r="P454" s="43">
        <v>0.0</v>
      </c>
      <c r="Q454" s="43">
        <v>0.0</v>
      </c>
      <c r="R454" s="43">
        <v>0.0</v>
      </c>
      <c r="S454" s="48" t="b">
        <v>0</v>
      </c>
      <c r="T454" s="48" t="b">
        <v>0</v>
      </c>
      <c r="U454" s="48" t="b">
        <v>0</v>
      </c>
      <c r="V454" s="43">
        <v>0.0</v>
      </c>
      <c r="W454" s="43">
        <v>0.0</v>
      </c>
      <c r="X454" s="43">
        <v>10.0</v>
      </c>
      <c r="Y454" s="48" t="s">
        <v>955</v>
      </c>
      <c r="Z454" s="48" t="s">
        <v>955</v>
      </c>
      <c r="AA454" s="48" t="s">
        <v>955</v>
      </c>
      <c r="AB454" s="48" t="s">
        <v>1967</v>
      </c>
      <c r="AC454" s="48">
        <v>1.0</v>
      </c>
      <c r="AD454" s="48" t="s">
        <v>1968</v>
      </c>
      <c r="AE454" s="48" t="s">
        <v>955</v>
      </c>
      <c r="AF454" s="48" t="s">
        <v>955</v>
      </c>
      <c r="AG454" s="48" t="s">
        <v>2144</v>
      </c>
      <c r="AH454" s="48"/>
      <c r="AI454" s="48"/>
      <c r="AJ454" s="48"/>
      <c r="AK454" s="48"/>
    </row>
    <row r="455" ht="22.5" customHeight="1">
      <c r="A455" s="48">
        <f t="shared" si="1"/>
        <v>454</v>
      </c>
      <c r="B455" s="227">
        <f t="array" ref="B455">XLOOKUP(C455,SwiggyInvoiceAnnexture!$B$3:$B992,SwiggyInvoiceAnnexture!$A$3:$A992,"Order Not Found",0,1)</f>
        <v>45847</v>
      </c>
      <c r="C455" s="48">
        <v>2.10532881795539E14</v>
      </c>
      <c r="D455" s="48" t="s">
        <v>1563</v>
      </c>
      <c r="E455" s="248">
        <v>45841.952523148146</v>
      </c>
      <c r="F455" s="248">
        <v>45841.95260416667</v>
      </c>
      <c r="G455" s="248">
        <v>45841.975694444445</v>
      </c>
      <c r="H455" s="43">
        <v>1443.0</v>
      </c>
      <c r="I455" s="43">
        <v>63.0</v>
      </c>
      <c r="J455" s="48">
        <v>31.25</v>
      </c>
      <c r="K455" s="48">
        <v>31.25</v>
      </c>
      <c r="L455" s="48">
        <v>0.0</v>
      </c>
      <c r="M455" s="48">
        <v>0.25</v>
      </c>
      <c r="N455" s="48">
        <v>0.25</v>
      </c>
      <c r="O455" s="43">
        <v>0.0</v>
      </c>
      <c r="P455" s="43">
        <v>0.0</v>
      </c>
      <c r="Q455" s="43">
        <v>0.0</v>
      </c>
      <c r="R455" s="43">
        <v>0.0</v>
      </c>
      <c r="S455" s="48" t="b">
        <v>0</v>
      </c>
      <c r="T455" s="48" t="b">
        <v>0</v>
      </c>
      <c r="U455" s="48" t="b">
        <v>0</v>
      </c>
      <c r="V455" s="43">
        <v>0.0</v>
      </c>
      <c r="W455" s="43">
        <v>120.0</v>
      </c>
      <c r="X455" s="43">
        <v>10.0</v>
      </c>
      <c r="Y455" s="48" t="s">
        <v>955</v>
      </c>
      <c r="Z455" s="48" t="s">
        <v>955</v>
      </c>
      <c r="AA455" s="48" t="s">
        <v>955</v>
      </c>
      <c r="AB455" s="48" t="s">
        <v>1967</v>
      </c>
      <c r="AC455" s="48">
        <v>2.0</v>
      </c>
      <c r="AD455" s="48" t="s">
        <v>1968</v>
      </c>
      <c r="AE455" s="48" t="s">
        <v>955</v>
      </c>
      <c r="AF455" s="48" t="s">
        <v>955</v>
      </c>
      <c r="AG455" s="48" t="s">
        <v>2188</v>
      </c>
      <c r="AH455" s="48"/>
      <c r="AI455" s="48"/>
      <c r="AJ455" s="48"/>
      <c r="AK455" s="48"/>
    </row>
    <row r="456" ht="22.5" customHeight="1">
      <c r="A456" s="48">
        <f t="shared" si="1"/>
        <v>455</v>
      </c>
      <c r="B456" s="227">
        <f t="array" ref="B456">XLOOKUP(C456,SwiggyInvoiceAnnexture!$B$3:$B992,SwiggyInvoiceAnnexture!$A$3:$A992,"Order Not Found",0,1)</f>
        <v>45847</v>
      </c>
      <c r="C456" s="48">
        <v>2.10530210273969E14</v>
      </c>
      <c r="D456" s="48" t="s">
        <v>1563</v>
      </c>
      <c r="E456" s="248">
        <v>45841.92201388889</v>
      </c>
      <c r="F456" s="248">
        <v>45841.92230324074</v>
      </c>
      <c r="G456" s="248">
        <v>45841.95232638889</v>
      </c>
      <c r="H456" s="43">
        <v>1706.0</v>
      </c>
      <c r="I456" s="43">
        <v>75.5</v>
      </c>
      <c r="J456" s="48">
        <v>37.5</v>
      </c>
      <c r="K456" s="48">
        <v>37.5</v>
      </c>
      <c r="L456" s="48">
        <v>0.0</v>
      </c>
      <c r="M456" s="48">
        <v>0.25</v>
      </c>
      <c r="N456" s="48">
        <v>0.25</v>
      </c>
      <c r="O456" s="43">
        <v>0.0</v>
      </c>
      <c r="P456" s="43">
        <v>0.0</v>
      </c>
      <c r="Q456" s="43">
        <v>0.0</v>
      </c>
      <c r="R456" s="43">
        <v>0.0</v>
      </c>
      <c r="S456" s="48" t="b">
        <v>0</v>
      </c>
      <c r="T456" s="48" t="b">
        <v>0</v>
      </c>
      <c r="U456" s="48" t="b">
        <v>0</v>
      </c>
      <c r="V456" s="43">
        <v>0.0</v>
      </c>
      <c r="W456" s="43">
        <v>119.99</v>
      </c>
      <c r="X456" s="43">
        <v>10.0</v>
      </c>
      <c r="Y456" s="48" t="s">
        <v>955</v>
      </c>
      <c r="Z456" s="48" t="s">
        <v>955</v>
      </c>
      <c r="AA456" s="48" t="s">
        <v>955</v>
      </c>
      <c r="AB456" s="48" t="s">
        <v>1967</v>
      </c>
      <c r="AC456" s="48">
        <v>2.0</v>
      </c>
      <c r="AD456" s="48" t="s">
        <v>1968</v>
      </c>
      <c r="AE456" s="48" t="s">
        <v>955</v>
      </c>
      <c r="AF456" s="48" t="s">
        <v>955</v>
      </c>
      <c r="AG456" s="48" t="s">
        <v>2124</v>
      </c>
      <c r="AH456" s="48"/>
      <c r="AI456" s="48"/>
      <c r="AJ456" s="48"/>
      <c r="AK456" s="48"/>
    </row>
    <row r="457" ht="22.5" customHeight="1">
      <c r="A457" s="48">
        <f t="shared" si="1"/>
        <v>456</v>
      </c>
      <c r="B457" s="227">
        <f t="array" ref="B457">XLOOKUP(C457,SwiggyInvoiceAnnexture!$B$3:$B992,SwiggyInvoiceAnnexture!$A$3:$A992,"Order Not Found",0,1)</f>
        <v>45847</v>
      </c>
      <c r="C457" s="48">
        <v>2.1051919089721E14</v>
      </c>
      <c r="D457" s="48" t="s">
        <v>1563</v>
      </c>
      <c r="E457" s="248">
        <v>45841.793958333335</v>
      </c>
      <c r="F457" s="248">
        <v>45841.794074074074</v>
      </c>
      <c r="G457" s="248">
        <v>45841.81418981482</v>
      </c>
      <c r="H457" s="43">
        <v>561.0</v>
      </c>
      <c r="I457" s="43">
        <v>21.0</v>
      </c>
      <c r="J457" s="48">
        <v>10.25</v>
      </c>
      <c r="K457" s="48">
        <v>10.25</v>
      </c>
      <c r="L457" s="48">
        <v>0.0</v>
      </c>
      <c r="M457" s="48">
        <v>0.25</v>
      </c>
      <c r="N457" s="48">
        <v>0.25</v>
      </c>
      <c r="O457" s="43">
        <v>0.0</v>
      </c>
      <c r="P457" s="43">
        <v>0.0</v>
      </c>
      <c r="Q457" s="43">
        <v>0.0</v>
      </c>
      <c r="R457" s="43">
        <v>0.0</v>
      </c>
      <c r="S457" s="48" t="b">
        <v>0</v>
      </c>
      <c r="T457" s="48" t="b">
        <v>0</v>
      </c>
      <c r="U457" s="48" t="b">
        <v>0</v>
      </c>
      <c r="V457" s="43">
        <v>0.0</v>
      </c>
      <c r="W457" s="43">
        <v>120.0</v>
      </c>
      <c r="X457" s="43">
        <v>10.0</v>
      </c>
      <c r="Y457" s="48" t="s">
        <v>955</v>
      </c>
      <c r="Z457" s="48" t="s">
        <v>955</v>
      </c>
      <c r="AA457" s="48" t="s">
        <v>955</v>
      </c>
      <c r="AB457" s="48" t="s">
        <v>1967</v>
      </c>
      <c r="AC457" s="48">
        <v>1.0</v>
      </c>
      <c r="AD457" s="48" t="s">
        <v>1968</v>
      </c>
      <c r="AE457" s="48" t="s">
        <v>955</v>
      </c>
      <c r="AF457" s="48" t="s">
        <v>955</v>
      </c>
      <c r="AG457" s="48" t="s">
        <v>2156</v>
      </c>
      <c r="AH457" s="48"/>
      <c r="AI457" s="48"/>
      <c r="AJ457" s="48"/>
      <c r="AK457" s="48"/>
    </row>
    <row r="458" ht="22.5" customHeight="1">
      <c r="A458" s="48">
        <f t="shared" si="1"/>
        <v>457</v>
      </c>
      <c r="B458" s="227">
        <f t="array" ref="B458">XLOOKUP(C458,SwiggyInvoiceAnnexture!$B$3:$B992,SwiggyInvoiceAnnexture!$A$3:$A992,"Order Not Found",0,1)</f>
        <v>45847</v>
      </c>
      <c r="C458" s="48">
        <v>2.10517976438242E14</v>
      </c>
      <c r="D458" s="48" t="s">
        <v>1563</v>
      </c>
      <c r="E458" s="248">
        <v>45841.77997685185</v>
      </c>
      <c r="F458" s="248">
        <v>45841.780185185184</v>
      </c>
      <c r="G458" s="248">
        <v>45841.80226851852</v>
      </c>
      <c r="H458" s="43">
        <v>928.0</v>
      </c>
      <c r="I458" s="43">
        <v>38.5</v>
      </c>
      <c r="J458" s="48">
        <v>19.0</v>
      </c>
      <c r="K458" s="48">
        <v>19.0</v>
      </c>
      <c r="L458" s="48">
        <v>0.0</v>
      </c>
      <c r="M458" s="48">
        <v>0.25</v>
      </c>
      <c r="N458" s="48">
        <v>0.25</v>
      </c>
      <c r="O458" s="43">
        <v>0.0</v>
      </c>
      <c r="P458" s="43">
        <v>0.0</v>
      </c>
      <c r="Q458" s="43">
        <v>0.0</v>
      </c>
      <c r="R458" s="43">
        <v>0.0</v>
      </c>
      <c r="S458" s="48" t="b">
        <v>0</v>
      </c>
      <c r="T458" s="48" t="b">
        <v>0</v>
      </c>
      <c r="U458" s="48" t="b">
        <v>0</v>
      </c>
      <c r="V458" s="43">
        <v>0.0</v>
      </c>
      <c r="W458" s="43">
        <v>120.0</v>
      </c>
      <c r="X458" s="43">
        <v>10.0</v>
      </c>
      <c r="Y458" s="48" t="s">
        <v>955</v>
      </c>
      <c r="Z458" s="48" t="s">
        <v>955</v>
      </c>
      <c r="AA458" s="48" t="s">
        <v>955</v>
      </c>
      <c r="AB458" s="48" t="s">
        <v>1967</v>
      </c>
      <c r="AC458" s="48">
        <v>1.0</v>
      </c>
      <c r="AD458" s="48" t="s">
        <v>1968</v>
      </c>
      <c r="AE458" s="48" t="s">
        <v>955</v>
      </c>
      <c r="AF458" s="48" t="s">
        <v>955</v>
      </c>
      <c r="AG458" s="48" t="s">
        <v>2151</v>
      </c>
      <c r="AH458" s="48"/>
      <c r="AI458" s="48"/>
      <c r="AJ458" s="48"/>
      <c r="AK458" s="48"/>
    </row>
    <row r="459" ht="22.5" customHeight="1">
      <c r="A459" s="48">
        <f t="shared" si="1"/>
        <v>458</v>
      </c>
      <c r="B459" s="227">
        <f t="array" ref="B459">XLOOKUP(C459,SwiggyInvoiceAnnexture!$B$3:$B992,SwiggyInvoiceAnnexture!$A$3:$A992,"Order Not Found",0,1)</f>
        <v>45847</v>
      </c>
      <c r="C459" s="48">
        <v>2.10442431005118E14</v>
      </c>
      <c r="D459" s="48" t="s">
        <v>1563</v>
      </c>
      <c r="E459" s="248">
        <v>45840.9062037037</v>
      </c>
      <c r="F459" s="248">
        <v>45840.90636574074</v>
      </c>
      <c r="G459" s="248">
        <v>45840.91957175926</v>
      </c>
      <c r="H459" s="43">
        <v>592.0</v>
      </c>
      <c r="I459" s="43">
        <v>22.5</v>
      </c>
      <c r="J459" s="48">
        <v>11.0</v>
      </c>
      <c r="K459" s="48">
        <v>11.0</v>
      </c>
      <c r="L459" s="48">
        <v>0.0</v>
      </c>
      <c r="M459" s="48">
        <v>0.25</v>
      </c>
      <c r="N459" s="48">
        <v>0.25</v>
      </c>
      <c r="O459" s="43">
        <v>0.0</v>
      </c>
      <c r="P459" s="43">
        <v>0.0</v>
      </c>
      <c r="Q459" s="43">
        <v>0.0</v>
      </c>
      <c r="R459" s="43">
        <v>0.0</v>
      </c>
      <c r="S459" s="48" t="b">
        <v>0</v>
      </c>
      <c r="T459" s="48" t="b">
        <v>0</v>
      </c>
      <c r="U459" s="48" t="b">
        <v>0</v>
      </c>
      <c r="V459" s="43">
        <v>0.0</v>
      </c>
      <c r="W459" s="43">
        <v>120.0</v>
      </c>
      <c r="X459" s="43">
        <v>10.0</v>
      </c>
      <c r="Y459" s="48" t="s">
        <v>955</v>
      </c>
      <c r="Z459" s="48" t="s">
        <v>955</v>
      </c>
      <c r="AA459" s="48" t="s">
        <v>955</v>
      </c>
      <c r="AB459" s="48" t="s">
        <v>1967</v>
      </c>
      <c r="AC459" s="48">
        <v>1.0</v>
      </c>
      <c r="AD459" s="48" t="s">
        <v>1968</v>
      </c>
      <c r="AE459" s="48" t="s">
        <v>955</v>
      </c>
      <c r="AF459" s="48" t="s">
        <v>955</v>
      </c>
      <c r="AG459" s="48" t="s">
        <v>2186</v>
      </c>
      <c r="AH459" s="48"/>
      <c r="AI459" s="48"/>
      <c r="AJ459" s="48"/>
      <c r="AK459" s="48"/>
    </row>
    <row r="460" ht="22.5" customHeight="1">
      <c r="A460" s="48">
        <f t="shared" si="1"/>
        <v>459</v>
      </c>
      <c r="B460" s="227">
        <f t="array" ref="B460">XLOOKUP(C460,SwiggyInvoiceAnnexture!$B$3:$B992,SwiggyInvoiceAnnexture!$A$3:$A992,"Order Not Found",0,1)</f>
        <v>45847</v>
      </c>
      <c r="C460" s="48">
        <v>2.10434125314443E14</v>
      </c>
      <c r="D460" s="48" t="s">
        <v>1563</v>
      </c>
      <c r="E460" s="248">
        <v>45840.809699074074</v>
      </c>
      <c r="F460" s="248">
        <v>45840.8097337963</v>
      </c>
      <c r="G460" s="248">
        <v>45840.84091435185</v>
      </c>
      <c r="H460" s="43">
        <v>613.0</v>
      </c>
      <c r="I460" s="43">
        <v>23.5</v>
      </c>
      <c r="J460" s="48">
        <v>11.5</v>
      </c>
      <c r="K460" s="48">
        <v>11.5</v>
      </c>
      <c r="L460" s="48">
        <v>0.0</v>
      </c>
      <c r="M460" s="48">
        <v>0.25</v>
      </c>
      <c r="N460" s="48">
        <v>0.25</v>
      </c>
      <c r="O460" s="43">
        <v>0.0</v>
      </c>
      <c r="P460" s="43">
        <v>0.0</v>
      </c>
      <c r="Q460" s="43">
        <v>0.0</v>
      </c>
      <c r="R460" s="43">
        <v>0.0</v>
      </c>
      <c r="S460" s="48" t="b">
        <v>0</v>
      </c>
      <c r="T460" s="48" t="b">
        <v>0</v>
      </c>
      <c r="U460" s="48" t="b">
        <v>0</v>
      </c>
      <c r="V460" s="43">
        <v>0.0</v>
      </c>
      <c r="W460" s="43">
        <v>120.0</v>
      </c>
      <c r="X460" s="43">
        <v>10.0</v>
      </c>
      <c r="Y460" s="48" t="s">
        <v>955</v>
      </c>
      <c r="Z460" s="48" t="s">
        <v>955</v>
      </c>
      <c r="AA460" s="48" t="s">
        <v>955</v>
      </c>
      <c r="AB460" s="48" t="s">
        <v>1967</v>
      </c>
      <c r="AC460" s="48">
        <v>1.0</v>
      </c>
      <c r="AD460" s="48" t="s">
        <v>1968</v>
      </c>
      <c r="AE460" s="48" t="s">
        <v>955</v>
      </c>
      <c r="AF460" s="48" t="s">
        <v>955</v>
      </c>
      <c r="AG460" s="48" t="s">
        <v>2185</v>
      </c>
      <c r="AH460" s="48"/>
      <c r="AI460" s="48"/>
      <c r="AJ460" s="48"/>
      <c r="AK460" s="48"/>
    </row>
    <row r="461" ht="22.5" customHeight="1">
      <c r="A461" s="48">
        <f t="shared" si="1"/>
        <v>460</v>
      </c>
      <c r="B461" s="227">
        <f t="array" ref="B461">XLOOKUP(C461,SwiggyInvoiceAnnexture!$B$3:$B992,SwiggyInvoiceAnnexture!$A$3:$A992,"Order Not Found",0,1)</f>
        <v>45847</v>
      </c>
      <c r="C461" s="48">
        <v>2.10430080103678E14</v>
      </c>
      <c r="D461" s="48" t="s">
        <v>1563</v>
      </c>
      <c r="E461" s="248">
        <v>45840.762662037036</v>
      </c>
      <c r="F461" s="248">
        <v>45840.76274305556</v>
      </c>
      <c r="G461" s="248">
        <v>45840.78839120371</v>
      </c>
      <c r="H461" s="43">
        <v>718.0</v>
      </c>
      <c r="I461" s="43">
        <v>28.5</v>
      </c>
      <c r="J461" s="48">
        <v>14.0</v>
      </c>
      <c r="K461" s="48">
        <v>14.0</v>
      </c>
      <c r="L461" s="48">
        <v>0.0</v>
      </c>
      <c r="M461" s="48">
        <v>0.25</v>
      </c>
      <c r="N461" s="48">
        <v>0.25</v>
      </c>
      <c r="O461" s="43">
        <v>0.0</v>
      </c>
      <c r="P461" s="43">
        <v>0.0</v>
      </c>
      <c r="Q461" s="43">
        <v>0.0</v>
      </c>
      <c r="R461" s="43">
        <v>0.0</v>
      </c>
      <c r="S461" s="48" t="b">
        <v>0</v>
      </c>
      <c r="T461" s="48" t="b">
        <v>0</v>
      </c>
      <c r="U461" s="48" t="b">
        <v>0</v>
      </c>
      <c r="V461" s="43">
        <v>0.0</v>
      </c>
      <c r="W461" s="43">
        <v>120.0</v>
      </c>
      <c r="X461" s="43">
        <v>10.0</v>
      </c>
      <c r="Y461" s="48" t="s">
        <v>955</v>
      </c>
      <c r="Z461" s="48" t="s">
        <v>955</v>
      </c>
      <c r="AA461" s="48" t="s">
        <v>955</v>
      </c>
      <c r="AB461" s="48" t="s">
        <v>1967</v>
      </c>
      <c r="AC461" s="48">
        <v>1.0</v>
      </c>
      <c r="AD461" s="48" t="s">
        <v>1968</v>
      </c>
      <c r="AE461" s="48" t="s">
        <v>955</v>
      </c>
      <c r="AF461" s="48" t="s">
        <v>955</v>
      </c>
      <c r="AG461" s="48" t="s">
        <v>2142</v>
      </c>
      <c r="AH461" s="48"/>
      <c r="AI461" s="48"/>
      <c r="AJ461" s="48"/>
      <c r="AK461" s="48"/>
    </row>
    <row r="462" ht="22.5" customHeight="1">
      <c r="A462" s="48">
        <f t="shared" si="1"/>
        <v>461</v>
      </c>
      <c r="B462" s="227">
        <f t="array" ref="B462">XLOOKUP(C462,SwiggyInvoiceAnnexture!$B$3:$B992,SwiggyInvoiceAnnexture!$A$3:$A992,"Order Not Found",0,1)</f>
        <v>45847</v>
      </c>
      <c r="C462" s="48">
        <v>2.10424229291614E14</v>
      </c>
      <c r="D462" s="48" t="s">
        <v>1563</v>
      </c>
      <c r="E462" s="248">
        <v>45840.69571759259</v>
      </c>
      <c r="F462" s="248">
        <v>45840.69598379629</v>
      </c>
      <c r="G462" s="248">
        <v>45840.741631944446</v>
      </c>
      <c r="H462" s="43">
        <v>1365.0</v>
      </c>
      <c r="I462" s="43">
        <v>65.0</v>
      </c>
      <c r="J462" s="48">
        <v>31.75</v>
      </c>
      <c r="K462" s="48">
        <v>31.75</v>
      </c>
      <c r="L462" s="48">
        <v>0.0</v>
      </c>
      <c r="M462" s="48">
        <v>0.75</v>
      </c>
      <c r="N462" s="48">
        <v>0.75</v>
      </c>
      <c r="O462" s="43">
        <v>0.0</v>
      </c>
      <c r="P462" s="43">
        <v>0.0</v>
      </c>
      <c r="Q462" s="43">
        <v>0.0</v>
      </c>
      <c r="R462" s="43">
        <v>0.0</v>
      </c>
      <c r="S462" s="48" t="b">
        <v>0</v>
      </c>
      <c r="T462" s="48" t="b">
        <v>0</v>
      </c>
      <c r="U462" s="48" t="b">
        <v>0</v>
      </c>
      <c r="V462" s="43">
        <v>0.0</v>
      </c>
      <c r="W462" s="43">
        <v>0.0</v>
      </c>
      <c r="X462" s="43">
        <v>30.0</v>
      </c>
      <c r="Y462" s="48" t="s">
        <v>955</v>
      </c>
      <c r="Z462" s="48" t="s">
        <v>955</v>
      </c>
      <c r="AA462" s="48" t="s">
        <v>955</v>
      </c>
      <c r="AB462" s="48" t="s">
        <v>1967</v>
      </c>
      <c r="AC462" s="48">
        <v>3.0</v>
      </c>
      <c r="AD462" s="48" t="s">
        <v>1968</v>
      </c>
      <c r="AE462" s="48" t="s">
        <v>955</v>
      </c>
      <c r="AF462" s="48" t="s">
        <v>955</v>
      </c>
      <c r="AG462" s="48" t="s">
        <v>2168</v>
      </c>
      <c r="AH462" s="48" t="s">
        <v>2157</v>
      </c>
      <c r="AI462" s="48"/>
      <c r="AJ462" s="48"/>
      <c r="AK462" s="48"/>
    </row>
    <row r="463" ht="22.5" customHeight="1">
      <c r="A463" s="48">
        <f t="shared" si="1"/>
        <v>462</v>
      </c>
      <c r="B463" s="227">
        <f t="array" ref="B463">XLOOKUP(C463,SwiggyInvoiceAnnexture!$B$3:$B992,SwiggyInvoiceAnnexture!$A$3:$A992,"Order Not Found",0,1)</f>
        <v>45847</v>
      </c>
      <c r="C463" s="48">
        <v>2.10422336025561E14</v>
      </c>
      <c r="D463" s="48" t="s">
        <v>1563</v>
      </c>
      <c r="E463" s="248">
        <v>45840.67297453704</v>
      </c>
      <c r="F463" s="248">
        <v>45840.673055555555</v>
      </c>
      <c r="G463" s="248">
        <v>45840.69875</v>
      </c>
      <c r="H463" s="43">
        <v>613.0</v>
      </c>
      <c r="I463" s="43">
        <v>23.5</v>
      </c>
      <c r="J463" s="48">
        <v>11.5</v>
      </c>
      <c r="K463" s="48">
        <v>11.5</v>
      </c>
      <c r="L463" s="48">
        <v>0.0</v>
      </c>
      <c r="M463" s="48">
        <v>0.25</v>
      </c>
      <c r="N463" s="48">
        <v>0.25</v>
      </c>
      <c r="O463" s="43">
        <v>0.0</v>
      </c>
      <c r="P463" s="43">
        <v>0.0</v>
      </c>
      <c r="Q463" s="43">
        <v>0.0</v>
      </c>
      <c r="R463" s="43">
        <v>0.0</v>
      </c>
      <c r="S463" s="48" t="b">
        <v>0</v>
      </c>
      <c r="T463" s="48" t="b">
        <v>0</v>
      </c>
      <c r="U463" s="48" t="b">
        <v>0</v>
      </c>
      <c r="V463" s="43">
        <v>0.0</v>
      </c>
      <c r="W463" s="43">
        <v>120.0</v>
      </c>
      <c r="X463" s="43">
        <v>10.0</v>
      </c>
      <c r="Y463" s="48" t="s">
        <v>955</v>
      </c>
      <c r="Z463" s="48" t="s">
        <v>955</v>
      </c>
      <c r="AA463" s="48" t="s">
        <v>955</v>
      </c>
      <c r="AB463" s="48" t="s">
        <v>1967</v>
      </c>
      <c r="AC463" s="48">
        <v>1.0</v>
      </c>
      <c r="AD463" s="48" t="s">
        <v>1968</v>
      </c>
      <c r="AE463" s="48" t="s">
        <v>955</v>
      </c>
      <c r="AF463" s="48" t="s">
        <v>955</v>
      </c>
      <c r="AG463" s="48" t="s">
        <v>2175</v>
      </c>
      <c r="AH463" s="48"/>
      <c r="AI463" s="48"/>
      <c r="AJ463" s="48"/>
      <c r="AK463" s="48"/>
    </row>
    <row r="464" ht="22.5" customHeight="1">
      <c r="A464" s="48">
        <f t="shared" si="1"/>
        <v>463</v>
      </c>
      <c r="B464" s="227">
        <f t="array" ref="B464">XLOOKUP(C464,SwiggyInvoiceAnnexture!$B$3:$B992,SwiggyInvoiceAnnexture!$A$3:$A992,"Order Not Found",0,1)</f>
        <v>45847</v>
      </c>
      <c r="C464" s="48">
        <v>2.10412769463337E14</v>
      </c>
      <c r="D464" s="48" t="s">
        <v>1563</v>
      </c>
      <c r="E464" s="248">
        <v>45840.56239583333</v>
      </c>
      <c r="F464" s="248">
        <v>45840.562685185185</v>
      </c>
      <c r="G464" s="248">
        <v>45840.60072916667</v>
      </c>
      <c r="H464" s="43">
        <v>771.0</v>
      </c>
      <c r="I464" s="43">
        <v>31.0</v>
      </c>
      <c r="J464" s="48">
        <v>15.25</v>
      </c>
      <c r="K464" s="48">
        <v>15.25</v>
      </c>
      <c r="L464" s="48">
        <v>0.0</v>
      </c>
      <c r="M464" s="48">
        <v>0.25</v>
      </c>
      <c r="N464" s="48">
        <v>0.25</v>
      </c>
      <c r="O464" s="43">
        <v>0.0</v>
      </c>
      <c r="P464" s="43">
        <v>0.0</v>
      </c>
      <c r="Q464" s="43">
        <v>0.0</v>
      </c>
      <c r="R464" s="43">
        <v>0.0</v>
      </c>
      <c r="S464" s="48" t="b">
        <v>0</v>
      </c>
      <c r="T464" s="48" t="b">
        <v>0</v>
      </c>
      <c r="U464" s="48" t="b">
        <v>0</v>
      </c>
      <c r="V464" s="43">
        <v>0.0</v>
      </c>
      <c r="W464" s="43">
        <v>120.0</v>
      </c>
      <c r="X464" s="43">
        <v>10.0</v>
      </c>
      <c r="Y464" s="48" t="s">
        <v>955</v>
      </c>
      <c r="Z464" s="48" t="s">
        <v>955</v>
      </c>
      <c r="AA464" s="48" t="s">
        <v>955</v>
      </c>
      <c r="AB464" s="48" t="s">
        <v>1991</v>
      </c>
      <c r="AC464" s="48">
        <v>1.0</v>
      </c>
      <c r="AD464" s="48" t="s">
        <v>1968</v>
      </c>
      <c r="AE464" s="48" t="s">
        <v>955</v>
      </c>
      <c r="AF464" s="48" t="s">
        <v>955</v>
      </c>
      <c r="AG464" s="48" t="s">
        <v>2184</v>
      </c>
      <c r="AH464" s="48"/>
      <c r="AI464" s="48"/>
      <c r="AJ464" s="48"/>
      <c r="AK464" s="48"/>
    </row>
    <row r="465" ht="22.5" customHeight="1">
      <c r="A465" s="48">
        <f t="shared" si="1"/>
        <v>464</v>
      </c>
      <c r="B465" s="227">
        <f t="array" ref="B465">XLOOKUP(C465,SwiggyInvoiceAnnexture!$B$3:$B992,SwiggyInvoiceAnnexture!$A$3:$A992,"Order Not Found",0,1)</f>
        <v>45847</v>
      </c>
      <c r="C465" s="48">
        <v>2.10360214152949E14</v>
      </c>
      <c r="D465" s="48" t="s">
        <v>1563</v>
      </c>
      <c r="E465" s="248">
        <v>45839.95407407408</v>
      </c>
      <c r="F465" s="248">
        <v>45839.95425925926</v>
      </c>
      <c r="G465" s="248">
        <v>45839.97675925926</v>
      </c>
      <c r="H465" s="43">
        <v>561.0</v>
      </c>
      <c r="I465" s="43">
        <v>21.0</v>
      </c>
      <c r="J465" s="48">
        <v>10.25</v>
      </c>
      <c r="K465" s="48">
        <v>10.25</v>
      </c>
      <c r="L465" s="48">
        <v>0.0</v>
      </c>
      <c r="M465" s="48">
        <v>0.25</v>
      </c>
      <c r="N465" s="48">
        <v>0.25</v>
      </c>
      <c r="O465" s="43">
        <v>0.0</v>
      </c>
      <c r="P465" s="43">
        <v>0.0</v>
      </c>
      <c r="Q465" s="43">
        <v>0.0</v>
      </c>
      <c r="R465" s="43">
        <v>0.0</v>
      </c>
      <c r="S465" s="48" t="b">
        <v>0</v>
      </c>
      <c r="T465" s="48" t="b">
        <v>0</v>
      </c>
      <c r="U465" s="48" t="b">
        <v>0</v>
      </c>
      <c r="V465" s="43">
        <v>0.0</v>
      </c>
      <c r="W465" s="43">
        <v>120.0</v>
      </c>
      <c r="X465" s="43">
        <v>10.0</v>
      </c>
      <c r="Y465" s="48" t="s">
        <v>955</v>
      </c>
      <c r="Z465" s="48" t="s">
        <v>955</v>
      </c>
      <c r="AA465" s="48" t="s">
        <v>955</v>
      </c>
      <c r="AB465" s="48" t="s">
        <v>1967</v>
      </c>
      <c r="AC465" s="48">
        <v>1.0</v>
      </c>
      <c r="AD465" s="48" t="s">
        <v>1968</v>
      </c>
      <c r="AE465" s="48" t="s">
        <v>955</v>
      </c>
      <c r="AF465" s="48" t="s">
        <v>955</v>
      </c>
      <c r="AG465" s="48" t="s">
        <v>2156</v>
      </c>
      <c r="AH465" s="48"/>
      <c r="AI465" s="48"/>
      <c r="AJ465" s="48"/>
      <c r="AK465" s="48"/>
    </row>
    <row r="466" ht="22.5" customHeight="1">
      <c r="A466" s="48">
        <f t="shared" si="1"/>
        <v>465</v>
      </c>
      <c r="B466" s="227">
        <f t="array" ref="B466">XLOOKUP(C466,SwiggyInvoiceAnnexture!$B$3:$B992,SwiggyInvoiceAnnexture!$A$3:$A992,"Order Not Found",0,1)</f>
        <v>45847</v>
      </c>
      <c r="C466" s="48">
        <v>2.10353996621543E14</v>
      </c>
      <c r="D466" s="48" t="s">
        <v>1563</v>
      </c>
      <c r="E466" s="248">
        <v>45839.882106481484</v>
      </c>
      <c r="F466" s="248">
        <v>45839.882256944446</v>
      </c>
      <c r="G466" s="248">
        <v>45839.89975694445</v>
      </c>
      <c r="H466" s="43">
        <v>823.0</v>
      </c>
      <c r="I466" s="43">
        <v>33.5</v>
      </c>
      <c r="J466" s="48">
        <v>16.5</v>
      </c>
      <c r="K466" s="48">
        <v>16.5</v>
      </c>
      <c r="L466" s="48">
        <v>0.0</v>
      </c>
      <c r="M466" s="48">
        <v>0.25</v>
      </c>
      <c r="N466" s="48">
        <v>0.25</v>
      </c>
      <c r="O466" s="43">
        <v>0.0</v>
      </c>
      <c r="P466" s="43">
        <v>0.0</v>
      </c>
      <c r="Q466" s="43">
        <v>0.0</v>
      </c>
      <c r="R466" s="43">
        <v>0.0</v>
      </c>
      <c r="S466" s="48" t="b">
        <v>0</v>
      </c>
      <c r="T466" s="48" t="b">
        <v>0</v>
      </c>
      <c r="U466" s="48" t="b">
        <v>0</v>
      </c>
      <c r="V466" s="43">
        <v>0.0</v>
      </c>
      <c r="W466" s="43">
        <v>120.0</v>
      </c>
      <c r="X466" s="43">
        <v>10.0</v>
      </c>
      <c r="Y466" s="48" t="s">
        <v>955</v>
      </c>
      <c r="Z466" s="48" t="s">
        <v>955</v>
      </c>
      <c r="AA466" s="48" t="s">
        <v>955</v>
      </c>
      <c r="AB466" s="48" t="s">
        <v>1967</v>
      </c>
      <c r="AC466" s="48">
        <v>1.0</v>
      </c>
      <c r="AD466" s="48" t="s">
        <v>1968</v>
      </c>
      <c r="AE466" s="48" t="s">
        <v>955</v>
      </c>
      <c r="AF466" s="48" t="s">
        <v>955</v>
      </c>
      <c r="AG466" s="48" t="s">
        <v>2161</v>
      </c>
      <c r="AH466" s="48"/>
      <c r="AI466" s="48"/>
      <c r="AJ466" s="48"/>
      <c r="AK466" s="48"/>
    </row>
    <row r="467" ht="22.5" customHeight="1">
      <c r="A467" s="48">
        <f t="shared" si="1"/>
        <v>466</v>
      </c>
      <c r="B467" s="227">
        <f t="array" ref="B467">XLOOKUP(C467,SwiggyInvoiceAnnexture!$B$3:$B992,SwiggyInvoiceAnnexture!$A$3:$A992,"Order Not Found",0,1)</f>
        <v>45847</v>
      </c>
      <c r="C467" s="48">
        <v>2.10352003454307E14</v>
      </c>
      <c r="D467" s="48" t="s">
        <v>1563</v>
      </c>
      <c r="E467" s="248">
        <v>45839.85891203704</v>
      </c>
      <c r="F467" s="248">
        <v>45839.85905092592</v>
      </c>
      <c r="G467" s="248">
        <v>45839.89212962963</v>
      </c>
      <c r="H467" s="43">
        <v>1863.0</v>
      </c>
      <c r="I467" s="43">
        <v>83.0</v>
      </c>
      <c r="J467" s="48">
        <v>41.0</v>
      </c>
      <c r="K467" s="48">
        <v>41.0</v>
      </c>
      <c r="L467" s="48">
        <v>0.0</v>
      </c>
      <c r="M467" s="48">
        <v>0.5</v>
      </c>
      <c r="N467" s="48">
        <v>0.5</v>
      </c>
      <c r="O467" s="43">
        <v>0.0</v>
      </c>
      <c r="P467" s="43">
        <v>0.0</v>
      </c>
      <c r="Q467" s="43">
        <v>0.0</v>
      </c>
      <c r="R467" s="43">
        <v>0.0</v>
      </c>
      <c r="S467" s="48" t="b">
        <v>0</v>
      </c>
      <c r="T467" s="48" t="b">
        <v>0</v>
      </c>
      <c r="U467" s="48" t="b">
        <v>0</v>
      </c>
      <c r="V467" s="43">
        <v>0.0</v>
      </c>
      <c r="W467" s="43">
        <v>120.0</v>
      </c>
      <c r="X467" s="43">
        <v>20.0</v>
      </c>
      <c r="Y467" s="48" t="s">
        <v>955</v>
      </c>
      <c r="Z467" s="48" t="s">
        <v>955</v>
      </c>
      <c r="AA467" s="48" t="s">
        <v>955</v>
      </c>
      <c r="AB467" s="48" t="s">
        <v>1967</v>
      </c>
      <c r="AC467" s="48">
        <v>2.0</v>
      </c>
      <c r="AD467" s="48" t="s">
        <v>1968</v>
      </c>
      <c r="AE467" s="48" t="s">
        <v>955</v>
      </c>
      <c r="AF467" s="48" t="s">
        <v>955</v>
      </c>
      <c r="AG467" s="48" t="s">
        <v>2183</v>
      </c>
      <c r="AH467" s="48"/>
      <c r="AI467" s="48"/>
      <c r="AJ467" s="48"/>
      <c r="AK467" s="48"/>
    </row>
    <row r="468" ht="22.5" customHeight="1">
      <c r="A468" s="48">
        <f t="shared" si="1"/>
        <v>467</v>
      </c>
      <c r="B468" s="227">
        <f t="array" ref="B468">XLOOKUP(C468,SwiggyInvoiceAnnexture!$B$3:$B992,SwiggyInvoiceAnnexture!$A$3:$A992,"Order Not Found",0,1)</f>
        <v>45847</v>
      </c>
      <c r="C468" s="48">
        <v>2.10351677781428E14</v>
      </c>
      <c r="D468" s="48" t="s">
        <v>1563</v>
      </c>
      <c r="E468" s="248">
        <v>45839.85537037037</v>
      </c>
      <c r="F468" s="248">
        <v>45839.855474537035</v>
      </c>
      <c r="G468" s="248">
        <v>45839.87391203704</v>
      </c>
      <c r="H468" s="43">
        <v>561.0</v>
      </c>
      <c r="I468" s="43">
        <v>21.0</v>
      </c>
      <c r="J468" s="48">
        <v>10.25</v>
      </c>
      <c r="K468" s="48">
        <v>10.25</v>
      </c>
      <c r="L468" s="48">
        <v>0.0</v>
      </c>
      <c r="M468" s="48">
        <v>0.25</v>
      </c>
      <c r="N468" s="48">
        <v>0.25</v>
      </c>
      <c r="O468" s="43">
        <v>0.0</v>
      </c>
      <c r="P468" s="43">
        <v>0.0</v>
      </c>
      <c r="Q468" s="43">
        <v>0.0</v>
      </c>
      <c r="R468" s="43">
        <v>0.0</v>
      </c>
      <c r="S468" s="48" t="b">
        <v>0</v>
      </c>
      <c r="T468" s="48" t="b">
        <v>0</v>
      </c>
      <c r="U468" s="48" t="b">
        <v>0</v>
      </c>
      <c r="V468" s="43">
        <v>0.0</v>
      </c>
      <c r="W468" s="43">
        <v>120.0</v>
      </c>
      <c r="X468" s="43">
        <v>10.0</v>
      </c>
      <c r="Y468" s="48" t="s">
        <v>955</v>
      </c>
      <c r="Z468" s="48" t="s">
        <v>955</v>
      </c>
      <c r="AA468" s="48" t="s">
        <v>955</v>
      </c>
      <c r="AB468" s="48" t="s">
        <v>1967</v>
      </c>
      <c r="AC468" s="48">
        <v>1.0</v>
      </c>
      <c r="AD468" s="48" t="s">
        <v>1968</v>
      </c>
      <c r="AE468" s="48" t="s">
        <v>955</v>
      </c>
      <c r="AF468" s="48" t="s">
        <v>955</v>
      </c>
      <c r="AG468" s="48" t="s">
        <v>2176</v>
      </c>
      <c r="AH468" s="48"/>
      <c r="AI468" s="48"/>
      <c r="AJ468" s="48"/>
      <c r="AK468" s="48"/>
    </row>
    <row r="469" ht="22.5" customHeight="1">
      <c r="A469" s="48">
        <f t="shared" si="1"/>
        <v>468</v>
      </c>
      <c r="B469" s="227">
        <f t="array" ref="B469">XLOOKUP(C469,SwiggyInvoiceAnnexture!$B$3:$B992,SwiggyInvoiceAnnexture!$A$3:$A992,"Order Not Found",0,1)</f>
        <v>45847</v>
      </c>
      <c r="C469" s="48">
        <v>2.10349946215913E14</v>
      </c>
      <c r="D469" s="48" t="s">
        <v>1563</v>
      </c>
      <c r="E469" s="248">
        <v>45839.83503472222</v>
      </c>
      <c r="F469" s="248">
        <v>45839.83520833333</v>
      </c>
      <c r="G469" s="248">
        <v>45839.85811342593</v>
      </c>
      <c r="H469" s="43">
        <v>823.0</v>
      </c>
      <c r="I469" s="43">
        <v>33.5</v>
      </c>
      <c r="J469" s="48">
        <v>16.5</v>
      </c>
      <c r="K469" s="48">
        <v>16.5</v>
      </c>
      <c r="L469" s="48">
        <v>0.0</v>
      </c>
      <c r="M469" s="48">
        <v>0.25</v>
      </c>
      <c r="N469" s="48">
        <v>0.25</v>
      </c>
      <c r="O469" s="43">
        <v>0.0</v>
      </c>
      <c r="P469" s="43">
        <v>0.0</v>
      </c>
      <c r="Q469" s="43">
        <v>0.0</v>
      </c>
      <c r="R469" s="43">
        <v>0.0</v>
      </c>
      <c r="S469" s="48" t="b">
        <v>0</v>
      </c>
      <c r="T469" s="48" t="b">
        <v>0</v>
      </c>
      <c r="U469" s="48" t="b">
        <v>0</v>
      </c>
      <c r="V469" s="43">
        <v>0.0</v>
      </c>
      <c r="W469" s="43">
        <v>120.0</v>
      </c>
      <c r="X469" s="43">
        <v>10.0</v>
      </c>
      <c r="Y469" s="48" t="s">
        <v>955</v>
      </c>
      <c r="Z469" s="48" t="s">
        <v>955</v>
      </c>
      <c r="AA469" s="48" t="s">
        <v>955</v>
      </c>
      <c r="AB469" s="48" t="s">
        <v>1967</v>
      </c>
      <c r="AC469" s="48">
        <v>1.0</v>
      </c>
      <c r="AD469" s="48" t="s">
        <v>1968</v>
      </c>
      <c r="AE469" s="48" t="s">
        <v>955</v>
      </c>
      <c r="AF469" s="48" t="s">
        <v>955</v>
      </c>
      <c r="AG469" s="48" t="s">
        <v>2182</v>
      </c>
      <c r="AH469" s="48"/>
      <c r="AI469" s="48"/>
      <c r="AJ469" s="48"/>
      <c r="AK469" s="48"/>
    </row>
    <row r="470" ht="22.5" customHeight="1">
      <c r="A470" s="48">
        <f t="shared" si="1"/>
        <v>469</v>
      </c>
      <c r="B470" s="227">
        <f t="array" ref="B470">XLOOKUP(C470,SwiggyInvoiceAnnexture!$B$3:$B992,SwiggyInvoiceAnnexture!$A$3:$A992,"Order Not Found",0,1)</f>
        <v>45847</v>
      </c>
      <c r="C470" s="48">
        <v>2.1033408469766E14</v>
      </c>
      <c r="D470" s="48" t="s">
        <v>1563</v>
      </c>
      <c r="E470" s="248">
        <v>45839.65163194444</v>
      </c>
      <c r="F470" s="248">
        <v>45839.6518287037</v>
      </c>
      <c r="G470" s="248">
        <v>45839.69148148148</v>
      </c>
      <c r="H470" s="43">
        <v>530.0</v>
      </c>
      <c r="I470" s="43">
        <v>25.26</v>
      </c>
      <c r="J470" s="48">
        <v>12.25</v>
      </c>
      <c r="K470" s="48">
        <v>12.25</v>
      </c>
      <c r="L470" s="48">
        <v>0.0</v>
      </c>
      <c r="M470" s="48">
        <v>0.38</v>
      </c>
      <c r="N470" s="48">
        <v>0.38</v>
      </c>
      <c r="O470" s="43">
        <v>0.0</v>
      </c>
      <c r="P470" s="43">
        <v>0.0</v>
      </c>
      <c r="Q470" s="43">
        <v>0.0</v>
      </c>
      <c r="R470" s="43">
        <v>0.0</v>
      </c>
      <c r="S470" s="48" t="b">
        <v>0</v>
      </c>
      <c r="T470" s="48" t="b">
        <v>0</v>
      </c>
      <c r="U470" s="48" t="b">
        <v>0</v>
      </c>
      <c r="V470" s="43">
        <v>0.0</v>
      </c>
      <c r="W470" s="43">
        <v>0.0</v>
      </c>
      <c r="X470" s="43">
        <v>15.0</v>
      </c>
      <c r="Y470" s="48" t="s">
        <v>955</v>
      </c>
      <c r="Z470" s="48" t="s">
        <v>955</v>
      </c>
      <c r="AA470" s="48" t="s">
        <v>955</v>
      </c>
      <c r="AB470" s="48" t="s">
        <v>1967</v>
      </c>
      <c r="AC470" s="48">
        <v>1.0</v>
      </c>
      <c r="AD470" s="48" t="s">
        <v>1968</v>
      </c>
      <c r="AE470" s="48" t="s">
        <v>955</v>
      </c>
      <c r="AF470" s="48" t="s">
        <v>955</v>
      </c>
      <c r="AG470" s="48" t="s">
        <v>2152</v>
      </c>
      <c r="AH470" s="48"/>
      <c r="AI470" s="48"/>
      <c r="AJ470" s="48"/>
      <c r="AK470" s="48"/>
    </row>
    <row r="471" ht="22.5" customHeight="1">
      <c r="A471" s="48">
        <f t="shared" si="1"/>
        <v>470</v>
      </c>
      <c r="B471" s="227">
        <f t="array" ref="B471">XLOOKUP(C471,SwiggyInvoiceAnnexture!$B$3:$B992,SwiggyInvoiceAnnexture!$A$3:$A992,"Order Not Found",0,1)</f>
        <v>45847</v>
      </c>
      <c r="C471" s="48">
        <v>2.1032213113429E14</v>
      </c>
      <c r="D471" s="48" t="s">
        <v>1563</v>
      </c>
      <c r="E471" s="248">
        <v>45839.51327546296</v>
      </c>
      <c r="F471" s="248">
        <v>45839.51342592593</v>
      </c>
      <c r="G471" s="248">
        <v>45839.54020833333</v>
      </c>
      <c r="H471" s="43">
        <v>592.0</v>
      </c>
      <c r="I471" s="43">
        <v>22.5</v>
      </c>
      <c r="J471" s="48">
        <v>11.0</v>
      </c>
      <c r="K471" s="48">
        <v>11.0</v>
      </c>
      <c r="L471" s="48">
        <v>0.0</v>
      </c>
      <c r="M471" s="48">
        <v>0.25</v>
      </c>
      <c r="N471" s="48">
        <v>0.25</v>
      </c>
      <c r="O471" s="43">
        <v>0.0</v>
      </c>
      <c r="P471" s="43">
        <v>0.0</v>
      </c>
      <c r="Q471" s="43">
        <v>0.0</v>
      </c>
      <c r="R471" s="43">
        <v>0.0</v>
      </c>
      <c r="S471" s="48" t="b">
        <v>0</v>
      </c>
      <c r="T471" s="48" t="b">
        <v>0</v>
      </c>
      <c r="U471" s="48" t="b">
        <v>0</v>
      </c>
      <c r="V471" s="43">
        <v>0.0</v>
      </c>
      <c r="W471" s="43">
        <v>120.0</v>
      </c>
      <c r="X471" s="43">
        <v>10.0</v>
      </c>
      <c r="Y471" s="48" t="s">
        <v>955</v>
      </c>
      <c r="Z471" s="48" t="s">
        <v>955</v>
      </c>
      <c r="AA471" s="48" t="s">
        <v>955</v>
      </c>
      <c r="AB471" s="48" t="s">
        <v>1967</v>
      </c>
      <c r="AC471" s="48">
        <v>1.0</v>
      </c>
      <c r="AD471" s="48" t="s">
        <v>1968</v>
      </c>
      <c r="AE471" s="48" t="s">
        <v>955</v>
      </c>
      <c r="AF471" s="48" t="s">
        <v>955</v>
      </c>
      <c r="AG471" s="48" t="s">
        <v>2153</v>
      </c>
      <c r="AH471" s="48"/>
      <c r="AI471" s="48"/>
      <c r="AJ471" s="48"/>
      <c r="AK471" s="48"/>
    </row>
    <row r="472" ht="22.5" customHeight="1">
      <c r="A472" s="48">
        <v>51.0</v>
      </c>
      <c r="B472" s="227">
        <f t="array" ref="B472">XLOOKUP(C472,SwiggyInvoiceAnnexture!$B$3:$B992,SwiggyInvoiceAnnexture!$A$3:$A992,"Order Not Found",0,1)</f>
        <v>45854</v>
      </c>
      <c r="C472" s="48">
        <v>2.10860326631371E14</v>
      </c>
      <c r="D472" s="48" t="s">
        <v>1563</v>
      </c>
      <c r="E472" s="248">
        <v>45845.74291666667</v>
      </c>
      <c r="F472" s="248">
        <v>45845.743125</v>
      </c>
      <c r="G472" s="248">
        <v>45845.76552083333</v>
      </c>
      <c r="H472" s="43">
        <v>598.0</v>
      </c>
      <c r="I472" s="48">
        <v>28.5</v>
      </c>
      <c r="J472" s="48">
        <v>14.0</v>
      </c>
      <c r="K472" s="48">
        <v>14.0</v>
      </c>
      <c r="L472" s="48">
        <v>0.0</v>
      </c>
      <c r="M472" s="48">
        <v>0.25</v>
      </c>
      <c r="N472" s="48">
        <v>0.25</v>
      </c>
      <c r="O472" s="43">
        <v>0.0</v>
      </c>
      <c r="P472" s="43">
        <v>0.0</v>
      </c>
      <c r="Q472" s="43">
        <v>0.0</v>
      </c>
      <c r="R472" s="43">
        <v>0.0</v>
      </c>
      <c r="S472" s="48" t="b">
        <v>0</v>
      </c>
      <c r="T472" s="48" t="b">
        <v>0</v>
      </c>
      <c r="U472" s="48" t="b">
        <v>0</v>
      </c>
      <c r="V472" s="43">
        <v>0.0</v>
      </c>
      <c r="W472" s="43">
        <v>0.0</v>
      </c>
      <c r="X472" s="43">
        <v>10.0</v>
      </c>
      <c r="Y472" s="48" t="s">
        <v>955</v>
      </c>
      <c r="Z472" s="48" t="s">
        <v>955</v>
      </c>
      <c r="AA472" s="48" t="s">
        <v>955</v>
      </c>
      <c r="AB472" s="48" t="s">
        <v>1967</v>
      </c>
      <c r="AC472" s="48">
        <v>1.0</v>
      </c>
      <c r="AD472" s="48" t="s">
        <v>1968</v>
      </c>
      <c r="AE472" s="48" t="s">
        <v>955</v>
      </c>
      <c r="AF472" s="48" t="s">
        <v>955</v>
      </c>
      <c r="AG472" s="48" t="s">
        <v>2205</v>
      </c>
      <c r="AH472" s="48"/>
      <c r="AI472" s="48"/>
      <c r="AJ472" s="48"/>
      <c r="AK472" s="48"/>
    </row>
    <row r="473" ht="22.5" customHeight="1">
      <c r="A473" s="48">
        <v>50.0</v>
      </c>
      <c r="B473" s="227">
        <f t="array" ref="B473">XLOOKUP(C473,SwiggyInvoiceAnnexture!$B$3:$B992,SwiggyInvoiceAnnexture!$A$3:$A992,"Order Not Found",0,1)</f>
        <v>45854</v>
      </c>
      <c r="C473" s="48">
        <v>2.10926129388227E14</v>
      </c>
      <c r="D473" s="48" t="s">
        <v>1563</v>
      </c>
      <c r="E473" s="248">
        <v>45846.504016203704</v>
      </c>
      <c r="F473" s="248">
        <v>45846.504224537035</v>
      </c>
      <c r="G473" s="248">
        <v>45846.531539351854</v>
      </c>
      <c r="H473" s="43">
        <v>805.0</v>
      </c>
      <c r="I473" s="48">
        <v>34.7</v>
      </c>
      <c r="J473" s="48">
        <v>17.1</v>
      </c>
      <c r="K473" s="48">
        <v>17.1</v>
      </c>
      <c r="L473" s="48">
        <v>0.0</v>
      </c>
      <c r="M473" s="48">
        <v>0.25</v>
      </c>
      <c r="N473" s="48">
        <v>0.25</v>
      </c>
      <c r="O473" s="43">
        <v>0.0</v>
      </c>
      <c r="P473" s="43">
        <v>0.0</v>
      </c>
      <c r="Q473" s="43">
        <v>0.0</v>
      </c>
      <c r="R473" s="43">
        <v>0.0</v>
      </c>
      <c r="S473" s="48" t="b">
        <v>0</v>
      </c>
      <c r="T473" s="48" t="b">
        <v>0</v>
      </c>
      <c r="U473" s="48" t="b">
        <v>0</v>
      </c>
      <c r="V473" s="43">
        <v>76.0</v>
      </c>
      <c r="W473" s="43">
        <v>0.0</v>
      </c>
      <c r="X473" s="43">
        <v>10.0</v>
      </c>
      <c r="Y473" s="48" t="s">
        <v>955</v>
      </c>
      <c r="Z473" s="48" t="s">
        <v>955</v>
      </c>
      <c r="AA473" s="48" t="s">
        <v>955</v>
      </c>
      <c r="AB473" s="48" t="s">
        <v>1967</v>
      </c>
      <c r="AC473" s="48">
        <v>2.0</v>
      </c>
      <c r="AD473" s="48" t="s">
        <v>1968</v>
      </c>
      <c r="AE473" s="48" t="s">
        <v>955</v>
      </c>
      <c r="AF473" s="48" t="s">
        <v>955</v>
      </c>
      <c r="AG473" s="48" t="s">
        <v>2206</v>
      </c>
      <c r="AH473" s="48" t="s">
        <v>2207</v>
      </c>
      <c r="AI473" s="48"/>
      <c r="AJ473" s="48"/>
      <c r="AK473" s="48"/>
    </row>
    <row r="474" ht="22.5" customHeight="1">
      <c r="A474" s="48">
        <v>49.0</v>
      </c>
      <c r="B474" s="227">
        <f t="array" ref="B474">XLOOKUP(C474,SwiggyInvoiceAnnexture!$B$3:$B992,SwiggyInvoiceAnnexture!$A$3:$A992,"Order Not Found",0,1)</f>
        <v>45854</v>
      </c>
      <c r="C474" s="48">
        <v>2.10951337507449E14</v>
      </c>
      <c r="D474" s="48" t="s">
        <v>1563</v>
      </c>
      <c r="E474" s="248">
        <v>45846.795810185184</v>
      </c>
      <c r="F474" s="248">
        <v>45846.795949074076</v>
      </c>
      <c r="G474" s="248">
        <v>45846.82409722222</v>
      </c>
      <c r="H474" s="43">
        <v>1780.0</v>
      </c>
      <c r="I474" s="48">
        <v>84.76</v>
      </c>
      <c r="J474" s="48">
        <v>41.88</v>
      </c>
      <c r="K474" s="48">
        <v>41.88</v>
      </c>
      <c r="L474" s="48">
        <v>0.0</v>
      </c>
      <c r="M474" s="48">
        <v>0.5</v>
      </c>
      <c r="N474" s="48">
        <v>0.5</v>
      </c>
      <c r="O474" s="43">
        <v>0.0</v>
      </c>
      <c r="P474" s="43">
        <v>0.0</v>
      </c>
      <c r="Q474" s="43">
        <v>0.0</v>
      </c>
      <c r="R474" s="43">
        <v>0.0</v>
      </c>
      <c r="S474" s="48" t="b">
        <v>0</v>
      </c>
      <c r="T474" s="48" t="b">
        <v>0</v>
      </c>
      <c r="U474" s="48" t="b">
        <v>0</v>
      </c>
      <c r="V474" s="43">
        <v>0.0</v>
      </c>
      <c r="W474" s="43">
        <v>0.0</v>
      </c>
      <c r="X474" s="43">
        <v>20.0</v>
      </c>
      <c r="Y474" s="48" t="s">
        <v>955</v>
      </c>
      <c r="Z474" s="48" t="s">
        <v>955</v>
      </c>
      <c r="AA474" s="48" t="s">
        <v>955</v>
      </c>
      <c r="AB474" s="48" t="s">
        <v>1967</v>
      </c>
      <c r="AC474" s="48">
        <v>2.0</v>
      </c>
      <c r="AD474" s="48" t="s">
        <v>1968</v>
      </c>
      <c r="AE474" s="48" t="s">
        <v>955</v>
      </c>
      <c r="AF474" s="48" t="s">
        <v>955</v>
      </c>
      <c r="AG474" s="48" t="s">
        <v>2208</v>
      </c>
      <c r="AH474" s="48" t="s">
        <v>2209</v>
      </c>
      <c r="AI474" s="48"/>
      <c r="AJ474" s="48"/>
      <c r="AK474" s="48"/>
    </row>
    <row r="475" ht="22.5" customHeight="1">
      <c r="A475" s="48">
        <v>48.0</v>
      </c>
      <c r="B475" s="227">
        <f t="array" ref="B475">XLOOKUP(C475,SwiggyInvoiceAnnexture!$B$3:$B992,SwiggyInvoiceAnnexture!$A$3:$A992,"Order Not Found",0,1)</f>
        <v>45854</v>
      </c>
      <c r="C475" s="48">
        <v>2.10953835341224E14</v>
      </c>
      <c r="D475" s="48" t="s">
        <v>1563</v>
      </c>
      <c r="E475" s="248">
        <v>45846.82509259259</v>
      </c>
      <c r="F475" s="248">
        <v>45846.82530092593</v>
      </c>
      <c r="G475" s="248">
        <v>45846.84699074074</v>
      </c>
      <c r="H475" s="43">
        <v>637.0</v>
      </c>
      <c r="I475" s="48">
        <v>27.5</v>
      </c>
      <c r="J475" s="48">
        <v>13.5</v>
      </c>
      <c r="K475" s="48">
        <v>13.5</v>
      </c>
      <c r="L475" s="48">
        <v>0.0</v>
      </c>
      <c r="M475" s="48">
        <v>0.25</v>
      </c>
      <c r="N475" s="48">
        <v>0.25</v>
      </c>
      <c r="O475" s="43">
        <v>0.0</v>
      </c>
      <c r="P475" s="43">
        <v>0.0</v>
      </c>
      <c r="Q475" s="43">
        <v>0.0</v>
      </c>
      <c r="R475" s="43">
        <v>0.0</v>
      </c>
      <c r="S475" s="48" t="b">
        <v>0</v>
      </c>
      <c r="T475" s="48" t="b">
        <v>0</v>
      </c>
      <c r="U475" s="48" t="b">
        <v>0</v>
      </c>
      <c r="V475" s="43">
        <v>60.0</v>
      </c>
      <c r="W475" s="43">
        <v>0.0</v>
      </c>
      <c r="X475" s="43">
        <v>10.0</v>
      </c>
      <c r="Y475" s="48" t="s">
        <v>955</v>
      </c>
      <c r="Z475" s="48" t="s">
        <v>955</v>
      </c>
      <c r="AA475" s="48" t="s">
        <v>955</v>
      </c>
      <c r="AB475" s="48" t="s">
        <v>1967</v>
      </c>
      <c r="AC475" s="48">
        <v>1.0</v>
      </c>
      <c r="AD475" s="48" t="s">
        <v>1968</v>
      </c>
      <c r="AE475" s="48" t="s">
        <v>955</v>
      </c>
      <c r="AF475" s="48" t="s">
        <v>955</v>
      </c>
      <c r="AG475" s="48" t="s">
        <v>2210</v>
      </c>
      <c r="AH475" s="48"/>
      <c r="AI475" s="48"/>
      <c r="AJ475" s="48"/>
      <c r="AK475" s="48"/>
    </row>
    <row r="476" ht="22.5" customHeight="1">
      <c r="A476" s="48">
        <v>47.0</v>
      </c>
      <c r="B476" s="227">
        <f t="array" ref="B476">XLOOKUP(C476,SwiggyInvoiceAnnexture!$B$3:$B992,SwiggyInvoiceAnnexture!$A$3:$A992,"Order Not Found",0,1)</f>
        <v>45854</v>
      </c>
      <c r="C476" s="48">
        <v>2.10958043754935E14</v>
      </c>
      <c r="D476" s="48" t="s">
        <v>1563</v>
      </c>
      <c r="E476" s="248">
        <v>45846.87336805555</v>
      </c>
      <c r="F476" s="248">
        <v>45846.87357638889</v>
      </c>
      <c r="G476" s="248">
        <v>45846.91206018518</v>
      </c>
      <c r="H476" s="43">
        <v>951.0</v>
      </c>
      <c r="I476" s="48">
        <v>41.0</v>
      </c>
      <c r="J476" s="48">
        <v>20.25</v>
      </c>
      <c r="K476" s="48">
        <v>20.25</v>
      </c>
      <c r="L476" s="48">
        <v>0.0</v>
      </c>
      <c r="M476" s="48">
        <v>0.25</v>
      </c>
      <c r="N476" s="48">
        <v>0.25</v>
      </c>
      <c r="O476" s="43">
        <v>0.0</v>
      </c>
      <c r="P476" s="43">
        <v>0.0</v>
      </c>
      <c r="Q476" s="43">
        <v>0.0</v>
      </c>
      <c r="R476" s="43">
        <v>0.0</v>
      </c>
      <c r="S476" s="48" t="b">
        <v>0</v>
      </c>
      <c r="T476" s="48" t="b">
        <v>0</v>
      </c>
      <c r="U476" s="48" t="b">
        <v>0</v>
      </c>
      <c r="V476" s="43">
        <v>90.0</v>
      </c>
      <c r="W476" s="43">
        <v>0.0</v>
      </c>
      <c r="X476" s="43">
        <v>10.0</v>
      </c>
      <c r="Y476" s="48" t="s">
        <v>955</v>
      </c>
      <c r="Z476" s="48" t="s">
        <v>955</v>
      </c>
      <c r="AA476" s="48" t="s">
        <v>955</v>
      </c>
      <c r="AB476" s="48" t="s">
        <v>1967</v>
      </c>
      <c r="AC476" s="48">
        <v>2.0</v>
      </c>
      <c r="AD476" s="48" t="s">
        <v>1968</v>
      </c>
      <c r="AE476" s="48" t="s">
        <v>955</v>
      </c>
      <c r="AF476" s="48" t="s">
        <v>955</v>
      </c>
      <c r="AG476" s="48" t="s">
        <v>2211</v>
      </c>
      <c r="AH476" s="48" t="s">
        <v>2212</v>
      </c>
      <c r="AI476" s="48"/>
      <c r="AJ476" s="48"/>
      <c r="AK476" s="48"/>
    </row>
    <row r="477" ht="22.5" customHeight="1">
      <c r="A477" s="48">
        <v>46.0</v>
      </c>
      <c r="B477" s="227">
        <f t="array" ref="B477">XLOOKUP(C477,SwiggyInvoiceAnnexture!$B$3:$B992,SwiggyInvoiceAnnexture!$A$3:$A992,"Order Not Found",0,1)</f>
        <v>45854</v>
      </c>
      <c r="C477" s="48">
        <v>2.10959485282538E14</v>
      </c>
      <c r="D477" s="48" t="s">
        <v>1563</v>
      </c>
      <c r="E477" s="248">
        <v>45846.890069444446</v>
      </c>
      <c r="F477" s="248">
        <v>45846.89020833333</v>
      </c>
      <c r="G477" s="248">
        <v>45846.91961805556</v>
      </c>
      <c r="H477" s="43">
        <v>836.0</v>
      </c>
      <c r="I477" s="48">
        <v>36.0</v>
      </c>
      <c r="J477" s="48">
        <v>18.0</v>
      </c>
      <c r="K477" s="48">
        <v>18.0</v>
      </c>
      <c r="L477" s="48">
        <v>0.0</v>
      </c>
      <c r="M477" s="48">
        <v>0.0</v>
      </c>
      <c r="N477" s="48">
        <v>0.0</v>
      </c>
      <c r="O477" s="43">
        <v>0.0</v>
      </c>
      <c r="P477" s="43">
        <v>0.0</v>
      </c>
      <c r="Q477" s="43">
        <v>0.0</v>
      </c>
      <c r="R477" s="43">
        <v>0.0</v>
      </c>
      <c r="S477" s="48" t="b">
        <v>0</v>
      </c>
      <c r="T477" s="48" t="b">
        <v>0</v>
      </c>
      <c r="U477" s="48" t="b">
        <v>0</v>
      </c>
      <c r="V477" s="43">
        <v>80.0</v>
      </c>
      <c r="W477" s="43">
        <v>0.0</v>
      </c>
      <c r="X477" s="43">
        <v>0.0</v>
      </c>
      <c r="Y477" s="48" t="s">
        <v>955</v>
      </c>
      <c r="Z477" s="48" t="s">
        <v>955</v>
      </c>
      <c r="AA477" s="48" t="s">
        <v>955</v>
      </c>
      <c r="AB477" s="48" t="s">
        <v>1967</v>
      </c>
      <c r="AC477" s="48">
        <v>1.0</v>
      </c>
      <c r="AD477" s="48" t="s">
        <v>1968</v>
      </c>
      <c r="AE477" s="48" t="s">
        <v>955</v>
      </c>
      <c r="AF477" s="48" t="s">
        <v>955</v>
      </c>
      <c r="AG477" s="48" t="s">
        <v>2213</v>
      </c>
      <c r="AH477" s="48"/>
      <c r="AI477" s="48"/>
      <c r="AJ477" s="48"/>
      <c r="AK477" s="48"/>
    </row>
    <row r="478" ht="22.5" customHeight="1">
      <c r="A478" s="48">
        <v>45.0</v>
      </c>
      <c r="B478" s="227">
        <f t="array" ref="B478">XLOOKUP(C478,SwiggyInvoiceAnnexture!$B$3:$B992,SwiggyInvoiceAnnexture!$A$3:$A992,"Order Not Found",0,1)</f>
        <v>45854</v>
      </c>
      <c r="C478" s="48">
        <v>2.11015184395266E14</v>
      </c>
      <c r="D478" s="48" t="s">
        <v>1563</v>
      </c>
      <c r="E478" s="248">
        <v>45847.53461805556</v>
      </c>
      <c r="F478" s="248">
        <v>45847.53493055556</v>
      </c>
      <c r="G478" s="248">
        <v>45847.564097222225</v>
      </c>
      <c r="H478" s="43">
        <v>1545.0</v>
      </c>
      <c r="I478" s="48">
        <v>66.66</v>
      </c>
      <c r="J478" s="48">
        <v>32.58</v>
      </c>
      <c r="K478" s="48">
        <v>32.58</v>
      </c>
      <c r="L478" s="48">
        <v>0.0</v>
      </c>
      <c r="M478" s="48">
        <v>0.75</v>
      </c>
      <c r="N478" s="48">
        <v>0.75</v>
      </c>
      <c r="O478" s="43">
        <v>0.0</v>
      </c>
      <c r="P478" s="43">
        <v>0.0</v>
      </c>
      <c r="Q478" s="43">
        <v>0.0</v>
      </c>
      <c r="R478" s="43">
        <v>0.0</v>
      </c>
      <c r="S478" s="48" t="b">
        <v>0</v>
      </c>
      <c r="T478" s="48" t="b">
        <v>0</v>
      </c>
      <c r="U478" s="48" t="b">
        <v>0</v>
      </c>
      <c r="V478" s="43">
        <v>144.8</v>
      </c>
      <c r="W478" s="43">
        <v>0.0</v>
      </c>
      <c r="X478" s="43">
        <v>30.0</v>
      </c>
      <c r="Y478" s="48" t="s">
        <v>955</v>
      </c>
      <c r="Z478" s="48" t="s">
        <v>955</v>
      </c>
      <c r="AA478" s="48" t="s">
        <v>955</v>
      </c>
      <c r="AB478" s="48" t="s">
        <v>1967</v>
      </c>
      <c r="AC478" s="48">
        <v>2.0</v>
      </c>
      <c r="AD478" s="48" t="s">
        <v>1968</v>
      </c>
      <c r="AE478" s="48" t="s">
        <v>955</v>
      </c>
      <c r="AF478" s="48" t="s">
        <v>955</v>
      </c>
      <c r="AG478" s="48" t="s">
        <v>2214</v>
      </c>
      <c r="AH478" s="48" t="s">
        <v>2215</v>
      </c>
      <c r="AI478" s="48"/>
      <c r="AJ478" s="48"/>
      <c r="AK478" s="48"/>
    </row>
    <row r="479" ht="22.5" customHeight="1">
      <c r="A479" s="48">
        <v>44.0</v>
      </c>
      <c r="B479" s="227">
        <f t="array" ref="B479">XLOOKUP(C479,SwiggyInvoiceAnnexture!$B$3:$B992,SwiggyInvoiceAnnexture!$A$3:$A992,"Order Not Found",0,1)</f>
        <v>45854</v>
      </c>
      <c r="C479" s="48">
        <v>2.11016787185589E14</v>
      </c>
      <c r="D479" s="48" t="s">
        <v>1563</v>
      </c>
      <c r="E479" s="248">
        <v>45847.55327546296</v>
      </c>
      <c r="F479" s="248">
        <v>45847.55355324074</v>
      </c>
      <c r="G479" s="248">
        <v>45847.573287037034</v>
      </c>
      <c r="H479" s="43">
        <v>283.0</v>
      </c>
      <c r="I479" s="48">
        <v>13.5</v>
      </c>
      <c r="J479" s="48">
        <v>6.5</v>
      </c>
      <c r="K479" s="48">
        <v>6.5</v>
      </c>
      <c r="L479" s="48">
        <v>0.0</v>
      </c>
      <c r="M479" s="48">
        <v>0.25</v>
      </c>
      <c r="N479" s="48">
        <v>0.25</v>
      </c>
      <c r="O479" s="43">
        <v>0.0</v>
      </c>
      <c r="P479" s="43">
        <v>0.0</v>
      </c>
      <c r="Q479" s="43">
        <v>0.0</v>
      </c>
      <c r="R479" s="43">
        <v>0.0</v>
      </c>
      <c r="S479" s="48" t="b">
        <v>0</v>
      </c>
      <c r="T479" s="48" t="b">
        <v>0</v>
      </c>
      <c r="U479" s="48" t="b">
        <v>0</v>
      </c>
      <c r="V479" s="43">
        <v>0.0</v>
      </c>
      <c r="W479" s="43">
        <v>0.0</v>
      </c>
      <c r="X479" s="43">
        <v>10.0</v>
      </c>
      <c r="Y479" s="48" t="s">
        <v>955</v>
      </c>
      <c r="Z479" s="48" t="s">
        <v>955</v>
      </c>
      <c r="AA479" s="48" t="s">
        <v>955</v>
      </c>
      <c r="AB479" s="48" t="s">
        <v>1967</v>
      </c>
      <c r="AC479" s="48">
        <v>1.0</v>
      </c>
      <c r="AD479" s="48" t="s">
        <v>1968</v>
      </c>
      <c r="AE479" s="48" t="s">
        <v>955</v>
      </c>
      <c r="AF479" s="48" t="s">
        <v>955</v>
      </c>
      <c r="AG479" s="48" t="s">
        <v>2216</v>
      </c>
      <c r="AH479" s="48"/>
      <c r="AI479" s="48"/>
      <c r="AJ479" s="48"/>
      <c r="AK479" s="48"/>
    </row>
    <row r="480" ht="22.5" customHeight="1">
      <c r="A480" s="48">
        <v>43.0</v>
      </c>
      <c r="B480" s="227">
        <f t="array" ref="B480">XLOOKUP(C480,SwiggyInvoiceAnnexture!$B$3:$B992,SwiggyInvoiceAnnexture!$A$3:$A992,"Order Not Found",0,1)</f>
        <v>45854</v>
      </c>
      <c r="C480" s="48">
        <v>2.11024530712654E14</v>
      </c>
      <c r="D480" s="48" t="s">
        <v>1563</v>
      </c>
      <c r="E480" s="248">
        <v>45847.643055555556</v>
      </c>
      <c r="F480" s="248">
        <v>45847.64336805556</v>
      </c>
      <c r="G480" s="248">
        <v>45847.66929398148</v>
      </c>
      <c r="H480" s="43">
        <v>944.0</v>
      </c>
      <c r="I480" s="48">
        <v>40.22</v>
      </c>
      <c r="J480" s="48">
        <v>19.73</v>
      </c>
      <c r="K480" s="48">
        <v>19.73</v>
      </c>
      <c r="L480" s="48">
        <v>0.0</v>
      </c>
      <c r="M480" s="48">
        <v>0.38</v>
      </c>
      <c r="N480" s="48">
        <v>0.38</v>
      </c>
      <c r="O480" s="43">
        <v>0.0</v>
      </c>
      <c r="P480" s="43">
        <v>0.0</v>
      </c>
      <c r="Q480" s="43">
        <v>0.0</v>
      </c>
      <c r="R480" s="43">
        <v>0.0</v>
      </c>
      <c r="S480" s="48" t="b">
        <v>0</v>
      </c>
      <c r="T480" s="48" t="b">
        <v>0</v>
      </c>
      <c r="U480" s="48" t="b">
        <v>0</v>
      </c>
      <c r="V480" s="43">
        <v>0.0</v>
      </c>
      <c r="W480" s="43">
        <v>99.99</v>
      </c>
      <c r="X480" s="43">
        <v>15.0</v>
      </c>
      <c r="Y480" s="48" t="s">
        <v>955</v>
      </c>
      <c r="Z480" s="48" t="s">
        <v>955</v>
      </c>
      <c r="AA480" s="48" t="s">
        <v>955</v>
      </c>
      <c r="AB480" s="48" t="s">
        <v>1967</v>
      </c>
      <c r="AC480" s="48">
        <v>2.0</v>
      </c>
      <c r="AD480" s="48" t="s">
        <v>1968</v>
      </c>
      <c r="AE480" s="48" t="s">
        <v>955</v>
      </c>
      <c r="AF480" s="48" t="s">
        <v>955</v>
      </c>
      <c r="AG480" s="48" t="s">
        <v>2217</v>
      </c>
      <c r="AH480" s="48" t="s">
        <v>2218</v>
      </c>
      <c r="AI480" s="48"/>
      <c r="AJ480" s="48"/>
      <c r="AK480" s="48"/>
    </row>
    <row r="481" ht="22.5" customHeight="1">
      <c r="A481" s="48">
        <v>42.0</v>
      </c>
      <c r="B481" s="227">
        <f t="array" ref="B481">XLOOKUP(C481,SwiggyInvoiceAnnexture!$B$3:$B992,SwiggyInvoiceAnnexture!$A$3:$A992,"Order Not Found",0,1)</f>
        <v>45854</v>
      </c>
      <c r="C481" s="48">
        <v>2.11029439394006E14</v>
      </c>
      <c r="D481" s="48" t="s">
        <v>1563</v>
      </c>
      <c r="E481" s="248">
        <v>45847.699907407405</v>
      </c>
      <c r="F481" s="248">
        <v>45847.70002314815</v>
      </c>
      <c r="G481" s="248">
        <v>45847.74704861111</v>
      </c>
      <c r="H481" s="43">
        <v>1931.0</v>
      </c>
      <c r="I481" s="48">
        <v>87.22</v>
      </c>
      <c r="J481" s="48">
        <v>42.48</v>
      </c>
      <c r="K481" s="48">
        <v>42.48</v>
      </c>
      <c r="L481" s="48">
        <v>0.0</v>
      </c>
      <c r="M481" s="48">
        <v>1.13</v>
      </c>
      <c r="N481" s="48">
        <v>1.13</v>
      </c>
      <c r="O481" s="43">
        <v>0.0</v>
      </c>
      <c r="P481" s="43">
        <v>0.0</v>
      </c>
      <c r="Q481" s="43">
        <v>0.0</v>
      </c>
      <c r="R481" s="43">
        <v>0.0</v>
      </c>
      <c r="S481" s="48" t="b">
        <v>0</v>
      </c>
      <c r="T481" s="48" t="b">
        <v>0</v>
      </c>
      <c r="U481" s="48" t="b">
        <v>0</v>
      </c>
      <c r="V481" s="43">
        <v>0.0</v>
      </c>
      <c r="W481" s="43">
        <v>99.98</v>
      </c>
      <c r="X481" s="43">
        <v>45.0</v>
      </c>
      <c r="Y481" s="48" t="s">
        <v>955</v>
      </c>
      <c r="Z481" s="48" t="s">
        <v>955</v>
      </c>
      <c r="AA481" s="48" t="s">
        <v>955</v>
      </c>
      <c r="AB481" s="48" t="s">
        <v>1967</v>
      </c>
      <c r="AC481" s="48">
        <v>5.0</v>
      </c>
      <c r="AD481" s="48" t="s">
        <v>1968</v>
      </c>
      <c r="AE481" s="48" t="s">
        <v>955</v>
      </c>
      <c r="AF481" s="48" t="s">
        <v>955</v>
      </c>
      <c r="AG481" s="48" t="s">
        <v>2216</v>
      </c>
      <c r="AH481" s="48" t="s">
        <v>2168</v>
      </c>
      <c r="AI481" s="48" t="s">
        <v>2219</v>
      </c>
      <c r="AJ481" s="48" t="s">
        <v>2220</v>
      </c>
      <c r="AK481" s="48" t="s">
        <v>2221</v>
      </c>
    </row>
    <row r="482" ht="22.5" customHeight="1">
      <c r="A482" s="48">
        <v>41.0</v>
      </c>
      <c r="B482" s="227">
        <f t="array" ref="B482">XLOOKUP(C482,SwiggyInvoiceAnnexture!$B$3:$B992,SwiggyInvoiceAnnexture!$A$3:$A992,"Order Not Found",0,1)</f>
        <v>45854</v>
      </c>
      <c r="C482" s="48">
        <v>2.11032696925983E14</v>
      </c>
      <c r="D482" s="48" t="s">
        <v>1563</v>
      </c>
      <c r="E482" s="248">
        <v>45847.737488425926</v>
      </c>
      <c r="F482" s="248">
        <v>45847.73950231481</v>
      </c>
      <c r="G482" s="248">
        <v>45847.76545138889</v>
      </c>
      <c r="H482" s="43">
        <v>671.0</v>
      </c>
      <c r="I482" s="48">
        <v>27.22</v>
      </c>
      <c r="J482" s="48">
        <v>13.23</v>
      </c>
      <c r="K482" s="48">
        <v>13.23</v>
      </c>
      <c r="L482" s="48">
        <v>0.0</v>
      </c>
      <c r="M482" s="48">
        <v>0.38</v>
      </c>
      <c r="N482" s="48">
        <v>0.38</v>
      </c>
      <c r="O482" s="43">
        <v>0.0</v>
      </c>
      <c r="P482" s="43">
        <v>0.0</v>
      </c>
      <c r="Q482" s="43">
        <v>0.0</v>
      </c>
      <c r="R482" s="43">
        <v>0.0</v>
      </c>
      <c r="S482" s="48" t="b">
        <v>0</v>
      </c>
      <c r="T482" s="48" t="b">
        <v>0</v>
      </c>
      <c r="U482" s="48" t="b">
        <v>0</v>
      </c>
      <c r="V482" s="43">
        <v>0.0</v>
      </c>
      <c r="W482" s="43">
        <v>100.0</v>
      </c>
      <c r="X482" s="43">
        <v>15.0</v>
      </c>
      <c r="Y482" s="48" t="s">
        <v>955</v>
      </c>
      <c r="Z482" s="48" t="s">
        <v>955</v>
      </c>
      <c r="AA482" s="48" t="s">
        <v>955</v>
      </c>
      <c r="AB482" s="48" t="s">
        <v>1967</v>
      </c>
      <c r="AC482" s="48">
        <v>1.0</v>
      </c>
      <c r="AD482" s="48" t="s">
        <v>1968</v>
      </c>
      <c r="AE482" s="48" t="s">
        <v>955</v>
      </c>
      <c r="AF482" s="48" t="s">
        <v>955</v>
      </c>
      <c r="AG482" s="48" t="s">
        <v>2222</v>
      </c>
      <c r="AH482" s="48"/>
      <c r="AI482" s="48"/>
      <c r="AJ482" s="48"/>
      <c r="AK482" s="48"/>
    </row>
    <row r="483" ht="22.5" customHeight="1">
      <c r="A483" s="48">
        <v>40.0</v>
      </c>
      <c r="B483" s="227">
        <f t="array" ref="B483">XLOOKUP(C483,SwiggyInvoiceAnnexture!$B$3:$B992,SwiggyInvoiceAnnexture!$A$3:$A992,"Order Not Found",0,1)</f>
        <v>45854</v>
      </c>
      <c r="C483" s="48">
        <v>2.11034378652638E14</v>
      </c>
      <c r="D483" s="48" t="s">
        <v>1563</v>
      </c>
      <c r="E483" s="248">
        <v>45847.75703703704</v>
      </c>
      <c r="F483" s="248">
        <v>45847.7571875</v>
      </c>
      <c r="G483" s="248">
        <v>45847.792233796295</v>
      </c>
      <c r="H483" s="43">
        <v>818.0</v>
      </c>
      <c r="I483" s="48">
        <v>34.22</v>
      </c>
      <c r="J483" s="48">
        <v>16.48</v>
      </c>
      <c r="K483" s="48">
        <v>16.48</v>
      </c>
      <c r="L483" s="48">
        <v>0.0</v>
      </c>
      <c r="M483" s="48">
        <v>0.63</v>
      </c>
      <c r="N483" s="48">
        <v>0.63</v>
      </c>
      <c r="O483" s="43">
        <v>0.0</v>
      </c>
      <c r="P483" s="43">
        <v>0.0</v>
      </c>
      <c r="Q483" s="43">
        <v>0.0</v>
      </c>
      <c r="R483" s="43">
        <v>0.0</v>
      </c>
      <c r="S483" s="48" t="b">
        <v>0</v>
      </c>
      <c r="T483" s="48" t="b">
        <v>0</v>
      </c>
      <c r="U483" s="48" t="b">
        <v>0</v>
      </c>
      <c r="V483" s="43">
        <v>0.0</v>
      </c>
      <c r="W483" s="43">
        <v>99.99</v>
      </c>
      <c r="X483" s="43">
        <v>25.0</v>
      </c>
      <c r="Y483" s="48" t="s">
        <v>955</v>
      </c>
      <c r="Z483" s="48" t="s">
        <v>955</v>
      </c>
      <c r="AA483" s="48" t="s">
        <v>955</v>
      </c>
      <c r="AB483" s="48" t="s">
        <v>1967</v>
      </c>
      <c r="AC483" s="48">
        <v>2.0</v>
      </c>
      <c r="AD483" s="48" t="s">
        <v>1968</v>
      </c>
      <c r="AE483" s="48" t="s">
        <v>955</v>
      </c>
      <c r="AF483" s="48" t="s">
        <v>955</v>
      </c>
      <c r="AG483" s="48" t="s">
        <v>2216</v>
      </c>
      <c r="AH483" s="48" t="s">
        <v>2223</v>
      </c>
      <c r="AI483" s="48"/>
      <c r="AJ483" s="48"/>
      <c r="AK483" s="48"/>
    </row>
    <row r="484" ht="22.5" customHeight="1">
      <c r="A484" s="48">
        <v>39.0</v>
      </c>
      <c r="B484" s="227">
        <f t="array" ref="B484">XLOOKUP(C484,SwiggyInvoiceAnnexture!$B$3:$B992,SwiggyInvoiceAnnexture!$A$3:$A992,"Order Not Found",0,1)</f>
        <v>45854</v>
      </c>
      <c r="C484" s="48">
        <v>2.11035325439184E14</v>
      </c>
      <c r="D484" s="48" t="s">
        <v>1563</v>
      </c>
      <c r="E484" s="248">
        <v>45847.76834490741</v>
      </c>
      <c r="F484" s="248">
        <v>45847.768483796295</v>
      </c>
      <c r="G484" s="248">
        <v>45847.7971875</v>
      </c>
      <c r="H484" s="43">
        <v>540.0</v>
      </c>
      <c r="I484" s="48">
        <v>25.72</v>
      </c>
      <c r="J484" s="48">
        <v>12.48</v>
      </c>
      <c r="K484" s="48">
        <v>12.48</v>
      </c>
      <c r="L484" s="48">
        <v>0.0</v>
      </c>
      <c r="M484" s="48">
        <v>0.38</v>
      </c>
      <c r="N484" s="48">
        <v>0.38</v>
      </c>
      <c r="O484" s="43">
        <v>0.0</v>
      </c>
      <c r="P484" s="43">
        <v>0.0</v>
      </c>
      <c r="Q484" s="43">
        <v>0.0</v>
      </c>
      <c r="R484" s="43">
        <v>0.0</v>
      </c>
      <c r="S484" s="48" t="b">
        <v>0</v>
      </c>
      <c r="T484" s="48" t="b">
        <v>0</v>
      </c>
      <c r="U484" s="48" t="b">
        <v>0</v>
      </c>
      <c r="V484" s="43">
        <v>0.0</v>
      </c>
      <c r="W484" s="43">
        <v>0.0</v>
      </c>
      <c r="X484" s="43">
        <v>15.0</v>
      </c>
      <c r="Y484" s="48" t="s">
        <v>955</v>
      </c>
      <c r="Z484" s="48" t="s">
        <v>955</v>
      </c>
      <c r="AA484" s="48" t="s">
        <v>955</v>
      </c>
      <c r="AB484" s="48" t="s">
        <v>1967</v>
      </c>
      <c r="AC484" s="48">
        <v>1.0</v>
      </c>
      <c r="AD484" s="48" t="s">
        <v>1968</v>
      </c>
      <c r="AE484" s="48" t="s">
        <v>955</v>
      </c>
      <c r="AF484" s="48" t="s">
        <v>955</v>
      </c>
      <c r="AG484" s="48" t="s">
        <v>2224</v>
      </c>
      <c r="AH484" s="48"/>
      <c r="AI484" s="48"/>
      <c r="AJ484" s="48"/>
      <c r="AK484" s="48"/>
    </row>
    <row r="485" ht="22.5" customHeight="1">
      <c r="A485" s="48">
        <v>38.0</v>
      </c>
      <c r="B485" s="227">
        <f t="array" ref="B485">XLOOKUP(C485,SwiggyInvoiceAnnexture!$B$3:$B992,SwiggyInvoiceAnnexture!$A$3:$A992,"Order Not Found",0,1)</f>
        <v>45854</v>
      </c>
      <c r="C485" s="48">
        <v>2.11036882890799E14</v>
      </c>
      <c r="D485" s="48" t="s">
        <v>1563</v>
      </c>
      <c r="E485" s="248">
        <v>45847.78568287037</v>
      </c>
      <c r="F485" s="248">
        <v>45847.7859375</v>
      </c>
      <c r="G485" s="248">
        <v>45847.80793981482</v>
      </c>
      <c r="H485" s="43">
        <v>540.0</v>
      </c>
      <c r="I485" s="48">
        <v>25.72</v>
      </c>
      <c r="J485" s="48">
        <v>12.48</v>
      </c>
      <c r="K485" s="48">
        <v>12.48</v>
      </c>
      <c r="L485" s="48">
        <v>0.0</v>
      </c>
      <c r="M485" s="48">
        <v>0.38</v>
      </c>
      <c r="N485" s="48">
        <v>0.38</v>
      </c>
      <c r="O485" s="43">
        <v>0.0</v>
      </c>
      <c r="P485" s="43">
        <v>0.0</v>
      </c>
      <c r="Q485" s="43">
        <v>0.0</v>
      </c>
      <c r="R485" s="43">
        <v>0.0</v>
      </c>
      <c r="S485" s="48" t="b">
        <v>0</v>
      </c>
      <c r="T485" s="48" t="b">
        <v>0</v>
      </c>
      <c r="U485" s="48" t="b">
        <v>0</v>
      </c>
      <c r="V485" s="43">
        <v>0.0</v>
      </c>
      <c r="W485" s="43">
        <v>0.0</v>
      </c>
      <c r="X485" s="43">
        <v>15.0</v>
      </c>
      <c r="Y485" s="48" t="s">
        <v>955</v>
      </c>
      <c r="Z485" s="48" t="s">
        <v>955</v>
      </c>
      <c r="AA485" s="48" t="s">
        <v>955</v>
      </c>
      <c r="AB485" s="48" t="s">
        <v>1967</v>
      </c>
      <c r="AC485" s="48">
        <v>1.0</v>
      </c>
      <c r="AD485" s="48" t="s">
        <v>1968</v>
      </c>
      <c r="AE485" s="48" t="s">
        <v>955</v>
      </c>
      <c r="AF485" s="48" t="s">
        <v>955</v>
      </c>
      <c r="AG485" s="48" t="s">
        <v>2225</v>
      </c>
      <c r="AH485" s="48"/>
      <c r="AI485" s="48"/>
      <c r="AJ485" s="48"/>
      <c r="AK485" s="48"/>
    </row>
    <row r="486" ht="22.5" customHeight="1">
      <c r="A486" s="48">
        <v>37.0</v>
      </c>
      <c r="B486" s="227">
        <f t="array" ref="B486">XLOOKUP(C486,SwiggyInvoiceAnnexture!$B$3:$B992,SwiggyInvoiceAnnexture!$A$3:$A992,"Order Not Found",0,1)</f>
        <v>45854</v>
      </c>
      <c r="C486" s="48">
        <v>2.11037183436946E14</v>
      </c>
      <c r="D486" s="48" t="s">
        <v>1563</v>
      </c>
      <c r="E486" s="248">
        <v>45847.78969907408</v>
      </c>
      <c r="F486" s="248">
        <v>45847.78984953704</v>
      </c>
      <c r="G486" s="248">
        <v>45847.82194444445</v>
      </c>
      <c r="H486" s="43">
        <v>2288.0</v>
      </c>
      <c r="I486" s="48">
        <v>104.22</v>
      </c>
      <c r="J486" s="48">
        <v>50.98</v>
      </c>
      <c r="K486" s="48">
        <v>50.98</v>
      </c>
      <c r="L486" s="48">
        <v>0.0</v>
      </c>
      <c r="M486" s="48">
        <v>1.13</v>
      </c>
      <c r="N486" s="48">
        <v>1.13</v>
      </c>
      <c r="O486" s="43">
        <v>0.0</v>
      </c>
      <c r="P486" s="43">
        <v>0.0</v>
      </c>
      <c r="Q486" s="43">
        <v>0.0</v>
      </c>
      <c r="R486" s="43">
        <v>0.0</v>
      </c>
      <c r="S486" s="48" t="b">
        <v>0</v>
      </c>
      <c r="T486" s="48" t="b">
        <v>0</v>
      </c>
      <c r="U486" s="48" t="b">
        <v>0</v>
      </c>
      <c r="V486" s="43">
        <v>0.0</v>
      </c>
      <c r="W486" s="43">
        <v>99.98</v>
      </c>
      <c r="X486" s="43">
        <v>45.0</v>
      </c>
      <c r="Y486" s="48" t="s">
        <v>955</v>
      </c>
      <c r="Z486" s="48" t="s">
        <v>955</v>
      </c>
      <c r="AA486" s="48" t="s">
        <v>955</v>
      </c>
      <c r="AB486" s="48" t="s">
        <v>1967</v>
      </c>
      <c r="AC486" s="48">
        <v>4.0</v>
      </c>
      <c r="AD486" s="48" t="s">
        <v>1968</v>
      </c>
      <c r="AE486" s="48" t="s">
        <v>955</v>
      </c>
      <c r="AF486" s="48" t="s">
        <v>955</v>
      </c>
      <c r="AG486" s="48" t="s">
        <v>2226</v>
      </c>
      <c r="AH486" s="48" t="s">
        <v>2227</v>
      </c>
      <c r="AI486" s="48" t="s">
        <v>2228</v>
      </c>
      <c r="AJ486" s="48" t="s">
        <v>2167</v>
      </c>
      <c r="AK486" s="48"/>
    </row>
    <row r="487" ht="22.5" customHeight="1">
      <c r="A487" s="48">
        <v>36.0</v>
      </c>
      <c r="B487" s="227">
        <f t="array" ref="B487">XLOOKUP(C487,SwiggyInvoiceAnnexture!$B$3:$B992,SwiggyInvoiceAnnexture!$A$3:$A992,"Order Not Found",0,1)</f>
        <v>45854</v>
      </c>
      <c r="C487" s="48">
        <v>2.11046306060354E14</v>
      </c>
      <c r="D487" s="48" t="s">
        <v>1563</v>
      </c>
      <c r="E487" s="248">
        <v>45847.89491898148</v>
      </c>
      <c r="F487" s="248">
        <v>45847.895370370374</v>
      </c>
      <c r="G487" s="248">
        <v>45847.9233912037</v>
      </c>
      <c r="H487" s="43">
        <v>1499.0</v>
      </c>
      <c r="I487" s="48">
        <v>71.4</v>
      </c>
      <c r="J487" s="48">
        <v>34.95</v>
      </c>
      <c r="K487" s="48">
        <v>34.95</v>
      </c>
      <c r="L487" s="48">
        <v>0.0</v>
      </c>
      <c r="M487" s="48">
        <v>0.75</v>
      </c>
      <c r="N487" s="48">
        <v>0.75</v>
      </c>
      <c r="O487" s="43">
        <v>0.0</v>
      </c>
      <c r="P487" s="43">
        <v>0.0</v>
      </c>
      <c r="Q487" s="43">
        <v>0.0</v>
      </c>
      <c r="R487" s="43">
        <v>0.0</v>
      </c>
      <c r="S487" s="48" t="b">
        <v>0</v>
      </c>
      <c r="T487" s="48" t="b">
        <v>0</v>
      </c>
      <c r="U487" s="48" t="b">
        <v>0</v>
      </c>
      <c r="V487" s="43">
        <v>0.0</v>
      </c>
      <c r="W487" s="43">
        <v>0.0</v>
      </c>
      <c r="X487" s="43">
        <v>30.0</v>
      </c>
      <c r="Y487" s="48" t="s">
        <v>955</v>
      </c>
      <c r="Z487" s="48" t="s">
        <v>955</v>
      </c>
      <c r="AA487" s="48" t="s">
        <v>955</v>
      </c>
      <c r="AB487" s="48" t="s">
        <v>1967</v>
      </c>
      <c r="AC487" s="48">
        <v>2.0</v>
      </c>
      <c r="AD487" s="48" t="s">
        <v>1968</v>
      </c>
      <c r="AE487" s="48" t="s">
        <v>955</v>
      </c>
      <c r="AF487" s="48" t="s">
        <v>955</v>
      </c>
      <c r="AG487" s="48" t="s">
        <v>2217</v>
      </c>
      <c r="AH487" s="48" t="s">
        <v>2214</v>
      </c>
      <c r="AI487" s="48"/>
      <c r="AJ487" s="48"/>
      <c r="AK487" s="48"/>
    </row>
    <row r="488" ht="22.5" customHeight="1">
      <c r="A488" s="48">
        <v>35.0</v>
      </c>
      <c r="B488" s="227">
        <f t="array" ref="B488">XLOOKUP(C488,SwiggyInvoiceAnnexture!$B$3:$B992,SwiggyInvoiceAnnexture!$A$3:$A992,"Order Not Found",0,1)</f>
        <v>45854</v>
      </c>
      <c r="C488" s="48">
        <v>2.11047554198266E14</v>
      </c>
      <c r="D488" s="48" t="s">
        <v>1563</v>
      </c>
      <c r="E488" s="248">
        <v>45847.909479166665</v>
      </c>
      <c r="F488" s="248">
        <v>45847.90961805556</v>
      </c>
      <c r="G488" s="248">
        <v>45847.929768518516</v>
      </c>
      <c r="H488" s="43">
        <v>540.0</v>
      </c>
      <c r="I488" s="48">
        <v>25.72</v>
      </c>
      <c r="J488" s="48">
        <v>12.48</v>
      </c>
      <c r="K488" s="48">
        <v>12.48</v>
      </c>
      <c r="L488" s="48">
        <v>0.0</v>
      </c>
      <c r="M488" s="48">
        <v>0.38</v>
      </c>
      <c r="N488" s="48">
        <v>0.38</v>
      </c>
      <c r="O488" s="43">
        <v>0.0</v>
      </c>
      <c r="P488" s="43">
        <v>0.0</v>
      </c>
      <c r="Q488" s="43">
        <v>0.0</v>
      </c>
      <c r="R488" s="43">
        <v>0.0</v>
      </c>
      <c r="S488" s="48" t="b">
        <v>0</v>
      </c>
      <c r="T488" s="48" t="b">
        <v>0</v>
      </c>
      <c r="U488" s="48" t="b">
        <v>0</v>
      </c>
      <c r="V488" s="43">
        <v>0.0</v>
      </c>
      <c r="W488" s="43">
        <v>0.0</v>
      </c>
      <c r="X488" s="43">
        <v>15.0</v>
      </c>
      <c r="Y488" s="48" t="s">
        <v>955</v>
      </c>
      <c r="Z488" s="48" t="s">
        <v>955</v>
      </c>
      <c r="AA488" s="48" t="s">
        <v>955</v>
      </c>
      <c r="AB488" s="48" t="s">
        <v>1991</v>
      </c>
      <c r="AC488" s="48">
        <v>1.0</v>
      </c>
      <c r="AD488" s="48" t="s">
        <v>1968</v>
      </c>
      <c r="AE488" s="48" t="s">
        <v>955</v>
      </c>
      <c r="AF488" s="48" t="s">
        <v>955</v>
      </c>
      <c r="AG488" s="48" t="s">
        <v>2229</v>
      </c>
      <c r="AH488" s="48"/>
      <c r="AI488" s="48"/>
      <c r="AJ488" s="48"/>
      <c r="AK488" s="48"/>
    </row>
    <row r="489" ht="22.5" customHeight="1">
      <c r="A489" s="48">
        <v>34.0</v>
      </c>
      <c r="B489" s="227">
        <f t="array" ref="B489">XLOOKUP(C489,SwiggyInvoiceAnnexture!$B$3:$B992,SwiggyInvoiceAnnexture!$A$3:$A992,"Order Not Found",0,1)</f>
        <v>45854</v>
      </c>
      <c r="C489" s="48">
        <v>2.11050271110623E14</v>
      </c>
      <c r="D489" s="48" t="s">
        <v>1563</v>
      </c>
      <c r="E489" s="248">
        <v>45847.94119212963</v>
      </c>
      <c r="F489" s="248">
        <v>45847.94133101852</v>
      </c>
      <c r="G489" s="248">
        <v>45847.95835648148</v>
      </c>
      <c r="H489" s="43">
        <v>283.0</v>
      </c>
      <c r="I489" s="48">
        <v>13.5</v>
      </c>
      <c r="J489" s="48">
        <v>6.5</v>
      </c>
      <c r="K489" s="48">
        <v>6.5</v>
      </c>
      <c r="L489" s="48">
        <v>0.0</v>
      </c>
      <c r="M489" s="48">
        <v>0.25</v>
      </c>
      <c r="N489" s="48">
        <v>0.25</v>
      </c>
      <c r="O489" s="43">
        <v>0.0</v>
      </c>
      <c r="P489" s="43">
        <v>0.0</v>
      </c>
      <c r="Q489" s="43">
        <v>0.0</v>
      </c>
      <c r="R489" s="43">
        <v>0.0</v>
      </c>
      <c r="S489" s="48" t="b">
        <v>0</v>
      </c>
      <c r="T489" s="48" t="b">
        <v>0</v>
      </c>
      <c r="U489" s="48" t="b">
        <v>0</v>
      </c>
      <c r="V489" s="43">
        <v>0.0</v>
      </c>
      <c r="W489" s="43">
        <v>0.0</v>
      </c>
      <c r="X489" s="43">
        <v>10.0</v>
      </c>
      <c r="Y489" s="48" t="s">
        <v>955</v>
      </c>
      <c r="Z489" s="48" t="s">
        <v>955</v>
      </c>
      <c r="AA489" s="48" t="s">
        <v>955</v>
      </c>
      <c r="AB489" s="48" t="s">
        <v>1967</v>
      </c>
      <c r="AC489" s="48">
        <v>1.0</v>
      </c>
      <c r="AD489" s="48" t="s">
        <v>1968</v>
      </c>
      <c r="AE489" s="48" t="s">
        <v>955</v>
      </c>
      <c r="AF489" s="48" t="s">
        <v>955</v>
      </c>
      <c r="AG489" s="48" t="s">
        <v>2216</v>
      </c>
      <c r="AH489" s="48"/>
      <c r="AI489" s="48"/>
      <c r="AJ489" s="48"/>
      <c r="AK489" s="48"/>
    </row>
    <row r="490" ht="22.5" customHeight="1">
      <c r="A490" s="48">
        <v>33.0</v>
      </c>
      <c r="B490" s="227">
        <f t="array" ref="B490">XLOOKUP(C490,SwiggyInvoiceAnnexture!$B$3:$B992,SwiggyInvoiceAnnexture!$A$3:$A992,"Order Not Found",0,1)</f>
        <v>45854</v>
      </c>
      <c r="C490" s="48">
        <v>2.11100236958076E14</v>
      </c>
      <c r="D490" s="48" t="s">
        <v>1563</v>
      </c>
      <c r="E490" s="248">
        <v>45848.51908564815</v>
      </c>
      <c r="F490" s="248">
        <v>45848.51936342593</v>
      </c>
      <c r="G490" s="248">
        <v>45848.54614583333</v>
      </c>
      <c r="H490" s="43">
        <v>592.0</v>
      </c>
      <c r="I490" s="48">
        <v>28.22</v>
      </c>
      <c r="J490" s="48">
        <v>13.73</v>
      </c>
      <c r="K490" s="48">
        <v>13.73</v>
      </c>
      <c r="L490" s="48">
        <v>0.0</v>
      </c>
      <c r="M490" s="48">
        <v>0.38</v>
      </c>
      <c r="N490" s="48">
        <v>0.38</v>
      </c>
      <c r="O490" s="43">
        <v>0.0</v>
      </c>
      <c r="P490" s="43">
        <v>0.0</v>
      </c>
      <c r="Q490" s="43">
        <v>0.0</v>
      </c>
      <c r="R490" s="43">
        <v>0.0</v>
      </c>
      <c r="S490" s="48" t="b">
        <v>0</v>
      </c>
      <c r="T490" s="48" t="b">
        <v>0</v>
      </c>
      <c r="U490" s="48" t="b">
        <v>0</v>
      </c>
      <c r="V490" s="43">
        <v>0.0</v>
      </c>
      <c r="W490" s="43">
        <v>0.0</v>
      </c>
      <c r="X490" s="43">
        <v>15.0</v>
      </c>
      <c r="Y490" s="48" t="s">
        <v>955</v>
      </c>
      <c r="Z490" s="48" t="s">
        <v>955</v>
      </c>
      <c r="AA490" s="48" t="s">
        <v>955</v>
      </c>
      <c r="AB490" s="48" t="s">
        <v>1967</v>
      </c>
      <c r="AC490" s="48">
        <v>1.0</v>
      </c>
      <c r="AD490" s="48" t="s">
        <v>1968</v>
      </c>
      <c r="AE490" s="48" t="s">
        <v>955</v>
      </c>
      <c r="AF490" s="48" t="s">
        <v>955</v>
      </c>
      <c r="AG490" s="48" t="s">
        <v>2230</v>
      </c>
      <c r="AH490" s="48"/>
      <c r="AI490" s="48"/>
      <c r="AJ490" s="48"/>
      <c r="AK490" s="48"/>
    </row>
    <row r="491" ht="22.5" customHeight="1">
      <c r="A491" s="48">
        <v>32.0</v>
      </c>
      <c r="B491" s="227">
        <f t="array" ref="B491">XLOOKUP(C491,SwiggyInvoiceAnnexture!$B$3:$B992,SwiggyInvoiceAnnexture!$A$3:$A992,"Order Not Found",0,1)</f>
        <v>45854</v>
      </c>
      <c r="C491" s="48">
        <v>2.11101970098111E14</v>
      </c>
      <c r="D491" s="48" t="s">
        <v>1563</v>
      </c>
      <c r="E491" s="248">
        <v>45848.53927083333</v>
      </c>
      <c r="F491" s="248">
        <v>45848.53938657408</v>
      </c>
      <c r="G491" s="248">
        <v>45848.579189814816</v>
      </c>
      <c r="H491" s="43">
        <v>2719.0</v>
      </c>
      <c r="I491" s="48">
        <v>127.12</v>
      </c>
      <c r="J491" s="48">
        <v>62.43</v>
      </c>
      <c r="K491" s="48">
        <v>62.43</v>
      </c>
      <c r="L491" s="48">
        <v>0.0</v>
      </c>
      <c r="M491" s="48">
        <v>1.13</v>
      </c>
      <c r="N491" s="48">
        <v>1.13</v>
      </c>
      <c r="O491" s="43">
        <v>0.0</v>
      </c>
      <c r="P491" s="43">
        <v>0.0</v>
      </c>
      <c r="Q491" s="43">
        <v>0.0</v>
      </c>
      <c r="R491" s="43">
        <v>0.0</v>
      </c>
      <c r="S491" s="48" t="b">
        <v>0</v>
      </c>
      <c r="T491" s="48" t="b">
        <v>0</v>
      </c>
      <c r="U491" s="48" t="b">
        <v>0</v>
      </c>
      <c r="V491" s="43">
        <v>0.0</v>
      </c>
      <c r="W491" s="43">
        <v>49.995</v>
      </c>
      <c r="X491" s="43">
        <v>45.0</v>
      </c>
      <c r="Y491" s="48" t="s">
        <v>955</v>
      </c>
      <c r="Z491" s="48" t="s">
        <v>955</v>
      </c>
      <c r="AA491" s="48" t="s">
        <v>955</v>
      </c>
      <c r="AB491" s="48" t="s">
        <v>1967</v>
      </c>
      <c r="AC491" s="48">
        <v>2.0</v>
      </c>
      <c r="AD491" s="48" t="s">
        <v>1968</v>
      </c>
      <c r="AE491" s="48" t="s">
        <v>955</v>
      </c>
      <c r="AF491" s="48" t="s">
        <v>955</v>
      </c>
      <c r="AG491" s="48" t="s">
        <v>2231</v>
      </c>
      <c r="AH491" s="48" t="s">
        <v>2232</v>
      </c>
      <c r="AI491" s="48"/>
      <c r="AJ491" s="48"/>
      <c r="AK491" s="48"/>
    </row>
    <row r="492" ht="22.5" customHeight="1">
      <c r="A492" s="48">
        <v>31.0</v>
      </c>
      <c r="B492" s="48" t="str">
        <f t="array" ref="B492">XLOOKUP(C492,SwiggyInvoiceAnnexture!$B$3:$B992,SwiggyInvoiceAnnexture!$A$3:$A992,"Order Not Found",0,1)</f>
        <v>Order Not Found</v>
      </c>
      <c r="C492" s="48">
        <v>2.11101970381444E14</v>
      </c>
      <c r="D492" s="48" t="s">
        <v>2233</v>
      </c>
      <c r="E492" s="48" t="s">
        <v>955</v>
      </c>
      <c r="F492" s="48" t="s">
        <v>955</v>
      </c>
      <c r="G492" s="48" t="s">
        <v>955</v>
      </c>
      <c r="H492" s="43">
        <v>5438.0</v>
      </c>
      <c r="I492" s="48">
        <v>254.2</v>
      </c>
      <c r="J492" s="48">
        <v>124.85</v>
      </c>
      <c r="K492" s="48">
        <v>124.85</v>
      </c>
      <c r="L492" s="48">
        <v>0.0</v>
      </c>
      <c r="M492" s="48">
        <v>2.25</v>
      </c>
      <c r="N492" s="48">
        <v>2.25</v>
      </c>
      <c r="O492" s="43">
        <v>0.0</v>
      </c>
      <c r="P492" s="43">
        <v>0.0</v>
      </c>
      <c r="Q492" s="43">
        <v>0.0</v>
      </c>
      <c r="R492" s="43">
        <v>0.0</v>
      </c>
      <c r="S492" s="48" t="b">
        <v>0</v>
      </c>
      <c r="T492" s="48" t="b">
        <v>0</v>
      </c>
      <c r="U492" s="48" t="b">
        <v>0</v>
      </c>
      <c r="V492" s="43">
        <v>0.0</v>
      </c>
      <c r="W492" s="43">
        <v>99.99</v>
      </c>
      <c r="X492" s="43">
        <v>90.0</v>
      </c>
      <c r="Y492" s="48" t="s">
        <v>955</v>
      </c>
      <c r="Z492" s="48" t="s">
        <v>955</v>
      </c>
      <c r="AA492" s="48" t="s">
        <v>955</v>
      </c>
      <c r="AB492" s="48" t="s">
        <v>1967</v>
      </c>
      <c r="AC492" s="48">
        <v>2.0</v>
      </c>
      <c r="AD492" s="48" t="s">
        <v>1968</v>
      </c>
      <c r="AE492" s="48" t="s">
        <v>955</v>
      </c>
      <c r="AF492" s="48" t="s">
        <v>955</v>
      </c>
      <c r="AG492" s="48" t="s">
        <v>2234</v>
      </c>
      <c r="AH492" s="48" t="s">
        <v>2235</v>
      </c>
      <c r="AI492" s="48"/>
      <c r="AJ492" s="48"/>
      <c r="AK492" s="48"/>
    </row>
    <row r="493" ht="22.5" customHeight="1">
      <c r="A493" s="48">
        <v>30.0</v>
      </c>
      <c r="B493" s="227">
        <f t="array" ref="B493">XLOOKUP(C493,SwiggyInvoiceAnnexture!$B$3:$B992,SwiggyInvoiceAnnexture!$A$3:$A992,"Order Not Found",0,1)</f>
        <v>45854</v>
      </c>
      <c r="C493" s="48">
        <v>2.11101970457583E14</v>
      </c>
      <c r="D493" s="48" t="s">
        <v>1563</v>
      </c>
      <c r="E493" s="248">
        <v>45848.53927083333</v>
      </c>
      <c r="F493" s="248">
        <v>45848.53949074074</v>
      </c>
      <c r="G493" s="248">
        <v>45848.57986111111</v>
      </c>
      <c r="H493" s="43">
        <v>2719.0</v>
      </c>
      <c r="I493" s="48">
        <v>127.12</v>
      </c>
      <c r="J493" s="48">
        <v>62.43</v>
      </c>
      <c r="K493" s="48">
        <v>62.43</v>
      </c>
      <c r="L493" s="48">
        <v>0.0</v>
      </c>
      <c r="M493" s="48">
        <v>1.13</v>
      </c>
      <c r="N493" s="48">
        <v>1.13</v>
      </c>
      <c r="O493" s="43">
        <v>0.0</v>
      </c>
      <c r="P493" s="43">
        <v>0.0</v>
      </c>
      <c r="Q493" s="43">
        <v>0.0</v>
      </c>
      <c r="R493" s="43">
        <v>0.0</v>
      </c>
      <c r="S493" s="48" t="b">
        <v>0</v>
      </c>
      <c r="T493" s="48" t="b">
        <v>0</v>
      </c>
      <c r="U493" s="48" t="b">
        <v>0</v>
      </c>
      <c r="V493" s="43">
        <v>0.0</v>
      </c>
      <c r="W493" s="43">
        <v>49.995</v>
      </c>
      <c r="X493" s="43">
        <v>45.0</v>
      </c>
      <c r="Y493" s="48" t="s">
        <v>955</v>
      </c>
      <c r="Z493" s="48" t="s">
        <v>955</v>
      </c>
      <c r="AA493" s="48" t="s">
        <v>955</v>
      </c>
      <c r="AB493" s="48" t="s">
        <v>1967</v>
      </c>
      <c r="AC493" s="48">
        <v>2.0</v>
      </c>
      <c r="AD493" s="48" t="s">
        <v>1968</v>
      </c>
      <c r="AE493" s="48" t="s">
        <v>955</v>
      </c>
      <c r="AF493" s="48" t="s">
        <v>955</v>
      </c>
      <c r="AG493" s="48" t="s">
        <v>2232</v>
      </c>
      <c r="AH493" s="48" t="s">
        <v>2231</v>
      </c>
      <c r="AI493" s="48"/>
      <c r="AJ493" s="48"/>
      <c r="AK493" s="48"/>
    </row>
    <row r="494" ht="22.5" customHeight="1">
      <c r="A494" s="48">
        <v>29.0</v>
      </c>
      <c r="B494" s="227">
        <f t="array" ref="B494">XLOOKUP(C494,SwiggyInvoiceAnnexture!$B$3:$B992,SwiggyInvoiceAnnexture!$A$3:$A992,"Order Not Found",0,1)</f>
        <v>45854</v>
      </c>
      <c r="C494" s="48">
        <v>2.11121025019376E14</v>
      </c>
      <c r="D494" s="48" t="s">
        <v>1563</v>
      </c>
      <c r="E494" s="248">
        <v>45848.76005787037</v>
      </c>
      <c r="F494" s="248">
        <v>45848.76025462963</v>
      </c>
      <c r="G494" s="248">
        <v>45848.78344907407</v>
      </c>
      <c r="H494" s="43">
        <v>592.0</v>
      </c>
      <c r="I494" s="48">
        <v>28.22</v>
      </c>
      <c r="J494" s="48">
        <v>13.73</v>
      </c>
      <c r="K494" s="48">
        <v>13.73</v>
      </c>
      <c r="L494" s="48">
        <v>0.0</v>
      </c>
      <c r="M494" s="48">
        <v>0.38</v>
      </c>
      <c r="N494" s="48">
        <v>0.38</v>
      </c>
      <c r="O494" s="43">
        <v>0.0</v>
      </c>
      <c r="P494" s="43">
        <v>0.0</v>
      </c>
      <c r="Q494" s="43">
        <v>0.0</v>
      </c>
      <c r="R494" s="43">
        <v>0.0</v>
      </c>
      <c r="S494" s="48" t="b">
        <v>0</v>
      </c>
      <c r="T494" s="48" t="b">
        <v>0</v>
      </c>
      <c r="U494" s="48" t="b">
        <v>0</v>
      </c>
      <c r="V494" s="43">
        <v>0.0</v>
      </c>
      <c r="W494" s="43">
        <v>0.0</v>
      </c>
      <c r="X494" s="43">
        <v>15.0</v>
      </c>
      <c r="Y494" s="48" t="s">
        <v>955</v>
      </c>
      <c r="Z494" s="48" t="s">
        <v>955</v>
      </c>
      <c r="AA494" s="48" t="s">
        <v>955</v>
      </c>
      <c r="AB494" s="48" t="s">
        <v>1967</v>
      </c>
      <c r="AC494" s="48">
        <v>1.0</v>
      </c>
      <c r="AD494" s="48" t="s">
        <v>1968</v>
      </c>
      <c r="AE494" s="48" t="s">
        <v>955</v>
      </c>
      <c r="AF494" s="48" t="s">
        <v>955</v>
      </c>
      <c r="AG494" s="48" t="s">
        <v>2236</v>
      </c>
      <c r="AH494" s="48"/>
      <c r="AI494" s="48"/>
      <c r="AJ494" s="48"/>
      <c r="AK494" s="48"/>
    </row>
    <row r="495" ht="22.5" customHeight="1">
      <c r="A495" s="48">
        <v>28.0</v>
      </c>
      <c r="B495" s="227">
        <f t="array" ref="B495">XLOOKUP(C495,SwiggyInvoiceAnnexture!$B$3:$B992,SwiggyInvoiceAnnexture!$A$3:$A992,"Order Not Found",0,1)</f>
        <v>45854</v>
      </c>
      <c r="C495" s="48">
        <v>2.11125533620527E14</v>
      </c>
      <c r="D495" s="48" t="s">
        <v>1563</v>
      </c>
      <c r="E495" s="248">
        <v>45848.812060185184</v>
      </c>
      <c r="F495" s="248">
        <v>45848.81222222222</v>
      </c>
      <c r="G495" s="248">
        <v>45848.83913194444</v>
      </c>
      <c r="H495" s="43">
        <v>671.0</v>
      </c>
      <c r="I495" s="48">
        <v>27.22</v>
      </c>
      <c r="J495" s="48">
        <v>13.23</v>
      </c>
      <c r="K495" s="48">
        <v>13.23</v>
      </c>
      <c r="L495" s="48">
        <v>0.0</v>
      </c>
      <c r="M495" s="48">
        <v>0.38</v>
      </c>
      <c r="N495" s="48">
        <v>0.38</v>
      </c>
      <c r="O495" s="43">
        <v>0.0</v>
      </c>
      <c r="P495" s="43">
        <v>0.0</v>
      </c>
      <c r="Q495" s="43">
        <v>0.0</v>
      </c>
      <c r="R495" s="43">
        <v>0.0</v>
      </c>
      <c r="S495" s="48" t="b">
        <v>0</v>
      </c>
      <c r="T495" s="48" t="b">
        <v>0</v>
      </c>
      <c r="U495" s="48" t="b">
        <v>0</v>
      </c>
      <c r="V495" s="43">
        <v>0.0</v>
      </c>
      <c r="W495" s="43">
        <v>100.0</v>
      </c>
      <c r="X495" s="43">
        <v>15.0</v>
      </c>
      <c r="Y495" s="48" t="s">
        <v>955</v>
      </c>
      <c r="Z495" s="48" t="s">
        <v>955</v>
      </c>
      <c r="AA495" s="48" t="s">
        <v>955</v>
      </c>
      <c r="AB495" s="48" t="s">
        <v>1967</v>
      </c>
      <c r="AC495" s="48">
        <v>1.0</v>
      </c>
      <c r="AD495" s="48" t="s">
        <v>1968</v>
      </c>
      <c r="AE495" s="48" t="s">
        <v>955</v>
      </c>
      <c r="AF495" s="48" t="s">
        <v>955</v>
      </c>
      <c r="AG495" s="48" t="s">
        <v>2222</v>
      </c>
      <c r="AH495" s="48"/>
      <c r="AI495" s="48"/>
      <c r="AJ495" s="48"/>
      <c r="AK495" s="48"/>
    </row>
    <row r="496" ht="22.5" customHeight="1">
      <c r="A496" s="48">
        <v>27.0</v>
      </c>
      <c r="B496" s="227">
        <f t="array" ref="B496">XLOOKUP(C496,SwiggyInvoiceAnnexture!$B$3:$B992,SwiggyInvoiceAnnexture!$A$3:$A992,"Order Not Found",0,1)</f>
        <v>45854</v>
      </c>
      <c r="C496" s="48">
        <v>2.11127040506781E14</v>
      </c>
      <c r="D496" s="48" t="s">
        <v>1563</v>
      </c>
      <c r="E496" s="248">
        <v>45848.82969907407</v>
      </c>
      <c r="F496" s="248">
        <v>45848.82986111111</v>
      </c>
      <c r="G496" s="248">
        <v>45848.855104166665</v>
      </c>
      <c r="H496" s="43">
        <v>2670.0</v>
      </c>
      <c r="I496" s="48">
        <v>122.4</v>
      </c>
      <c r="J496" s="48">
        <v>60.45</v>
      </c>
      <c r="K496" s="48">
        <v>60.45</v>
      </c>
      <c r="L496" s="48">
        <v>0.0</v>
      </c>
      <c r="M496" s="48">
        <v>0.75</v>
      </c>
      <c r="N496" s="48">
        <v>0.75</v>
      </c>
      <c r="O496" s="43">
        <v>0.0</v>
      </c>
      <c r="P496" s="43">
        <v>0.0</v>
      </c>
      <c r="Q496" s="43">
        <v>0.0</v>
      </c>
      <c r="R496" s="43">
        <v>0.0</v>
      </c>
      <c r="S496" s="48" t="b">
        <v>0</v>
      </c>
      <c r="T496" s="48" t="b">
        <v>0</v>
      </c>
      <c r="U496" s="48" t="b">
        <v>0</v>
      </c>
      <c r="V496" s="43">
        <v>0.0</v>
      </c>
      <c r="W496" s="43">
        <v>99.99</v>
      </c>
      <c r="X496" s="43">
        <v>30.0</v>
      </c>
      <c r="Y496" s="48" t="s">
        <v>955</v>
      </c>
      <c r="Z496" s="48" t="s">
        <v>955</v>
      </c>
      <c r="AA496" s="48" t="s">
        <v>955</v>
      </c>
      <c r="AB496" s="48" t="s">
        <v>1967</v>
      </c>
      <c r="AC496" s="48">
        <v>3.0</v>
      </c>
      <c r="AD496" s="48" t="s">
        <v>1968</v>
      </c>
      <c r="AE496" s="48" t="s">
        <v>955</v>
      </c>
      <c r="AF496" s="48" t="s">
        <v>955</v>
      </c>
      <c r="AG496" s="48" t="s">
        <v>2188</v>
      </c>
      <c r="AH496" s="48" t="s">
        <v>2237</v>
      </c>
      <c r="AI496" s="48" t="s">
        <v>2238</v>
      </c>
      <c r="AJ496" s="48"/>
      <c r="AK496" s="48"/>
    </row>
    <row r="497" ht="22.5" customHeight="1">
      <c r="A497" s="48">
        <v>26.0</v>
      </c>
      <c r="B497" s="227">
        <f t="array" ref="B497">XLOOKUP(C497,SwiggyInvoiceAnnexture!$B$3:$B992,SwiggyInvoiceAnnexture!$A$3:$A992,"Order Not Found",0,1)</f>
        <v>45854</v>
      </c>
      <c r="C497" s="48">
        <v>2.11129195264693E14</v>
      </c>
      <c r="D497" s="48" t="s">
        <v>1563</v>
      </c>
      <c r="E497" s="248">
        <v>45848.85429398148</v>
      </c>
      <c r="F497" s="248">
        <v>45848.85439814815</v>
      </c>
      <c r="G497" s="248">
        <v>45848.87863425926</v>
      </c>
      <c r="H497" s="43">
        <v>881.0</v>
      </c>
      <c r="I497" s="48">
        <v>37.22</v>
      </c>
      <c r="J497" s="48">
        <v>18.23</v>
      </c>
      <c r="K497" s="48">
        <v>18.23</v>
      </c>
      <c r="L497" s="48">
        <v>0.0</v>
      </c>
      <c r="M497" s="48">
        <v>0.38</v>
      </c>
      <c r="N497" s="48">
        <v>0.38</v>
      </c>
      <c r="O497" s="43">
        <v>0.0</v>
      </c>
      <c r="P497" s="43">
        <v>0.0</v>
      </c>
      <c r="Q497" s="43">
        <v>0.0</v>
      </c>
      <c r="R497" s="43">
        <v>0.0</v>
      </c>
      <c r="S497" s="48" t="b">
        <v>0</v>
      </c>
      <c r="T497" s="48" t="b">
        <v>0</v>
      </c>
      <c r="U497" s="48" t="b">
        <v>0</v>
      </c>
      <c r="V497" s="43">
        <v>0.0</v>
      </c>
      <c r="W497" s="43">
        <v>100.0</v>
      </c>
      <c r="X497" s="43">
        <v>15.0</v>
      </c>
      <c r="Y497" s="48" t="s">
        <v>955</v>
      </c>
      <c r="Z497" s="48" t="s">
        <v>955</v>
      </c>
      <c r="AA497" s="48" t="s">
        <v>955</v>
      </c>
      <c r="AB497" s="48" t="s">
        <v>1967</v>
      </c>
      <c r="AC497" s="48">
        <v>1.0</v>
      </c>
      <c r="AD497" s="48" t="s">
        <v>1968</v>
      </c>
      <c r="AE497" s="48" t="s">
        <v>955</v>
      </c>
      <c r="AF497" s="48" t="s">
        <v>955</v>
      </c>
      <c r="AG497" s="48" t="s">
        <v>2239</v>
      </c>
      <c r="AH497" s="48"/>
      <c r="AI497" s="48"/>
      <c r="AJ497" s="48"/>
      <c r="AK497" s="48"/>
    </row>
    <row r="498" ht="22.5" customHeight="1">
      <c r="A498" s="48">
        <v>25.0</v>
      </c>
      <c r="B498" s="227">
        <f t="array" ref="B498">XLOOKUP(C498,SwiggyInvoiceAnnexture!$B$3:$B992,SwiggyInvoiceAnnexture!$A$3:$A992,"Order Not Found",0,1)</f>
        <v>45854</v>
      </c>
      <c r="C498" s="48">
        <v>2.11129402846165E14</v>
      </c>
      <c r="D498" s="48" t="s">
        <v>1563</v>
      </c>
      <c r="E498" s="248">
        <v>45848.85681712963</v>
      </c>
      <c r="F498" s="248">
        <v>45848.85696759259</v>
      </c>
      <c r="G498" s="248">
        <v>45848.887291666666</v>
      </c>
      <c r="H498" s="43">
        <v>692.0</v>
      </c>
      <c r="I498" s="48">
        <v>28.22</v>
      </c>
      <c r="J498" s="48">
        <v>13.73</v>
      </c>
      <c r="K498" s="48">
        <v>13.73</v>
      </c>
      <c r="L498" s="48">
        <v>0.0</v>
      </c>
      <c r="M498" s="48">
        <v>0.38</v>
      </c>
      <c r="N498" s="48">
        <v>0.38</v>
      </c>
      <c r="O498" s="43">
        <v>0.0</v>
      </c>
      <c r="P498" s="43">
        <v>0.0</v>
      </c>
      <c r="Q498" s="43">
        <v>0.0</v>
      </c>
      <c r="R498" s="43">
        <v>0.0</v>
      </c>
      <c r="S498" s="48" t="b">
        <v>0</v>
      </c>
      <c r="T498" s="48" t="b">
        <v>0</v>
      </c>
      <c r="U498" s="48" t="b">
        <v>0</v>
      </c>
      <c r="V498" s="43">
        <v>0.0</v>
      </c>
      <c r="W498" s="43">
        <v>100.0</v>
      </c>
      <c r="X498" s="43">
        <v>15.0</v>
      </c>
      <c r="Y498" s="48" t="s">
        <v>955</v>
      </c>
      <c r="Z498" s="48" t="s">
        <v>955</v>
      </c>
      <c r="AA498" s="48" t="s">
        <v>955</v>
      </c>
      <c r="AB498" s="48" t="s">
        <v>1967</v>
      </c>
      <c r="AC498" s="48">
        <v>1.0</v>
      </c>
      <c r="AD498" s="48" t="s">
        <v>1968</v>
      </c>
      <c r="AE498" s="48" t="s">
        <v>955</v>
      </c>
      <c r="AF498" s="48" t="s">
        <v>955</v>
      </c>
      <c r="AG498" s="48" t="s">
        <v>2240</v>
      </c>
      <c r="AH498" s="48"/>
      <c r="AI498" s="48"/>
      <c r="AJ498" s="48"/>
      <c r="AK498" s="48"/>
    </row>
    <row r="499" ht="22.5" customHeight="1">
      <c r="A499" s="48">
        <v>24.0</v>
      </c>
      <c r="B499" s="227">
        <f t="array" ref="B499">XLOOKUP(C499,SwiggyInvoiceAnnexture!$B$3:$B992,SwiggyInvoiceAnnexture!$A$3:$A992,"Order Not Found",0,1)</f>
        <v>45854</v>
      </c>
      <c r="C499" s="48">
        <v>2.11137061442479E14</v>
      </c>
      <c r="D499" s="48" t="s">
        <v>1563</v>
      </c>
      <c r="E499" s="248">
        <v>45848.94532407408</v>
      </c>
      <c r="F499" s="248">
        <v>45848.94565972222</v>
      </c>
      <c r="G499" s="248">
        <v>45848.97204861111</v>
      </c>
      <c r="H499" s="43">
        <v>1579.0</v>
      </c>
      <c r="I499" s="48">
        <v>75.22</v>
      </c>
      <c r="J499" s="48">
        <v>37.23</v>
      </c>
      <c r="K499" s="48">
        <v>37.23</v>
      </c>
      <c r="L499" s="48">
        <v>0.0</v>
      </c>
      <c r="M499" s="48">
        <v>0.38</v>
      </c>
      <c r="N499" s="48">
        <v>0.38</v>
      </c>
      <c r="O499" s="43">
        <v>0.0</v>
      </c>
      <c r="P499" s="43">
        <v>0.0</v>
      </c>
      <c r="Q499" s="43">
        <v>0.0</v>
      </c>
      <c r="R499" s="43">
        <v>0.0</v>
      </c>
      <c r="S499" s="48" t="b">
        <v>0</v>
      </c>
      <c r="T499" s="48" t="b">
        <v>0</v>
      </c>
      <c r="U499" s="48" t="b">
        <v>0</v>
      </c>
      <c r="V499" s="43">
        <v>0.0</v>
      </c>
      <c r="W499" s="43">
        <v>0.0</v>
      </c>
      <c r="X499" s="43">
        <v>15.0</v>
      </c>
      <c r="Y499" s="48" t="s">
        <v>955</v>
      </c>
      <c r="Z499" s="48" t="s">
        <v>955</v>
      </c>
      <c r="AA499" s="48" t="s">
        <v>955</v>
      </c>
      <c r="AB499" s="48" t="s">
        <v>1967</v>
      </c>
      <c r="AC499" s="48">
        <v>2.0</v>
      </c>
      <c r="AD499" s="48" t="s">
        <v>1968</v>
      </c>
      <c r="AE499" s="48" t="s">
        <v>955</v>
      </c>
      <c r="AF499" s="48" t="s">
        <v>955</v>
      </c>
      <c r="AG499" s="48" t="s">
        <v>2218</v>
      </c>
      <c r="AH499" s="48" t="s">
        <v>2241</v>
      </c>
      <c r="AI499" s="48"/>
      <c r="AJ499" s="48"/>
      <c r="AK499" s="48"/>
    </row>
    <row r="500" ht="22.5" customHeight="1">
      <c r="A500" s="48">
        <v>23.0</v>
      </c>
      <c r="B500" s="227">
        <f t="array" ref="B500">XLOOKUP(C500,SwiggyInvoiceAnnexture!$B$3:$B992,SwiggyInvoiceAnnexture!$A$3:$A992,"Order Not Found",0,1)</f>
        <v>45854</v>
      </c>
      <c r="C500" s="48">
        <v>2.11138980129135E14</v>
      </c>
      <c r="D500" s="48" t="s">
        <v>1563</v>
      </c>
      <c r="E500" s="248">
        <v>45848.96753472222</v>
      </c>
      <c r="F500" s="248">
        <v>45848.967685185184</v>
      </c>
      <c r="G500" s="248">
        <v>45848.98763888889</v>
      </c>
      <c r="H500" s="43">
        <v>881.0</v>
      </c>
      <c r="I500" s="48">
        <v>37.22</v>
      </c>
      <c r="J500" s="48">
        <v>18.23</v>
      </c>
      <c r="K500" s="48">
        <v>18.23</v>
      </c>
      <c r="L500" s="48">
        <v>0.0</v>
      </c>
      <c r="M500" s="48">
        <v>0.38</v>
      </c>
      <c r="N500" s="48">
        <v>0.38</v>
      </c>
      <c r="O500" s="43">
        <v>0.0</v>
      </c>
      <c r="P500" s="43">
        <v>0.0</v>
      </c>
      <c r="Q500" s="43">
        <v>0.0</v>
      </c>
      <c r="R500" s="43">
        <v>0.0</v>
      </c>
      <c r="S500" s="48" t="b">
        <v>0</v>
      </c>
      <c r="T500" s="48" t="b">
        <v>0</v>
      </c>
      <c r="U500" s="48" t="b">
        <v>0</v>
      </c>
      <c r="V500" s="43">
        <v>0.0</v>
      </c>
      <c r="W500" s="43">
        <v>100.0</v>
      </c>
      <c r="X500" s="43">
        <v>15.0</v>
      </c>
      <c r="Y500" s="48" t="s">
        <v>955</v>
      </c>
      <c r="Z500" s="48" t="s">
        <v>955</v>
      </c>
      <c r="AA500" s="48" t="s">
        <v>955</v>
      </c>
      <c r="AB500" s="48" t="s">
        <v>1967</v>
      </c>
      <c r="AC500" s="48">
        <v>1.0</v>
      </c>
      <c r="AD500" s="48" t="s">
        <v>1968</v>
      </c>
      <c r="AE500" s="48" t="s">
        <v>955</v>
      </c>
      <c r="AF500" s="48" t="s">
        <v>955</v>
      </c>
      <c r="AG500" s="48" t="s">
        <v>2239</v>
      </c>
      <c r="AH500" s="48"/>
      <c r="AI500" s="48"/>
      <c r="AJ500" s="48"/>
      <c r="AK500" s="48"/>
    </row>
    <row r="501" ht="22.5" customHeight="1">
      <c r="A501" s="48">
        <v>22.0</v>
      </c>
      <c r="B501" s="227">
        <f t="array" ref="B501">XLOOKUP(C501,SwiggyInvoiceAnnexture!$B$3:$B992,SwiggyInvoiceAnnexture!$A$3:$A992,"Order Not Found",0,1)</f>
        <v>45854</v>
      </c>
      <c r="C501" s="48">
        <v>2.11207931774172E14</v>
      </c>
      <c r="D501" s="48" t="s">
        <v>1563</v>
      </c>
      <c r="E501" s="248">
        <v>45849.765555555554</v>
      </c>
      <c r="F501" s="248">
        <v>45849.765752314815</v>
      </c>
      <c r="G501" s="248">
        <v>45849.80440972222</v>
      </c>
      <c r="H501" s="43">
        <v>747.0</v>
      </c>
      <c r="I501" s="48">
        <v>23.22</v>
      </c>
      <c r="J501" s="48">
        <v>11.23</v>
      </c>
      <c r="K501" s="48">
        <v>11.23</v>
      </c>
      <c r="L501" s="48">
        <v>0.0</v>
      </c>
      <c r="M501" s="48">
        <v>0.38</v>
      </c>
      <c r="N501" s="48">
        <v>0.38</v>
      </c>
      <c r="O501" s="43">
        <v>0.0</v>
      </c>
      <c r="P501" s="43">
        <v>0.0</v>
      </c>
      <c r="Q501" s="43">
        <v>0.0</v>
      </c>
      <c r="R501" s="43">
        <v>0.0</v>
      </c>
      <c r="S501" s="48" t="b">
        <v>0</v>
      </c>
      <c r="T501" s="48" t="b">
        <v>0</v>
      </c>
      <c r="U501" s="48" t="b">
        <v>0</v>
      </c>
      <c r="V501" s="43">
        <v>260.0</v>
      </c>
      <c r="W501" s="43">
        <v>0.0</v>
      </c>
      <c r="X501" s="43">
        <v>15.0</v>
      </c>
      <c r="Y501" s="48" t="s">
        <v>955</v>
      </c>
      <c r="Z501" s="48" t="s">
        <v>955</v>
      </c>
      <c r="AA501" s="48" t="s">
        <v>955</v>
      </c>
      <c r="AB501" s="48" t="s">
        <v>1967</v>
      </c>
      <c r="AC501" s="48">
        <v>1.0</v>
      </c>
      <c r="AD501" s="48" t="s">
        <v>1968</v>
      </c>
      <c r="AE501" s="48" t="s">
        <v>955</v>
      </c>
      <c r="AF501" s="48" t="s">
        <v>955</v>
      </c>
      <c r="AG501" s="48" t="s">
        <v>2242</v>
      </c>
      <c r="AH501" s="48"/>
      <c r="AI501" s="48"/>
      <c r="AJ501" s="48"/>
      <c r="AK501" s="48"/>
    </row>
    <row r="502" ht="22.5" customHeight="1">
      <c r="A502" s="48">
        <v>21.0</v>
      </c>
      <c r="B502" s="227">
        <f t="array" ref="B502">XLOOKUP(C502,SwiggyInvoiceAnnexture!$B$3:$B992,SwiggyInvoiceAnnexture!$A$3:$A992,"Order Not Found",0,1)</f>
        <v>45854</v>
      </c>
      <c r="C502" s="48">
        <v>2.11208529081619E14</v>
      </c>
      <c r="D502" s="48" t="s">
        <v>1563</v>
      </c>
      <c r="E502" s="248">
        <v>45849.772569444445</v>
      </c>
      <c r="F502" s="248">
        <v>45849.772673611114</v>
      </c>
      <c r="G502" s="248">
        <v>45849.79561342593</v>
      </c>
      <c r="H502" s="43">
        <v>1007.0</v>
      </c>
      <c r="I502" s="48">
        <v>33.22</v>
      </c>
      <c r="J502" s="48">
        <v>16.23</v>
      </c>
      <c r="K502" s="48">
        <v>16.23</v>
      </c>
      <c r="L502" s="48">
        <v>0.0</v>
      </c>
      <c r="M502" s="48">
        <v>0.38</v>
      </c>
      <c r="N502" s="48">
        <v>0.38</v>
      </c>
      <c r="O502" s="43">
        <v>0.0</v>
      </c>
      <c r="P502" s="43">
        <v>0.0</v>
      </c>
      <c r="Q502" s="43">
        <v>0.0</v>
      </c>
      <c r="R502" s="43">
        <v>0.0</v>
      </c>
      <c r="S502" s="48" t="b">
        <v>0</v>
      </c>
      <c r="T502" s="48" t="b">
        <v>0</v>
      </c>
      <c r="U502" s="48" t="b">
        <v>0</v>
      </c>
      <c r="V502" s="43">
        <v>310.0</v>
      </c>
      <c r="W502" s="43">
        <v>0.0</v>
      </c>
      <c r="X502" s="43">
        <v>15.0</v>
      </c>
      <c r="Y502" s="48" t="s">
        <v>955</v>
      </c>
      <c r="Z502" s="48" t="s">
        <v>955</v>
      </c>
      <c r="AA502" s="48" t="s">
        <v>955</v>
      </c>
      <c r="AB502" s="48" t="s">
        <v>1967</v>
      </c>
      <c r="AC502" s="48">
        <v>1.0</v>
      </c>
      <c r="AD502" s="48" t="s">
        <v>1968</v>
      </c>
      <c r="AE502" s="48" t="s">
        <v>955</v>
      </c>
      <c r="AF502" s="48" t="s">
        <v>955</v>
      </c>
      <c r="AG502" s="48" t="s">
        <v>2243</v>
      </c>
      <c r="AH502" s="48"/>
      <c r="AI502" s="48"/>
      <c r="AJ502" s="48"/>
      <c r="AK502" s="48"/>
    </row>
    <row r="503" ht="22.5" customHeight="1">
      <c r="A503" s="48">
        <v>20.0</v>
      </c>
      <c r="B503" s="227">
        <f t="array" ref="B503">XLOOKUP(C503,SwiggyInvoiceAnnexture!$B$3:$B992,SwiggyInvoiceAnnexture!$A$3:$A992,"Order Not Found",0,1)</f>
        <v>45854</v>
      </c>
      <c r="C503" s="48">
        <v>2.11209377476226E14</v>
      </c>
      <c r="D503" s="48" t="s">
        <v>1563</v>
      </c>
      <c r="E503" s="248">
        <v>45849.78233796296</v>
      </c>
      <c r="F503" s="248">
        <v>45849.7824537037</v>
      </c>
      <c r="G503" s="248">
        <v>45849.81922453704</v>
      </c>
      <c r="H503" s="43">
        <v>1423.0</v>
      </c>
      <c r="I503" s="48">
        <v>55.4</v>
      </c>
      <c r="J503" s="48">
        <v>26.95</v>
      </c>
      <c r="K503" s="48">
        <v>26.95</v>
      </c>
      <c r="L503" s="48">
        <v>0.0</v>
      </c>
      <c r="M503" s="48">
        <v>0.75</v>
      </c>
      <c r="N503" s="48">
        <v>0.75</v>
      </c>
      <c r="O503" s="43">
        <v>0.0</v>
      </c>
      <c r="P503" s="43">
        <v>0.0</v>
      </c>
      <c r="Q503" s="43">
        <v>0.0</v>
      </c>
      <c r="R503" s="43">
        <v>0.0</v>
      </c>
      <c r="S503" s="48" t="b">
        <v>0</v>
      </c>
      <c r="T503" s="48" t="b">
        <v>0</v>
      </c>
      <c r="U503" s="48" t="b">
        <v>0</v>
      </c>
      <c r="V503" s="43">
        <v>260.0</v>
      </c>
      <c r="W503" s="43">
        <v>0.0</v>
      </c>
      <c r="X503" s="43">
        <v>30.0</v>
      </c>
      <c r="Y503" s="48" t="s">
        <v>955</v>
      </c>
      <c r="Z503" s="48" t="s">
        <v>955</v>
      </c>
      <c r="AA503" s="48" t="s">
        <v>955</v>
      </c>
      <c r="AB503" s="48" t="s">
        <v>1967</v>
      </c>
      <c r="AC503" s="48">
        <v>2.0</v>
      </c>
      <c r="AD503" s="48" t="s">
        <v>1968</v>
      </c>
      <c r="AE503" s="48" t="s">
        <v>955</v>
      </c>
      <c r="AF503" s="48" t="s">
        <v>955</v>
      </c>
      <c r="AG503" s="48" t="s">
        <v>2242</v>
      </c>
      <c r="AH503" s="48" t="s">
        <v>2222</v>
      </c>
      <c r="AI503" s="48"/>
      <c r="AJ503" s="48"/>
      <c r="AK503" s="48"/>
    </row>
    <row r="504" ht="22.5" customHeight="1">
      <c r="A504" s="48">
        <v>19.0</v>
      </c>
      <c r="B504" s="227">
        <f t="array" ref="B504">XLOOKUP(C504,SwiggyInvoiceAnnexture!$B$3:$B992,SwiggyInvoiceAnnexture!$A$3:$A992,"Order Not Found",0,1)</f>
        <v>45854</v>
      </c>
      <c r="C504" s="48">
        <v>2.11210022388846E14</v>
      </c>
      <c r="D504" s="48" t="s">
        <v>1563</v>
      </c>
      <c r="E504" s="248">
        <v>45849.78996527778</v>
      </c>
      <c r="F504" s="248">
        <v>45849.790127314816</v>
      </c>
      <c r="G504" s="248">
        <v>45849.825104166666</v>
      </c>
      <c r="H504" s="43">
        <v>2438.0</v>
      </c>
      <c r="I504" s="48">
        <v>116.12</v>
      </c>
      <c r="J504" s="48">
        <v>56.93</v>
      </c>
      <c r="K504" s="48">
        <v>56.93</v>
      </c>
      <c r="L504" s="48">
        <v>0.0</v>
      </c>
      <c r="M504" s="48">
        <v>1.13</v>
      </c>
      <c r="N504" s="48">
        <v>1.13</v>
      </c>
      <c r="O504" s="43">
        <v>0.0</v>
      </c>
      <c r="P504" s="43">
        <v>0.0</v>
      </c>
      <c r="Q504" s="43">
        <v>0.0</v>
      </c>
      <c r="R504" s="43">
        <v>0.0</v>
      </c>
      <c r="S504" s="48" t="b">
        <v>0</v>
      </c>
      <c r="T504" s="48" t="b">
        <v>0</v>
      </c>
      <c r="U504" s="48" t="b">
        <v>0</v>
      </c>
      <c r="V504" s="43">
        <v>0.0</v>
      </c>
      <c r="W504" s="43">
        <v>0.0</v>
      </c>
      <c r="X504" s="43">
        <v>45.0</v>
      </c>
      <c r="Y504" s="48" t="s">
        <v>955</v>
      </c>
      <c r="Z504" s="48" t="s">
        <v>955</v>
      </c>
      <c r="AA504" s="48" t="s">
        <v>955</v>
      </c>
      <c r="AB504" s="48" t="s">
        <v>1967</v>
      </c>
      <c r="AC504" s="48">
        <v>3.0</v>
      </c>
      <c r="AD504" s="48" t="s">
        <v>1968</v>
      </c>
      <c r="AE504" s="48" t="s">
        <v>955</v>
      </c>
      <c r="AF504" s="48" t="s">
        <v>955</v>
      </c>
      <c r="AG504" s="48" t="s">
        <v>2244</v>
      </c>
      <c r="AH504" s="48" t="s">
        <v>2217</v>
      </c>
      <c r="AI504" s="48" t="s">
        <v>2239</v>
      </c>
      <c r="AJ504" s="48"/>
      <c r="AK504" s="48"/>
    </row>
    <row r="505" ht="22.5" customHeight="1">
      <c r="A505" s="48">
        <v>18.0</v>
      </c>
      <c r="B505" s="227">
        <f t="array" ref="B505">XLOOKUP(C505,SwiggyInvoiceAnnexture!$B$3:$B992,SwiggyInvoiceAnnexture!$A$3:$A992,"Order Not Found",0,1)</f>
        <v>45854</v>
      </c>
      <c r="C505" s="48">
        <v>2.11210298567537E14</v>
      </c>
      <c r="D505" s="48" t="s">
        <v>1563</v>
      </c>
      <c r="E505" s="248">
        <v>45849.793344907404</v>
      </c>
      <c r="F505" s="248">
        <v>45849.79344907407</v>
      </c>
      <c r="G505" s="248">
        <v>45849.821018518516</v>
      </c>
      <c r="H505" s="43">
        <v>818.0</v>
      </c>
      <c r="I505" s="48">
        <v>34.22</v>
      </c>
      <c r="J505" s="48">
        <v>16.48</v>
      </c>
      <c r="K505" s="48">
        <v>16.48</v>
      </c>
      <c r="L505" s="48">
        <v>0.0</v>
      </c>
      <c r="M505" s="48">
        <v>0.63</v>
      </c>
      <c r="N505" s="48">
        <v>0.63</v>
      </c>
      <c r="O505" s="43">
        <v>0.0</v>
      </c>
      <c r="P505" s="43">
        <v>0.0</v>
      </c>
      <c r="Q505" s="43">
        <v>0.0</v>
      </c>
      <c r="R505" s="43">
        <v>0.0</v>
      </c>
      <c r="S505" s="48" t="b">
        <v>0</v>
      </c>
      <c r="T505" s="48" t="b">
        <v>0</v>
      </c>
      <c r="U505" s="48" t="b">
        <v>0</v>
      </c>
      <c r="V505" s="43">
        <v>0.0</v>
      </c>
      <c r="W505" s="43">
        <v>99.99</v>
      </c>
      <c r="X505" s="43">
        <v>25.0</v>
      </c>
      <c r="Y505" s="48" t="s">
        <v>955</v>
      </c>
      <c r="Z505" s="48" t="s">
        <v>955</v>
      </c>
      <c r="AA505" s="48" t="s">
        <v>955</v>
      </c>
      <c r="AB505" s="48" t="s">
        <v>1967</v>
      </c>
      <c r="AC505" s="48">
        <v>2.0</v>
      </c>
      <c r="AD505" s="48" t="s">
        <v>1968</v>
      </c>
      <c r="AE505" s="48" t="s">
        <v>955</v>
      </c>
      <c r="AF505" s="48" t="s">
        <v>955</v>
      </c>
      <c r="AG505" s="48" t="s">
        <v>2224</v>
      </c>
      <c r="AH505" s="48" t="s">
        <v>2216</v>
      </c>
      <c r="AI505" s="48"/>
      <c r="AJ505" s="48"/>
      <c r="AK505" s="48"/>
    </row>
    <row r="506" ht="22.5" customHeight="1">
      <c r="A506" s="48">
        <v>17.0</v>
      </c>
      <c r="B506" s="227">
        <f t="array" ref="B506">XLOOKUP(C506,SwiggyInvoiceAnnexture!$B$3:$B992,SwiggyInvoiceAnnexture!$A$3:$A992,"Order Not Found",0,1)</f>
        <v>45854</v>
      </c>
      <c r="C506" s="48">
        <v>2.11211592090911E14</v>
      </c>
      <c r="D506" s="48" t="s">
        <v>1563</v>
      </c>
      <c r="E506" s="248">
        <v>45849.807962962965</v>
      </c>
      <c r="F506" s="248">
        <v>45849.808125</v>
      </c>
      <c r="G506" s="248">
        <v>45849.846238425926</v>
      </c>
      <c r="H506" s="43">
        <v>1492.0</v>
      </c>
      <c r="I506" s="48">
        <v>53.9</v>
      </c>
      <c r="J506" s="48">
        <v>26.2</v>
      </c>
      <c r="K506" s="48">
        <v>26.2</v>
      </c>
      <c r="L506" s="48">
        <v>0.0</v>
      </c>
      <c r="M506" s="48">
        <v>0.75</v>
      </c>
      <c r="N506" s="48">
        <v>0.75</v>
      </c>
      <c r="O506" s="43">
        <v>0.0</v>
      </c>
      <c r="P506" s="43">
        <v>0.0</v>
      </c>
      <c r="Q506" s="43">
        <v>0.0</v>
      </c>
      <c r="R506" s="43">
        <v>0.0</v>
      </c>
      <c r="S506" s="48" t="b">
        <v>0</v>
      </c>
      <c r="T506" s="48" t="b">
        <v>0</v>
      </c>
      <c r="U506" s="48" t="b">
        <v>0</v>
      </c>
      <c r="V506" s="43">
        <v>260.0</v>
      </c>
      <c r="W506" s="43">
        <v>100.0</v>
      </c>
      <c r="X506" s="43">
        <v>30.0</v>
      </c>
      <c r="Y506" s="48" t="s">
        <v>955</v>
      </c>
      <c r="Z506" s="48" t="s">
        <v>955</v>
      </c>
      <c r="AA506" s="48" t="s">
        <v>955</v>
      </c>
      <c r="AB506" s="48" t="s">
        <v>1967</v>
      </c>
      <c r="AC506" s="48">
        <v>2.0</v>
      </c>
      <c r="AD506" s="48" t="s">
        <v>1968</v>
      </c>
      <c r="AE506" s="48" t="s">
        <v>955</v>
      </c>
      <c r="AF506" s="48" t="s">
        <v>955</v>
      </c>
      <c r="AG506" s="48" t="s">
        <v>2244</v>
      </c>
      <c r="AH506" s="48" t="s">
        <v>2245</v>
      </c>
      <c r="AI506" s="48"/>
      <c r="AJ506" s="48"/>
      <c r="AK506" s="48"/>
    </row>
    <row r="507" ht="22.5" customHeight="1">
      <c r="A507" s="48">
        <v>16.0</v>
      </c>
      <c r="B507" s="227">
        <f t="array" ref="B507">XLOOKUP(C507,SwiggyInvoiceAnnexture!$B$3:$B992,SwiggyInvoiceAnnexture!$A$3:$A992,"Order Not Found",0,1)</f>
        <v>45854</v>
      </c>
      <c r="C507" s="48">
        <v>2.11213418799027E14</v>
      </c>
      <c r="D507" s="48" t="s">
        <v>1563</v>
      </c>
      <c r="E507" s="248">
        <v>45849.82910879629</v>
      </c>
      <c r="F507" s="248">
        <v>45849.82938657407</v>
      </c>
      <c r="G507" s="248">
        <v>45849.8575</v>
      </c>
      <c r="H507" s="43">
        <v>671.0</v>
      </c>
      <c r="I507" s="48">
        <v>27.22</v>
      </c>
      <c r="J507" s="48">
        <v>13.23</v>
      </c>
      <c r="K507" s="48">
        <v>13.23</v>
      </c>
      <c r="L507" s="48">
        <v>0.0</v>
      </c>
      <c r="M507" s="48">
        <v>0.38</v>
      </c>
      <c r="N507" s="48">
        <v>0.38</v>
      </c>
      <c r="O507" s="43">
        <v>0.0</v>
      </c>
      <c r="P507" s="43">
        <v>0.0</v>
      </c>
      <c r="Q507" s="43">
        <v>0.0</v>
      </c>
      <c r="R507" s="43">
        <v>0.0</v>
      </c>
      <c r="S507" s="48" t="b">
        <v>0</v>
      </c>
      <c r="T507" s="48" t="b">
        <v>0</v>
      </c>
      <c r="U507" s="48" t="b">
        <v>0</v>
      </c>
      <c r="V507" s="43">
        <v>0.0</v>
      </c>
      <c r="W507" s="43">
        <v>100.0</v>
      </c>
      <c r="X507" s="43">
        <v>15.0</v>
      </c>
      <c r="Y507" s="48" t="s">
        <v>955</v>
      </c>
      <c r="Z507" s="48" t="s">
        <v>955</v>
      </c>
      <c r="AA507" s="48" t="s">
        <v>955</v>
      </c>
      <c r="AB507" s="48" t="s">
        <v>1967</v>
      </c>
      <c r="AC507" s="48">
        <v>1.0</v>
      </c>
      <c r="AD507" s="48" t="s">
        <v>1968</v>
      </c>
      <c r="AE507" s="48" t="s">
        <v>955</v>
      </c>
      <c r="AF507" s="48" t="s">
        <v>955</v>
      </c>
      <c r="AG507" s="48" t="s">
        <v>2222</v>
      </c>
      <c r="AH507" s="48"/>
      <c r="AI507" s="48"/>
      <c r="AJ507" s="48"/>
      <c r="AK507" s="48"/>
    </row>
    <row r="508" ht="22.5" customHeight="1">
      <c r="A508" s="48">
        <v>15.0</v>
      </c>
      <c r="B508" s="227">
        <f t="array" ref="B508">XLOOKUP(C508,SwiggyInvoiceAnnexture!$B$3:$B992,SwiggyInvoiceAnnexture!$A$3:$A992,"Order Not Found",0,1)</f>
        <v>45854</v>
      </c>
      <c r="C508" s="48">
        <v>2.11215754736774E14</v>
      </c>
      <c r="D508" s="48" t="s">
        <v>1563</v>
      </c>
      <c r="E508" s="248">
        <v>45849.85623842593</v>
      </c>
      <c r="F508" s="248">
        <v>45849.85633101852</v>
      </c>
      <c r="G508" s="248">
        <v>45849.91552083333</v>
      </c>
      <c r="H508" s="43">
        <v>1438.0</v>
      </c>
      <c r="I508" s="48">
        <v>63.72</v>
      </c>
      <c r="J508" s="48">
        <v>31.48</v>
      </c>
      <c r="K508" s="48">
        <v>31.48</v>
      </c>
      <c r="L508" s="48">
        <v>0.0</v>
      </c>
      <c r="M508" s="48">
        <v>0.38</v>
      </c>
      <c r="N508" s="48">
        <v>0.38</v>
      </c>
      <c r="O508" s="43">
        <v>0.0</v>
      </c>
      <c r="P508" s="43">
        <v>0.0</v>
      </c>
      <c r="Q508" s="43">
        <v>0.0</v>
      </c>
      <c r="R508" s="43">
        <v>0.0</v>
      </c>
      <c r="S508" s="48" t="b">
        <v>0</v>
      </c>
      <c r="T508" s="48" t="b">
        <v>0</v>
      </c>
      <c r="U508" s="48" t="b">
        <v>0</v>
      </c>
      <c r="V508" s="43">
        <v>0.0</v>
      </c>
      <c r="W508" s="43">
        <v>99.99</v>
      </c>
      <c r="X508" s="43">
        <v>15.0</v>
      </c>
      <c r="Y508" s="48" t="s">
        <v>955</v>
      </c>
      <c r="Z508" s="48" t="s">
        <v>955</v>
      </c>
      <c r="AA508" s="48" t="s">
        <v>955</v>
      </c>
      <c r="AB508" s="48" t="s">
        <v>1967</v>
      </c>
      <c r="AC508" s="48">
        <v>2.0</v>
      </c>
      <c r="AD508" s="48" t="s">
        <v>1968</v>
      </c>
      <c r="AE508" s="48" t="s">
        <v>955</v>
      </c>
      <c r="AF508" s="48" t="s">
        <v>955</v>
      </c>
      <c r="AG508" s="48" t="s">
        <v>2246</v>
      </c>
      <c r="AH508" s="48" t="s">
        <v>2247</v>
      </c>
      <c r="AI508" s="48"/>
      <c r="AJ508" s="48"/>
      <c r="AK508" s="48"/>
    </row>
    <row r="509" ht="22.5" customHeight="1">
      <c r="A509" s="48">
        <v>14.0</v>
      </c>
      <c r="B509" s="227">
        <f t="array" ref="B509">XLOOKUP(C509,SwiggyInvoiceAnnexture!$B$3:$B992,SwiggyInvoiceAnnexture!$A$3:$A992,"Order Not Found",0,1)</f>
        <v>45854</v>
      </c>
      <c r="C509" s="48">
        <v>2.1121642004883E14</v>
      </c>
      <c r="D509" s="48" t="s">
        <v>1563</v>
      </c>
      <c r="E509" s="248">
        <v>45849.863969907405</v>
      </c>
      <c r="F509" s="248">
        <v>45849.86415509259</v>
      </c>
      <c r="G509" s="248">
        <v>45849.90052083333</v>
      </c>
      <c r="H509" s="43">
        <v>881.0</v>
      </c>
      <c r="I509" s="48">
        <v>37.22</v>
      </c>
      <c r="J509" s="48">
        <v>18.23</v>
      </c>
      <c r="K509" s="48">
        <v>18.23</v>
      </c>
      <c r="L509" s="48">
        <v>0.0</v>
      </c>
      <c r="M509" s="48">
        <v>0.38</v>
      </c>
      <c r="N509" s="48">
        <v>0.38</v>
      </c>
      <c r="O509" s="43">
        <v>0.0</v>
      </c>
      <c r="P509" s="43">
        <v>0.0</v>
      </c>
      <c r="Q509" s="43">
        <v>0.0</v>
      </c>
      <c r="R509" s="43">
        <v>0.0</v>
      </c>
      <c r="S509" s="48" t="b">
        <v>0</v>
      </c>
      <c r="T509" s="48" t="b">
        <v>0</v>
      </c>
      <c r="U509" s="48" t="b">
        <v>0</v>
      </c>
      <c r="V509" s="43">
        <v>0.0</v>
      </c>
      <c r="W509" s="43">
        <v>100.0</v>
      </c>
      <c r="X509" s="43">
        <v>15.0</v>
      </c>
      <c r="Y509" s="48" t="s">
        <v>955</v>
      </c>
      <c r="Z509" s="48" t="s">
        <v>955</v>
      </c>
      <c r="AA509" s="48" t="s">
        <v>955</v>
      </c>
      <c r="AB509" s="48" t="s">
        <v>1967</v>
      </c>
      <c r="AC509" s="48">
        <v>1.0</v>
      </c>
      <c r="AD509" s="48" t="s">
        <v>1968</v>
      </c>
      <c r="AE509" s="48" t="s">
        <v>955</v>
      </c>
      <c r="AF509" s="48" t="s">
        <v>955</v>
      </c>
      <c r="AG509" s="48" t="s">
        <v>2239</v>
      </c>
      <c r="AH509" s="48"/>
      <c r="AI509" s="48"/>
      <c r="AJ509" s="48"/>
      <c r="AK509" s="48"/>
    </row>
    <row r="510" ht="22.5" customHeight="1">
      <c r="A510" s="48">
        <v>13.0</v>
      </c>
      <c r="B510" s="227">
        <f t="array" ref="B510">XLOOKUP(C510,SwiggyInvoiceAnnexture!$B$3:$B992,SwiggyInvoiceAnnexture!$A$3:$A992,"Order Not Found",0,1)</f>
        <v>45854</v>
      </c>
      <c r="C510" s="48">
        <v>2.11217182226137E14</v>
      </c>
      <c r="D510" s="48" t="s">
        <v>1563</v>
      </c>
      <c r="E510" s="248">
        <v>45849.87290509259</v>
      </c>
      <c r="F510" s="248">
        <v>45849.87305555555</v>
      </c>
      <c r="G510" s="248">
        <v>45849.90875</v>
      </c>
      <c r="H510" s="43">
        <v>1190.0</v>
      </c>
      <c r="I510" s="48">
        <v>51.9</v>
      </c>
      <c r="J510" s="48">
        <v>25.2</v>
      </c>
      <c r="K510" s="48">
        <v>25.2</v>
      </c>
      <c r="L510" s="48">
        <v>0.0</v>
      </c>
      <c r="M510" s="48">
        <v>0.75</v>
      </c>
      <c r="N510" s="48">
        <v>0.75</v>
      </c>
      <c r="O510" s="43">
        <v>0.0</v>
      </c>
      <c r="P510" s="43">
        <v>0.0</v>
      </c>
      <c r="Q510" s="43">
        <v>0.0</v>
      </c>
      <c r="R510" s="43">
        <v>0.0</v>
      </c>
      <c r="S510" s="48" t="b">
        <v>0</v>
      </c>
      <c r="T510" s="48" t="b">
        <v>0</v>
      </c>
      <c r="U510" s="48" t="b">
        <v>0</v>
      </c>
      <c r="V510" s="43">
        <v>0.0</v>
      </c>
      <c r="W510" s="43">
        <v>99.99</v>
      </c>
      <c r="X510" s="43">
        <v>30.0</v>
      </c>
      <c r="Y510" s="48" t="s">
        <v>955</v>
      </c>
      <c r="Z510" s="48" t="s">
        <v>955</v>
      </c>
      <c r="AA510" s="48" t="s">
        <v>955</v>
      </c>
      <c r="AB510" s="48" t="s">
        <v>1967</v>
      </c>
      <c r="AC510" s="48">
        <v>3.0</v>
      </c>
      <c r="AD510" s="48" t="s">
        <v>1968</v>
      </c>
      <c r="AE510" s="48" t="s">
        <v>955</v>
      </c>
      <c r="AF510" s="48" t="s">
        <v>955</v>
      </c>
      <c r="AG510" s="48" t="s">
        <v>2248</v>
      </c>
      <c r="AH510" s="48" t="s">
        <v>2249</v>
      </c>
      <c r="AI510" s="48" t="s">
        <v>2250</v>
      </c>
      <c r="AJ510" s="48"/>
      <c r="AK510" s="48"/>
    </row>
    <row r="511" ht="22.5" customHeight="1">
      <c r="A511" s="48">
        <v>12.0</v>
      </c>
      <c r="B511" s="227">
        <f t="array" ref="B511">XLOOKUP(C511,SwiggyInvoiceAnnexture!$B$3:$B992,SwiggyInvoiceAnnexture!$A$3:$A992,"Order Not Found",0,1)</f>
        <v>45854</v>
      </c>
      <c r="C511" s="48">
        <v>2.11217943205203E14</v>
      </c>
      <c r="D511" s="48" t="s">
        <v>1563</v>
      </c>
      <c r="E511" s="248">
        <v>45849.8815625</v>
      </c>
      <c r="F511" s="248">
        <v>45849.88181712963</v>
      </c>
      <c r="G511" s="248">
        <v>45849.91740740741</v>
      </c>
      <c r="H511" s="43">
        <v>1060.0</v>
      </c>
      <c r="I511" s="48">
        <v>45.72</v>
      </c>
      <c r="J511" s="48">
        <v>22.23</v>
      </c>
      <c r="K511" s="48">
        <v>22.23</v>
      </c>
      <c r="L511" s="48">
        <v>0.0</v>
      </c>
      <c r="M511" s="48">
        <v>0.63</v>
      </c>
      <c r="N511" s="48">
        <v>0.63</v>
      </c>
      <c r="O511" s="43">
        <v>0.0</v>
      </c>
      <c r="P511" s="43">
        <v>0.0</v>
      </c>
      <c r="Q511" s="43">
        <v>0.0</v>
      </c>
      <c r="R511" s="43">
        <v>0.0</v>
      </c>
      <c r="S511" s="48" t="b">
        <v>0</v>
      </c>
      <c r="T511" s="48" t="b">
        <v>0</v>
      </c>
      <c r="U511" s="48" t="b">
        <v>0</v>
      </c>
      <c r="V511" s="43">
        <v>0.0</v>
      </c>
      <c r="W511" s="43">
        <v>99.99</v>
      </c>
      <c r="X511" s="43">
        <v>25.0</v>
      </c>
      <c r="Y511" s="48" t="s">
        <v>955</v>
      </c>
      <c r="Z511" s="48" t="s">
        <v>955</v>
      </c>
      <c r="AA511" s="48" t="s">
        <v>955</v>
      </c>
      <c r="AB511" s="48" t="s">
        <v>1967</v>
      </c>
      <c r="AC511" s="48">
        <v>2.0</v>
      </c>
      <c r="AD511" s="48" t="s">
        <v>1968</v>
      </c>
      <c r="AE511" s="48" t="s">
        <v>955</v>
      </c>
      <c r="AF511" s="48" t="s">
        <v>955</v>
      </c>
      <c r="AG511" s="48" t="s">
        <v>2228</v>
      </c>
      <c r="AH511" s="48" t="s">
        <v>2229</v>
      </c>
      <c r="AI511" s="48"/>
      <c r="AJ511" s="48"/>
      <c r="AK511" s="48"/>
    </row>
    <row r="512" ht="22.5" customHeight="1">
      <c r="A512" s="48">
        <v>11.0</v>
      </c>
      <c r="B512" s="227">
        <f t="array" ref="B512">XLOOKUP(C512,SwiggyInvoiceAnnexture!$B$3:$B992,SwiggyInvoiceAnnexture!$A$3:$A992,"Order Not Found",0,1)</f>
        <v>45854</v>
      </c>
      <c r="C512" s="48">
        <v>2.11218145355833E14</v>
      </c>
      <c r="D512" s="48" t="s">
        <v>1563</v>
      </c>
      <c r="E512" s="248">
        <v>45849.88380787037</v>
      </c>
      <c r="F512" s="248">
        <v>45849.88400462963</v>
      </c>
      <c r="G512" s="248">
        <v>45849.923946759256</v>
      </c>
      <c r="H512" s="43">
        <v>2347.0</v>
      </c>
      <c r="I512" s="48">
        <v>94.62</v>
      </c>
      <c r="J512" s="48">
        <v>46.18</v>
      </c>
      <c r="K512" s="48">
        <v>46.18</v>
      </c>
      <c r="L512" s="48">
        <v>0.0</v>
      </c>
      <c r="M512" s="48">
        <v>1.13</v>
      </c>
      <c r="N512" s="48">
        <v>1.13</v>
      </c>
      <c r="O512" s="43">
        <v>0.0</v>
      </c>
      <c r="P512" s="43">
        <v>0.0</v>
      </c>
      <c r="Q512" s="43">
        <v>0.0</v>
      </c>
      <c r="R512" s="43">
        <v>0.0</v>
      </c>
      <c r="S512" s="48" t="b">
        <v>0</v>
      </c>
      <c r="T512" s="48" t="b">
        <v>0</v>
      </c>
      <c r="U512" s="48" t="b">
        <v>0</v>
      </c>
      <c r="V512" s="43">
        <v>260.0</v>
      </c>
      <c r="W512" s="43">
        <v>99.99</v>
      </c>
      <c r="X512" s="43">
        <v>45.0</v>
      </c>
      <c r="Y512" s="48" t="s">
        <v>955</v>
      </c>
      <c r="Z512" s="48" t="s">
        <v>955</v>
      </c>
      <c r="AA512" s="48" t="s">
        <v>955</v>
      </c>
      <c r="AB512" s="48" t="s">
        <v>1967</v>
      </c>
      <c r="AC512" s="48">
        <v>3.0</v>
      </c>
      <c r="AD512" s="48" t="s">
        <v>1968</v>
      </c>
      <c r="AE512" s="48" t="s">
        <v>955</v>
      </c>
      <c r="AF512" s="48" t="s">
        <v>955</v>
      </c>
      <c r="AG512" s="48" t="s">
        <v>2238</v>
      </c>
      <c r="AH512" s="48" t="s">
        <v>2215</v>
      </c>
      <c r="AI512" s="48" t="s">
        <v>2245</v>
      </c>
      <c r="AJ512" s="48"/>
      <c r="AK512" s="48"/>
    </row>
    <row r="513" ht="22.5" customHeight="1">
      <c r="A513" s="48">
        <v>10.0</v>
      </c>
      <c r="B513" s="227">
        <f t="array" ref="B513">XLOOKUP(C513,SwiggyInvoiceAnnexture!$B$3:$B992,SwiggyInvoiceAnnexture!$A$3:$A992,"Order Not Found",0,1)</f>
        <v>45854</v>
      </c>
      <c r="C513" s="48">
        <v>2.11223383821605E14</v>
      </c>
      <c r="D513" s="48" t="s">
        <v>1563</v>
      </c>
      <c r="E513" s="248">
        <v>45849.94449074074</v>
      </c>
      <c r="F513" s="248">
        <v>45849.94493055555</v>
      </c>
      <c r="G513" s="248">
        <v>45849.98045138889</v>
      </c>
      <c r="H513" s="43">
        <v>747.0</v>
      </c>
      <c r="I513" s="48">
        <v>23.22</v>
      </c>
      <c r="J513" s="48">
        <v>11.23</v>
      </c>
      <c r="K513" s="48">
        <v>11.23</v>
      </c>
      <c r="L513" s="48">
        <v>0.0</v>
      </c>
      <c r="M513" s="48">
        <v>0.38</v>
      </c>
      <c r="N513" s="48">
        <v>0.38</v>
      </c>
      <c r="O513" s="43">
        <v>0.0</v>
      </c>
      <c r="P513" s="43">
        <v>0.0</v>
      </c>
      <c r="Q513" s="43">
        <v>0.0</v>
      </c>
      <c r="R513" s="43">
        <v>0.0</v>
      </c>
      <c r="S513" s="48" t="b">
        <v>0</v>
      </c>
      <c r="T513" s="48" t="b">
        <v>0</v>
      </c>
      <c r="U513" s="48" t="b">
        <v>0</v>
      </c>
      <c r="V513" s="43">
        <v>260.0</v>
      </c>
      <c r="W513" s="43">
        <v>0.0</v>
      </c>
      <c r="X513" s="43">
        <v>15.0</v>
      </c>
      <c r="Y513" s="48" t="s">
        <v>955</v>
      </c>
      <c r="Z513" s="48" t="s">
        <v>955</v>
      </c>
      <c r="AA513" s="48" t="s">
        <v>955</v>
      </c>
      <c r="AB513" s="48" t="s">
        <v>1967</v>
      </c>
      <c r="AC513" s="48">
        <v>1.0</v>
      </c>
      <c r="AD513" s="48" t="s">
        <v>1968</v>
      </c>
      <c r="AE513" s="48" t="s">
        <v>955</v>
      </c>
      <c r="AF513" s="48" t="s">
        <v>955</v>
      </c>
      <c r="AG513" s="48" t="s">
        <v>2242</v>
      </c>
      <c r="AH513" s="48"/>
      <c r="AI513" s="48"/>
      <c r="AJ513" s="48"/>
      <c r="AK513" s="48"/>
    </row>
    <row r="514" ht="22.5" customHeight="1">
      <c r="A514" s="48">
        <v>9.0</v>
      </c>
      <c r="B514" s="227">
        <f t="array" ref="B514">XLOOKUP(C514,SwiggyInvoiceAnnexture!$B$3:$B992,SwiggyInvoiceAnnexture!$A$3:$A992,"Order Not Found",0,1)</f>
        <v>45854</v>
      </c>
      <c r="C514" s="48">
        <v>2.11224361325874E14</v>
      </c>
      <c r="D514" s="48" t="s">
        <v>1563</v>
      </c>
      <c r="E514" s="248">
        <v>45849.9555787037</v>
      </c>
      <c r="F514" s="248">
        <v>45849.95585648148</v>
      </c>
      <c r="G514" s="248">
        <v>45849.980462962965</v>
      </c>
      <c r="H514" s="43">
        <v>695.0</v>
      </c>
      <c r="I514" s="48">
        <v>20.72</v>
      </c>
      <c r="J514" s="48">
        <v>9.98</v>
      </c>
      <c r="K514" s="48">
        <v>9.98</v>
      </c>
      <c r="L514" s="48">
        <v>0.0</v>
      </c>
      <c r="M514" s="48">
        <v>0.38</v>
      </c>
      <c r="N514" s="48">
        <v>0.38</v>
      </c>
      <c r="O514" s="43">
        <v>0.0</v>
      </c>
      <c r="P514" s="43">
        <v>0.0</v>
      </c>
      <c r="Q514" s="43">
        <v>0.0</v>
      </c>
      <c r="R514" s="43">
        <v>0.0</v>
      </c>
      <c r="S514" s="48" t="b">
        <v>0</v>
      </c>
      <c r="T514" s="48" t="b">
        <v>0</v>
      </c>
      <c r="U514" s="48" t="b">
        <v>0</v>
      </c>
      <c r="V514" s="43">
        <v>260.0</v>
      </c>
      <c r="W514" s="43">
        <v>0.0</v>
      </c>
      <c r="X514" s="43">
        <v>15.0</v>
      </c>
      <c r="Y514" s="48" t="s">
        <v>955</v>
      </c>
      <c r="Z514" s="48" t="s">
        <v>955</v>
      </c>
      <c r="AA514" s="48" t="s">
        <v>955</v>
      </c>
      <c r="AB514" s="48" t="s">
        <v>1967</v>
      </c>
      <c r="AC514" s="48">
        <v>1.0</v>
      </c>
      <c r="AD514" s="48" t="s">
        <v>1968</v>
      </c>
      <c r="AE514" s="48" t="s">
        <v>955</v>
      </c>
      <c r="AF514" s="48" t="s">
        <v>955</v>
      </c>
      <c r="AG514" s="48" t="s">
        <v>2245</v>
      </c>
      <c r="AH514" s="48"/>
      <c r="AI514" s="48"/>
      <c r="AJ514" s="48"/>
      <c r="AK514" s="48"/>
    </row>
    <row r="515" ht="22.5" customHeight="1">
      <c r="A515" s="48">
        <v>8.0</v>
      </c>
      <c r="B515" s="227">
        <f t="array" ref="B515">XLOOKUP(C515,SwiggyInvoiceAnnexture!$B$3:$B992,SwiggyInvoiceAnnexture!$A$3:$A992,"Order Not Found",0,1)</f>
        <v>45854</v>
      </c>
      <c r="C515" s="48">
        <v>2.11225084929188E14</v>
      </c>
      <c r="D515" s="48" t="s">
        <v>1563</v>
      </c>
      <c r="E515" s="248">
        <v>45849.96394675926</v>
      </c>
      <c r="F515" s="248">
        <v>45849.964155092595</v>
      </c>
      <c r="G515" s="248">
        <v>45850.00811342592</v>
      </c>
      <c r="H515" s="43">
        <v>1421.0</v>
      </c>
      <c r="I515" s="48">
        <v>62.9</v>
      </c>
      <c r="J515" s="48">
        <v>30.7</v>
      </c>
      <c r="K515" s="48">
        <v>30.7</v>
      </c>
      <c r="L515" s="48">
        <v>0.0</v>
      </c>
      <c r="M515" s="48">
        <v>0.75</v>
      </c>
      <c r="N515" s="48">
        <v>0.75</v>
      </c>
      <c r="O515" s="43">
        <v>0.0</v>
      </c>
      <c r="P515" s="43">
        <v>0.0</v>
      </c>
      <c r="Q515" s="43">
        <v>0.0</v>
      </c>
      <c r="R515" s="43">
        <v>0.0</v>
      </c>
      <c r="S515" s="48" t="b">
        <v>0</v>
      </c>
      <c r="T515" s="48" t="b">
        <v>0</v>
      </c>
      <c r="U515" s="48" t="b">
        <v>0</v>
      </c>
      <c r="V515" s="43">
        <v>0.0</v>
      </c>
      <c r="W515" s="43">
        <v>99.99</v>
      </c>
      <c r="X515" s="43">
        <v>30.0</v>
      </c>
      <c r="Y515" s="48" t="s">
        <v>955</v>
      </c>
      <c r="Z515" s="48" t="s">
        <v>955</v>
      </c>
      <c r="AA515" s="48" t="s">
        <v>955</v>
      </c>
      <c r="AB515" s="48" t="s">
        <v>1967</v>
      </c>
      <c r="AC515" s="48">
        <v>2.0</v>
      </c>
      <c r="AD515" s="48" t="s">
        <v>1968</v>
      </c>
      <c r="AE515" s="48" t="s">
        <v>955</v>
      </c>
      <c r="AF515" s="48" t="s">
        <v>955</v>
      </c>
      <c r="AG515" s="48" t="s">
        <v>2217</v>
      </c>
      <c r="AH515" s="48" t="s">
        <v>2251</v>
      </c>
      <c r="AI515" s="48"/>
      <c r="AJ515" s="48"/>
      <c r="AK515" s="48"/>
    </row>
    <row r="516" ht="22.5" customHeight="1">
      <c r="A516" s="48">
        <v>7.0</v>
      </c>
      <c r="B516" s="227">
        <f t="array" ref="B516">XLOOKUP(C516,SwiggyInvoiceAnnexture!$B$3:$B992,SwiggyInvoiceAnnexture!$A$3:$A992,"Order Not Found",0,1)</f>
        <v>45854</v>
      </c>
      <c r="C516" s="48">
        <v>2.11273165820899E14</v>
      </c>
      <c r="D516" s="48" t="s">
        <v>1563</v>
      </c>
      <c r="E516" s="248">
        <v>45850.520578703705</v>
      </c>
      <c r="F516" s="248">
        <v>45850.520891203705</v>
      </c>
      <c r="G516" s="248">
        <v>45850.56699074074</v>
      </c>
      <c r="H516" s="43">
        <v>797.0</v>
      </c>
      <c r="I516" s="48">
        <v>33.22</v>
      </c>
      <c r="J516" s="48">
        <v>16.23</v>
      </c>
      <c r="K516" s="48">
        <v>16.23</v>
      </c>
      <c r="L516" s="48">
        <v>0.0</v>
      </c>
      <c r="M516" s="48">
        <v>0.38</v>
      </c>
      <c r="N516" s="48">
        <v>0.38</v>
      </c>
      <c r="O516" s="43">
        <v>0.0</v>
      </c>
      <c r="P516" s="43">
        <v>0.0</v>
      </c>
      <c r="Q516" s="43">
        <v>0.0</v>
      </c>
      <c r="R516" s="43">
        <v>0.0</v>
      </c>
      <c r="S516" s="48" t="b">
        <v>0</v>
      </c>
      <c r="T516" s="48" t="b">
        <v>0</v>
      </c>
      <c r="U516" s="48" t="b">
        <v>0</v>
      </c>
      <c r="V516" s="43">
        <v>0.0</v>
      </c>
      <c r="W516" s="43">
        <v>100.0</v>
      </c>
      <c r="X516" s="43">
        <v>15.0</v>
      </c>
      <c r="Y516" s="48" t="s">
        <v>955</v>
      </c>
      <c r="Z516" s="48" t="s">
        <v>955</v>
      </c>
      <c r="AA516" s="48" t="s">
        <v>955</v>
      </c>
      <c r="AB516" s="48" t="s">
        <v>1967</v>
      </c>
      <c r="AC516" s="48">
        <v>1.0</v>
      </c>
      <c r="AD516" s="48" t="s">
        <v>1968</v>
      </c>
      <c r="AE516" s="48" t="s">
        <v>955</v>
      </c>
      <c r="AF516" s="48" t="s">
        <v>955</v>
      </c>
      <c r="AG516" s="48" t="s">
        <v>2252</v>
      </c>
      <c r="AH516" s="48"/>
      <c r="AI516" s="48"/>
      <c r="AJ516" s="48"/>
      <c r="AK516" s="48"/>
    </row>
    <row r="517" ht="22.5" customHeight="1">
      <c r="A517" s="48">
        <v>6.0</v>
      </c>
      <c r="B517" s="227">
        <f t="array" ref="B517">XLOOKUP(C517,SwiggyInvoiceAnnexture!$B$3:$B992,SwiggyInvoiceAnnexture!$A$3:$A992,"Order Not Found",0,1)</f>
        <v>45854</v>
      </c>
      <c r="C517" s="48">
        <v>2.11285079985405E14</v>
      </c>
      <c r="D517" s="48" t="s">
        <v>1563</v>
      </c>
      <c r="E517" s="248">
        <v>45850.65850694444</v>
      </c>
      <c r="F517" s="248">
        <v>45850.65871527778</v>
      </c>
      <c r="G517" s="248">
        <v>45850.69195601852</v>
      </c>
      <c r="H517" s="43">
        <v>1192.0</v>
      </c>
      <c r="I517" s="48">
        <v>52.0</v>
      </c>
      <c r="J517" s="48">
        <v>25.5</v>
      </c>
      <c r="K517" s="48">
        <v>25.5</v>
      </c>
      <c r="L517" s="48">
        <v>0.0</v>
      </c>
      <c r="M517" s="48">
        <v>0.5</v>
      </c>
      <c r="N517" s="48">
        <v>0.5</v>
      </c>
      <c r="O517" s="43">
        <v>0.0</v>
      </c>
      <c r="P517" s="43">
        <v>0.0</v>
      </c>
      <c r="Q517" s="43">
        <v>0.0</v>
      </c>
      <c r="R517" s="43">
        <v>0.0</v>
      </c>
      <c r="S517" s="48" t="b">
        <v>0</v>
      </c>
      <c r="T517" s="48" t="b">
        <v>0</v>
      </c>
      <c r="U517" s="48" t="b">
        <v>0</v>
      </c>
      <c r="V517" s="43">
        <v>0.0</v>
      </c>
      <c r="W517" s="43">
        <v>99.99</v>
      </c>
      <c r="X517" s="43">
        <v>20.0</v>
      </c>
      <c r="Y517" s="48" t="s">
        <v>955</v>
      </c>
      <c r="Z517" s="48" t="s">
        <v>955</v>
      </c>
      <c r="AA517" s="48" t="s">
        <v>955</v>
      </c>
      <c r="AB517" s="48" t="s">
        <v>1967</v>
      </c>
      <c r="AC517" s="48">
        <v>2.0</v>
      </c>
      <c r="AD517" s="48" t="s">
        <v>1968</v>
      </c>
      <c r="AE517" s="48" t="s">
        <v>955</v>
      </c>
      <c r="AF517" s="48" t="s">
        <v>955</v>
      </c>
      <c r="AG517" s="48" t="s">
        <v>2216</v>
      </c>
      <c r="AH517" s="48" t="s">
        <v>2253</v>
      </c>
      <c r="AI517" s="48"/>
      <c r="AJ517" s="48"/>
      <c r="AK517" s="48"/>
    </row>
    <row r="518" ht="22.5" customHeight="1">
      <c r="A518" s="48">
        <v>5.0</v>
      </c>
      <c r="B518" s="227">
        <f t="array" ref="B518">XLOOKUP(C518,SwiggyInvoiceAnnexture!$B$3:$B992,SwiggyInvoiceAnnexture!$A$3:$A992,"Order Not Found",0,1)</f>
        <v>45854</v>
      </c>
      <c r="C518" s="48">
        <v>2.1129464768157E14</v>
      </c>
      <c r="D518" s="48" t="s">
        <v>1563</v>
      </c>
      <c r="E518" s="248">
        <v>45850.769270833334</v>
      </c>
      <c r="F518" s="248">
        <v>45850.76949074074</v>
      </c>
      <c r="G518" s="248">
        <v>45850.800416666665</v>
      </c>
      <c r="H518" s="43">
        <v>1632.0</v>
      </c>
      <c r="I518" s="48">
        <v>53.9</v>
      </c>
      <c r="J518" s="48">
        <v>26.2</v>
      </c>
      <c r="K518" s="48">
        <v>26.2</v>
      </c>
      <c r="L518" s="48">
        <v>0.0</v>
      </c>
      <c r="M518" s="48">
        <v>0.75</v>
      </c>
      <c r="N518" s="48">
        <v>0.75</v>
      </c>
      <c r="O518" s="43">
        <v>0.0</v>
      </c>
      <c r="P518" s="43">
        <v>0.0</v>
      </c>
      <c r="Q518" s="43">
        <v>0.0</v>
      </c>
      <c r="R518" s="43">
        <v>0.0</v>
      </c>
      <c r="S518" s="48" t="b">
        <v>0</v>
      </c>
      <c r="T518" s="48" t="b">
        <v>0</v>
      </c>
      <c r="U518" s="48" t="b">
        <v>0</v>
      </c>
      <c r="V518" s="43">
        <v>500.0</v>
      </c>
      <c r="W518" s="43">
        <v>0.0</v>
      </c>
      <c r="X518" s="43">
        <v>30.0</v>
      </c>
      <c r="Y518" s="48" t="s">
        <v>955</v>
      </c>
      <c r="Z518" s="48" t="s">
        <v>955</v>
      </c>
      <c r="AA518" s="48" t="s">
        <v>955</v>
      </c>
      <c r="AB518" s="48" t="s">
        <v>1967</v>
      </c>
      <c r="AC518" s="48">
        <v>2.0</v>
      </c>
      <c r="AD518" s="48" t="s">
        <v>1968</v>
      </c>
      <c r="AE518" s="48" t="s">
        <v>955</v>
      </c>
      <c r="AF518" s="48" t="s">
        <v>955</v>
      </c>
      <c r="AG518" s="48" t="s">
        <v>2254</v>
      </c>
      <c r="AH518" s="48" t="s">
        <v>2255</v>
      </c>
      <c r="AI518" s="48"/>
      <c r="AJ518" s="48"/>
      <c r="AK518" s="48"/>
    </row>
    <row r="519" ht="22.5" customHeight="1">
      <c r="A519" s="48">
        <v>4.0</v>
      </c>
      <c r="B519" s="227">
        <f t="array" ref="B519">XLOOKUP(C519,SwiggyInvoiceAnnexture!$B$3:$B992,SwiggyInvoiceAnnexture!$A$3:$A992,"Order Not Found",0,1)</f>
        <v>45854</v>
      </c>
      <c r="C519" s="48">
        <v>2.11299854715352E14</v>
      </c>
      <c r="D519" s="48" t="s">
        <v>1563</v>
      </c>
      <c r="E519" s="248">
        <v>45850.82952546296</v>
      </c>
      <c r="F519" s="248">
        <v>45850.829733796294</v>
      </c>
      <c r="G519" s="248">
        <v>45850.85162037037</v>
      </c>
      <c r="H519" s="43">
        <v>881.0</v>
      </c>
      <c r="I519" s="48">
        <v>37.22</v>
      </c>
      <c r="J519" s="48">
        <v>18.23</v>
      </c>
      <c r="K519" s="48">
        <v>18.23</v>
      </c>
      <c r="L519" s="48">
        <v>0.0</v>
      </c>
      <c r="M519" s="48">
        <v>0.38</v>
      </c>
      <c r="N519" s="48">
        <v>0.38</v>
      </c>
      <c r="O519" s="43">
        <v>0.0</v>
      </c>
      <c r="P519" s="43">
        <v>0.0</v>
      </c>
      <c r="Q519" s="43">
        <v>0.0</v>
      </c>
      <c r="R519" s="43">
        <v>0.0</v>
      </c>
      <c r="S519" s="48" t="b">
        <v>0</v>
      </c>
      <c r="T519" s="48" t="b">
        <v>0</v>
      </c>
      <c r="U519" s="48" t="b">
        <v>0</v>
      </c>
      <c r="V519" s="43">
        <v>0.0</v>
      </c>
      <c r="W519" s="43">
        <v>100.0</v>
      </c>
      <c r="X519" s="43">
        <v>15.0</v>
      </c>
      <c r="Y519" s="48" t="s">
        <v>955</v>
      </c>
      <c r="Z519" s="48" t="s">
        <v>955</v>
      </c>
      <c r="AA519" s="48" t="s">
        <v>955</v>
      </c>
      <c r="AB519" s="48" t="s">
        <v>1967</v>
      </c>
      <c r="AC519" s="48">
        <v>1.0</v>
      </c>
      <c r="AD519" s="48" t="s">
        <v>1968</v>
      </c>
      <c r="AE519" s="48" t="s">
        <v>955</v>
      </c>
      <c r="AF519" s="48" t="s">
        <v>955</v>
      </c>
      <c r="AG519" s="48" t="s">
        <v>2239</v>
      </c>
      <c r="AH519" s="48"/>
      <c r="AI519" s="48"/>
      <c r="AJ519" s="48"/>
      <c r="AK519" s="48"/>
    </row>
    <row r="520" ht="22.5" customHeight="1">
      <c r="A520" s="48">
        <v>3.0</v>
      </c>
      <c r="B520" s="227">
        <f t="array" ref="B520">XLOOKUP(C520,SwiggyInvoiceAnnexture!$B$3:$B992,SwiggyInvoiceAnnexture!$A$3:$A992,"Order Not Found",0,1)</f>
        <v>45854</v>
      </c>
      <c r="C520" s="48">
        <v>2.11301762148032E14</v>
      </c>
      <c r="D520" s="48" t="s">
        <v>1563</v>
      </c>
      <c r="E520" s="248">
        <v>45850.85159722222</v>
      </c>
      <c r="F520" s="248">
        <v>45850.8524537037</v>
      </c>
      <c r="G520" s="248">
        <v>45850.88763888889</v>
      </c>
      <c r="H520" s="43">
        <v>802.0</v>
      </c>
      <c r="I520" s="48">
        <v>38.22</v>
      </c>
      <c r="J520" s="48">
        <v>18.73</v>
      </c>
      <c r="K520" s="48">
        <v>18.73</v>
      </c>
      <c r="L520" s="48">
        <v>0.0</v>
      </c>
      <c r="M520" s="48">
        <v>0.38</v>
      </c>
      <c r="N520" s="48">
        <v>0.38</v>
      </c>
      <c r="O520" s="43">
        <v>0.0</v>
      </c>
      <c r="P520" s="43">
        <v>0.0</v>
      </c>
      <c r="Q520" s="43">
        <v>0.0</v>
      </c>
      <c r="R520" s="43">
        <v>0.0</v>
      </c>
      <c r="S520" s="48" t="b">
        <v>0</v>
      </c>
      <c r="T520" s="48" t="b">
        <v>0</v>
      </c>
      <c r="U520" s="48" t="b">
        <v>0</v>
      </c>
      <c r="V520" s="43">
        <v>0.0</v>
      </c>
      <c r="W520" s="43">
        <v>0.0</v>
      </c>
      <c r="X520" s="43">
        <v>15.0</v>
      </c>
      <c r="Y520" s="48" t="s">
        <v>955</v>
      </c>
      <c r="Z520" s="48" t="s">
        <v>955</v>
      </c>
      <c r="AA520" s="48" t="s">
        <v>955</v>
      </c>
      <c r="AB520" s="48" t="s">
        <v>1967</v>
      </c>
      <c r="AC520" s="48">
        <v>1.0</v>
      </c>
      <c r="AD520" s="48" t="s">
        <v>1968</v>
      </c>
      <c r="AE520" s="48" t="s">
        <v>955</v>
      </c>
      <c r="AF520" s="48" t="s">
        <v>955</v>
      </c>
      <c r="AG520" s="48" t="s">
        <v>2256</v>
      </c>
      <c r="AH520" s="48"/>
      <c r="AI520" s="48"/>
      <c r="AJ520" s="48"/>
      <c r="AK520" s="48"/>
    </row>
    <row r="521" ht="22.5" customHeight="1">
      <c r="A521" s="48">
        <v>2.0</v>
      </c>
      <c r="B521" s="227">
        <f t="array" ref="B521">XLOOKUP(C521,SwiggyInvoiceAnnexture!$B$3:$B992,SwiggyInvoiceAnnexture!$A$3:$A992,"Order Not Found",0,1)</f>
        <v>45854</v>
      </c>
      <c r="C521" s="48">
        <v>2.11302923327638E14</v>
      </c>
      <c r="D521" s="48" t="s">
        <v>1563</v>
      </c>
      <c r="E521" s="248">
        <v>45850.86510416667</v>
      </c>
      <c r="F521" s="248">
        <v>45850.865277777775</v>
      </c>
      <c r="G521" s="248">
        <v>45850.90287037037</v>
      </c>
      <c r="H521" s="43">
        <v>1547.0</v>
      </c>
      <c r="I521" s="48">
        <v>68.9</v>
      </c>
      <c r="J521" s="48">
        <v>33.7</v>
      </c>
      <c r="K521" s="48">
        <v>33.7</v>
      </c>
      <c r="L521" s="48">
        <v>0.0</v>
      </c>
      <c r="M521" s="48">
        <v>0.75</v>
      </c>
      <c r="N521" s="48">
        <v>0.75</v>
      </c>
      <c r="O521" s="43">
        <v>0.0</v>
      </c>
      <c r="P521" s="43">
        <v>0.0</v>
      </c>
      <c r="Q521" s="43">
        <v>0.0</v>
      </c>
      <c r="R521" s="43">
        <v>0.0</v>
      </c>
      <c r="S521" s="48" t="b">
        <v>0</v>
      </c>
      <c r="T521" s="48" t="b">
        <v>0</v>
      </c>
      <c r="U521" s="48" t="b">
        <v>0</v>
      </c>
      <c r="V521" s="43">
        <v>0.0</v>
      </c>
      <c r="W521" s="43">
        <v>99.99</v>
      </c>
      <c r="X521" s="43">
        <v>30.0</v>
      </c>
      <c r="Y521" s="48" t="s">
        <v>955</v>
      </c>
      <c r="Z521" s="48" t="s">
        <v>955</v>
      </c>
      <c r="AA521" s="48" t="s">
        <v>955</v>
      </c>
      <c r="AB521" s="48" t="s">
        <v>1991</v>
      </c>
      <c r="AC521" s="48">
        <v>2.0</v>
      </c>
      <c r="AD521" s="48" t="s">
        <v>1968</v>
      </c>
      <c r="AE521" s="48" t="s">
        <v>955</v>
      </c>
      <c r="AF521" s="48" t="s">
        <v>955</v>
      </c>
      <c r="AG521" s="48" t="s">
        <v>2257</v>
      </c>
      <c r="AH521" s="48" t="s">
        <v>2258</v>
      </c>
      <c r="AI521" s="48"/>
      <c r="AJ521" s="48"/>
      <c r="AK521" s="48"/>
    </row>
    <row r="522" ht="22.5" customHeight="1">
      <c r="A522" s="48">
        <v>1.0</v>
      </c>
      <c r="B522" s="227">
        <f t="array" ref="B522">XLOOKUP(C522,SwiggyInvoiceAnnexture!$B$3:$B992,SwiggyInvoiceAnnexture!$A$3:$A992,"Order Not Found",0,1)</f>
        <v>45854</v>
      </c>
      <c r="C522" s="48">
        <v>2.11306756064017E14</v>
      </c>
      <c r="D522" s="48" t="s">
        <v>1563</v>
      </c>
      <c r="E522" s="248">
        <v>45850.90961805556</v>
      </c>
      <c r="F522" s="248">
        <v>45850.910405092596</v>
      </c>
      <c r="G522" s="248">
        <v>45850.94505787037</v>
      </c>
      <c r="H522" s="43">
        <v>745.0</v>
      </c>
      <c r="I522" s="48">
        <v>30.72</v>
      </c>
      <c r="J522" s="48">
        <v>14.98</v>
      </c>
      <c r="K522" s="48">
        <v>14.98</v>
      </c>
      <c r="L522" s="48">
        <v>0.0</v>
      </c>
      <c r="M522" s="48">
        <v>0.38</v>
      </c>
      <c r="N522" s="48">
        <v>0.38</v>
      </c>
      <c r="O522" s="43">
        <v>0.0</v>
      </c>
      <c r="P522" s="43">
        <v>0.0</v>
      </c>
      <c r="Q522" s="43">
        <v>0.0</v>
      </c>
      <c r="R522" s="43">
        <v>0.0</v>
      </c>
      <c r="S522" s="48" t="b">
        <v>0</v>
      </c>
      <c r="T522" s="48" t="b">
        <v>0</v>
      </c>
      <c r="U522" s="48" t="b">
        <v>0</v>
      </c>
      <c r="V522" s="43">
        <v>0.0</v>
      </c>
      <c r="W522" s="43">
        <v>100.0</v>
      </c>
      <c r="X522" s="43">
        <v>15.0</v>
      </c>
      <c r="Y522" s="48" t="s">
        <v>955</v>
      </c>
      <c r="Z522" s="48" t="s">
        <v>955</v>
      </c>
      <c r="AA522" s="48" t="s">
        <v>955</v>
      </c>
      <c r="AB522" s="48" t="s">
        <v>1967</v>
      </c>
      <c r="AC522" s="48">
        <v>1.0</v>
      </c>
      <c r="AD522" s="48" t="s">
        <v>1968</v>
      </c>
      <c r="AE522" s="48" t="s">
        <v>955</v>
      </c>
      <c r="AF522" s="48" t="s">
        <v>955</v>
      </c>
      <c r="AG522" s="48" t="s">
        <v>2217</v>
      </c>
      <c r="AH522" s="48"/>
      <c r="AI522" s="48"/>
      <c r="AJ522" s="48"/>
      <c r="AK522" s="48"/>
    </row>
  </sheetData>
  <dataValidations>
    <dataValidation type="custom" allowBlank="1" showDropDown="1" sqref="E2:G522">
      <formula1>OR(NOT(ISERROR(DATEVALUE(E2))), AND(ISNUMBER(E2), LEFT(CELL("format", E2))="D"))</formula1>
    </dataValidation>
    <dataValidation type="custom" allowBlank="1" showDropDown="1" sqref="H2:H522 O2:R522 V2:X522">
      <formula1>AND(ISNUMBER(H2),(NOT(OR(NOT(ISERROR(DATEVALUE(H2))), AND(ISNUMBER(H2), LEFT(CELL("format", H2))="D")))))</formula1>
    </dataValidation>
  </dataValidations>
  <drawing r:id="rId2"/>
  <legacyDrawing r:id="rId3"/>
  <tableParts count="1">
    <tablePart r:id="rId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75"/>
    <col customWidth="1" min="3" max="3" width="15.0"/>
    <col customWidth="1" min="4" max="4" width="18.5"/>
    <col customWidth="1" min="5" max="5" width="23.13"/>
    <col customWidth="1" min="6" max="6" width="20.38"/>
    <col customWidth="1" min="7" max="7" width="14.25"/>
    <col customWidth="1" min="8" max="8" width="21.63"/>
    <col customWidth="1" min="9" max="9" width="21.5"/>
    <col customWidth="1" min="10" max="10" width="16.5"/>
    <col customWidth="1" min="11" max="11" width="20.0"/>
    <col customWidth="1" min="12" max="12" width="17.0"/>
    <col customWidth="1" min="13" max="13" width="17.13"/>
    <col customWidth="1" min="14" max="14" width="16.5"/>
    <col customWidth="1" min="15" max="15" width="26.88"/>
    <col customWidth="1" min="16" max="16" width="27.0"/>
    <col customWidth="1" min="17" max="17" width="26.38"/>
    <col customWidth="1" min="18" max="19" width="24.63"/>
    <col customWidth="1" min="20" max="20" width="24.0"/>
    <col customWidth="1" min="21" max="21" width="19.88"/>
    <col customWidth="1" min="22" max="22" width="24.75"/>
    <col customWidth="1" min="23" max="23" width="27.38"/>
    <col customWidth="1" min="24" max="24" width="28.63"/>
    <col customWidth="1" min="25" max="25" width="34.88"/>
    <col customWidth="1" min="26" max="26" width="20.63"/>
    <col customWidth="1" min="27" max="27" width="21.63"/>
    <col customWidth="1" min="28" max="28" width="27.38"/>
    <col customWidth="1" min="29" max="29" width="27.0"/>
    <col customWidth="1" min="30" max="30" width="15.5"/>
    <col customWidth="1" min="31" max="31" width="13.75"/>
    <col customWidth="1" min="32" max="32" width="12.88"/>
    <col customWidth="1" min="33" max="33" width="29.13"/>
    <col customWidth="1" min="34" max="34" width="17.63"/>
    <col customWidth="1" min="35" max="37" width="37.63"/>
  </cols>
  <sheetData>
    <row r="1" ht="22.5" customHeight="1">
      <c r="A1" s="5" t="s">
        <v>1231</v>
      </c>
      <c r="B1" s="6" t="s">
        <v>981</v>
      </c>
      <c r="C1" s="251" t="s">
        <v>1513</v>
      </c>
      <c r="D1" s="5" t="s">
        <v>1933</v>
      </c>
      <c r="E1" s="5" t="s">
        <v>1934</v>
      </c>
      <c r="F1" s="5" t="s">
        <v>1935</v>
      </c>
      <c r="G1" s="5" t="s">
        <v>1936</v>
      </c>
      <c r="H1" s="5" t="s">
        <v>2259</v>
      </c>
      <c r="I1" s="5" t="s">
        <v>1937</v>
      </c>
      <c r="J1" s="5" t="s">
        <v>2260</v>
      </c>
      <c r="K1" s="5" t="s">
        <v>1006</v>
      </c>
      <c r="L1" s="5" t="s">
        <v>1938</v>
      </c>
      <c r="M1" s="5" t="s">
        <v>1939</v>
      </c>
      <c r="N1" s="5" t="s">
        <v>1940</v>
      </c>
      <c r="O1" s="5" t="s">
        <v>1941</v>
      </c>
      <c r="P1" s="5" t="s">
        <v>1942</v>
      </c>
      <c r="Q1" s="5" t="s">
        <v>1943</v>
      </c>
      <c r="R1" s="5" t="s">
        <v>1944</v>
      </c>
      <c r="S1" s="5" t="s">
        <v>1945</v>
      </c>
      <c r="T1" s="5" t="s">
        <v>1946</v>
      </c>
      <c r="U1" s="5" t="s">
        <v>1947</v>
      </c>
      <c r="V1" s="5" t="s">
        <v>1948</v>
      </c>
      <c r="W1" s="5" t="s">
        <v>1949</v>
      </c>
      <c r="X1" s="5" t="s">
        <v>1950</v>
      </c>
      <c r="Y1" s="5" t="s">
        <v>1951</v>
      </c>
      <c r="Z1" s="5" t="s">
        <v>1952</v>
      </c>
      <c r="AA1" s="5" t="s">
        <v>1953</v>
      </c>
      <c r="AB1" s="5" t="s">
        <v>1954</v>
      </c>
      <c r="AC1" s="5" t="s">
        <v>1955</v>
      </c>
      <c r="AD1" s="5" t="s">
        <v>1956</v>
      </c>
      <c r="AE1" s="5" t="s">
        <v>1957</v>
      </c>
      <c r="AF1" s="5" t="s">
        <v>1958</v>
      </c>
      <c r="AG1" s="5" t="s">
        <v>1959</v>
      </c>
      <c r="AH1" s="5" t="s">
        <v>1960</v>
      </c>
      <c r="AI1" s="5" t="s">
        <v>1961</v>
      </c>
      <c r="AJ1" s="5" t="s">
        <v>1962</v>
      </c>
      <c r="AK1" s="5" t="s">
        <v>1963</v>
      </c>
      <c r="AL1" s="5" t="s">
        <v>1964</v>
      </c>
      <c r="AM1" s="5" t="s">
        <v>1965</v>
      </c>
      <c r="AN1" s="5" t="s">
        <v>1966</v>
      </c>
    </row>
    <row r="2" ht="22.5" customHeight="1">
      <c r="A2" s="58">
        <v>1.0</v>
      </c>
      <c r="B2" s="252">
        <v>45763.0</v>
      </c>
      <c r="C2" s="253">
        <v>2.03323727833985E14</v>
      </c>
      <c r="D2" s="58" t="s">
        <v>1563</v>
      </c>
      <c r="G2" s="58">
        <v>45965.54652</v>
      </c>
      <c r="H2" s="58">
        <v>42461.0</v>
      </c>
      <c r="I2" s="225">
        <v>420.0</v>
      </c>
      <c r="J2" s="225">
        <v>420.0</v>
      </c>
      <c r="K2" s="225">
        <v>0.0</v>
      </c>
      <c r="L2" s="225">
        <v>20.0</v>
      </c>
      <c r="M2" s="225">
        <v>10.0</v>
      </c>
      <c r="N2" s="225">
        <v>10.0</v>
      </c>
      <c r="O2" s="225">
        <v>0.0</v>
      </c>
      <c r="P2" s="225">
        <v>0.0</v>
      </c>
      <c r="Q2" s="225">
        <v>0.0</v>
      </c>
      <c r="R2" s="225">
        <v>0.0</v>
      </c>
      <c r="S2" s="225">
        <v>0.0</v>
      </c>
      <c r="T2" s="225">
        <v>0.0</v>
      </c>
      <c r="U2" s="225">
        <v>0.0</v>
      </c>
      <c r="V2" s="58" t="b">
        <v>0</v>
      </c>
      <c r="W2" s="58" t="b">
        <v>0</v>
      </c>
      <c r="X2" s="58" t="b">
        <v>0</v>
      </c>
      <c r="Y2" s="225">
        <v>0.0</v>
      </c>
      <c r="Z2" s="225">
        <v>0.0</v>
      </c>
      <c r="AA2" s="225">
        <v>0.0</v>
      </c>
      <c r="AB2" s="254"/>
      <c r="AC2" s="254"/>
      <c r="AD2" s="254"/>
      <c r="AE2" s="58" t="s">
        <v>1967</v>
      </c>
      <c r="AF2" s="58">
        <v>1.0</v>
      </c>
      <c r="AG2" s="58" t="s">
        <v>1968</v>
      </c>
      <c r="AJ2" s="58" t="s">
        <v>1969</v>
      </c>
    </row>
    <row r="3" ht="22.5" customHeight="1">
      <c r="A3" s="58">
        <v>2.0</v>
      </c>
      <c r="B3" s="252">
        <v>45763.0</v>
      </c>
      <c r="C3" s="253">
        <v>2.03349440127363E14</v>
      </c>
      <c r="D3" s="58" t="s">
        <v>1563</v>
      </c>
      <c r="E3" s="58">
        <v>45965.81079</v>
      </c>
      <c r="F3" s="58">
        <v>45965.81363</v>
      </c>
      <c r="G3" s="58">
        <v>45965.83762</v>
      </c>
      <c r="H3" s="58">
        <v>42461.0</v>
      </c>
      <c r="I3" s="225">
        <v>798.0</v>
      </c>
      <c r="J3" s="225">
        <v>798.0</v>
      </c>
      <c r="K3" s="225">
        <v>0.0</v>
      </c>
      <c r="L3" s="225">
        <v>38.0</v>
      </c>
      <c r="M3" s="225">
        <v>18.75</v>
      </c>
      <c r="N3" s="225">
        <v>18.75</v>
      </c>
      <c r="O3" s="225">
        <v>0.0</v>
      </c>
      <c r="P3" s="225">
        <v>0.25</v>
      </c>
      <c r="Q3" s="225">
        <v>0.25</v>
      </c>
      <c r="R3" s="225">
        <v>0.0</v>
      </c>
      <c r="S3" s="225">
        <v>0.0</v>
      </c>
      <c r="T3" s="225">
        <v>0.0</v>
      </c>
      <c r="U3" s="225">
        <v>0.0</v>
      </c>
      <c r="V3" s="58" t="b">
        <v>0</v>
      </c>
      <c r="W3" s="58" t="b">
        <v>0</v>
      </c>
      <c r="X3" s="58" t="b">
        <v>0</v>
      </c>
      <c r="Y3" s="225">
        <v>0.0</v>
      </c>
      <c r="Z3" s="225">
        <v>0.0</v>
      </c>
      <c r="AA3" s="225">
        <v>10.0</v>
      </c>
      <c r="AB3" s="254"/>
      <c r="AC3" s="254"/>
      <c r="AD3" s="254"/>
      <c r="AE3" s="58" t="s">
        <v>1967</v>
      </c>
      <c r="AF3" s="58">
        <v>1.0</v>
      </c>
      <c r="AG3" s="58" t="s">
        <v>1968</v>
      </c>
      <c r="AJ3" s="58" t="s">
        <v>1970</v>
      </c>
    </row>
    <row r="4" ht="22.5" customHeight="1">
      <c r="A4" s="58">
        <v>3.0</v>
      </c>
      <c r="B4" s="252">
        <v>45763.0</v>
      </c>
      <c r="C4" s="253">
        <v>2.03359178077774E14</v>
      </c>
      <c r="D4" s="58" t="s">
        <v>1563</v>
      </c>
      <c r="E4" s="58">
        <v>45965.9236</v>
      </c>
      <c r="F4" s="58">
        <v>45965.92535</v>
      </c>
      <c r="G4" s="58">
        <v>45965.95944</v>
      </c>
      <c r="H4" s="58">
        <v>42461.0</v>
      </c>
      <c r="I4" s="225">
        <v>1312.0</v>
      </c>
      <c r="J4" s="225">
        <v>1312.5</v>
      </c>
      <c r="K4" s="225">
        <v>-0.5</v>
      </c>
      <c r="L4" s="225">
        <v>62.5</v>
      </c>
      <c r="M4" s="225">
        <v>31.25</v>
      </c>
      <c r="N4" s="225">
        <v>31.25</v>
      </c>
      <c r="O4" s="225">
        <v>0.0</v>
      </c>
      <c r="P4" s="225">
        <v>0.0</v>
      </c>
      <c r="Q4" s="225">
        <v>0.0</v>
      </c>
      <c r="R4" s="225">
        <v>0.0</v>
      </c>
      <c r="S4" s="225">
        <v>0.0</v>
      </c>
      <c r="T4" s="225">
        <v>0.0</v>
      </c>
      <c r="U4" s="225">
        <v>0.0</v>
      </c>
      <c r="V4" s="58" t="b">
        <v>0</v>
      </c>
      <c r="W4" s="58" t="b">
        <v>0</v>
      </c>
      <c r="X4" s="58" t="b">
        <v>0</v>
      </c>
      <c r="Y4" s="225">
        <v>0.0</v>
      </c>
      <c r="Z4" s="225">
        <v>0.0</v>
      </c>
      <c r="AA4" s="225">
        <v>0.0</v>
      </c>
      <c r="AB4" s="254"/>
      <c r="AC4" s="254"/>
      <c r="AD4" s="254"/>
      <c r="AE4" s="58" t="s">
        <v>1967</v>
      </c>
      <c r="AF4" s="58">
        <v>1.0</v>
      </c>
      <c r="AG4" s="58" t="s">
        <v>1968</v>
      </c>
      <c r="AJ4" s="58" t="s">
        <v>1971</v>
      </c>
    </row>
    <row r="5" ht="22.5" customHeight="1">
      <c r="A5" s="58">
        <v>4.0</v>
      </c>
      <c r="B5" s="252">
        <v>45763.0</v>
      </c>
      <c r="C5" s="253">
        <v>2.0343365705677E14</v>
      </c>
      <c r="D5" s="58" t="s">
        <v>1563</v>
      </c>
      <c r="E5" s="58">
        <v>45995.78542</v>
      </c>
      <c r="F5" s="58">
        <v>45995.78723</v>
      </c>
      <c r="G5" s="58">
        <v>45995.81308</v>
      </c>
      <c r="H5" s="58">
        <v>42461.0</v>
      </c>
      <c r="I5" s="225">
        <v>562.0</v>
      </c>
      <c r="J5" s="225">
        <v>561.76</v>
      </c>
      <c r="K5" s="225">
        <v>0.24</v>
      </c>
      <c r="L5" s="225">
        <v>26.76</v>
      </c>
      <c r="M5" s="225">
        <v>13.13</v>
      </c>
      <c r="N5" s="225">
        <v>13.13</v>
      </c>
      <c r="O5" s="225">
        <v>0.0</v>
      </c>
      <c r="P5" s="225">
        <v>0.25</v>
      </c>
      <c r="Q5" s="225">
        <v>0.25</v>
      </c>
      <c r="R5" s="225">
        <v>0.0</v>
      </c>
      <c r="S5" s="225">
        <v>0.0</v>
      </c>
      <c r="T5" s="225">
        <v>0.0</v>
      </c>
      <c r="U5" s="225">
        <v>0.0</v>
      </c>
      <c r="V5" s="58" t="b">
        <v>0</v>
      </c>
      <c r="W5" s="58" t="b">
        <v>0</v>
      </c>
      <c r="X5" s="58" t="b">
        <v>0</v>
      </c>
      <c r="Y5" s="225">
        <v>0.0</v>
      </c>
      <c r="Z5" s="225">
        <v>0.0</v>
      </c>
      <c r="AA5" s="225">
        <v>10.0</v>
      </c>
      <c r="AB5" s="254"/>
      <c r="AC5" s="254"/>
      <c r="AD5" s="254"/>
      <c r="AE5" s="58" t="s">
        <v>1967</v>
      </c>
      <c r="AF5" s="58">
        <v>1.0</v>
      </c>
      <c r="AG5" s="58" t="s">
        <v>1968</v>
      </c>
      <c r="AJ5" s="58" t="s">
        <v>1972</v>
      </c>
    </row>
    <row r="6" ht="22.5" customHeight="1">
      <c r="A6" s="58">
        <v>5.0</v>
      </c>
      <c r="B6" s="252">
        <v>45763.0</v>
      </c>
      <c r="C6" s="253">
        <v>2.03435912866093E14</v>
      </c>
      <c r="D6" s="58" t="s">
        <v>1563</v>
      </c>
      <c r="E6" s="58">
        <v>45995.8115</v>
      </c>
      <c r="F6" s="58">
        <v>45995.81176</v>
      </c>
      <c r="G6" s="58">
        <v>45995.83512</v>
      </c>
      <c r="H6" s="58">
        <v>42461.0</v>
      </c>
      <c r="I6" s="225">
        <v>1171.0</v>
      </c>
      <c r="J6" s="225">
        <v>1170.76</v>
      </c>
      <c r="K6" s="225">
        <v>0.24</v>
      </c>
      <c r="L6" s="225">
        <v>55.76</v>
      </c>
      <c r="M6" s="225">
        <v>27.63</v>
      </c>
      <c r="N6" s="225">
        <v>27.63</v>
      </c>
      <c r="O6" s="225">
        <v>0.0</v>
      </c>
      <c r="P6" s="225">
        <v>0.25</v>
      </c>
      <c r="Q6" s="225">
        <v>0.25</v>
      </c>
      <c r="R6" s="225">
        <v>0.0</v>
      </c>
      <c r="S6" s="225">
        <v>0.0</v>
      </c>
      <c r="T6" s="225">
        <v>0.0</v>
      </c>
      <c r="U6" s="225">
        <v>0.0</v>
      </c>
      <c r="V6" s="58" t="b">
        <v>0</v>
      </c>
      <c r="W6" s="58" t="b">
        <v>0</v>
      </c>
      <c r="X6" s="58" t="b">
        <v>0</v>
      </c>
      <c r="Y6" s="225">
        <v>0.0</v>
      </c>
      <c r="Z6" s="225">
        <v>0.0</v>
      </c>
      <c r="AA6" s="225">
        <v>10.0</v>
      </c>
      <c r="AB6" s="254"/>
      <c r="AC6" s="254"/>
      <c r="AD6" s="254"/>
      <c r="AE6" s="58" t="s">
        <v>1967</v>
      </c>
      <c r="AF6" s="58">
        <v>2.0</v>
      </c>
      <c r="AG6" s="58" t="s">
        <v>1968</v>
      </c>
      <c r="AJ6" s="58" t="s">
        <v>1973</v>
      </c>
      <c r="AK6" s="58" t="s">
        <v>1974</v>
      </c>
    </row>
    <row r="7" ht="22.5" customHeight="1">
      <c r="A7" s="58">
        <v>6.0</v>
      </c>
      <c r="B7" s="252">
        <v>45763.0</v>
      </c>
      <c r="C7" s="253">
        <v>2.03438608676679E14</v>
      </c>
      <c r="D7" s="58" t="s">
        <v>1563</v>
      </c>
      <c r="E7" s="58">
        <v>45995.84313</v>
      </c>
      <c r="F7" s="58">
        <v>45995.84345</v>
      </c>
      <c r="G7" s="58">
        <v>45995.87175</v>
      </c>
      <c r="H7" s="58">
        <v>42461.0</v>
      </c>
      <c r="I7" s="225">
        <v>1255.0</v>
      </c>
      <c r="J7" s="225">
        <v>1254.76</v>
      </c>
      <c r="K7" s="225">
        <v>0.24</v>
      </c>
      <c r="L7" s="225">
        <v>59.76</v>
      </c>
      <c r="M7" s="225">
        <v>29.63</v>
      </c>
      <c r="N7" s="225">
        <v>29.63</v>
      </c>
      <c r="O7" s="225">
        <v>0.0</v>
      </c>
      <c r="P7" s="225">
        <v>0.25</v>
      </c>
      <c r="Q7" s="225">
        <v>0.25</v>
      </c>
      <c r="R7" s="225">
        <v>0.0</v>
      </c>
      <c r="S7" s="225">
        <v>0.0</v>
      </c>
      <c r="T7" s="225">
        <v>0.0</v>
      </c>
      <c r="U7" s="225">
        <v>0.0</v>
      </c>
      <c r="V7" s="58" t="b">
        <v>0</v>
      </c>
      <c r="W7" s="58" t="b">
        <v>0</v>
      </c>
      <c r="X7" s="58" t="b">
        <v>0</v>
      </c>
      <c r="Y7" s="225">
        <v>0.0</v>
      </c>
      <c r="Z7" s="225">
        <v>0.0</v>
      </c>
      <c r="AA7" s="225">
        <v>10.0</v>
      </c>
      <c r="AB7" s="254"/>
      <c r="AC7" s="254"/>
      <c r="AD7" s="254"/>
      <c r="AE7" s="58" t="s">
        <v>1967</v>
      </c>
      <c r="AF7" s="58">
        <v>3.0</v>
      </c>
      <c r="AG7" s="58" t="s">
        <v>1968</v>
      </c>
      <c r="AJ7" s="58" t="s">
        <v>1975</v>
      </c>
      <c r="AK7" s="58" t="s">
        <v>1976</v>
      </c>
      <c r="AL7" s="58" t="s">
        <v>1977</v>
      </c>
    </row>
    <row r="8" ht="22.5" customHeight="1">
      <c r="A8" s="58">
        <v>7.0</v>
      </c>
      <c r="B8" s="252">
        <v>45763.0</v>
      </c>
      <c r="C8" s="253">
        <v>2.03438922167612E14</v>
      </c>
      <c r="D8" s="58" t="s">
        <v>1563</v>
      </c>
      <c r="E8" s="58">
        <v>45995.84657</v>
      </c>
      <c r="F8" s="58">
        <v>45995.84668</v>
      </c>
      <c r="G8" s="58">
        <v>45995.87917</v>
      </c>
      <c r="H8" s="58">
        <v>42461.0</v>
      </c>
      <c r="I8" s="225">
        <v>1354.0</v>
      </c>
      <c r="J8" s="225">
        <v>1354.5</v>
      </c>
      <c r="K8" s="225">
        <v>-0.5</v>
      </c>
      <c r="L8" s="225">
        <v>64.5</v>
      </c>
      <c r="M8" s="225">
        <v>32.25</v>
      </c>
      <c r="N8" s="225">
        <v>32.25</v>
      </c>
      <c r="O8" s="225">
        <v>0.0</v>
      </c>
      <c r="P8" s="225">
        <v>0.0</v>
      </c>
      <c r="Q8" s="225">
        <v>0.0</v>
      </c>
      <c r="R8" s="225">
        <v>0.0</v>
      </c>
      <c r="S8" s="225">
        <v>0.0</v>
      </c>
      <c r="T8" s="225">
        <v>0.0</v>
      </c>
      <c r="U8" s="225">
        <v>0.0</v>
      </c>
      <c r="V8" s="58" t="b">
        <v>0</v>
      </c>
      <c r="W8" s="58" t="b">
        <v>0</v>
      </c>
      <c r="X8" s="58" t="b">
        <v>0</v>
      </c>
      <c r="Y8" s="225">
        <v>0.0</v>
      </c>
      <c r="Z8" s="225">
        <v>0.0</v>
      </c>
      <c r="AA8" s="225">
        <v>0.0</v>
      </c>
      <c r="AB8" s="254"/>
      <c r="AC8" s="254"/>
      <c r="AD8" s="254"/>
      <c r="AE8" s="58" t="s">
        <v>1967</v>
      </c>
      <c r="AF8" s="58">
        <v>2.0</v>
      </c>
      <c r="AG8" s="58" t="s">
        <v>1968</v>
      </c>
      <c r="AJ8" s="58" t="s">
        <v>1978</v>
      </c>
      <c r="AK8" s="58" t="s">
        <v>1979</v>
      </c>
    </row>
    <row r="9" ht="22.5" customHeight="1">
      <c r="A9" s="58">
        <v>8.0</v>
      </c>
      <c r="B9" s="252">
        <v>45770.0</v>
      </c>
      <c r="C9" s="253">
        <v>2.03508162484177E14</v>
      </c>
      <c r="D9" s="58" t="s">
        <v>1563</v>
      </c>
      <c r="E9" s="255">
        <v>45760.64792824074</v>
      </c>
      <c r="F9" s="255">
        <v>45760.648252314815</v>
      </c>
      <c r="G9" s="255">
        <v>45760.67228009259</v>
      </c>
      <c r="H9" s="58">
        <v>45017.0</v>
      </c>
      <c r="I9" s="225">
        <v>614.0</v>
      </c>
      <c r="J9" s="225">
        <v>614.24</v>
      </c>
      <c r="K9" s="225">
        <v>-0.24</v>
      </c>
      <c r="L9" s="225">
        <v>29.26</v>
      </c>
      <c r="M9" s="225">
        <v>14.38</v>
      </c>
      <c r="N9" s="225">
        <v>14.38</v>
      </c>
      <c r="O9" s="225">
        <v>0.0</v>
      </c>
      <c r="P9" s="225">
        <v>0.25</v>
      </c>
      <c r="Q9" s="225">
        <v>0.25</v>
      </c>
      <c r="R9" s="225">
        <v>0.0</v>
      </c>
      <c r="S9" s="225">
        <v>0.0</v>
      </c>
      <c r="T9" s="225">
        <v>0.0</v>
      </c>
      <c r="U9" s="225">
        <v>0.0</v>
      </c>
      <c r="V9" s="58" t="b">
        <v>0</v>
      </c>
      <c r="W9" s="58" t="b">
        <v>0</v>
      </c>
      <c r="X9" s="58" t="b">
        <v>0</v>
      </c>
      <c r="Y9" s="225">
        <v>0.0</v>
      </c>
      <c r="Z9" s="225">
        <v>0.0</v>
      </c>
      <c r="AA9" s="225">
        <v>10.0</v>
      </c>
      <c r="AB9" s="254"/>
      <c r="AC9" s="254"/>
      <c r="AD9" s="254"/>
      <c r="AE9" s="58" t="s">
        <v>1967</v>
      </c>
      <c r="AF9" s="58">
        <v>1.0</v>
      </c>
      <c r="AG9" s="58" t="s">
        <v>1968</v>
      </c>
      <c r="AJ9" s="58" t="s">
        <v>1975</v>
      </c>
    </row>
    <row r="10" ht="22.5" customHeight="1">
      <c r="A10" s="58">
        <v>9.0</v>
      </c>
      <c r="B10" s="252">
        <v>45770.0</v>
      </c>
      <c r="C10" s="253">
        <v>2.03521051067944E14</v>
      </c>
      <c r="D10" s="58" t="s">
        <v>1563</v>
      </c>
      <c r="E10" s="255">
        <v>45760.79717592592</v>
      </c>
      <c r="F10" s="255">
        <v>45760.79785879629</v>
      </c>
      <c r="G10" s="255">
        <v>45760.8290625</v>
      </c>
      <c r="H10" s="58">
        <v>45017.0</v>
      </c>
      <c r="I10" s="225">
        <v>2005.0</v>
      </c>
      <c r="J10" s="225">
        <v>2005.5</v>
      </c>
      <c r="K10" s="225">
        <v>-0.5</v>
      </c>
      <c r="L10" s="225">
        <v>95.5</v>
      </c>
      <c r="M10" s="225">
        <v>47.75</v>
      </c>
      <c r="N10" s="225">
        <v>47.75</v>
      </c>
      <c r="O10" s="225">
        <v>0.0</v>
      </c>
      <c r="P10" s="225">
        <v>0.0</v>
      </c>
      <c r="Q10" s="225">
        <v>0.0</v>
      </c>
      <c r="R10" s="225">
        <v>0.0</v>
      </c>
      <c r="S10" s="225">
        <v>0.0</v>
      </c>
      <c r="T10" s="225">
        <v>0.0</v>
      </c>
      <c r="U10" s="225">
        <v>0.0</v>
      </c>
      <c r="V10" s="58" t="b">
        <v>0</v>
      </c>
      <c r="W10" s="58" t="b">
        <v>0</v>
      </c>
      <c r="X10" s="58" t="b">
        <v>0</v>
      </c>
      <c r="Y10" s="225">
        <v>0.0</v>
      </c>
      <c r="Z10" s="225">
        <v>0.0</v>
      </c>
      <c r="AA10" s="225">
        <v>0.0</v>
      </c>
      <c r="AB10" s="254"/>
      <c r="AC10" s="254"/>
      <c r="AD10" s="254"/>
      <c r="AE10" s="58" t="s">
        <v>1967</v>
      </c>
      <c r="AF10" s="58">
        <v>3.0</v>
      </c>
      <c r="AG10" s="58" t="s">
        <v>1968</v>
      </c>
      <c r="AJ10" s="58" t="s">
        <v>1980</v>
      </c>
      <c r="AK10" s="58" t="s">
        <v>1981</v>
      </c>
      <c r="AL10" s="58" t="s">
        <v>1982</v>
      </c>
    </row>
    <row r="11" ht="22.5" customHeight="1">
      <c r="A11" s="58">
        <v>10.0</v>
      </c>
      <c r="B11" s="252">
        <v>45770.0</v>
      </c>
      <c r="C11" s="253">
        <v>2.03536479647997E14</v>
      </c>
      <c r="D11" s="58" t="s">
        <v>1563</v>
      </c>
      <c r="E11" s="255">
        <v>45760.9756712963</v>
      </c>
      <c r="F11" s="255">
        <v>45760.97670138889</v>
      </c>
      <c r="G11" s="255">
        <v>45761.00984953704</v>
      </c>
      <c r="H11" s="58">
        <v>45017.0</v>
      </c>
      <c r="I11" s="225">
        <v>1417.0</v>
      </c>
      <c r="J11" s="225">
        <v>1417.5</v>
      </c>
      <c r="K11" s="225">
        <v>-0.5</v>
      </c>
      <c r="L11" s="225">
        <v>67.5</v>
      </c>
      <c r="M11" s="225">
        <v>33.5</v>
      </c>
      <c r="N11" s="225">
        <v>33.5</v>
      </c>
      <c r="O11" s="225">
        <v>0.0</v>
      </c>
      <c r="P11" s="225">
        <v>0.25</v>
      </c>
      <c r="Q11" s="225">
        <v>0.25</v>
      </c>
      <c r="R11" s="225">
        <v>0.0</v>
      </c>
      <c r="S11" s="225">
        <v>0.0</v>
      </c>
      <c r="T11" s="225">
        <v>0.0</v>
      </c>
      <c r="U11" s="225">
        <v>0.0</v>
      </c>
      <c r="V11" s="58" t="b">
        <v>0</v>
      </c>
      <c r="W11" s="58" t="b">
        <v>0</v>
      </c>
      <c r="X11" s="58" t="b">
        <v>0</v>
      </c>
      <c r="Y11" s="225">
        <v>0.0</v>
      </c>
      <c r="Z11" s="225">
        <v>0.0</v>
      </c>
      <c r="AA11" s="225">
        <v>10.0</v>
      </c>
      <c r="AB11" s="254"/>
      <c r="AC11" s="254"/>
      <c r="AD11" s="254"/>
      <c r="AE11" s="58" t="s">
        <v>1967</v>
      </c>
      <c r="AF11" s="58">
        <v>3.0</v>
      </c>
      <c r="AG11" s="58" t="s">
        <v>1968</v>
      </c>
      <c r="AJ11" s="58" t="s">
        <v>1983</v>
      </c>
      <c r="AK11" s="58" t="s">
        <v>1984</v>
      </c>
      <c r="AL11" s="58" t="s">
        <v>1969</v>
      </c>
    </row>
    <row r="12" ht="22.5" customHeight="1">
      <c r="A12" s="58">
        <v>11.0</v>
      </c>
      <c r="B12" s="252">
        <v>45770.0</v>
      </c>
      <c r="C12" s="253">
        <v>2.03595884273246E14</v>
      </c>
      <c r="D12" s="58" t="s">
        <v>1563</v>
      </c>
      <c r="E12" s="255">
        <v>45761.66315972222</v>
      </c>
      <c r="F12" s="255">
        <v>45761.6634837963</v>
      </c>
      <c r="G12" s="255">
        <v>45761.70450231482</v>
      </c>
      <c r="H12" s="58">
        <v>45017.0</v>
      </c>
      <c r="I12" s="225">
        <v>559.0</v>
      </c>
      <c r="J12" s="225">
        <v>509.24</v>
      </c>
      <c r="K12" s="225">
        <v>49.76</v>
      </c>
      <c r="L12" s="225">
        <v>24.26</v>
      </c>
      <c r="M12" s="225">
        <v>11.88</v>
      </c>
      <c r="N12" s="225">
        <v>11.88</v>
      </c>
      <c r="O12" s="225">
        <v>0.0</v>
      </c>
      <c r="P12" s="225">
        <v>0.25</v>
      </c>
      <c r="Q12" s="225">
        <v>0.25</v>
      </c>
      <c r="R12" s="225">
        <v>0.0</v>
      </c>
      <c r="S12" s="225">
        <v>0.0</v>
      </c>
      <c r="T12" s="225">
        <v>0.0</v>
      </c>
      <c r="U12" s="225">
        <v>0.0</v>
      </c>
      <c r="V12" s="58" t="b">
        <v>0</v>
      </c>
      <c r="W12" s="58" t="b">
        <v>0</v>
      </c>
      <c r="X12" s="58" t="b">
        <v>0</v>
      </c>
      <c r="Y12" s="225">
        <v>0.0</v>
      </c>
      <c r="Z12" s="225">
        <v>50.0</v>
      </c>
      <c r="AA12" s="225">
        <v>10.0</v>
      </c>
      <c r="AB12" s="254"/>
      <c r="AC12" s="254"/>
      <c r="AD12" s="254"/>
      <c r="AE12" s="58" t="s">
        <v>1967</v>
      </c>
      <c r="AF12" s="58">
        <v>1.0</v>
      </c>
      <c r="AG12" s="58" t="s">
        <v>1968</v>
      </c>
      <c r="AJ12" s="58" t="s">
        <v>1985</v>
      </c>
    </row>
    <row r="13" ht="22.5" customHeight="1">
      <c r="A13" s="58">
        <v>12.0</v>
      </c>
      <c r="B13" s="252">
        <v>45770.0</v>
      </c>
      <c r="C13" s="253">
        <v>2.03690078159199E14</v>
      </c>
      <c r="D13" s="58" t="s">
        <v>1563</v>
      </c>
      <c r="E13" s="255">
        <v>45762.75340277778</v>
      </c>
      <c r="F13" s="255">
        <v>45762.75517361111</v>
      </c>
      <c r="G13" s="255">
        <v>45762.781701388885</v>
      </c>
      <c r="H13" s="58">
        <v>45017.0</v>
      </c>
      <c r="I13" s="225">
        <v>780.0</v>
      </c>
      <c r="J13" s="225">
        <v>729.77</v>
      </c>
      <c r="K13" s="225">
        <v>50.23</v>
      </c>
      <c r="L13" s="225">
        <v>34.76</v>
      </c>
      <c r="M13" s="225">
        <v>17.13</v>
      </c>
      <c r="N13" s="225">
        <v>17.13</v>
      </c>
      <c r="O13" s="225">
        <v>0.0</v>
      </c>
      <c r="P13" s="225">
        <v>0.25</v>
      </c>
      <c r="Q13" s="225">
        <v>0.25</v>
      </c>
      <c r="R13" s="225">
        <v>0.0</v>
      </c>
      <c r="S13" s="225">
        <v>0.0</v>
      </c>
      <c r="T13" s="225">
        <v>0.0</v>
      </c>
      <c r="U13" s="225">
        <v>0.0</v>
      </c>
      <c r="V13" s="58" t="b">
        <v>0</v>
      </c>
      <c r="W13" s="58" t="b">
        <v>0</v>
      </c>
      <c r="X13" s="58" t="b">
        <v>0</v>
      </c>
      <c r="Y13" s="225">
        <v>0.0</v>
      </c>
      <c r="Z13" s="225">
        <v>49.99</v>
      </c>
      <c r="AA13" s="225">
        <v>10.0</v>
      </c>
      <c r="AB13" s="254"/>
      <c r="AC13" s="254"/>
      <c r="AD13" s="254"/>
      <c r="AE13" s="58" t="s">
        <v>1967</v>
      </c>
      <c r="AF13" s="58">
        <v>2.0</v>
      </c>
      <c r="AG13" s="58" t="s">
        <v>1968</v>
      </c>
      <c r="AJ13" s="58" t="s">
        <v>1986</v>
      </c>
      <c r="AK13" s="58" t="s">
        <v>1975</v>
      </c>
    </row>
    <row r="14" ht="22.5" customHeight="1">
      <c r="A14" s="58">
        <v>13.0</v>
      </c>
      <c r="B14" s="252">
        <v>45770.0</v>
      </c>
      <c r="C14" s="253">
        <v>2.03697189606601E14</v>
      </c>
      <c r="D14" s="58" t="s">
        <v>1563</v>
      </c>
      <c r="E14" s="255">
        <v>45762.835960648146</v>
      </c>
      <c r="F14" s="255">
        <v>45762.83621527778</v>
      </c>
      <c r="G14" s="255">
        <v>45762.85768518518</v>
      </c>
      <c r="H14" s="58">
        <v>45017.0</v>
      </c>
      <c r="I14" s="225">
        <v>507.0</v>
      </c>
      <c r="J14" s="225">
        <v>456.76</v>
      </c>
      <c r="K14" s="225">
        <v>50.24</v>
      </c>
      <c r="L14" s="225">
        <v>21.76</v>
      </c>
      <c r="M14" s="225">
        <v>10.63</v>
      </c>
      <c r="N14" s="225">
        <v>10.63</v>
      </c>
      <c r="O14" s="225">
        <v>0.0</v>
      </c>
      <c r="P14" s="225">
        <v>0.25</v>
      </c>
      <c r="Q14" s="225">
        <v>0.25</v>
      </c>
      <c r="R14" s="225">
        <v>0.0</v>
      </c>
      <c r="S14" s="225">
        <v>0.0</v>
      </c>
      <c r="T14" s="225">
        <v>0.0</v>
      </c>
      <c r="U14" s="225">
        <v>0.0</v>
      </c>
      <c r="V14" s="58" t="b">
        <v>0</v>
      </c>
      <c r="W14" s="58" t="b">
        <v>0</v>
      </c>
      <c r="X14" s="58" t="b">
        <v>0</v>
      </c>
      <c r="Y14" s="225">
        <v>0.0</v>
      </c>
      <c r="Z14" s="225">
        <v>50.0</v>
      </c>
      <c r="AA14" s="225">
        <v>10.0</v>
      </c>
      <c r="AB14" s="254"/>
      <c r="AC14" s="254"/>
      <c r="AD14" s="254"/>
      <c r="AE14" s="58" t="s">
        <v>1967</v>
      </c>
      <c r="AF14" s="58">
        <v>1.0</v>
      </c>
      <c r="AG14" s="58" t="s">
        <v>1968</v>
      </c>
      <c r="AJ14" s="58" t="s">
        <v>1987</v>
      </c>
    </row>
    <row r="15" ht="22.5" customHeight="1">
      <c r="A15" s="58">
        <v>14.0</v>
      </c>
      <c r="B15" s="252">
        <v>45770.0</v>
      </c>
      <c r="C15" s="253">
        <v>2.03755054264094E14</v>
      </c>
      <c r="D15" s="58" t="s">
        <v>1563</v>
      </c>
      <c r="E15" s="255">
        <v>45763.505428240744</v>
      </c>
      <c r="F15" s="255">
        <v>45763.505694444444</v>
      </c>
      <c r="G15" s="255">
        <v>45763.54641203704</v>
      </c>
      <c r="H15" s="58">
        <v>45017.0</v>
      </c>
      <c r="I15" s="225">
        <v>417.0</v>
      </c>
      <c r="J15" s="225">
        <v>367.5</v>
      </c>
      <c r="K15" s="225">
        <v>49.5</v>
      </c>
      <c r="L15" s="225">
        <v>17.5</v>
      </c>
      <c r="M15" s="225">
        <v>8.75</v>
      </c>
      <c r="N15" s="225">
        <v>8.75</v>
      </c>
      <c r="O15" s="225">
        <v>0.0</v>
      </c>
      <c r="P15" s="225">
        <v>0.0</v>
      </c>
      <c r="Q15" s="225">
        <v>0.0</v>
      </c>
      <c r="R15" s="225">
        <v>0.0</v>
      </c>
      <c r="S15" s="225">
        <v>0.0</v>
      </c>
      <c r="T15" s="225">
        <v>0.0</v>
      </c>
      <c r="U15" s="225">
        <v>0.0</v>
      </c>
      <c r="V15" s="58" t="b">
        <v>0</v>
      </c>
      <c r="W15" s="58" t="b">
        <v>0</v>
      </c>
      <c r="X15" s="58" t="b">
        <v>0</v>
      </c>
      <c r="Y15" s="225">
        <v>0.0</v>
      </c>
      <c r="Z15" s="225">
        <v>50.0</v>
      </c>
      <c r="AA15" s="225">
        <v>0.0</v>
      </c>
      <c r="AB15" s="254"/>
      <c r="AC15" s="254"/>
      <c r="AD15" s="254"/>
      <c r="AE15" s="58" t="s">
        <v>1967</v>
      </c>
      <c r="AF15" s="58">
        <v>1.0</v>
      </c>
      <c r="AG15" s="58" t="s">
        <v>1968</v>
      </c>
      <c r="AJ15" s="58" t="s">
        <v>1969</v>
      </c>
    </row>
    <row r="16" ht="22.5" customHeight="1">
      <c r="A16" s="58">
        <v>15.0</v>
      </c>
      <c r="B16" s="252">
        <v>45770.0</v>
      </c>
      <c r="C16" s="253">
        <v>2.0376116209113E14</v>
      </c>
      <c r="D16" s="58" t="s">
        <v>1563</v>
      </c>
      <c r="E16" s="255">
        <v>45763.57597222222</v>
      </c>
      <c r="F16" s="255">
        <v>45763.57642361111</v>
      </c>
      <c r="G16" s="255">
        <v>45763.60537037037</v>
      </c>
      <c r="H16" s="58">
        <v>45017.0</v>
      </c>
      <c r="I16" s="225">
        <v>932.0</v>
      </c>
      <c r="J16" s="225">
        <v>882.0</v>
      </c>
      <c r="K16" s="225">
        <v>50.0</v>
      </c>
      <c r="L16" s="225">
        <v>42.0</v>
      </c>
      <c r="M16" s="225">
        <v>20.75</v>
      </c>
      <c r="N16" s="225">
        <v>20.75</v>
      </c>
      <c r="O16" s="225">
        <v>0.0</v>
      </c>
      <c r="P16" s="225">
        <v>0.25</v>
      </c>
      <c r="Q16" s="225">
        <v>0.25</v>
      </c>
      <c r="R16" s="225">
        <v>0.0</v>
      </c>
      <c r="S16" s="225">
        <v>0.0</v>
      </c>
      <c r="T16" s="225">
        <v>0.0</v>
      </c>
      <c r="U16" s="225">
        <v>0.0</v>
      </c>
      <c r="V16" s="58" t="b">
        <v>0</v>
      </c>
      <c r="W16" s="58" t="b">
        <v>0</v>
      </c>
      <c r="X16" s="58" t="b">
        <v>0</v>
      </c>
      <c r="Y16" s="225">
        <v>0.0</v>
      </c>
      <c r="Z16" s="225">
        <v>50.0</v>
      </c>
      <c r="AA16" s="225">
        <v>10.0</v>
      </c>
      <c r="AB16" s="254"/>
      <c r="AC16" s="254"/>
      <c r="AD16" s="254"/>
      <c r="AE16" s="58" t="s">
        <v>1967</v>
      </c>
      <c r="AF16" s="58">
        <v>2.0</v>
      </c>
      <c r="AG16" s="58" t="s">
        <v>1968</v>
      </c>
      <c r="AJ16" s="58" t="s">
        <v>1976</v>
      </c>
      <c r="AK16" s="58" t="s">
        <v>1988</v>
      </c>
    </row>
    <row r="17" ht="22.5" customHeight="1">
      <c r="A17" s="58">
        <v>16.0</v>
      </c>
      <c r="B17" s="252">
        <v>45770.0</v>
      </c>
      <c r="C17" s="253">
        <v>2.03785580997113E14</v>
      </c>
      <c r="D17" s="58" t="s">
        <v>1563</v>
      </c>
      <c r="E17" s="255">
        <v>45763.85884259259</v>
      </c>
      <c r="F17" s="255">
        <v>45763.85917824074</v>
      </c>
      <c r="G17" s="255">
        <v>45763.88574074074</v>
      </c>
      <c r="H17" s="58">
        <v>45017.0</v>
      </c>
      <c r="I17" s="225">
        <v>1454.0</v>
      </c>
      <c r="J17" s="225">
        <v>1454.24</v>
      </c>
      <c r="K17" s="225">
        <v>-0.24</v>
      </c>
      <c r="L17" s="225">
        <v>69.26</v>
      </c>
      <c r="M17" s="225">
        <v>34.13</v>
      </c>
      <c r="N17" s="225">
        <v>34.13</v>
      </c>
      <c r="O17" s="225">
        <v>0.0</v>
      </c>
      <c r="P17" s="225">
        <v>0.5</v>
      </c>
      <c r="Q17" s="225">
        <v>0.5</v>
      </c>
      <c r="R17" s="225">
        <v>0.0</v>
      </c>
      <c r="S17" s="225">
        <v>0.0</v>
      </c>
      <c r="T17" s="225">
        <v>0.0</v>
      </c>
      <c r="U17" s="225">
        <v>0.0</v>
      </c>
      <c r="V17" s="58" t="b">
        <v>0</v>
      </c>
      <c r="W17" s="58" t="b">
        <v>0</v>
      </c>
      <c r="X17" s="58" t="b">
        <v>0</v>
      </c>
      <c r="Y17" s="225">
        <v>0.0</v>
      </c>
      <c r="Z17" s="225">
        <v>0.0</v>
      </c>
      <c r="AA17" s="225">
        <v>20.0</v>
      </c>
      <c r="AB17" s="254"/>
      <c r="AC17" s="254"/>
      <c r="AD17" s="254"/>
      <c r="AE17" s="58" t="s">
        <v>1967</v>
      </c>
      <c r="AF17" s="58">
        <v>2.0</v>
      </c>
      <c r="AG17" s="58" t="s">
        <v>1968</v>
      </c>
      <c r="AJ17" s="58" t="s">
        <v>1974</v>
      </c>
      <c r="AK17" s="58" t="s">
        <v>1989</v>
      </c>
    </row>
    <row r="18" ht="22.5" customHeight="1">
      <c r="A18" s="58">
        <v>17.0</v>
      </c>
      <c r="B18" s="252">
        <v>45770.0</v>
      </c>
      <c r="C18" s="253">
        <v>2.03788164490719E14</v>
      </c>
      <c r="D18" s="58" t="s">
        <v>1563</v>
      </c>
      <c r="E18" s="255">
        <v>45763.888703703706</v>
      </c>
      <c r="F18" s="255">
        <v>45763.89027777778</v>
      </c>
      <c r="G18" s="255">
        <v>45763.91380787037</v>
      </c>
      <c r="H18" s="58">
        <v>45017.0</v>
      </c>
      <c r="I18" s="225">
        <v>759.0</v>
      </c>
      <c r="J18" s="225">
        <v>708.76</v>
      </c>
      <c r="K18" s="225">
        <v>50.24</v>
      </c>
      <c r="L18" s="225">
        <v>33.76</v>
      </c>
      <c r="M18" s="225">
        <v>16.88</v>
      </c>
      <c r="N18" s="225">
        <v>16.88</v>
      </c>
      <c r="O18" s="225">
        <v>0.0</v>
      </c>
      <c r="P18" s="225">
        <v>0.0</v>
      </c>
      <c r="Q18" s="225">
        <v>0.0</v>
      </c>
      <c r="R18" s="225">
        <v>0.0</v>
      </c>
      <c r="S18" s="225">
        <v>0.0</v>
      </c>
      <c r="T18" s="225">
        <v>0.0</v>
      </c>
      <c r="U18" s="225">
        <v>0.0</v>
      </c>
      <c r="V18" s="58" t="b">
        <v>0</v>
      </c>
      <c r="W18" s="58" t="b">
        <v>0</v>
      </c>
      <c r="X18" s="58" t="b">
        <v>0</v>
      </c>
      <c r="Y18" s="225">
        <v>0.0</v>
      </c>
      <c r="Z18" s="225">
        <v>50.0</v>
      </c>
      <c r="AA18" s="225">
        <v>0.0</v>
      </c>
      <c r="AB18" s="254"/>
      <c r="AC18" s="254"/>
      <c r="AD18" s="254"/>
      <c r="AE18" s="58" t="s">
        <v>1967</v>
      </c>
      <c r="AF18" s="58">
        <v>1.0</v>
      </c>
      <c r="AG18" s="58" t="s">
        <v>1968</v>
      </c>
      <c r="AJ18" s="58" t="s">
        <v>1990</v>
      </c>
    </row>
    <row r="19" ht="22.5" customHeight="1">
      <c r="A19" s="58">
        <v>18.0</v>
      </c>
      <c r="B19" s="252">
        <v>45770.0</v>
      </c>
      <c r="C19" s="253">
        <v>2.03862521805423E14</v>
      </c>
      <c r="D19" s="58" t="s">
        <v>1563</v>
      </c>
      <c r="E19" s="255">
        <v>45764.74931712963</v>
      </c>
      <c r="F19" s="255">
        <v>45764.751967592594</v>
      </c>
      <c r="G19" s="255">
        <v>45764.77243055555</v>
      </c>
      <c r="H19" s="58">
        <v>45017.0</v>
      </c>
      <c r="I19" s="225">
        <v>612.0</v>
      </c>
      <c r="J19" s="225">
        <v>561.76</v>
      </c>
      <c r="K19" s="225">
        <v>50.24</v>
      </c>
      <c r="L19" s="225">
        <v>26.76</v>
      </c>
      <c r="M19" s="225">
        <v>13.13</v>
      </c>
      <c r="N19" s="225">
        <v>13.13</v>
      </c>
      <c r="O19" s="225">
        <v>0.0</v>
      </c>
      <c r="P19" s="225">
        <v>0.25</v>
      </c>
      <c r="Q19" s="225">
        <v>0.25</v>
      </c>
      <c r="R19" s="225">
        <v>0.0</v>
      </c>
      <c r="S19" s="225">
        <v>0.0</v>
      </c>
      <c r="T19" s="225">
        <v>0.0</v>
      </c>
      <c r="U19" s="225">
        <v>0.0</v>
      </c>
      <c r="V19" s="58" t="b">
        <v>0</v>
      </c>
      <c r="W19" s="58" t="b">
        <v>0</v>
      </c>
      <c r="X19" s="58" t="b">
        <v>0</v>
      </c>
      <c r="Y19" s="225">
        <v>0.0</v>
      </c>
      <c r="Z19" s="225">
        <v>50.0</v>
      </c>
      <c r="AA19" s="225">
        <v>10.0</v>
      </c>
      <c r="AB19" s="254"/>
      <c r="AC19" s="254"/>
      <c r="AD19" s="254"/>
      <c r="AE19" s="58" t="s">
        <v>1967</v>
      </c>
      <c r="AF19" s="58">
        <v>1.0</v>
      </c>
      <c r="AG19" s="58" t="s">
        <v>1968</v>
      </c>
      <c r="AJ19" s="58" t="s">
        <v>1975</v>
      </c>
    </row>
    <row r="20" ht="22.5" customHeight="1">
      <c r="A20" s="58">
        <v>19.0</v>
      </c>
      <c r="B20" s="252">
        <v>45770.0</v>
      </c>
      <c r="C20" s="253">
        <v>2.03867191085444E14</v>
      </c>
      <c r="D20" s="58" t="s">
        <v>1563</v>
      </c>
      <c r="E20" s="255">
        <v>45764.80370370371</v>
      </c>
      <c r="F20" s="255">
        <v>45764.804560185185</v>
      </c>
      <c r="G20" s="255">
        <v>45764.82394675926</v>
      </c>
      <c r="H20" s="58">
        <v>45017.0</v>
      </c>
      <c r="I20" s="225">
        <v>795.0</v>
      </c>
      <c r="J20" s="225">
        <v>745.5</v>
      </c>
      <c r="K20" s="225">
        <v>49.5</v>
      </c>
      <c r="L20" s="225">
        <v>35.5</v>
      </c>
      <c r="M20" s="225">
        <v>17.5</v>
      </c>
      <c r="N20" s="225">
        <v>17.5</v>
      </c>
      <c r="O20" s="225">
        <v>0.0</v>
      </c>
      <c r="P20" s="225">
        <v>0.25</v>
      </c>
      <c r="Q20" s="225">
        <v>0.25</v>
      </c>
      <c r="R20" s="225">
        <v>0.0</v>
      </c>
      <c r="S20" s="225">
        <v>0.0</v>
      </c>
      <c r="T20" s="225">
        <v>0.0</v>
      </c>
      <c r="U20" s="225">
        <v>0.0</v>
      </c>
      <c r="V20" s="58" t="b">
        <v>0</v>
      </c>
      <c r="W20" s="58" t="b">
        <v>0</v>
      </c>
      <c r="X20" s="58" t="b">
        <v>0</v>
      </c>
      <c r="Y20" s="225">
        <v>0.0</v>
      </c>
      <c r="Z20" s="225">
        <v>50.0</v>
      </c>
      <c r="AA20" s="225">
        <v>10.0</v>
      </c>
      <c r="AB20" s="254"/>
      <c r="AC20" s="254"/>
      <c r="AD20" s="254"/>
      <c r="AE20" s="58" t="s">
        <v>1967</v>
      </c>
      <c r="AF20" s="58">
        <v>1.0</v>
      </c>
      <c r="AG20" s="58" t="s">
        <v>1968</v>
      </c>
      <c r="AJ20" s="58" t="s">
        <v>1970</v>
      </c>
    </row>
    <row r="21" ht="22.5" customHeight="1">
      <c r="A21" s="58">
        <v>20.0</v>
      </c>
      <c r="B21" s="252">
        <v>45770.0</v>
      </c>
      <c r="C21" s="253">
        <v>2.04035770284769E14</v>
      </c>
      <c r="D21" s="58" t="s">
        <v>1563</v>
      </c>
      <c r="E21" s="255">
        <v>45766.75449074074</v>
      </c>
      <c r="F21" s="255">
        <v>45766.75635416667</v>
      </c>
      <c r="G21" s="255">
        <v>45766.78371527778</v>
      </c>
      <c r="H21" s="58">
        <v>45017.0</v>
      </c>
      <c r="I21" s="225">
        <v>1244.0</v>
      </c>
      <c r="J21" s="225">
        <v>1244.24</v>
      </c>
      <c r="K21" s="225">
        <v>-0.24</v>
      </c>
      <c r="L21" s="225">
        <v>59.26</v>
      </c>
      <c r="M21" s="225">
        <v>29.63</v>
      </c>
      <c r="N21" s="225">
        <v>29.63</v>
      </c>
      <c r="O21" s="225">
        <v>0.0</v>
      </c>
      <c r="P21" s="225">
        <v>0.0</v>
      </c>
      <c r="Q21" s="225">
        <v>0.0</v>
      </c>
      <c r="R21" s="225">
        <v>0.0</v>
      </c>
      <c r="S21" s="225">
        <v>0.0</v>
      </c>
      <c r="T21" s="225">
        <v>0.0</v>
      </c>
      <c r="U21" s="225">
        <v>0.0</v>
      </c>
      <c r="V21" s="58" t="b">
        <v>0</v>
      </c>
      <c r="W21" s="58" t="b">
        <v>0</v>
      </c>
      <c r="X21" s="58" t="b">
        <v>0</v>
      </c>
      <c r="Y21" s="225">
        <v>0.0</v>
      </c>
      <c r="Z21" s="225">
        <v>0.0</v>
      </c>
      <c r="AA21" s="225">
        <v>0.0</v>
      </c>
      <c r="AB21" s="254"/>
      <c r="AC21" s="254"/>
      <c r="AD21" s="254"/>
      <c r="AE21" s="58" t="s">
        <v>1991</v>
      </c>
      <c r="AF21" s="58">
        <v>2.0</v>
      </c>
      <c r="AG21" s="58" t="s">
        <v>1968</v>
      </c>
      <c r="AJ21" s="58" t="s">
        <v>1992</v>
      </c>
      <c r="AK21" s="58" t="s">
        <v>1993</v>
      </c>
    </row>
    <row r="22" ht="22.5" customHeight="1">
      <c r="A22" s="58">
        <v>21.0</v>
      </c>
      <c r="B22" s="252">
        <v>45770.0</v>
      </c>
      <c r="C22" s="253">
        <v>2.04042752030857E14</v>
      </c>
      <c r="D22" s="58" t="s">
        <v>1563</v>
      </c>
      <c r="E22" s="255">
        <v>45766.835381944446</v>
      </c>
      <c r="F22" s="255">
        <v>45766.83555555555</v>
      </c>
      <c r="G22" s="255">
        <v>45766.86834490741</v>
      </c>
      <c r="H22" s="58">
        <v>45017.0</v>
      </c>
      <c r="I22" s="225">
        <v>1102.0</v>
      </c>
      <c r="J22" s="225">
        <v>1102.5</v>
      </c>
      <c r="K22" s="225">
        <v>-0.5</v>
      </c>
      <c r="L22" s="225">
        <v>52.5</v>
      </c>
      <c r="M22" s="225">
        <v>26.25</v>
      </c>
      <c r="N22" s="225">
        <v>26.25</v>
      </c>
      <c r="O22" s="225">
        <v>0.0</v>
      </c>
      <c r="P22" s="225">
        <v>0.0</v>
      </c>
      <c r="Q22" s="225">
        <v>0.0</v>
      </c>
      <c r="R22" s="225">
        <v>0.0</v>
      </c>
      <c r="S22" s="225">
        <v>0.0</v>
      </c>
      <c r="T22" s="225">
        <v>0.0</v>
      </c>
      <c r="U22" s="225">
        <v>0.0</v>
      </c>
      <c r="V22" s="58" t="b">
        <v>0</v>
      </c>
      <c r="W22" s="58" t="b">
        <v>0</v>
      </c>
      <c r="X22" s="58" t="b">
        <v>0</v>
      </c>
      <c r="Y22" s="225">
        <v>0.0</v>
      </c>
      <c r="Z22" s="225">
        <v>0.0</v>
      </c>
      <c r="AA22" s="225">
        <v>0.0</v>
      </c>
      <c r="AB22" s="254"/>
      <c r="AC22" s="254"/>
      <c r="AD22" s="254"/>
      <c r="AE22" s="58" t="s">
        <v>1967</v>
      </c>
      <c r="AF22" s="58">
        <v>1.0</v>
      </c>
      <c r="AG22" s="58" t="s">
        <v>1968</v>
      </c>
      <c r="AJ22" s="58" t="s">
        <v>1994</v>
      </c>
    </row>
    <row r="23" ht="22.5" customHeight="1">
      <c r="A23" s="58">
        <v>22.0</v>
      </c>
      <c r="B23" s="252">
        <v>45770.0</v>
      </c>
      <c r="C23" s="253">
        <v>2.04051867574558E14</v>
      </c>
      <c r="D23" s="58" t="s">
        <v>1589</v>
      </c>
      <c r="E23" s="255">
        <v>45766.940625</v>
      </c>
      <c r="F23" s="255">
        <v>45766.94226851852</v>
      </c>
      <c r="H23" s="58">
        <v>53.0</v>
      </c>
      <c r="I23" s="225">
        <v>509.0</v>
      </c>
      <c r="J23" s="225">
        <v>509.24</v>
      </c>
      <c r="K23" s="225">
        <v>-0.24</v>
      </c>
      <c r="L23" s="225">
        <v>24.26</v>
      </c>
      <c r="M23" s="225">
        <v>11.88</v>
      </c>
      <c r="N23" s="225">
        <v>11.88</v>
      </c>
      <c r="O23" s="225">
        <v>0.0</v>
      </c>
      <c r="P23" s="225">
        <v>0.25</v>
      </c>
      <c r="Q23" s="225">
        <v>0.25</v>
      </c>
      <c r="R23" s="225">
        <v>0.0</v>
      </c>
      <c r="S23" s="225">
        <v>0.0</v>
      </c>
      <c r="T23" s="225">
        <v>0.0</v>
      </c>
      <c r="U23" s="225">
        <v>0.0</v>
      </c>
      <c r="V23" s="58" t="b">
        <v>0</v>
      </c>
      <c r="W23" s="58" t="b">
        <v>0</v>
      </c>
      <c r="X23" s="58" t="b">
        <v>0</v>
      </c>
      <c r="Y23" s="225">
        <v>0.0</v>
      </c>
      <c r="Z23" s="225">
        <v>0.0</v>
      </c>
      <c r="AA23" s="225">
        <v>10.0</v>
      </c>
      <c r="AB23" s="225">
        <v>14.0</v>
      </c>
      <c r="AC23" s="254"/>
      <c r="AD23" s="225">
        <v>45766.99744</v>
      </c>
      <c r="AE23" s="58" t="s">
        <v>1967</v>
      </c>
      <c r="AF23" s="58">
        <v>1.0</v>
      </c>
      <c r="AG23" s="58" t="s">
        <v>1968</v>
      </c>
      <c r="AH23" s="58" t="s">
        <v>1591</v>
      </c>
      <c r="AJ23" s="58" t="s">
        <v>1995</v>
      </c>
    </row>
    <row r="24" ht="22.5" customHeight="1">
      <c r="A24" s="58">
        <v>23.0</v>
      </c>
      <c r="B24" s="252">
        <v>45770.0</v>
      </c>
      <c r="C24" s="253">
        <v>2.04052645766134E14</v>
      </c>
      <c r="D24" s="58" t="s">
        <v>1563</v>
      </c>
      <c r="E24" s="255">
        <v>45766.94974537037</v>
      </c>
      <c r="F24" s="255">
        <v>45766.950011574074</v>
      </c>
      <c r="G24" s="255">
        <v>45766.98136574074</v>
      </c>
      <c r="H24" s="58">
        <v>45017.0</v>
      </c>
      <c r="I24" s="225">
        <v>509.0</v>
      </c>
      <c r="J24" s="225">
        <v>509.24</v>
      </c>
      <c r="K24" s="225">
        <v>-0.24</v>
      </c>
      <c r="L24" s="225">
        <v>24.26</v>
      </c>
      <c r="M24" s="225">
        <v>11.88</v>
      </c>
      <c r="N24" s="225">
        <v>11.88</v>
      </c>
      <c r="O24" s="225">
        <v>0.0</v>
      </c>
      <c r="P24" s="225">
        <v>0.25</v>
      </c>
      <c r="Q24" s="225">
        <v>0.25</v>
      </c>
      <c r="R24" s="225">
        <v>0.0</v>
      </c>
      <c r="S24" s="225">
        <v>0.0</v>
      </c>
      <c r="T24" s="225">
        <v>0.0</v>
      </c>
      <c r="U24" s="225">
        <v>0.0</v>
      </c>
      <c r="V24" s="58" t="b">
        <v>0</v>
      </c>
      <c r="W24" s="58" t="b">
        <v>0</v>
      </c>
      <c r="X24" s="58" t="b">
        <v>0</v>
      </c>
      <c r="Y24" s="225">
        <v>0.0</v>
      </c>
      <c r="Z24" s="225">
        <v>0.0</v>
      </c>
      <c r="AA24" s="225">
        <v>10.0</v>
      </c>
      <c r="AB24" s="254"/>
      <c r="AC24" s="254"/>
      <c r="AD24" s="254"/>
      <c r="AE24" s="58" t="s">
        <v>1967</v>
      </c>
      <c r="AF24" s="58">
        <v>1.0</v>
      </c>
      <c r="AG24" s="58" t="s">
        <v>1968</v>
      </c>
      <c r="AJ24" s="58" t="s">
        <v>1995</v>
      </c>
    </row>
    <row r="25" ht="22.5" customHeight="1">
      <c r="A25" s="58">
        <v>24.0</v>
      </c>
      <c r="B25" s="252">
        <v>45777.0</v>
      </c>
      <c r="C25" s="253">
        <v>2.041020837711E14</v>
      </c>
      <c r="D25" s="58" t="s">
        <v>1563</v>
      </c>
      <c r="E25" s="255">
        <v>45767.52196759259</v>
      </c>
      <c r="F25" s="255">
        <v>45767.52259259259</v>
      </c>
      <c r="G25" s="255">
        <v>45767.57165509259</v>
      </c>
      <c r="H25" s="58">
        <v>11049.0</v>
      </c>
      <c r="I25" s="225">
        <v>919.0</v>
      </c>
      <c r="J25" s="225">
        <v>918.76</v>
      </c>
      <c r="K25" s="225">
        <v>0.24</v>
      </c>
      <c r="L25" s="225">
        <v>43.76</v>
      </c>
      <c r="M25" s="225">
        <v>21.88</v>
      </c>
      <c r="N25" s="225">
        <v>21.88</v>
      </c>
      <c r="O25" s="225">
        <v>0.0</v>
      </c>
      <c r="P25" s="225">
        <v>0.0</v>
      </c>
      <c r="Q25" s="225">
        <v>0.0</v>
      </c>
      <c r="R25" s="225">
        <v>0.0</v>
      </c>
      <c r="S25" s="225">
        <v>0.0</v>
      </c>
      <c r="T25" s="225">
        <v>0.0</v>
      </c>
      <c r="U25" s="225">
        <v>0.0</v>
      </c>
      <c r="V25" s="58" t="b">
        <v>0</v>
      </c>
      <c r="W25" s="58" t="b">
        <v>0</v>
      </c>
      <c r="X25" s="58" t="b">
        <v>0</v>
      </c>
      <c r="Y25" s="225">
        <v>0.0</v>
      </c>
      <c r="Z25" s="225">
        <v>0.0</v>
      </c>
      <c r="AA25" s="225">
        <v>0.0</v>
      </c>
      <c r="AB25" s="254"/>
      <c r="AC25" s="254"/>
      <c r="AD25" s="254"/>
      <c r="AE25" s="58" t="s">
        <v>1967</v>
      </c>
      <c r="AF25" s="58">
        <v>3.0</v>
      </c>
      <c r="AG25" s="58" t="s">
        <v>1968</v>
      </c>
      <c r="AJ25" s="58" t="s">
        <v>1996</v>
      </c>
      <c r="AK25" s="58" t="s">
        <v>1976</v>
      </c>
      <c r="AL25" s="58" t="s">
        <v>1979</v>
      </c>
    </row>
    <row r="26" ht="22.5" customHeight="1">
      <c r="A26" s="58">
        <v>25.0</v>
      </c>
      <c r="B26" s="252">
        <v>45777.0</v>
      </c>
      <c r="C26" s="253">
        <v>2.04124492278368E14</v>
      </c>
      <c r="D26" s="58" t="s">
        <v>1563</v>
      </c>
      <c r="E26" s="255">
        <v>45767.781331018516</v>
      </c>
      <c r="F26" s="255">
        <v>45767.78155092592</v>
      </c>
      <c r="G26" s="255">
        <v>45767.802141203705</v>
      </c>
      <c r="H26" s="58">
        <v>11049.0</v>
      </c>
      <c r="I26" s="225">
        <v>420.0</v>
      </c>
      <c r="J26" s="225">
        <v>420.0</v>
      </c>
      <c r="K26" s="225">
        <v>0.0</v>
      </c>
      <c r="L26" s="225">
        <v>20.0</v>
      </c>
      <c r="M26" s="225">
        <v>10.0</v>
      </c>
      <c r="N26" s="225">
        <v>10.0</v>
      </c>
      <c r="O26" s="225">
        <v>0.0</v>
      </c>
      <c r="P26" s="225">
        <v>0.0</v>
      </c>
      <c r="Q26" s="225">
        <v>0.0</v>
      </c>
      <c r="R26" s="225">
        <v>0.0</v>
      </c>
      <c r="S26" s="225">
        <v>0.0</v>
      </c>
      <c r="T26" s="225">
        <v>0.0</v>
      </c>
      <c r="U26" s="225">
        <v>0.0</v>
      </c>
      <c r="V26" s="58" t="b">
        <v>0</v>
      </c>
      <c r="W26" s="58" t="b">
        <v>0</v>
      </c>
      <c r="X26" s="58" t="b">
        <v>0</v>
      </c>
      <c r="Y26" s="225">
        <v>0.0</v>
      </c>
      <c r="Z26" s="225">
        <v>0.0</v>
      </c>
      <c r="AA26" s="225">
        <v>0.0</v>
      </c>
      <c r="AB26" s="254"/>
      <c r="AC26" s="254"/>
      <c r="AD26" s="254"/>
      <c r="AE26" s="58" t="s">
        <v>1967</v>
      </c>
      <c r="AF26" s="58">
        <v>1.0</v>
      </c>
      <c r="AG26" s="58" t="s">
        <v>1968</v>
      </c>
      <c r="AJ26" s="58" t="s">
        <v>1969</v>
      </c>
    </row>
    <row r="27" ht="22.5" customHeight="1">
      <c r="A27" s="58">
        <v>26.0</v>
      </c>
      <c r="B27" s="252">
        <v>45777.0</v>
      </c>
      <c r="C27" s="253">
        <v>2.04124647404444E14</v>
      </c>
      <c r="D27" s="58" t="s">
        <v>1563</v>
      </c>
      <c r="E27" s="255">
        <v>45767.78314814815</v>
      </c>
      <c r="F27" s="255">
        <v>45767.78335648148</v>
      </c>
      <c r="G27" s="255">
        <v>45767.80296296296</v>
      </c>
      <c r="H27" s="58">
        <v>11049.0</v>
      </c>
      <c r="I27" s="225">
        <v>1129.0</v>
      </c>
      <c r="J27" s="225">
        <v>1128.76</v>
      </c>
      <c r="K27" s="225">
        <v>0.24</v>
      </c>
      <c r="L27" s="225">
        <v>53.76</v>
      </c>
      <c r="M27" s="225">
        <v>26.63</v>
      </c>
      <c r="N27" s="225">
        <v>26.63</v>
      </c>
      <c r="O27" s="225">
        <v>0.0</v>
      </c>
      <c r="P27" s="225">
        <v>0.25</v>
      </c>
      <c r="Q27" s="225">
        <v>0.25</v>
      </c>
      <c r="R27" s="225">
        <v>0.0</v>
      </c>
      <c r="S27" s="225">
        <v>0.0</v>
      </c>
      <c r="T27" s="225">
        <v>0.0</v>
      </c>
      <c r="U27" s="225">
        <v>0.0</v>
      </c>
      <c r="V27" s="58" t="b">
        <v>0</v>
      </c>
      <c r="W27" s="58" t="b">
        <v>0</v>
      </c>
      <c r="X27" s="58" t="b">
        <v>0</v>
      </c>
      <c r="Y27" s="225">
        <v>0.0</v>
      </c>
      <c r="Z27" s="225">
        <v>0.0</v>
      </c>
      <c r="AA27" s="225">
        <v>10.0</v>
      </c>
      <c r="AB27" s="254"/>
      <c r="AC27" s="254"/>
      <c r="AD27" s="254"/>
      <c r="AE27" s="58" t="s">
        <v>1967</v>
      </c>
      <c r="AF27" s="58">
        <v>2.0</v>
      </c>
      <c r="AG27" s="58" t="s">
        <v>1968</v>
      </c>
      <c r="AJ27" s="58" t="s">
        <v>1997</v>
      </c>
      <c r="AK27" s="58" t="s">
        <v>1998</v>
      </c>
    </row>
    <row r="28" ht="22.5" customHeight="1">
      <c r="A28" s="58">
        <v>27.0</v>
      </c>
      <c r="B28" s="252">
        <v>45777.0</v>
      </c>
      <c r="C28" s="253">
        <v>2.04212905215057E14</v>
      </c>
      <c r="D28" s="58" t="s">
        <v>1563</v>
      </c>
      <c r="E28" s="255">
        <v>45768.80447916667</v>
      </c>
      <c r="F28" s="255">
        <v>45768.807222222225</v>
      </c>
      <c r="G28" s="255">
        <v>45768.845509259256</v>
      </c>
      <c r="H28" s="58">
        <v>11049.0</v>
      </c>
      <c r="I28" s="225">
        <v>1034.0</v>
      </c>
      <c r="J28" s="225">
        <v>1034.24</v>
      </c>
      <c r="K28" s="225">
        <v>-0.24</v>
      </c>
      <c r="L28" s="225">
        <v>49.26</v>
      </c>
      <c r="M28" s="225">
        <v>24.38</v>
      </c>
      <c r="N28" s="225">
        <v>24.38</v>
      </c>
      <c r="O28" s="225">
        <v>0.0</v>
      </c>
      <c r="P28" s="225">
        <v>0.25</v>
      </c>
      <c r="Q28" s="225">
        <v>0.25</v>
      </c>
      <c r="R28" s="225">
        <v>0.0</v>
      </c>
      <c r="S28" s="225">
        <v>0.0</v>
      </c>
      <c r="T28" s="225">
        <v>0.0</v>
      </c>
      <c r="U28" s="225">
        <v>0.0</v>
      </c>
      <c r="V28" s="58" t="b">
        <v>0</v>
      </c>
      <c r="W28" s="58" t="b">
        <v>0</v>
      </c>
      <c r="X28" s="58" t="b">
        <v>0</v>
      </c>
      <c r="Y28" s="225">
        <v>0.0</v>
      </c>
      <c r="Z28" s="225">
        <v>0.0</v>
      </c>
      <c r="AA28" s="225">
        <v>10.0</v>
      </c>
      <c r="AB28" s="254"/>
      <c r="AC28" s="254"/>
      <c r="AD28" s="254"/>
      <c r="AE28" s="58" t="s">
        <v>1967</v>
      </c>
      <c r="AF28" s="58">
        <v>3.0</v>
      </c>
      <c r="AG28" s="58" t="s">
        <v>1968</v>
      </c>
      <c r="AJ28" s="58" t="s">
        <v>1976</v>
      </c>
      <c r="AK28" s="58" t="s">
        <v>1979</v>
      </c>
      <c r="AL28" s="58" t="s">
        <v>1999</v>
      </c>
    </row>
    <row r="29" ht="22.5" customHeight="1">
      <c r="A29" s="58">
        <v>28.0</v>
      </c>
      <c r="B29" s="252">
        <v>45777.0</v>
      </c>
      <c r="C29" s="253">
        <v>2.0421549076123E14</v>
      </c>
      <c r="D29" s="58" t="s">
        <v>1563</v>
      </c>
      <c r="E29" s="255">
        <v>45768.834641203706</v>
      </c>
      <c r="F29" s="255">
        <v>45768.83493055555</v>
      </c>
      <c r="G29" s="255">
        <v>45768.85797453704</v>
      </c>
      <c r="H29" s="58">
        <v>11049.0</v>
      </c>
      <c r="I29" s="225">
        <v>2121.0</v>
      </c>
      <c r="J29" s="225">
        <v>2121.0</v>
      </c>
      <c r="K29" s="225">
        <v>0.0</v>
      </c>
      <c r="L29" s="225">
        <v>101.0</v>
      </c>
      <c r="M29" s="225">
        <v>49.75</v>
      </c>
      <c r="N29" s="225">
        <v>49.75</v>
      </c>
      <c r="O29" s="225">
        <v>0.0</v>
      </c>
      <c r="P29" s="225">
        <v>0.75</v>
      </c>
      <c r="Q29" s="225">
        <v>0.75</v>
      </c>
      <c r="R29" s="225">
        <v>0.0</v>
      </c>
      <c r="S29" s="225">
        <v>0.0</v>
      </c>
      <c r="T29" s="225">
        <v>0.0</v>
      </c>
      <c r="U29" s="225">
        <v>0.0</v>
      </c>
      <c r="V29" s="58" t="b">
        <v>0</v>
      </c>
      <c r="W29" s="58" t="b">
        <v>0</v>
      </c>
      <c r="X29" s="58" t="b">
        <v>0</v>
      </c>
      <c r="Y29" s="225">
        <v>0.0</v>
      </c>
      <c r="Z29" s="225">
        <v>0.0</v>
      </c>
      <c r="AA29" s="225">
        <v>30.0</v>
      </c>
      <c r="AB29" s="254"/>
      <c r="AC29" s="254"/>
      <c r="AD29" s="254"/>
      <c r="AE29" s="58" t="s">
        <v>1967</v>
      </c>
      <c r="AF29" s="58">
        <v>4.0</v>
      </c>
      <c r="AG29" s="58" t="s">
        <v>1968</v>
      </c>
      <c r="AJ29" s="58" t="s">
        <v>1989</v>
      </c>
      <c r="AK29" s="58" t="s">
        <v>2000</v>
      </c>
      <c r="AL29" s="58" t="s">
        <v>2001</v>
      </c>
      <c r="AM29" s="58" t="s">
        <v>2002</v>
      </c>
    </row>
    <row r="30" ht="22.5" customHeight="1">
      <c r="A30" s="58">
        <v>29.0</v>
      </c>
      <c r="B30" s="252">
        <v>45777.0</v>
      </c>
      <c r="C30" s="253">
        <v>2.04218347708026E14</v>
      </c>
      <c r="D30" s="58" t="s">
        <v>1563</v>
      </c>
      <c r="E30" s="255">
        <v>45768.86765046296</v>
      </c>
      <c r="F30" s="255">
        <v>45768.870625</v>
      </c>
      <c r="G30" s="255">
        <v>45768.91155092593</v>
      </c>
      <c r="H30" s="58">
        <v>11049.0</v>
      </c>
      <c r="I30" s="225">
        <v>1097.0</v>
      </c>
      <c r="J30" s="225">
        <v>1097.24</v>
      </c>
      <c r="K30" s="225">
        <v>-0.24</v>
      </c>
      <c r="L30" s="225">
        <v>52.26</v>
      </c>
      <c r="M30" s="225">
        <v>25.88</v>
      </c>
      <c r="N30" s="225">
        <v>25.88</v>
      </c>
      <c r="O30" s="225">
        <v>0.0</v>
      </c>
      <c r="P30" s="225">
        <v>0.25</v>
      </c>
      <c r="Q30" s="225">
        <v>0.25</v>
      </c>
      <c r="R30" s="225">
        <v>0.0</v>
      </c>
      <c r="S30" s="225">
        <v>0.0</v>
      </c>
      <c r="T30" s="225">
        <v>0.0</v>
      </c>
      <c r="U30" s="225">
        <v>0.0</v>
      </c>
      <c r="V30" s="58" t="b">
        <v>0</v>
      </c>
      <c r="W30" s="58" t="b">
        <v>0</v>
      </c>
      <c r="X30" s="58" t="b">
        <v>0</v>
      </c>
      <c r="Y30" s="225">
        <v>0.0</v>
      </c>
      <c r="Z30" s="225">
        <v>0.0</v>
      </c>
      <c r="AA30" s="225">
        <v>10.0</v>
      </c>
      <c r="AB30" s="254"/>
      <c r="AC30" s="254"/>
      <c r="AD30" s="254"/>
      <c r="AE30" s="58" t="s">
        <v>1967</v>
      </c>
      <c r="AF30" s="58">
        <v>2.0</v>
      </c>
      <c r="AG30" s="58" t="s">
        <v>1968</v>
      </c>
      <c r="AJ30" s="58" t="s">
        <v>1983</v>
      </c>
      <c r="AK30" s="58" t="s">
        <v>2003</v>
      </c>
    </row>
    <row r="31" ht="22.5" customHeight="1">
      <c r="A31" s="58">
        <v>30.0</v>
      </c>
      <c r="B31" s="252">
        <v>45777.0</v>
      </c>
      <c r="C31" s="253">
        <v>2.04222343884996E14</v>
      </c>
      <c r="D31" s="58" t="s">
        <v>1563</v>
      </c>
      <c r="E31" s="255">
        <v>45768.91385416667</v>
      </c>
      <c r="F31" s="255">
        <v>45768.91559027778</v>
      </c>
      <c r="G31" s="255">
        <v>45768.956041666665</v>
      </c>
      <c r="H31" s="58">
        <v>11049.0</v>
      </c>
      <c r="I31" s="225">
        <v>793.0</v>
      </c>
      <c r="J31" s="225">
        <v>792.76</v>
      </c>
      <c r="K31" s="225">
        <v>0.24</v>
      </c>
      <c r="L31" s="225">
        <v>37.76</v>
      </c>
      <c r="M31" s="225">
        <v>18.63</v>
      </c>
      <c r="N31" s="225">
        <v>18.63</v>
      </c>
      <c r="O31" s="225">
        <v>0.0</v>
      </c>
      <c r="P31" s="225">
        <v>0.25</v>
      </c>
      <c r="Q31" s="225">
        <v>0.25</v>
      </c>
      <c r="R31" s="225">
        <v>0.0</v>
      </c>
      <c r="S31" s="225">
        <v>0.0</v>
      </c>
      <c r="T31" s="225">
        <v>0.0</v>
      </c>
      <c r="U31" s="225">
        <v>0.0</v>
      </c>
      <c r="V31" s="58" t="b">
        <v>0</v>
      </c>
      <c r="W31" s="58" t="b">
        <v>0</v>
      </c>
      <c r="X31" s="58" t="b">
        <v>0</v>
      </c>
      <c r="Y31" s="225">
        <v>0.0</v>
      </c>
      <c r="Z31" s="225">
        <v>0.0</v>
      </c>
      <c r="AA31" s="225">
        <v>10.0</v>
      </c>
      <c r="AB31" s="254"/>
      <c r="AC31" s="254"/>
      <c r="AD31" s="254"/>
      <c r="AE31" s="58" t="s">
        <v>1967</v>
      </c>
      <c r="AF31" s="58">
        <v>1.0</v>
      </c>
      <c r="AG31" s="58" t="s">
        <v>1968</v>
      </c>
      <c r="AJ31" s="58" t="s">
        <v>2004</v>
      </c>
    </row>
    <row r="32" ht="22.5" customHeight="1">
      <c r="A32" s="58">
        <v>31.0</v>
      </c>
      <c r="B32" s="252">
        <v>45777.0</v>
      </c>
      <c r="C32" s="253">
        <v>2.04287737282944E14</v>
      </c>
      <c r="D32" s="58" t="s">
        <v>1563</v>
      </c>
      <c r="E32" s="255">
        <v>45769.670752314814</v>
      </c>
      <c r="F32" s="255">
        <v>45769.67270833333</v>
      </c>
      <c r="G32" s="255">
        <v>45769.70494212963</v>
      </c>
      <c r="H32" s="58">
        <v>11049.0</v>
      </c>
      <c r="I32" s="225">
        <v>530.0</v>
      </c>
      <c r="J32" s="225">
        <v>530.24</v>
      </c>
      <c r="K32" s="225">
        <v>-0.24</v>
      </c>
      <c r="L32" s="225">
        <v>25.26</v>
      </c>
      <c r="M32" s="225">
        <v>12.38</v>
      </c>
      <c r="N32" s="225">
        <v>12.38</v>
      </c>
      <c r="O32" s="225">
        <v>0.0</v>
      </c>
      <c r="P32" s="225">
        <v>0.25</v>
      </c>
      <c r="Q32" s="225">
        <v>0.25</v>
      </c>
      <c r="R32" s="225">
        <v>0.0</v>
      </c>
      <c r="S32" s="225">
        <v>0.0</v>
      </c>
      <c r="T32" s="225">
        <v>0.0</v>
      </c>
      <c r="U32" s="225">
        <v>0.0</v>
      </c>
      <c r="V32" s="58" t="b">
        <v>0</v>
      </c>
      <c r="W32" s="58" t="b">
        <v>0</v>
      </c>
      <c r="X32" s="58" t="b">
        <v>0</v>
      </c>
      <c r="Y32" s="225">
        <v>0.0</v>
      </c>
      <c r="Z32" s="225">
        <v>0.0</v>
      </c>
      <c r="AA32" s="225">
        <v>10.0</v>
      </c>
      <c r="AB32" s="254"/>
      <c r="AC32" s="254"/>
      <c r="AD32" s="254"/>
      <c r="AE32" s="58" t="s">
        <v>1967</v>
      </c>
      <c r="AF32" s="58">
        <v>1.0</v>
      </c>
      <c r="AG32" s="58" t="s">
        <v>1968</v>
      </c>
      <c r="AJ32" s="58" t="s">
        <v>2005</v>
      </c>
    </row>
    <row r="33" ht="22.5" customHeight="1">
      <c r="A33" s="58">
        <v>32.0</v>
      </c>
      <c r="B33" s="252">
        <v>45777.0</v>
      </c>
      <c r="C33" s="253">
        <v>2.04288821088966E14</v>
      </c>
      <c r="D33" s="58" t="s">
        <v>1563</v>
      </c>
      <c r="E33" s="255">
        <v>45769.683344907404</v>
      </c>
      <c r="F33" s="255">
        <v>45769.68456018518</v>
      </c>
      <c r="G33" s="255">
        <v>45769.72445601852</v>
      </c>
      <c r="H33" s="58">
        <v>11049.0</v>
      </c>
      <c r="I33" s="225">
        <v>1664.0</v>
      </c>
      <c r="J33" s="225">
        <v>1664.24</v>
      </c>
      <c r="K33" s="225">
        <v>-0.24</v>
      </c>
      <c r="L33" s="225">
        <v>79.26</v>
      </c>
      <c r="M33" s="225">
        <v>39.13</v>
      </c>
      <c r="N33" s="225">
        <v>39.13</v>
      </c>
      <c r="O33" s="225">
        <v>0.0</v>
      </c>
      <c r="P33" s="225">
        <v>0.5</v>
      </c>
      <c r="Q33" s="225">
        <v>0.5</v>
      </c>
      <c r="R33" s="225">
        <v>0.0</v>
      </c>
      <c r="S33" s="225">
        <v>0.0</v>
      </c>
      <c r="T33" s="225">
        <v>0.0</v>
      </c>
      <c r="U33" s="225">
        <v>0.0</v>
      </c>
      <c r="V33" s="58" t="b">
        <v>0</v>
      </c>
      <c r="W33" s="58" t="b">
        <v>0</v>
      </c>
      <c r="X33" s="58" t="b">
        <v>0</v>
      </c>
      <c r="Y33" s="225">
        <v>0.0</v>
      </c>
      <c r="Z33" s="225">
        <v>0.0</v>
      </c>
      <c r="AA33" s="225">
        <v>20.0</v>
      </c>
      <c r="AB33" s="254"/>
      <c r="AC33" s="254"/>
      <c r="AD33" s="254"/>
      <c r="AE33" s="58" t="s">
        <v>1967</v>
      </c>
      <c r="AF33" s="58">
        <v>2.0</v>
      </c>
      <c r="AG33" s="58" t="s">
        <v>1968</v>
      </c>
      <c r="AJ33" s="58" t="s">
        <v>2006</v>
      </c>
      <c r="AK33" s="58" t="s">
        <v>2007</v>
      </c>
    </row>
    <row r="34" ht="22.5" customHeight="1">
      <c r="A34" s="58">
        <v>33.0</v>
      </c>
      <c r="B34" s="252">
        <v>45777.0</v>
      </c>
      <c r="C34" s="253">
        <v>2.04292365396131E14</v>
      </c>
      <c r="D34" s="58" t="s">
        <v>1563</v>
      </c>
      <c r="E34" s="255">
        <v>45769.72431712963</v>
      </c>
      <c r="F34" s="255">
        <v>45769.72479166667</v>
      </c>
      <c r="G34" s="255">
        <v>45769.753541666665</v>
      </c>
      <c r="H34" s="58">
        <v>11049.0</v>
      </c>
      <c r="I34" s="225">
        <v>614.0</v>
      </c>
      <c r="J34" s="225">
        <v>614.24</v>
      </c>
      <c r="K34" s="225">
        <v>-0.24</v>
      </c>
      <c r="L34" s="225">
        <v>29.26</v>
      </c>
      <c r="M34" s="225">
        <v>14.38</v>
      </c>
      <c r="N34" s="225">
        <v>14.38</v>
      </c>
      <c r="O34" s="225">
        <v>0.0</v>
      </c>
      <c r="P34" s="225">
        <v>0.25</v>
      </c>
      <c r="Q34" s="225">
        <v>0.25</v>
      </c>
      <c r="R34" s="225">
        <v>0.0</v>
      </c>
      <c r="S34" s="225">
        <v>0.0</v>
      </c>
      <c r="T34" s="225">
        <v>0.0</v>
      </c>
      <c r="U34" s="225">
        <v>0.0</v>
      </c>
      <c r="V34" s="58" t="b">
        <v>0</v>
      </c>
      <c r="W34" s="58" t="b">
        <v>0</v>
      </c>
      <c r="X34" s="58" t="b">
        <v>0</v>
      </c>
      <c r="Y34" s="225">
        <v>0.0</v>
      </c>
      <c r="Z34" s="225">
        <v>0.0</v>
      </c>
      <c r="AA34" s="225">
        <v>10.0</v>
      </c>
      <c r="AB34" s="254"/>
      <c r="AC34" s="254"/>
      <c r="AD34" s="254"/>
      <c r="AE34" s="58" t="s">
        <v>1967</v>
      </c>
      <c r="AF34" s="58">
        <v>1.0</v>
      </c>
      <c r="AG34" s="58" t="s">
        <v>1968</v>
      </c>
      <c r="AJ34" s="58" t="s">
        <v>2008</v>
      </c>
    </row>
    <row r="35" ht="22.5" customHeight="1">
      <c r="A35" s="58">
        <v>34.0</v>
      </c>
      <c r="B35" s="252">
        <v>45777.0</v>
      </c>
      <c r="C35" s="253">
        <v>2.04294771366388E14</v>
      </c>
      <c r="D35" s="58" t="s">
        <v>1563</v>
      </c>
      <c r="E35" s="255">
        <v>45769.75219907407</v>
      </c>
      <c r="F35" s="255">
        <v>45769.752384259256</v>
      </c>
      <c r="G35" s="255">
        <v>45769.76547453704</v>
      </c>
      <c r="H35" s="58">
        <v>11049.0</v>
      </c>
      <c r="I35" s="225">
        <v>168.0</v>
      </c>
      <c r="J35" s="225">
        <v>168.0</v>
      </c>
      <c r="K35" s="225">
        <v>0.0</v>
      </c>
      <c r="L35" s="225">
        <v>8.0</v>
      </c>
      <c r="M35" s="225">
        <v>4.0</v>
      </c>
      <c r="N35" s="225">
        <v>4.0</v>
      </c>
      <c r="O35" s="225">
        <v>0.0</v>
      </c>
      <c r="P35" s="225">
        <v>0.0</v>
      </c>
      <c r="Q35" s="225">
        <v>0.0</v>
      </c>
      <c r="R35" s="225">
        <v>0.0</v>
      </c>
      <c r="S35" s="225">
        <v>0.0</v>
      </c>
      <c r="T35" s="225">
        <v>0.0</v>
      </c>
      <c r="U35" s="225">
        <v>0.0</v>
      </c>
      <c r="V35" s="58" t="b">
        <v>0</v>
      </c>
      <c r="W35" s="58" t="b">
        <v>0</v>
      </c>
      <c r="X35" s="58" t="b">
        <v>0</v>
      </c>
      <c r="Y35" s="225">
        <v>0.0</v>
      </c>
      <c r="Z35" s="225">
        <v>0.0</v>
      </c>
      <c r="AA35" s="225">
        <v>0.0</v>
      </c>
      <c r="AB35" s="254"/>
      <c r="AC35" s="254"/>
      <c r="AD35" s="254"/>
      <c r="AE35" s="58" t="s">
        <v>1967</v>
      </c>
      <c r="AF35" s="58">
        <v>1.0</v>
      </c>
      <c r="AG35" s="58" t="s">
        <v>1968</v>
      </c>
      <c r="AJ35" s="58" t="s">
        <v>1986</v>
      </c>
    </row>
    <row r="36" ht="22.5" customHeight="1">
      <c r="A36" s="58">
        <v>35.0</v>
      </c>
      <c r="B36" s="252">
        <v>45777.0</v>
      </c>
      <c r="C36" s="253">
        <v>2.04299841075979E14</v>
      </c>
      <c r="D36" s="58" t="s">
        <v>1563</v>
      </c>
      <c r="E36" s="255">
        <v>45769.810844907406</v>
      </c>
      <c r="F36" s="255">
        <v>45769.813263888886</v>
      </c>
      <c r="G36" s="255">
        <v>45769.82745370371</v>
      </c>
      <c r="H36" s="58">
        <v>11049.0</v>
      </c>
      <c r="I36" s="225">
        <v>614.0</v>
      </c>
      <c r="J36" s="225">
        <v>614.24</v>
      </c>
      <c r="K36" s="225">
        <v>-0.24</v>
      </c>
      <c r="L36" s="225">
        <v>29.26</v>
      </c>
      <c r="M36" s="225">
        <v>14.38</v>
      </c>
      <c r="N36" s="225">
        <v>14.38</v>
      </c>
      <c r="O36" s="225">
        <v>0.0</v>
      </c>
      <c r="P36" s="225">
        <v>0.25</v>
      </c>
      <c r="Q36" s="225">
        <v>0.25</v>
      </c>
      <c r="R36" s="225">
        <v>0.0</v>
      </c>
      <c r="S36" s="225">
        <v>0.0</v>
      </c>
      <c r="T36" s="225">
        <v>0.0</v>
      </c>
      <c r="U36" s="225">
        <v>0.0</v>
      </c>
      <c r="V36" s="58" t="b">
        <v>0</v>
      </c>
      <c r="W36" s="58" t="b">
        <v>0</v>
      </c>
      <c r="X36" s="58" t="b">
        <v>0</v>
      </c>
      <c r="Y36" s="225">
        <v>0.0</v>
      </c>
      <c r="Z36" s="225">
        <v>0.0</v>
      </c>
      <c r="AA36" s="225">
        <v>10.0</v>
      </c>
      <c r="AB36" s="254"/>
      <c r="AC36" s="254"/>
      <c r="AD36" s="254"/>
      <c r="AE36" s="58" t="s">
        <v>1967</v>
      </c>
      <c r="AF36" s="58">
        <v>1.0</v>
      </c>
      <c r="AG36" s="58" t="s">
        <v>1968</v>
      </c>
      <c r="AJ36" s="58" t="s">
        <v>1975</v>
      </c>
    </row>
    <row r="37" ht="22.5" customHeight="1">
      <c r="A37" s="58">
        <v>36.0</v>
      </c>
      <c r="B37" s="252">
        <v>45777.0</v>
      </c>
      <c r="C37" s="253">
        <v>2.04300656245087E14</v>
      </c>
      <c r="D37" s="58" t="s">
        <v>1563</v>
      </c>
      <c r="E37" s="255">
        <v>45769.82030092592</v>
      </c>
      <c r="F37" s="255">
        <v>45769.820439814815</v>
      </c>
      <c r="G37" s="255">
        <v>45769.84494212963</v>
      </c>
      <c r="H37" s="58">
        <v>11049.0</v>
      </c>
      <c r="I37" s="225">
        <v>1024.0</v>
      </c>
      <c r="J37" s="225">
        <v>1023.76</v>
      </c>
      <c r="K37" s="225">
        <v>0.24</v>
      </c>
      <c r="L37" s="225">
        <v>48.76</v>
      </c>
      <c r="M37" s="225">
        <v>24.13</v>
      </c>
      <c r="N37" s="225">
        <v>24.13</v>
      </c>
      <c r="O37" s="225">
        <v>0.0</v>
      </c>
      <c r="P37" s="225">
        <v>0.25</v>
      </c>
      <c r="Q37" s="225">
        <v>0.25</v>
      </c>
      <c r="R37" s="225">
        <v>0.0</v>
      </c>
      <c r="S37" s="225">
        <v>0.0</v>
      </c>
      <c r="T37" s="225">
        <v>0.0</v>
      </c>
      <c r="U37" s="225">
        <v>0.0</v>
      </c>
      <c r="V37" s="58" t="b">
        <v>0</v>
      </c>
      <c r="W37" s="58" t="b">
        <v>0</v>
      </c>
      <c r="X37" s="58" t="b">
        <v>0</v>
      </c>
      <c r="Y37" s="225">
        <v>0.0</v>
      </c>
      <c r="Z37" s="225">
        <v>0.0</v>
      </c>
      <c r="AA37" s="225">
        <v>10.0</v>
      </c>
      <c r="AB37" s="254"/>
      <c r="AC37" s="254"/>
      <c r="AD37" s="254"/>
      <c r="AE37" s="58" t="s">
        <v>1967</v>
      </c>
      <c r="AF37" s="58">
        <v>2.0</v>
      </c>
      <c r="AG37" s="58" t="s">
        <v>1968</v>
      </c>
      <c r="AJ37" s="58" t="s">
        <v>2009</v>
      </c>
      <c r="AK37" s="58" t="s">
        <v>1975</v>
      </c>
    </row>
    <row r="38" ht="22.5" customHeight="1">
      <c r="A38" s="58">
        <v>37.0</v>
      </c>
      <c r="B38" s="252">
        <v>45777.0</v>
      </c>
      <c r="C38" s="253">
        <v>2.04303850607557E14</v>
      </c>
      <c r="D38" s="58" t="s">
        <v>1563</v>
      </c>
      <c r="E38" s="255">
        <v>45769.85732638889</v>
      </c>
      <c r="F38" s="255">
        <v>45769.85759259259</v>
      </c>
      <c r="G38" s="255">
        <v>45769.88658564815</v>
      </c>
      <c r="H38" s="58">
        <v>11049.0</v>
      </c>
      <c r="I38" s="225">
        <v>1575.0</v>
      </c>
      <c r="J38" s="225">
        <v>1575.0</v>
      </c>
      <c r="K38" s="225">
        <v>0.0</v>
      </c>
      <c r="L38" s="225">
        <v>75.0</v>
      </c>
      <c r="M38" s="225">
        <v>37.25</v>
      </c>
      <c r="N38" s="225">
        <v>37.25</v>
      </c>
      <c r="O38" s="225">
        <v>0.0</v>
      </c>
      <c r="P38" s="225">
        <v>0.25</v>
      </c>
      <c r="Q38" s="225">
        <v>0.25</v>
      </c>
      <c r="R38" s="225">
        <v>0.0</v>
      </c>
      <c r="S38" s="225">
        <v>0.0</v>
      </c>
      <c r="T38" s="225">
        <v>0.0</v>
      </c>
      <c r="U38" s="225">
        <v>0.0</v>
      </c>
      <c r="V38" s="58" t="b">
        <v>0</v>
      </c>
      <c r="W38" s="58" t="b">
        <v>0</v>
      </c>
      <c r="X38" s="58" t="b">
        <v>0</v>
      </c>
      <c r="Y38" s="225">
        <v>0.0</v>
      </c>
      <c r="Z38" s="225">
        <v>0.0</v>
      </c>
      <c r="AA38" s="225">
        <v>10.0</v>
      </c>
      <c r="AB38" s="254"/>
      <c r="AC38" s="254"/>
      <c r="AD38" s="254"/>
      <c r="AE38" s="58" t="s">
        <v>1967</v>
      </c>
      <c r="AF38" s="58">
        <v>3.0</v>
      </c>
      <c r="AG38" s="58" t="s">
        <v>1968</v>
      </c>
      <c r="AJ38" s="58" t="s">
        <v>1979</v>
      </c>
      <c r="AK38" s="58" t="s">
        <v>1972</v>
      </c>
      <c r="AL38" s="58" t="s">
        <v>1993</v>
      </c>
    </row>
    <row r="39" ht="22.5" customHeight="1">
      <c r="A39" s="58">
        <v>38.0</v>
      </c>
      <c r="B39" s="252">
        <v>45777.0</v>
      </c>
      <c r="C39" s="253">
        <v>2.04305353193813E14</v>
      </c>
      <c r="D39" s="58" t="s">
        <v>1563</v>
      </c>
      <c r="E39" s="255">
        <v>45769.87464120371</v>
      </c>
      <c r="F39" s="255">
        <v>45769.87479166667</v>
      </c>
      <c r="G39" s="255">
        <v>45769.89346064815</v>
      </c>
      <c r="H39" s="58">
        <v>11049.0</v>
      </c>
      <c r="I39" s="225">
        <v>614.0</v>
      </c>
      <c r="J39" s="225">
        <v>614.24</v>
      </c>
      <c r="K39" s="225">
        <v>-0.24</v>
      </c>
      <c r="L39" s="225">
        <v>29.26</v>
      </c>
      <c r="M39" s="225">
        <v>14.38</v>
      </c>
      <c r="N39" s="225">
        <v>14.38</v>
      </c>
      <c r="O39" s="225">
        <v>0.0</v>
      </c>
      <c r="P39" s="225">
        <v>0.25</v>
      </c>
      <c r="Q39" s="225">
        <v>0.25</v>
      </c>
      <c r="R39" s="225">
        <v>0.0</v>
      </c>
      <c r="S39" s="225">
        <v>0.0</v>
      </c>
      <c r="T39" s="225">
        <v>0.0</v>
      </c>
      <c r="U39" s="225">
        <v>0.0</v>
      </c>
      <c r="V39" s="58" t="b">
        <v>0</v>
      </c>
      <c r="W39" s="58" t="b">
        <v>0</v>
      </c>
      <c r="X39" s="58" t="b">
        <v>0</v>
      </c>
      <c r="Y39" s="225">
        <v>0.0</v>
      </c>
      <c r="Z39" s="225">
        <v>0.0</v>
      </c>
      <c r="AA39" s="225">
        <v>10.0</v>
      </c>
      <c r="AB39" s="254"/>
      <c r="AC39" s="254"/>
      <c r="AD39" s="254"/>
      <c r="AE39" s="58" t="s">
        <v>1967</v>
      </c>
      <c r="AF39" s="58">
        <v>1.0</v>
      </c>
      <c r="AG39" s="58" t="s">
        <v>1968</v>
      </c>
      <c r="AJ39" s="58" t="s">
        <v>2008</v>
      </c>
    </row>
    <row r="40" ht="22.5" customHeight="1">
      <c r="A40" s="58">
        <v>39.0</v>
      </c>
      <c r="B40" s="252">
        <v>45777.0</v>
      </c>
      <c r="C40" s="253">
        <v>2.04359894567486E14</v>
      </c>
      <c r="D40" s="58" t="s">
        <v>1563</v>
      </c>
      <c r="E40" s="255">
        <v>45770.50575231481</v>
      </c>
      <c r="F40" s="255">
        <v>45770.507523148146</v>
      </c>
      <c r="G40" s="255">
        <v>45770.535520833335</v>
      </c>
      <c r="H40" s="58">
        <v>11049.0</v>
      </c>
      <c r="I40" s="225">
        <v>530.0</v>
      </c>
      <c r="J40" s="225">
        <v>530.24</v>
      </c>
      <c r="K40" s="225">
        <v>-0.24</v>
      </c>
      <c r="L40" s="225">
        <v>25.26</v>
      </c>
      <c r="M40" s="225">
        <v>12.38</v>
      </c>
      <c r="N40" s="225">
        <v>12.38</v>
      </c>
      <c r="O40" s="225">
        <v>0.0</v>
      </c>
      <c r="P40" s="225">
        <v>0.25</v>
      </c>
      <c r="Q40" s="225">
        <v>0.25</v>
      </c>
      <c r="R40" s="225">
        <v>0.0</v>
      </c>
      <c r="S40" s="225">
        <v>0.0</v>
      </c>
      <c r="T40" s="225">
        <v>0.0</v>
      </c>
      <c r="U40" s="225">
        <v>0.0</v>
      </c>
      <c r="V40" s="58" t="b">
        <v>0</v>
      </c>
      <c r="W40" s="58" t="b">
        <v>0</v>
      </c>
      <c r="X40" s="58" t="b">
        <v>0</v>
      </c>
      <c r="Y40" s="225">
        <v>0.0</v>
      </c>
      <c r="Z40" s="225">
        <v>0.0</v>
      </c>
      <c r="AA40" s="225">
        <v>10.0</v>
      </c>
      <c r="AB40" s="254"/>
      <c r="AC40" s="254"/>
      <c r="AD40" s="254"/>
      <c r="AE40" s="58" t="s">
        <v>1967</v>
      </c>
      <c r="AF40" s="58">
        <v>1.0</v>
      </c>
      <c r="AG40" s="58" t="s">
        <v>1968</v>
      </c>
      <c r="AJ40" s="58" t="s">
        <v>2005</v>
      </c>
    </row>
    <row r="41" ht="22.5" customHeight="1">
      <c r="A41" s="58">
        <v>40.0</v>
      </c>
      <c r="B41" s="252">
        <v>45777.0</v>
      </c>
      <c r="C41" s="253">
        <v>2.04361637504711E14</v>
      </c>
      <c r="D41" s="58" t="s">
        <v>1563</v>
      </c>
      <c r="E41" s="255">
        <v>45770.52612268519</v>
      </c>
      <c r="F41" s="255">
        <v>45770.52663194444</v>
      </c>
      <c r="G41" s="255">
        <v>45770.5616087963</v>
      </c>
      <c r="H41" s="58">
        <v>11049.0</v>
      </c>
      <c r="I41" s="225">
        <v>1123.0</v>
      </c>
      <c r="J41" s="225">
        <v>1123.5</v>
      </c>
      <c r="K41" s="225">
        <v>-0.5</v>
      </c>
      <c r="L41" s="225">
        <v>53.5</v>
      </c>
      <c r="M41" s="225">
        <v>26.25</v>
      </c>
      <c r="N41" s="225">
        <v>26.25</v>
      </c>
      <c r="O41" s="225">
        <v>0.0</v>
      </c>
      <c r="P41" s="225">
        <v>0.5</v>
      </c>
      <c r="Q41" s="225">
        <v>0.5</v>
      </c>
      <c r="R41" s="225">
        <v>0.0</v>
      </c>
      <c r="S41" s="225">
        <v>0.0</v>
      </c>
      <c r="T41" s="225">
        <v>0.0</v>
      </c>
      <c r="U41" s="225">
        <v>0.0</v>
      </c>
      <c r="V41" s="58" t="b">
        <v>0</v>
      </c>
      <c r="W41" s="58" t="b">
        <v>0</v>
      </c>
      <c r="X41" s="58" t="b">
        <v>0</v>
      </c>
      <c r="Y41" s="225">
        <v>0.0</v>
      </c>
      <c r="Z41" s="225">
        <v>0.0</v>
      </c>
      <c r="AA41" s="225">
        <v>20.0</v>
      </c>
      <c r="AB41" s="254"/>
      <c r="AC41" s="254"/>
      <c r="AD41" s="254"/>
      <c r="AE41" s="58" t="s">
        <v>1967</v>
      </c>
      <c r="AF41" s="58">
        <v>2.0</v>
      </c>
      <c r="AG41" s="58" t="s">
        <v>1968</v>
      </c>
      <c r="AJ41" s="58" t="s">
        <v>1975</v>
      </c>
      <c r="AK41" s="58" t="s">
        <v>2000</v>
      </c>
    </row>
    <row r="42" ht="22.5" customHeight="1">
      <c r="A42" s="58">
        <v>41.0</v>
      </c>
      <c r="B42" s="252">
        <v>45777.0</v>
      </c>
      <c r="C42" s="253">
        <v>2.04366702358606E14</v>
      </c>
      <c r="D42" s="58" t="s">
        <v>1563</v>
      </c>
      <c r="E42" s="255">
        <v>45770.58478009259</v>
      </c>
      <c r="F42" s="255">
        <v>45770.58493055555</v>
      </c>
      <c r="G42" s="255">
        <v>45770.60190972222</v>
      </c>
      <c r="H42" s="58">
        <v>11049.0</v>
      </c>
      <c r="I42" s="225">
        <v>866.0</v>
      </c>
      <c r="J42" s="225">
        <v>866.24</v>
      </c>
      <c r="K42" s="225">
        <v>-0.24</v>
      </c>
      <c r="L42" s="225">
        <v>41.26</v>
      </c>
      <c r="M42" s="225">
        <v>20.38</v>
      </c>
      <c r="N42" s="225">
        <v>20.38</v>
      </c>
      <c r="O42" s="225">
        <v>0.0</v>
      </c>
      <c r="P42" s="225">
        <v>0.25</v>
      </c>
      <c r="Q42" s="225">
        <v>0.25</v>
      </c>
      <c r="R42" s="225">
        <v>0.0</v>
      </c>
      <c r="S42" s="225">
        <v>0.0</v>
      </c>
      <c r="T42" s="225">
        <v>0.0</v>
      </c>
      <c r="U42" s="225">
        <v>0.0</v>
      </c>
      <c r="V42" s="58" t="b">
        <v>0</v>
      </c>
      <c r="W42" s="58" t="b">
        <v>0</v>
      </c>
      <c r="X42" s="58" t="b">
        <v>0</v>
      </c>
      <c r="Y42" s="225">
        <v>0.0</v>
      </c>
      <c r="Z42" s="225">
        <v>0.0</v>
      </c>
      <c r="AA42" s="225">
        <v>10.0</v>
      </c>
      <c r="AB42" s="254"/>
      <c r="AC42" s="254"/>
      <c r="AD42" s="254"/>
      <c r="AE42" s="58" t="s">
        <v>1967</v>
      </c>
      <c r="AF42" s="58">
        <v>2.0</v>
      </c>
      <c r="AG42" s="58" t="s">
        <v>1968</v>
      </c>
      <c r="AJ42" s="58" t="s">
        <v>1975</v>
      </c>
      <c r="AK42" s="58" t="s">
        <v>1979</v>
      </c>
    </row>
    <row r="43" ht="22.5" customHeight="1">
      <c r="A43" s="58">
        <v>42.0</v>
      </c>
      <c r="B43" s="252">
        <v>45777.0</v>
      </c>
      <c r="C43" s="253">
        <v>2.0436705813621E14</v>
      </c>
      <c r="D43" s="58" t="s">
        <v>1563</v>
      </c>
      <c r="E43" s="255">
        <v>45770.58868055556</v>
      </c>
      <c r="F43" s="255">
        <v>45770.588958333334</v>
      </c>
      <c r="G43" s="255">
        <v>45770.61152777778</v>
      </c>
      <c r="H43" s="58">
        <v>11049.0</v>
      </c>
      <c r="I43" s="225">
        <v>898.0</v>
      </c>
      <c r="J43" s="225">
        <v>897.76</v>
      </c>
      <c r="K43" s="225">
        <v>0.24</v>
      </c>
      <c r="L43" s="225">
        <v>42.76</v>
      </c>
      <c r="M43" s="225">
        <v>21.13</v>
      </c>
      <c r="N43" s="225">
        <v>21.13</v>
      </c>
      <c r="O43" s="225">
        <v>0.0</v>
      </c>
      <c r="P43" s="225">
        <v>0.25</v>
      </c>
      <c r="Q43" s="225">
        <v>0.25</v>
      </c>
      <c r="R43" s="225">
        <v>0.0</v>
      </c>
      <c r="S43" s="225">
        <v>0.0</v>
      </c>
      <c r="T43" s="225">
        <v>0.0</v>
      </c>
      <c r="U43" s="225">
        <v>0.0</v>
      </c>
      <c r="V43" s="58" t="b">
        <v>0</v>
      </c>
      <c r="W43" s="58" t="b">
        <v>0</v>
      </c>
      <c r="X43" s="58" t="b">
        <v>0</v>
      </c>
      <c r="Y43" s="225">
        <v>0.0</v>
      </c>
      <c r="Z43" s="225">
        <v>0.0</v>
      </c>
      <c r="AA43" s="225">
        <v>10.0</v>
      </c>
      <c r="AB43" s="254"/>
      <c r="AC43" s="254"/>
      <c r="AD43" s="254"/>
      <c r="AE43" s="58" t="s">
        <v>1967</v>
      </c>
      <c r="AF43" s="58">
        <v>1.0</v>
      </c>
      <c r="AG43" s="58" t="s">
        <v>1968</v>
      </c>
      <c r="AJ43" s="58" t="s">
        <v>2010</v>
      </c>
    </row>
    <row r="44" ht="22.5" customHeight="1">
      <c r="A44" s="58">
        <v>43.0</v>
      </c>
      <c r="B44" s="252">
        <v>45777.0</v>
      </c>
      <c r="C44" s="253">
        <v>2.04381833273804E14</v>
      </c>
      <c r="D44" s="58" t="s">
        <v>1563</v>
      </c>
      <c r="E44" s="255">
        <v>45770.75965277778</v>
      </c>
      <c r="F44" s="255">
        <v>45770.75980324074</v>
      </c>
      <c r="G44" s="255">
        <v>45770.78670138889</v>
      </c>
      <c r="H44" s="58">
        <v>11049.0</v>
      </c>
      <c r="I44" s="225">
        <v>677.0</v>
      </c>
      <c r="J44" s="225">
        <v>677.24</v>
      </c>
      <c r="K44" s="225">
        <v>-0.24</v>
      </c>
      <c r="L44" s="225">
        <v>32.26</v>
      </c>
      <c r="M44" s="225">
        <v>15.88</v>
      </c>
      <c r="N44" s="225">
        <v>15.88</v>
      </c>
      <c r="O44" s="225">
        <v>0.0</v>
      </c>
      <c r="P44" s="225">
        <v>0.25</v>
      </c>
      <c r="Q44" s="225">
        <v>0.25</v>
      </c>
      <c r="R44" s="225">
        <v>0.0</v>
      </c>
      <c r="S44" s="225">
        <v>0.0</v>
      </c>
      <c r="T44" s="225">
        <v>0.0</v>
      </c>
      <c r="U44" s="225">
        <v>0.0</v>
      </c>
      <c r="V44" s="58" t="b">
        <v>0</v>
      </c>
      <c r="W44" s="58" t="b">
        <v>0</v>
      </c>
      <c r="X44" s="58" t="b">
        <v>0</v>
      </c>
      <c r="Y44" s="225">
        <v>0.0</v>
      </c>
      <c r="Z44" s="225">
        <v>0.0</v>
      </c>
      <c r="AA44" s="225">
        <v>10.0</v>
      </c>
      <c r="AB44" s="254"/>
      <c r="AC44" s="254"/>
      <c r="AD44" s="254"/>
      <c r="AE44" s="58" t="s">
        <v>1967</v>
      </c>
      <c r="AF44" s="58">
        <v>2.0</v>
      </c>
      <c r="AG44" s="58" t="s">
        <v>1968</v>
      </c>
      <c r="AJ44" s="58" t="s">
        <v>2011</v>
      </c>
      <c r="AK44" s="58" t="s">
        <v>1986</v>
      </c>
    </row>
    <row r="45" ht="22.5" customHeight="1">
      <c r="A45" s="58">
        <v>44.0</v>
      </c>
      <c r="B45" s="252">
        <v>45777.0</v>
      </c>
      <c r="C45" s="253">
        <v>2.0438353763273E14</v>
      </c>
      <c r="D45" s="58" t="s">
        <v>1563</v>
      </c>
      <c r="E45" s="255">
        <v>45770.77953703704</v>
      </c>
      <c r="F45" s="255">
        <v>45770.78181712963</v>
      </c>
      <c r="G45" s="255">
        <v>45770.813472222224</v>
      </c>
      <c r="H45" s="58">
        <v>11049.0</v>
      </c>
      <c r="I45" s="225">
        <v>635.0</v>
      </c>
      <c r="J45" s="225">
        <v>635.24</v>
      </c>
      <c r="K45" s="225">
        <v>-0.24</v>
      </c>
      <c r="L45" s="225">
        <v>30.26</v>
      </c>
      <c r="M45" s="225">
        <v>14.88</v>
      </c>
      <c r="N45" s="225">
        <v>14.88</v>
      </c>
      <c r="O45" s="225">
        <v>0.0</v>
      </c>
      <c r="P45" s="225">
        <v>0.25</v>
      </c>
      <c r="Q45" s="225">
        <v>0.25</v>
      </c>
      <c r="R45" s="225">
        <v>0.0</v>
      </c>
      <c r="S45" s="225">
        <v>0.0</v>
      </c>
      <c r="T45" s="225">
        <v>0.0</v>
      </c>
      <c r="U45" s="225">
        <v>0.0</v>
      </c>
      <c r="V45" s="58" t="b">
        <v>0</v>
      </c>
      <c r="W45" s="58" t="b">
        <v>0</v>
      </c>
      <c r="X45" s="58" t="b">
        <v>0</v>
      </c>
      <c r="Y45" s="225">
        <v>0.0</v>
      </c>
      <c r="Z45" s="225">
        <v>0.0</v>
      </c>
      <c r="AA45" s="225">
        <v>10.0</v>
      </c>
      <c r="AB45" s="254"/>
      <c r="AC45" s="254"/>
      <c r="AD45" s="254"/>
      <c r="AE45" s="58" t="s">
        <v>1967</v>
      </c>
      <c r="AF45" s="58">
        <v>1.0</v>
      </c>
      <c r="AG45" s="58" t="s">
        <v>1968</v>
      </c>
      <c r="AJ45" s="58" t="s">
        <v>2012</v>
      </c>
    </row>
    <row r="46" ht="22.5" customHeight="1">
      <c r="A46" s="58">
        <v>45.0</v>
      </c>
      <c r="B46" s="252">
        <v>45777.0</v>
      </c>
      <c r="C46" s="253">
        <v>2.04383544317804E14</v>
      </c>
      <c r="D46" s="58" t="s">
        <v>1563</v>
      </c>
      <c r="E46" s="255">
        <v>45770.77978009259</v>
      </c>
      <c r="F46" s="255">
        <v>45770.781956018516</v>
      </c>
      <c r="G46" s="255">
        <v>45770.80826388889</v>
      </c>
      <c r="H46" s="58">
        <v>11049.0</v>
      </c>
      <c r="I46" s="225">
        <v>719.0</v>
      </c>
      <c r="J46" s="225">
        <v>719.24</v>
      </c>
      <c r="K46" s="225">
        <v>-0.24</v>
      </c>
      <c r="L46" s="225">
        <v>34.26</v>
      </c>
      <c r="M46" s="225">
        <v>16.88</v>
      </c>
      <c r="N46" s="225">
        <v>16.88</v>
      </c>
      <c r="O46" s="225">
        <v>0.0</v>
      </c>
      <c r="P46" s="225">
        <v>0.25</v>
      </c>
      <c r="Q46" s="225">
        <v>0.25</v>
      </c>
      <c r="R46" s="225">
        <v>0.0</v>
      </c>
      <c r="S46" s="225">
        <v>0.0</v>
      </c>
      <c r="T46" s="225">
        <v>0.0</v>
      </c>
      <c r="U46" s="225">
        <v>0.0</v>
      </c>
      <c r="V46" s="58" t="b">
        <v>0</v>
      </c>
      <c r="W46" s="58" t="b">
        <v>0</v>
      </c>
      <c r="X46" s="58" t="b">
        <v>0</v>
      </c>
      <c r="Y46" s="225">
        <v>0.0</v>
      </c>
      <c r="Z46" s="225">
        <v>0.0</v>
      </c>
      <c r="AA46" s="225">
        <v>10.0</v>
      </c>
      <c r="AB46" s="254"/>
      <c r="AC46" s="254"/>
      <c r="AD46" s="254"/>
      <c r="AE46" s="58" t="s">
        <v>1967</v>
      </c>
      <c r="AF46" s="58">
        <v>1.0</v>
      </c>
      <c r="AG46" s="58" t="s">
        <v>1968</v>
      </c>
      <c r="AJ46" s="58" t="s">
        <v>1998</v>
      </c>
    </row>
    <row r="47" ht="22.5" customHeight="1">
      <c r="A47" s="58">
        <v>46.0</v>
      </c>
      <c r="B47" s="252">
        <v>45777.0</v>
      </c>
      <c r="C47" s="253">
        <v>2.04383765079852E14</v>
      </c>
      <c r="D47" s="58" t="s">
        <v>1563</v>
      </c>
      <c r="E47" s="255">
        <v>45770.7821412037</v>
      </c>
      <c r="F47" s="255">
        <v>45770.78224537037</v>
      </c>
      <c r="G47" s="255">
        <v>45770.803252314814</v>
      </c>
      <c r="H47" s="58">
        <v>11049.0</v>
      </c>
      <c r="I47" s="225">
        <v>525.0</v>
      </c>
      <c r="J47" s="225">
        <v>525.0</v>
      </c>
      <c r="K47" s="225">
        <v>0.0</v>
      </c>
      <c r="L47" s="225">
        <v>25.0</v>
      </c>
      <c r="M47" s="225">
        <v>12.25</v>
      </c>
      <c r="N47" s="225">
        <v>12.25</v>
      </c>
      <c r="O47" s="225">
        <v>0.0</v>
      </c>
      <c r="P47" s="225">
        <v>0.25</v>
      </c>
      <c r="Q47" s="225">
        <v>0.25</v>
      </c>
      <c r="R47" s="225">
        <v>0.0</v>
      </c>
      <c r="S47" s="225">
        <v>0.0</v>
      </c>
      <c r="T47" s="225">
        <v>0.0</v>
      </c>
      <c r="U47" s="225">
        <v>0.0</v>
      </c>
      <c r="V47" s="58" t="b">
        <v>0</v>
      </c>
      <c r="W47" s="58" t="b">
        <v>0</v>
      </c>
      <c r="X47" s="58" t="b">
        <v>0</v>
      </c>
      <c r="Y47" s="225">
        <v>0.0</v>
      </c>
      <c r="Z47" s="225">
        <v>0.0</v>
      </c>
      <c r="AA47" s="225">
        <v>10.0</v>
      </c>
      <c r="AB47" s="254"/>
      <c r="AC47" s="254"/>
      <c r="AD47" s="254"/>
      <c r="AE47" s="58" t="s">
        <v>1967</v>
      </c>
      <c r="AF47" s="58">
        <v>1.0</v>
      </c>
      <c r="AG47" s="58" t="s">
        <v>1968</v>
      </c>
      <c r="AJ47" s="58" t="s">
        <v>2013</v>
      </c>
    </row>
    <row r="48" ht="22.5" customHeight="1">
      <c r="A48" s="58">
        <v>47.0</v>
      </c>
      <c r="B48" s="252">
        <v>45777.0</v>
      </c>
      <c r="C48" s="253">
        <v>2.0438387331999E14</v>
      </c>
      <c r="D48" s="58" t="s">
        <v>1563</v>
      </c>
      <c r="E48" s="255">
        <v>45770.7834375</v>
      </c>
      <c r="F48" s="255">
        <v>45770.78364583333</v>
      </c>
      <c r="G48" s="255">
        <v>45770.81056712963</v>
      </c>
      <c r="H48" s="58">
        <v>11049.0</v>
      </c>
      <c r="I48" s="225">
        <v>667.0</v>
      </c>
      <c r="J48" s="225">
        <v>666.76</v>
      </c>
      <c r="K48" s="225">
        <v>0.24</v>
      </c>
      <c r="L48" s="225">
        <v>31.76</v>
      </c>
      <c r="M48" s="225">
        <v>15.63</v>
      </c>
      <c r="N48" s="225">
        <v>15.63</v>
      </c>
      <c r="O48" s="225">
        <v>0.0</v>
      </c>
      <c r="P48" s="225">
        <v>0.25</v>
      </c>
      <c r="Q48" s="225">
        <v>0.25</v>
      </c>
      <c r="R48" s="225">
        <v>0.0</v>
      </c>
      <c r="S48" s="225">
        <v>0.0</v>
      </c>
      <c r="T48" s="225">
        <v>0.0</v>
      </c>
      <c r="U48" s="225">
        <v>0.0</v>
      </c>
      <c r="V48" s="58" t="b">
        <v>0</v>
      </c>
      <c r="W48" s="58" t="b">
        <v>0</v>
      </c>
      <c r="X48" s="58" t="b">
        <v>0</v>
      </c>
      <c r="Y48" s="225">
        <v>0.0</v>
      </c>
      <c r="Z48" s="225">
        <v>0.0</v>
      </c>
      <c r="AA48" s="225">
        <v>10.0</v>
      </c>
      <c r="AB48" s="254"/>
      <c r="AC48" s="254"/>
      <c r="AD48" s="254"/>
      <c r="AE48" s="58" t="s">
        <v>1967</v>
      </c>
      <c r="AF48" s="58">
        <v>1.0</v>
      </c>
      <c r="AG48" s="58" t="s">
        <v>1968</v>
      </c>
      <c r="AJ48" s="58" t="s">
        <v>2014</v>
      </c>
    </row>
    <row r="49" ht="22.5" customHeight="1">
      <c r="A49" s="58">
        <v>48.0</v>
      </c>
      <c r="B49" s="252">
        <v>45777.0</v>
      </c>
      <c r="C49" s="253">
        <v>2.04384185156754E14</v>
      </c>
      <c r="D49" s="58" t="s">
        <v>1563</v>
      </c>
      <c r="E49" s="255">
        <v>45770.786886574075</v>
      </c>
      <c r="F49" s="255">
        <v>45770.7872337963</v>
      </c>
      <c r="G49" s="255">
        <v>45770.81837962963</v>
      </c>
      <c r="H49" s="58">
        <v>11049.0</v>
      </c>
      <c r="I49" s="225">
        <v>824.0</v>
      </c>
      <c r="J49" s="225">
        <v>824.24</v>
      </c>
      <c r="K49" s="225">
        <v>-0.24</v>
      </c>
      <c r="L49" s="225">
        <v>39.26</v>
      </c>
      <c r="M49" s="225">
        <v>19.38</v>
      </c>
      <c r="N49" s="225">
        <v>19.38</v>
      </c>
      <c r="O49" s="225">
        <v>0.0</v>
      </c>
      <c r="P49" s="225">
        <v>0.25</v>
      </c>
      <c r="Q49" s="225">
        <v>0.25</v>
      </c>
      <c r="R49" s="225">
        <v>0.0</v>
      </c>
      <c r="S49" s="225">
        <v>0.0</v>
      </c>
      <c r="T49" s="225">
        <v>0.0</v>
      </c>
      <c r="U49" s="225">
        <v>0.0</v>
      </c>
      <c r="V49" s="58" t="b">
        <v>0</v>
      </c>
      <c r="W49" s="58" t="b">
        <v>0</v>
      </c>
      <c r="X49" s="58" t="b">
        <v>0</v>
      </c>
      <c r="Y49" s="225">
        <v>0.0</v>
      </c>
      <c r="Z49" s="225">
        <v>0.0</v>
      </c>
      <c r="AA49" s="225">
        <v>10.0</v>
      </c>
      <c r="AB49" s="254"/>
      <c r="AC49" s="254"/>
      <c r="AD49" s="254"/>
      <c r="AE49" s="58" t="s">
        <v>1967</v>
      </c>
      <c r="AF49" s="58">
        <v>1.0</v>
      </c>
      <c r="AG49" s="58" t="s">
        <v>1968</v>
      </c>
      <c r="AJ49" s="58" t="s">
        <v>2015</v>
      </c>
    </row>
    <row r="50" ht="22.5" customHeight="1">
      <c r="A50" s="58">
        <v>49.0</v>
      </c>
      <c r="B50" s="252">
        <v>45777.0</v>
      </c>
      <c r="C50" s="253">
        <v>2.04385855697434E14</v>
      </c>
      <c r="D50" s="58" t="s">
        <v>1563</v>
      </c>
      <c r="E50" s="255">
        <v>45770.806921296295</v>
      </c>
      <c r="F50" s="255">
        <v>45770.80732638889</v>
      </c>
      <c r="G50" s="255">
        <v>45770.83354166667</v>
      </c>
      <c r="H50" s="58">
        <v>11049.0</v>
      </c>
      <c r="I50" s="225">
        <v>614.0</v>
      </c>
      <c r="J50" s="225">
        <v>614.24</v>
      </c>
      <c r="K50" s="225">
        <v>-0.24</v>
      </c>
      <c r="L50" s="225">
        <v>29.26</v>
      </c>
      <c r="M50" s="225">
        <v>14.38</v>
      </c>
      <c r="N50" s="225">
        <v>14.38</v>
      </c>
      <c r="O50" s="225">
        <v>0.0</v>
      </c>
      <c r="P50" s="225">
        <v>0.25</v>
      </c>
      <c r="Q50" s="225">
        <v>0.25</v>
      </c>
      <c r="R50" s="225">
        <v>0.0</v>
      </c>
      <c r="S50" s="225">
        <v>0.0</v>
      </c>
      <c r="T50" s="225">
        <v>0.0</v>
      </c>
      <c r="U50" s="225">
        <v>0.0</v>
      </c>
      <c r="V50" s="58" t="b">
        <v>0</v>
      </c>
      <c r="W50" s="58" t="b">
        <v>0</v>
      </c>
      <c r="X50" s="58" t="b">
        <v>0</v>
      </c>
      <c r="Y50" s="225">
        <v>0.0</v>
      </c>
      <c r="Z50" s="225">
        <v>0.0</v>
      </c>
      <c r="AA50" s="225">
        <v>10.0</v>
      </c>
      <c r="AB50" s="254"/>
      <c r="AC50" s="254"/>
      <c r="AD50" s="254"/>
      <c r="AE50" s="58" t="s">
        <v>1967</v>
      </c>
      <c r="AF50" s="58">
        <v>1.0</v>
      </c>
      <c r="AG50" s="58" t="s">
        <v>1968</v>
      </c>
      <c r="AJ50" s="58" t="s">
        <v>1975</v>
      </c>
    </row>
    <row r="51" ht="22.5" customHeight="1">
      <c r="A51" s="58">
        <v>50.0</v>
      </c>
      <c r="B51" s="252">
        <v>45777.0</v>
      </c>
      <c r="C51" s="253">
        <v>2.04386739344028E14</v>
      </c>
      <c r="D51" s="58" t="s">
        <v>1563</v>
      </c>
      <c r="E51" s="255">
        <v>45770.81653935185</v>
      </c>
      <c r="F51" s="255">
        <v>45770.818877314814</v>
      </c>
      <c r="G51" s="255">
        <v>45770.85559027778</v>
      </c>
      <c r="H51" s="58">
        <v>11049.0</v>
      </c>
      <c r="I51" s="225">
        <v>667.0</v>
      </c>
      <c r="J51" s="225">
        <v>666.76</v>
      </c>
      <c r="K51" s="225">
        <v>0.24</v>
      </c>
      <c r="L51" s="225">
        <v>31.76</v>
      </c>
      <c r="M51" s="225">
        <v>15.63</v>
      </c>
      <c r="N51" s="225">
        <v>15.63</v>
      </c>
      <c r="O51" s="225">
        <v>0.0</v>
      </c>
      <c r="P51" s="225">
        <v>0.25</v>
      </c>
      <c r="Q51" s="225">
        <v>0.25</v>
      </c>
      <c r="R51" s="225">
        <v>0.0</v>
      </c>
      <c r="S51" s="225">
        <v>0.0</v>
      </c>
      <c r="T51" s="225">
        <v>0.0</v>
      </c>
      <c r="U51" s="225">
        <v>0.0</v>
      </c>
      <c r="V51" s="58" t="b">
        <v>0</v>
      </c>
      <c r="W51" s="58" t="b">
        <v>0</v>
      </c>
      <c r="X51" s="58" t="b">
        <v>0</v>
      </c>
      <c r="Y51" s="225">
        <v>0.0</v>
      </c>
      <c r="Z51" s="225">
        <v>0.0</v>
      </c>
      <c r="AA51" s="225">
        <v>10.0</v>
      </c>
      <c r="AB51" s="254"/>
      <c r="AC51" s="254"/>
      <c r="AD51" s="254"/>
      <c r="AE51" s="58" t="s">
        <v>1967</v>
      </c>
      <c r="AF51" s="58">
        <v>1.0</v>
      </c>
      <c r="AG51" s="58" t="s">
        <v>1968</v>
      </c>
      <c r="AJ51" s="58" t="s">
        <v>2016</v>
      </c>
    </row>
    <row r="52" ht="22.5" customHeight="1">
      <c r="A52" s="58">
        <v>51.0</v>
      </c>
      <c r="B52" s="252">
        <v>45777.0</v>
      </c>
      <c r="C52" s="253">
        <v>2.04388648675384E14</v>
      </c>
      <c r="D52" s="58" t="s">
        <v>1563</v>
      </c>
      <c r="E52" s="255">
        <v>45770.83876157407</v>
      </c>
      <c r="F52" s="255">
        <v>45770.83894675926</v>
      </c>
      <c r="G52" s="255">
        <v>45770.863483796296</v>
      </c>
      <c r="H52" s="58">
        <v>11049.0</v>
      </c>
      <c r="I52" s="225">
        <v>367.0</v>
      </c>
      <c r="J52" s="225">
        <v>367.5</v>
      </c>
      <c r="K52" s="225">
        <v>-0.5</v>
      </c>
      <c r="L52" s="225">
        <v>17.5</v>
      </c>
      <c r="M52" s="225">
        <v>8.75</v>
      </c>
      <c r="N52" s="225">
        <v>8.75</v>
      </c>
      <c r="O52" s="225">
        <v>0.0</v>
      </c>
      <c r="P52" s="225">
        <v>0.0</v>
      </c>
      <c r="Q52" s="225">
        <v>0.0</v>
      </c>
      <c r="R52" s="225">
        <v>0.0</v>
      </c>
      <c r="S52" s="225">
        <v>0.0</v>
      </c>
      <c r="T52" s="225">
        <v>0.0</v>
      </c>
      <c r="U52" s="225">
        <v>0.0</v>
      </c>
      <c r="V52" s="58" t="b">
        <v>0</v>
      </c>
      <c r="W52" s="58" t="b">
        <v>0</v>
      </c>
      <c r="X52" s="58" t="b">
        <v>0</v>
      </c>
      <c r="Y52" s="225">
        <v>0.0</v>
      </c>
      <c r="Z52" s="225">
        <v>0.0</v>
      </c>
      <c r="AA52" s="225">
        <v>0.0</v>
      </c>
      <c r="AB52" s="254"/>
      <c r="AC52" s="254"/>
      <c r="AD52" s="254"/>
      <c r="AE52" s="58" t="s">
        <v>1967</v>
      </c>
      <c r="AF52" s="58">
        <v>1.0</v>
      </c>
      <c r="AG52" s="58" t="s">
        <v>1968</v>
      </c>
      <c r="AJ52" s="58" t="s">
        <v>2017</v>
      </c>
    </row>
    <row r="53" ht="22.5" customHeight="1">
      <c r="A53" s="58">
        <v>52.0</v>
      </c>
      <c r="B53" s="252">
        <v>45777.0</v>
      </c>
      <c r="C53" s="253">
        <v>2.04390039914798E14</v>
      </c>
      <c r="D53" s="58" t="s">
        <v>1563</v>
      </c>
      <c r="E53" s="255">
        <v>45770.85487268519</v>
      </c>
      <c r="F53" s="255">
        <v>45770.85726851852</v>
      </c>
      <c r="G53" s="255">
        <v>45770.879155092596</v>
      </c>
      <c r="H53" s="58">
        <v>11049.0</v>
      </c>
      <c r="I53" s="225">
        <v>740.0</v>
      </c>
      <c r="J53" s="225">
        <v>740.24</v>
      </c>
      <c r="K53" s="225">
        <v>-0.24</v>
      </c>
      <c r="L53" s="225">
        <v>35.26</v>
      </c>
      <c r="M53" s="225">
        <v>17.38</v>
      </c>
      <c r="N53" s="225">
        <v>17.38</v>
      </c>
      <c r="O53" s="225">
        <v>0.0</v>
      </c>
      <c r="P53" s="225">
        <v>0.25</v>
      </c>
      <c r="Q53" s="225">
        <v>0.25</v>
      </c>
      <c r="R53" s="225">
        <v>0.0</v>
      </c>
      <c r="S53" s="225">
        <v>0.0</v>
      </c>
      <c r="T53" s="225">
        <v>0.0</v>
      </c>
      <c r="U53" s="225">
        <v>0.0</v>
      </c>
      <c r="V53" s="58" t="b">
        <v>0</v>
      </c>
      <c r="W53" s="58" t="b">
        <v>0</v>
      </c>
      <c r="X53" s="58" t="b">
        <v>0</v>
      </c>
      <c r="Y53" s="225">
        <v>0.0</v>
      </c>
      <c r="Z53" s="225">
        <v>0.0</v>
      </c>
      <c r="AA53" s="225">
        <v>10.0</v>
      </c>
      <c r="AB53" s="254"/>
      <c r="AC53" s="254"/>
      <c r="AD53" s="254"/>
      <c r="AE53" s="58" t="s">
        <v>1967</v>
      </c>
      <c r="AF53" s="58">
        <v>2.0</v>
      </c>
      <c r="AG53" s="58" t="s">
        <v>1968</v>
      </c>
      <c r="AJ53" s="58" t="s">
        <v>2018</v>
      </c>
      <c r="AK53" s="58" t="s">
        <v>2008</v>
      </c>
    </row>
    <row r="54" ht="22.5" customHeight="1">
      <c r="A54" s="58">
        <v>53.0</v>
      </c>
      <c r="B54" s="252">
        <v>45777.0</v>
      </c>
      <c r="C54" s="253">
        <v>2.0439708492803E14</v>
      </c>
      <c r="D54" s="58" t="s">
        <v>1563</v>
      </c>
      <c r="E54" s="255">
        <v>45770.93633101852</v>
      </c>
      <c r="F54" s="255">
        <v>45770.94021990741</v>
      </c>
      <c r="G54" s="255">
        <v>45770.955509259256</v>
      </c>
      <c r="H54" s="58">
        <v>11049.0</v>
      </c>
      <c r="I54" s="225">
        <v>667.0</v>
      </c>
      <c r="J54" s="225">
        <v>666.76</v>
      </c>
      <c r="K54" s="225">
        <v>0.24</v>
      </c>
      <c r="L54" s="225">
        <v>31.76</v>
      </c>
      <c r="M54" s="225">
        <v>15.63</v>
      </c>
      <c r="N54" s="225">
        <v>15.63</v>
      </c>
      <c r="O54" s="225">
        <v>0.0</v>
      </c>
      <c r="P54" s="225">
        <v>0.25</v>
      </c>
      <c r="Q54" s="225">
        <v>0.25</v>
      </c>
      <c r="R54" s="225">
        <v>0.0</v>
      </c>
      <c r="S54" s="225">
        <v>0.0</v>
      </c>
      <c r="T54" s="225">
        <v>0.0</v>
      </c>
      <c r="U54" s="225">
        <v>0.0</v>
      </c>
      <c r="V54" s="58" t="b">
        <v>0</v>
      </c>
      <c r="W54" s="58" t="b">
        <v>0</v>
      </c>
      <c r="X54" s="58" t="b">
        <v>0</v>
      </c>
      <c r="Y54" s="225">
        <v>0.0</v>
      </c>
      <c r="Z54" s="225">
        <v>0.0</v>
      </c>
      <c r="AA54" s="225">
        <v>10.0</v>
      </c>
      <c r="AB54" s="254"/>
      <c r="AC54" s="254"/>
      <c r="AD54" s="254"/>
      <c r="AE54" s="58" t="s">
        <v>1967</v>
      </c>
      <c r="AF54" s="58">
        <v>1.0</v>
      </c>
      <c r="AG54" s="58" t="s">
        <v>1968</v>
      </c>
      <c r="AJ54" s="58" t="s">
        <v>2019</v>
      </c>
    </row>
    <row r="55" ht="22.5" customHeight="1">
      <c r="A55" s="58">
        <v>54.0</v>
      </c>
      <c r="B55" s="252">
        <v>45777.0</v>
      </c>
      <c r="C55" s="253">
        <v>2.04446834613113E14</v>
      </c>
      <c r="D55" s="58" t="s">
        <v>1563</v>
      </c>
      <c r="E55" s="255">
        <v>45771.512141203704</v>
      </c>
      <c r="F55" s="255">
        <v>45771.51243055556</v>
      </c>
      <c r="G55" s="255">
        <v>45771.55023148148</v>
      </c>
      <c r="H55" s="58">
        <v>11049.0</v>
      </c>
      <c r="I55" s="225">
        <v>903.0</v>
      </c>
      <c r="J55" s="225">
        <v>903.0</v>
      </c>
      <c r="K55" s="225">
        <v>0.0</v>
      </c>
      <c r="L55" s="225">
        <v>43.0</v>
      </c>
      <c r="M55" s="225">
        <v>21.25</v>
      </c>
      <c r="N55" s="225">
        <v>21.25</v>
      </c>
      <c r="O55" s="225">
        <v>0.0</v>
      </c>
      <c r="P55" s="225">
        <v>0.25</v>
      </c>
      <c r="Q55" s="225">
        <v>0.25</v>
      </c>
      <c r="R55" s="225">
        <v>0.0</v>
      </c>
      <c r="S55" s="225">
        <v>0.0</v>
      </c>
      <c r="T55" s="225">
        <v>0.0</v>
      </c>
      <c r="U55" s="225">
        <v>0.0</v>
      </c>
      <c r="V55" s="58" t="b">
        <v>0</v>
      </c>
      <c r="W55" s="58" t="b">
        <v>0</v>
      </c>
      <c r="X55" s="58" t="b">
        <v>0</v>
      </c>
      <c r="Y55" s="225">
        <v>0.0</v>
      </c>
      <c r="Z55" s="225">
        <v>0.0</v>
      </c>
      <c r="AA55" s="225">
        <v>10.0</v>
      </c>
      <c r="AB55" s="254"/>
      <c r="AC55" s="254"/>
      <c r="AD55" s="254"/>
      <c r="AE55" s="58" t="s">
        <v>1967</v>
      </c>
      <c r="AF55" s="58">
        <v>1.0</v>
      </c>
      <c r="AG55" s="58" t="s">
        <v>1968</v>
      </c>
      <c r="AJ55" s="58" t="s">
        <v>2020</v>
      </c>
    </row>
    <row r="56" ht="22.5" customHeight="1">
      <c r="A56" s="58">
        <v>55.0</v>
      </c>
      <c r="B56" s="252">
        <v>45777.0</v>
      </c>
      <c r="C56" s="253">
        <v>2.04463308717339E14</v>
      </c>
      <c r="D56" s="58" t="s">
        <v>1563</v>
      </c>
      <c r="E56" s="255">
        <v>45771.70353009259</v>
      </c>
      <c r="F56" s="255">
        <v>45771.703738425924</v>
      </c>
      <c r="G56" s="255">
        <v>45771.7512037037</v>
      </c>
      <c r="H56" s="58">
        <v>11049.0</v>
      </c>
      <c r="I56" s="225">
        <v>903.0</v>
      </c>
      <c r="J56" s="225">
        <v>903.0</v>
      </c>
      <c r="K56" s="225">
        <v>0.0</v>
      </c>
      <c r="L56" s="225">
        <v>43.0</v>
      </c>
      <c r="M56" s="225">
        <v>21.25</v>
      </c>
      <c r="N56" s="225">
        <v>21.25</v>
      </c>
      <c r="O56" s="225">
        <v>0.0</v>
      </c>
      <c r="P56" s="225">
        <v>0.25</v>
      </c>
      <c r="Q56" s="225">
        <v>0.25</v>
      </c>
      <c r="R56" s="225">
        <v>0.0</v>
      </c>
      <c r="S56" s="225">
        <v>0.0</v>
      </c>
      <c r="T56" s="225">
        <v>0.0</v>
      </c>
      <c r="U56" s="225">
        <v>0.0</v>
      </c>
      <c r="V56" s="58" t="b">
        <v>0</v>
      </c>
      <c r="W56" s="58" t="b">
        <v>0</v>
      </c>
      <c r="X56" s="58" t="b">
        <v>0</v>
      </c>
      <c r="Y56" s="225">
        <v>0.0</v>
      </c>
      <c r="Z56" s="225">
        <v>0.0</v>
      </c>
      <c r="AA56" s="225">
        <v>10.0</v>
      </c>
      <c r="AB56" s="254"/>
      <c r="AC56" s="254"/>
      <c r="AD56" s="254"/>
      <c r="AE56" s="58" t="s">
        <v>1967</v>
      </c>
      <c r="AF56" s="58">
        <v>1.0</v>
      </c>
      <c r="AG56" s="58" t="s">
        <v>1968</v>
      </c>
      <c r="AJ56" s="58" t="s">
        <v>2021</v>
      </c>
    </row>
    <row r="57" ht="22.5" customHeight="1">
      <c r="A57" s="58">
        <v>56.0</v>
      </c>
      <c r="B57" s="252">
        <v>45777.0</v>
      </c>
      <c r="C57" s="253">
        <v>2.04468550764975E14</v>
      </c>
      <c r="D57" s="58" t="s">
        <v>1563</v>
      </c>
      <c r="E57" s="255">
        <v>45771.76372685185</v>
      </c>
      <c r="F57" s="255">
        <v>45771.763969907406</v>
      </c>
      <c r="G57" s="255">
        <v>45771.78493055556</v>
      </c>
      <c r="H57" s="58">
        <v>11049.0</v>
      </c>
      <c r="I57" s="225">
        <v>798.0</v>
      </c>
      <c r="J57" s="225">
        <v>798.0</v>
      </c>
      <c r="K57" s="225">
        <v>0.0</v>
      </c>
      <c r="L57" s="225">
        <v>38.0</v>
      </c>
      <c r="M57" s="225">
        <v>18.75</v>
      </c>
      <c r="N57" s="225">
        <v>18.75</v>
      </c>
      <c r="O57" s="225">
        <v>0.0</v>
      </c>
      <c r="P57" s="225">
        <v>0.25</v>
      </c>
      <c r="Q57" s="225">
        <v>0.25</v>
      </c>
      <c r="R57" s="225">
        <v>0.0</v>
      </c>
      <c r="S57" s="225">
        <v>0.0</v>
      </c>
      <c r="T57" s="225">
        <v>0.0</v>
      </c>
      <c r="U57" s="225">
        <v>0.0</v>
      </c>
      <c r="V57" s="58" t="b">
        <v>0</v>
      </c>
      <c r="W57" s="58" t="b">
        <v>0</v>
      </c>
      <c r="X57" s="58" t="b">
        <v>0</v>
      </c>
      <c r="Y57" s="225">
        <v>0.0</v>
      </c>
      <c r="Z57" s="225">
        <v>0.0</v>
      </c>
      <c r="AA57" s="225">
        <v>10.0</v>
      </c>
      <c r="AB57" s="254"/>
      <c r="AC57" s="254"/>
      <c r="AD57" s="254"/>
      <c r="AE57" s="58" t="s">
        <v>1967</v>
      </c>
      <c r="AF57" s="58">
        <v>1.0</v>
      </c>
      <c r="AG57" s="58" t="s">
        <v>1968</v>
      </c>
      <c r="AJ57" s="58" t="s">
        <v>1970</v>
      </c>
    </row>
    <row r="58" ht="22.5" customHeight="1">
      <c r="A58" s="58">
        <v>57.0</v>
      </c>
      <c r="B58" s="252">
        <v>45777.0</v>
      </c>
      <c r="C58" s="253">
        <v>2.04472510573544E14</v>
      </c>
      <c r="D58" s="58" t="s">
        <v>1563</v>
      </c>
      <c r="E58" s="255">
        <v>45771.809166666666</v>
      </c>
      <c r="F58" s="255">
        <v>45771.809375</v>
      </c>
      <c r="G58" s="255">
        <v>45771.83875</v>
      </c>
      <c r="H58" s="58">
        <v>11049.0</v>
      </c>
      <c r="I58" s="225">
        <v>614.0</v>
      </c>
      <c r="J58" s="225">
        <v>614.24</v>
      </c>
      <c r="K58" s="225">
        <v>-0.24</v>
      </c>
      <c r="L58" s="225">
        <v>29.26</v>
      </c>
      <c r="M58" s="225">
        <v>14.38</v>
      </c>
      <c r="N58" s="225">
        <v>14.38</v>
      </c>
      <c r="O58" s="225">
        <v>0.0</v>
      </c>
      <c r="P58" s="225">
        <v>0.25</v>
      </c>
      <c r="Q58" s="225">
        <v>0.25</v>
      </c>
      <c r="R58" s="225">
        <v>0.0</v>
      </c>
      <c r="S58" s="225">
        <v>0.0</v>
      </c>
      <c r="T58" s="225">
        <v>0.0</v>
      </c>
      <c r="U58" s="225">
        <v>0.0</v>
      </c>
      <c r="V58" s="58" t="b">
        <v>0</v>
      </c>
      <c r="W58" s="58" t="b">
        <v>0</v>
      </c>
      <c r="X58" s="58" t="b">
        <v>0</v>
      </c>
      <c r="Y58" s="225">
        <v>0.0</v>
      </c>
      <c r="Z58" s="225">
        <v>0.0</v>
      </c>
      <c r="AA58" s="225">
        <v>10.0</v>
      </c>
      <c r="AB58" s="254"/>
      <c r="AC58" s="254"/>
      <c r="AD58" s="254"/>
      <c r="AE58" s="58" t="s">
        <v>1967</v>
      </c>
      <c r="AF58" s="58">
        <v>1.0</v>
      </c>
      <c r="AG58" s="58" t="s">
        <v>1968</v>
      </c>
      <c r="AJ58" s="58" t="s">
        <v>2008</v>
      </c>
    </row>
    <row r="59" ht="22.5" customHeight="1">
      <c r="A59" s="58">
        <v>58.0</v>
      </c>
      <c r="B59" s="252">
        <v>45777.0</v>
      </c>
      <c r="C59" s="253">
        <v>2.0447474877518E14</v>
      </c>
      <c r="D59" s="58" t="s">
        <v>1563</v>
      </c>
      <c r="E59" s="255">
        <v>45771.83541666667</v>
      </c>
      <c r="F59" s="255">
        <v>45771.83555555555</v>
      </c>
      <c r="G59" s="255">
        <v>45771.865</v>
      </c>
      <c r="H59" s="58">
        <v>11049.0</v>
      </c>
      <c r="I59" s="225">
        <v>798.0</v>
      </c>
      <c r="J59" s="225">
        <v>798.0</v>
      </c>
      <c r="K59" s="225">
        <v>0.0</v>
      </c>
      <c r="L59" s="225">
        <v>38.0</v>
      </c>
      <c r="M59" s="225">
        <v>18.75</v>
      </c>
      <c r="N59" s="225">
        <v>18.75</v>
      </c>
      <c r="O59" s="225">
        <v>0.0</v>
      </c>
      <c r="P59" s="225">
        <v>0.25</v>
      </c>
      <c r="Q59" s="225">
        <v>0.25</v>
      </c>
      <c r="R59" s="225">
        <v>0.0</v>
      </c>
      <c r="S59" s="225">
        <v>0.0</v>
      </c>
      <c r="T59" s="225">
        <v>0.0</v>
      </c>
      <c r="U59" s="225">
        <v>0.0</v>
      </c>
      <c r="V59" s="58" t="b">
        <v>0</v>
      </c>
      <c r="W59" s="58" t="b">
        <v>0</v>
      </c>
      <c r="X59" s="58" t="b">
        <v>0</v>
      </c>
      <c r="Y59" s="225">
        <v>0.0</v>
      </c>
      <c r="Z59" s="225">
        <v>0.0</v>
      </c>
      <c r="AA59" s="225">
        <v>10.0</v>
      </c>
      <c r="AB59" s="254"/>
      <c r="AC59" s="254"/>
      <c r="AD59" s="254"/>
      <c r="AE59" s="58" t="s">
        <v>1967</v>
      </c>
      <c r="AF59" s="58">
        <v>1.0</v>
      </c>
      <c r="AG59" s="58" t="s">
        <v>1968</v>
      </c>
      <c r="AJ59" s="58" t="s">
        <v>2022</v>
      </c>
    </row>
    <row r="60" ht="22.5" customHeight="1">
      <c r="A60" s="58">
        <v>59.0</v>
      </c>
      <c r="B60" s="252">
        <v>45777.0</v>
      </c>
      <c r="C60" s="253">
        <v>2.04476158750656E14</v>
      </c>
      <c r="D60" s="58" t="s">
        <v>1563</v>
      </c>
      <c r="E60" s="255">
        <v>45771.85270833333</v>
      </c>
      <c r="F60" s="255">
        <v>45771.85302083333</v>
      </c>
      <c r="G60" s="255">
        <v>45771.86508101852</v>
      </c>
      <c r="H60" s="58">
        <v>11049.0</v>
      </c>
      <c r="I60" s="225">
        <v>798.0</v>
      </c>
      <c r="J60" s="225">
        <v>798.0</v>
      </c>
      <c r="K60" s="225">
        <v>0.0</v>
      </c>
      <c r="L60" s="225">
        <v>38.0</v>
      </c>
      <c r="M60" s="225">
        <v>18.75</v>
      </c>
      <c r="N60" s="225">
        <v>18.75</v>
      </c>
      <c r="O60" s="225">
        <v>0.0</v>
      </c>
      <c r="P60" s="225">
        <v>0.25</v>
      </c>
      <c r="Q60" s="225">
        <v>0.25</v>
      </c>
      <c r="R60" s="225">
        <v>0.0</v>
      </c>
      <c r="S60" s="225">
        <v>0.0</v>
      </c>
      <c r="T60" s="225">
        <v>0.0</v>
      </c>
      <c r="U60" s="225">
        <v>0.0</v>
      </c>
      <c r="V60" s="58" t="b">
        <v>0</v>
      </c>
      <c r="W60" s="58" t="b">
        <v>0</v>
      </c>
      <c r="X60" s="58" t="b">
        <v>0</v>
      </c>
      <c r="Y60" s="225">
        <v>0.0</v>
      </c>
      <c r="Z60" s="225">
        <v>0.0</v>
      </c>
      <c r="AA60" s="225">
        <v>10.0</v>
      </c>
      <c r="AB60" s="254"/>
      <c r="AC60" s="254"/>
      <c r="AD60" s="254"/>
      <c r="AE60" s="58" t="s">
        <v>1967</v>
      </c>
      <c r="AF60" s="58">
        <v>1.0</v>
      </c>
      <c r="AG60" s="58" t="s">
        <v>1968</v>
      </c>
      <c r="AJ60" s="58" t="s">
        <v>1984</v>
      </c>
    </row>
    <row r="61" ht="22.5" customHeight="1">
      <c r="A61" s="58">
        <v>60.0</v>
      </c>
      <c r="B61" s="252">
        <v>45777.0</v>
      </c>
      <c r="C61" s="253">
        <v>2.04479499552477E14</v>
      </c>
      <c r="D61" s="58" t="s">
        <v>1563</v>
      </c>
      <c r="E61" s="255">
        <v>45771.89025462963</v>
      </c>
      <c r="F61" s="255">
        <v>45771.890543981484</v>
      </c>
      <c r="G61" s="255">
        <v>45771.950694444444</v>
      </c>
      <c r="H61" s="58">
        <v>11049.0</v>
      </c>
      <c r="I61" s="225">
        <v>2137.0</v>
      </c>
      <c r="J61" s="225">
        <v>2136.76</v>
      </c>
      <c r="K61" s="225">
        <v>0.24</v>
      </c>
      <c r="L61" s="225">
        <v>101.76</v>
      </c>
      <c r="M61" s="225">
        <v>50.38</v>
      </c>
      <c r="N61" s="225">
        <v>50.38</v>
      </c>
      <c r="O61" s="225">
        <v>0.0</v>
      </c>
      <c r="P61" s="225">
        <v>0.5</v>
      </c>
      <c r="Q61" s="225">
        <v>0.5</v>
      </c>
      <c r="R61" s="225">
        <v>0.0</v>
      </c>
      <c r="S61" s="225">
        <v>0.0</v>
      </c>
      <c r="T61" s="225">
        <v>0.0</v>
      </c>
      <c r="U61" s="225">
        <v>0.0</v>
      </c>
      <c r="V61" s="58" t="b">
        <v>0</v>
      </c>
      <c r="W61" s="58" t="b">
        <v>0</v>
      </c>
      <c r="X61" s="58" t="b">
        <v>0</v>
      </c>
      <c r="Y61" s="225">
        <v>0.0</v>
      </c>
      <c r="Z61" s="225">
        <v>0.0</v>
      </c>
      <c r="AA61" s="225">
        <v>20.0</v>
      </c>
      <c r="AB61" s="254"/>
      <c r="AC61" s="254"/>
      <c r="AD61" s="254"/>
      <c r="AE61" s="58" t="s">
        <v>1991</v>
      </c>
      <c r="AF61" s="58">
        <v>3.0</v>
      </c>
      <c r="AG61" s="58" t="s">
        <v>1968</v>
      </c>
      <c r="AJ61" s="58" t="s">
        <v>1989</v>
      </c>
      <c r="AK61" s="58" t="s">
        <v>2014</v>
      </c>
      <c r="AL61" s="58" t="s">
        <v>2023</v>
      </c>
    </row>
    <row r="62" ht="22.5" customHeight="1">
      <c r="A62" s="58">
        <v>61.0</v>
      </c>
      <c r="B62" s="252">
        <v>45777.0</v>
      </c>
      <c r="C62" s="253">
        <v>2.04482779724792E14</v>
      </c>
      <c r="D62" s="58" t="s">
        <v>1563</v>
      </c>
      <c r="E62" s="255">
        <v>45771.92818287037</v>
      </c>
      <c r="F62" s="255">
        <v>45771.92873842592</v>
      </c>
      <c r="G62" s="255">
        <v>45771.94761574074</v>
      </c>
      <c r="H62" s="58">
        <v>11049.0</v>
      </c>
      <c r="I62" s="225">
        <v>1438.0</v>
      </c>
      <c r="J62" s="225">
        <v>1438.5</v>
      </c>
      <c r="K62" s="225">
        <v>-0.5</v>
      </c>
      <c r="L62" s="225">
        <v>68.5</v>
      </c>
      <c r="M62" s="225">
        <v>33.75</v>
      </c>
      <c r="N62" s="225">
        <v>33.75</v>
      </c>
      <c r="O62" s="225">
        <v>0.0</v>
      </c>
      <c r="P62" s="225">
        <v>0.5</v>
      </c>
      <c r="Q62" s="225">
        <v>0.5</v>
      </c>
      <c r="R62" s="225">
        <v>0.0</v>
      </c>
      <c r="S62" s="225">
        <v>0.0</v>
      </c>
      <c r="T62" s="225">
        <v>0.0</v>
      </c>
      <c r="U62" s="225">
        <v>0.0</v>
      </c>
      <c r="V62" s="58" t="b">
        <v>0</v>
      </c>
      <c r="W62" s="58" t="b">
        <v>0</v>
      </c>
      <c r="X62" s="58" t="b">
        <v>0</v>
      </c>
      <c r="Y62" s="225">
        <v>0.0</v>
      </c>
      <c r="Z62" s="225">
        <v>0.0</v>
      </c>
      <c r="AA62" s="225">
        <v>20.0</v>
      </c>
      <c r="AB62" s="254"/>
      <c r="AC62" s="254"/>
      <c r="AD62" s="254"/>
      <c r="AE62" s="58" t="s">
        <v>1967</v>
      </c>
      <c r="AF62" s="58">
        <v>1.0</v>
      </c>
      <c r="AG62" s="58" t="s">
        <v>1968</v>
      </c>
      <c r="AJ62" s="58" t="s">
        <v>2024</v>
      </c>
    </row>
    <row r="63" ht="22.5" customHeight="1">
      <c r="A63" s="58">
        <v>62.0</v>
      </c>
      <c r="B63" s="252">
        <v>45777.0</v>
      </c>
      <c r="C63" s="253">
        <v>2.04558048502256E14</v>
      </c>
      <c r="D63" s="58" t="s">
        <v>1563</v>
      </c>
      <c r="E63" s="255">
        <v>45772.79938657407</v>
      </c>
      <c r="F63" s="255">
        <v>45772.801145833335</v>
      </c>
      <c r="G63" s="255">
        <v>45772.848912037036</v>
      </c>
      <c r="H63" s="58">
        <v>11049.0</v>
      </c>
      <c r="I63" s="225">
        <v>1176.0</v>
      </c>
      <c r="J63" s="225">
        <v>1176.0</v>
      </c>
      <c r="K63" s="225">
        <v>0.0</v>
      </c>
      <c r="L63" s="225">
        <v>56.0</v>
      </c>
      <c r="M63" s="225">
        <v>27.5</v>
      </c>
      <c r="N63" s="225">
        <v>27.5</v>
      </c>
      <c r="O63" s="225">
        <v>0.0</v>
      </c>
      <c r="P63" s="225">
        <v>0.5</v>
      </c>
      <c r="Q63" s="225">
        <v>0.5</v>
      </c>
      <c r="R63" s="225">
        <v>0.0</v>
      </c>
      <c r="S63" s="225">
        <v>0.0</v>
      </c>
      <c r="T63" s="225">
        <v>0.0</v>
      </c>
      <c r="U63" s="225">
        <v>0.0</v>
      </c>
      <c r="V63" s="58" t="b">
        <v>0</v>
      </c>
      <c r="W63" s="58" t="b">
        <v>0</v>
      </c>
      <c r="X63" s="58" t="b">
        <v>0</v>
      </c>
      <c r="Y63" s="225">
        <v>0.0</v>
      </c>
      <c r="Z63" s="225">
        <v>0.0</v>
      </c>
      <c r="AA63" s="225">
        <v>20.0</v>
      </c>
      <c r="AB63" s="254"/>
      <c r="AC63" s="254"/>
      <c r="AD63" s="254"/>
      <c r="AE63" s="58" t="s">
        <v>1967</v>
      </c>
      <c r="AF63" s="58">
        <v>2.0</v>
      </c>
      <c r="AG63" s="58" t="s">
        <v>1968</v>
      </c>
      <c r="AJ63" s="58" t="s">
        <v>2002</v>
      </c>
      <c r="AK63" s="58" t="s">
        <v>1999</v>
      </c>
    </row>
    <row r="64" ht="22.5" customHeight="1">
      <c r="A64" s="58">
        <v>63.0</v>
      </c>
      <c r="B64" s="252">
        <v>45777.0</v>
      </c>
      <c r="C64" s="253">
        <v>2.04558947155827E14</v>
      </c>
      <c r="D64" s="58" t="s">
        <v>1563</v>
      </c>
      <c r="E64" s="255">
        <v>45772.809849537036</v>
      </c>
      <c r="F64" s="255">
        <v>45772.80998842593</v>
      </c>
      <c r="G64" s="255">
        <v>45772.8334375</v>
      </c>
      <c r="H64" s="58">
        <v>11049.0</v>
      </c>
      <c r="I64" s="225">
        <v>399.0</v>
      </c>
      <c r="J64" s="225">
        <v>399.0</v>
      </c>
      <c r="K64" s="225">
        <v>0.0</v>
      </c>
      <c r="L64" s="225">
        <v>19.0</v>
      </c>
      <c r="M64" s="225">
        <v>9.5</v>
      </c>
      <c r="N64" s="225">
        <v>9.5</v>
      </c>
      <c r="O64" s="225">
        <v>0.0</v>
      </c>
      <c r="P64" s="225">
        <v>0.0</v>
      </c>
      <c r="Q64" s="225">
        <v>0.0</v>
      </c>
      <c r="R64" s="225">
        <v>0.0</v>
      </c>
      <c r="S64" s="225">
        <v>0.0</v>
      </c>
      <c r="T64" s="225">
        <v>0.0</v>
      </c>
      <c r="U64" s="225">
        <v>0.0</v>
      </c>
      <c r="V64" s="58" t="b">
        <v>0</v>
      </c>
      <c r="W64" s="58" t="b">
        <v>0</v>
      </c>
      <c r="X64" s="58" t="b">
        <v>0</v>
      </c>
      <c r="Y64" s="225">
        <v>0.0</v>
      </c>
      <c r="Z64" s="225">
        <v>0.0</v>
      </c>
      <c r="AA64" s="225">
        <v>0.0</v>
      </c>
      <c r="AB64" s="254"/>
      <c r="AC64" s="254"/>
      <c r="AD64" s="254"/>
      <c r="AE64" s="58" t="s">
        <v>1967</v>
      </c>
      <c r="AF64" s="58">
        <v>1.0</v>
      </c>
      <c r="AG64" s="58" t="s">
        <v>1968</v>
      </c>
      <c r="AJ64" s="58" t="s">
        <v>1973</v>
      </c>
    </row>
    <row r="65" ht="22.5" customHeight="1">
      <c r="A65" s="58">
        <v>64.0</v>
      </c>
      <c r="B65" s="252">
        <v>45777.0</v>
      </c>
      <c r="C65" s="253">
        <v>2.04559154889387E14</v>
      </c>
      <c r="D65" s="58" t="s">
        <v>1563</v>
      </c>
      <c r="E65" s="255">
        <v>45772.81216435185</v>
      </c>
      <c r="F65" s="255">
        <v>45772.81233796296</v>
      </c>
      <c r="G65" s="255">
        <v>45772.8828125</v>
      </c>
      <c r="H65" s="58">
        <v>11049.0</v>
      </c>
      <c r="I65" s="225">
        <v>1822.0</v>
      </c>
      <c r="J65" s="225">
        <v>1821.76</v>
      </c>
      <c r="K65" s="225">
        <v>0.24</v>
      </c>
      <c r="L65" s="225">
        <v>86.76</v>
      </c>
      <c r="M65" s="225">
        <v>42.63</v>
      </c>
      <c r="N65" s="225">
        <v>42.63</v>
      </c>
      <c r="O65" s="225">
        <v>0.0</v>
      </c>
      <c r="P65" s="225">
        <v>0.75</v>
      </c>
      <c r="Q65" s="225">
        <v>0.75</v>
      </c>
      <c r="R65" s="225">
        <v>0.0</v>
      </c>
      <c r="S65" s="225">
        <v>0.0</v>
      </c>
      <c r="T65" s="225">
        <v>0.0</v>
      </c>
      <c r="U65" s="225">
        <v>0.0</v>
      </c>
      <c r="V65" s="58" t="b">
        <v>0</v>
      </c>
      <c r="W65" s="58" t="b">
        <v>0</v>
      </c>
      <c r="X65" s="58" t="b">
        <v>0</v>
      </c>
      <c r="Y65" s="225">
        <v>0.0</v>
      </c>
      <c r="Z65" s="225">
        <v>0.0</v>
      </c>
      <c r="AA65" s="225">
        <v>30.0</v>
      </c>
      <c r="AB65" s="254"/>
      <c r="AC65" s="254"/>
      <c r="AD65" s="254"/>
      <c r="AE65" s="58" t="s">
        <v>1967</v>
      </c>
      <c r="AF65" s="58">
        <v>3.0</v>
      </c>
      <c r="AG65" s="58" t="s">
        <v>1968</v>
      </c>
      <c r="AJ65" s="58" t="s">
        <v>1989</v>
      </c>
      <c r="AK65" s="58" t="s">
        <v>2025</v>
      </c>
      <c r="AL65" s="58" t="s">
        <v>2026</v>
      </c>
    </row>
    <row r="66" ht="22.5" customHeight="1">
      <c r="A66" s="58">
        <v>65.0</v>
      </c>
      <c r="B66" s="252">
        <v>45777.0</v>
      </c>
      <c r="C66" s="253">
        <v>2.04561278937219E14</v>
      </c>
      <c r="D66" s="58" t="s">
        <v>1563</v>
      </c>
      <c r="E66" s="255">
        <v>45772.83684027778</v>
      </c>
      <c r="F66" s="255">
        <v>45772.837592592594</v>
      </c>
      <c r="G66" s="255">
        <v>45772.87939814815</v>
      </c>
      <c r="H66" s="58">
        <v>11049.0</v>
      </c>
      <c r="I66" s="225">
        <v>598.0</v>
      </c>
      <c r="J66" s="225">
        <v>598.5</v>
      </c>
      <c r="K66" s="225">
        <v>-0.5</v>
      </c>
      <c r="L66" s="225">
        <v>28.5</v>
      </c>
      <c r="M66" s="225">
        <v>14.25</v>
      </c>
      <c r="N66" s="225">
        <v>14.25</v>
      </c>
      <c r="O66" s="225">
        <v>0.0</v>
      </c>
      <c r="P66" s="225">
        <v>0.0</v>
      </c>
      <c r="Q66" s="225">
        <v>0.0</v>
      </c>
      <c r="R66" s="225">
        <v>0.0</v>
      </c>
      <c r="S66" s="225">
        <v>0.0</v>
      </c>
      <c r="T66" s="225">
        <v>0.0</v>
      </c>
      <c r="U66" s="225">
        <v>0.0</v>
      </c>
      <c r="V66" s="58" t="b">
        <v>0</v>
      </c>
      <c r="W66" s="58" t="b">
        <v>0</v>
      </c>
      <c r="X66" s="58" t="b">
        <v>0</v>
      </c>
      <c r="Y66" s="225">
        <v>0.0</v>
      </c>
      <c r="Z66" s="225">
        <v>0.0</v>
      </c>
      <c r="AA66" s="225">
        <v>0.0</v>
      </c>
      <c r="AB66" s="254"/>
      <c r="AC66" s="254"/>
      <c r="AD66" s="254"/>
      <c r="AE66" s="58" t="s">
        <v>1967</v>
      </c>
      <c r="AF66" s="58">
        <v>2.0</v>
      </c>
      <c r="AG66" s="58" t="s">
        <v>1968</v>
      </c>
      <c r="AJ66" s="58" t="s">
        <v>1973</v>
      </c>
      <c r="AK66" s="58" t="s">
        <v>1983</v>
      </c>
    </row>
    <row r="67" ht="22.5" customHeight="1">
      <c r="A67" s="58">
        <v>66.0</v>
      </c>
      <c r="B67" s="252">
        <v>45777.0</v>
      </c>
      <c r="C67" s="253">
        <v>2.04565890938565E14</v>
      </c>
      <c r="D67" s="58" t="s">
        <v>1563</v>
      </c>
      <c r="E67" s="255">
        <v>45772.890231481484</v>
      </c>
      <c r="F67" s="255">
        <v>45772.89208333333</v>
      </c>
      <c r="G67" s="255">
        <v>45772.91806712963</v>
      </c>
      <c r="H67" s="58">
        <v>11049.0</v>
      </c>
      <c r="I67" s="225">
        <v>667.0</v>
      </c>
      <c r="J67" s="225">
        <v>666.76</v>
      </c>
      <c r="K67" s="225">
        <v>0.24</v>
      </c>
      <c r="L67" s="225">
        <v>31.76</v>
      </c>
      <c r="M67" s="225">
        <v>15.63</v>
      </c>
      <c r="N67" s="225">
        <v>15.63</v>
      </c>
      <c r="O67" s="225">
        <v>0.0</v>
      </c>
      <c r="P67" s="225">
        <v>0.25</v>
      </c>
      <c r="Q67" s="225">
        <v>0.25</v>
      </c>
      <c r="R67" s="225">
        <v>0.0</v>
      </c>
      <c r="S67" s="225">
        <v>0.0</v>
      </c>
      <c r="T67" s="225">
        <v>0.0</v>
      </c>
      <c r="U67" s="225">
        <v>0.0</v>
      </c>
      <c r="V67" s="58" t="b">
        <v>0</v>
      </c>
      <c r="W67" s="58" t="b">
        <v>0</v>
      </c>
      <c r="X67" s="58" t="b">
        <v>0</v>
      </c>
      <c r="Y67" s="225">
        <v>0.0</v>
      </c>
      <c r="Z67" s="225">
        <v>0.0</v>
      </c>
      <c r="AA67" s="225">
        <v>10.0</v>
      </c>
      <c r="AB67" s="254"/>
      <c r="AC67" s="254"/>
      <c r="AD67" s="254"/>
      <c r="AE67" s="58" t="s">
        <v>1967</v>
      </c>
      <c r="AF67" s="58">
        <v>1.0</v>
      </c>
      <c r="AG67" s="58" t="s">
        <v>1968</v>
      </c>
      <c r="AJ67" s="58" t="s">
        <v>1999</v>
      </c>
    </row>
    <row r="68" ht="22.5" customHeight="1">
      <c r="A68" s="58">
        <v>67.0</v>
      </c>
      <c r="B68" s="252">
        <v>45777.0</v>
      </c>
      <c r="C68" s="253">
        <v>2.0462263480539E14</v>
      </c>
      <c r="D68" s="58" t="s">
        <v>1563</v>
      </c>
      <c r="E68" s="255">
        <v>45773.54684027778</v>
      </c>
      <c r="F68" s="255">
        <v>45773.54917824074</v>
      </c>
      <c r="G68" s="255">
        <v>45773.576875</v>
      </c>
      <c r="H68" s="58">
        <v>11049.0</v>
      </c>
      <c r="I68" s="225">
        <v>1071.0</v>
      </c>
      <c r="J68" s="225">
        <v>1071.0</v>
      </c>
      <c r="K68" s="225">
        <v>0.0</v>
      </c>
      <c r="L68" s="225">
        <v>51.0</v>
      </c>
      <c r="M68" s="225">
        <v>25.25</v>
      </c>
      <c r="N68" s="225">
        <v>25.25</v>
      </c>
      <c r="O68" s="225">
        <v>0.0</v>
      </c>
      <c r="P68" s="225">
        <v>0.25</v>
      </c>
      <c r="Q68" s="225">
        <v>0.25</v>
      </c>
      <c r="R68" s="225">
        <v>0.0</v>
      </c>
      <c r="S68" s="225">
        <v>0.0</v>
      </c>
      <c r="T68" s="225">
        <v>0.0</v>
      </c>
      <c r="U68" s="225">
        <v>0.0</v>
      </c>
      <c r="V68" s="58" t="b">
        <v>0</v>
      </c>
      <c r="W68" s="58" t="b">
        <v>0</v>
      </c>
      <c r="X68" s="58" t="b">
        <v>0</v>
      </c>
      <c r="Y68" s="225">
        <v>0.0</v>
      </c>
      <c r="Z68" s="225">
        <v>0.0</v>
      </c>
      <c r="AA68" s="225">
        <v>10.0</v>
      </c>
      <c r="AB68" s="254"/>
      <c r="AC68" s="254"/>
      <c r="AD68" s="254"/>
      <c r="AE68" s="58" t="s">
        <v>1967</v>
      </c>
      <c r="AF68" s="58">
        <v>2.0</v>
      </c>
      <c r="AG68" s="58" t="s">
        <v>1968</v>
      </c>
      <c r="AJ68" s="58" t="s">
        <v>2027</v>
      </c>
      <c r="AK68" s="58" t="s">
        <v>1979</v>
      </c>
    </row>
    <row r="69" ht="22.5" customHeight="1">
      <c r="A69" s="58">
        <v>68.0</v>
      </c>
      <c r="B69" s="252">
        <v>45777.0</v>
      </c>
      <c r="C69" s="253">
        <v>2.0463179727198E14</v>
      </c>
      <c r="D69" s="58" t="s">
        <v>1563</v>
      </c>
      <c r="E69" s="255">
        <v>45773.65310185185</v>
      </c>
      <c r="F69" s="255">
        <v>45773.65594907408</v>
      </c>
      <c r="G69" s="255">
        <v>45773.67921296296</v>
      </c>
      <c r="H69" s="58">
        <v>11049.0</v>
      </c>
      <c r="I69" s="225">
        <v>903.0</v>
      </c>
      <c r="J69" s="225">
        <v>903.0</v>
      </c>
      <c r="K69" s="225">
        <v>0.0</v>
      </c>
      <c r="L69" s="225">
        <v>43.0</v>
      </c>
      <c r="M69" s="225">
        <v>21.25</v>
      </c>
      <c r="N69" s="225">
        <v>21.25</v>
      </c>
      <c r="O69" s="225">
        <v>0.0</v>
      </c>
      <c r="P69" s="225">
        <v>0.25</v>
      </c>
      <c r="Q69" s="225">
        <v>0.25</v>
      </c>
      <c r="R69" s="225">
        <v>0.0</v>
      </c>
      <c r="S69" s="225">
        <v>0.0</v>
      </c>
      <c r="T69" s="225">
        <v>0.0</v>
      </c>
      <c r="U69" s="225">
        <v>0.0</v>
      </c>
      <c r="V69" s="58" t="b">
        <v>0</v>
      </c>
      <c r="W69" s="58" t="b">
        <v>0</v>
      </c>
      <c r="X69" s="58" t="b">
        <v>0</v>
      </c>
      <c r="Y69" s="225">
        <v>0.0</v>
      </c>
      <c r="Z69" s="225">
        <v>0.0</v>
      </c>
      <c r="AA69" s="225">
        <v>10.0</v>
      </c>
      <c r="AB69" s="254"/>
      <c r="AC69" s="254"/>
      <c r="AD69" s="254"/>
      <c r="AE69" s="58" t="s">
        <v>1967</v>
      </c>
      <c r="AF69" s="58">
        <v>1.0</v>
      </c>
      <c r="AG69" s="58" t="s">
        <v>1968</v>
      </c>
      <c r="AJ69" s="58" t="s">
        <v>2028</v>
      </c>
    </row>
    <row r="70" ht="22.5" customHeight="1">
      <c r="A70" s="58">
        <v>69.0</v>
      </c>
      <c r="B70" s="252">
        <v>45777.0</v>
      </c>
      <c r="C70" s="253">
        <v>2.0463604041227E14</v>
      </c>
      <c r="D70" s="58" t="s">
        <v>1563</v>
      </c>
      <c r="E70" s="255">
        <v>45773.70209490741</v>
      </c>
      <c r="F70" s="255">
        <v>45773.70226851852</v>
      </c>
      <c r="G70" s="255">
        <v>45773.74119212963</v>
      </c>
      <c r="H70" s="58">
        <v>11049.0</v>
      </c>
      <c r="I70" s="225">
        <v>1386.0</v>
      </c>
      <c r="J70" s="225">
        <v>1386.0</v>
      </c>
      <c r="K70" s="225">
        <v>0.0</v>
      </c>
      <c r="L70" s="225">
        <v>66.0</v>
      </c>
      <c r="M70" s="225">
        <v>32.5</v>
      </c>
      <c r="N70" s="225">
        <v>32.5</v>
      </c>
      <c r="O70" s="225">
        <v>0.0</v>
      </c>
      <c r="P70" s="225">
        <v>0.5</v>
      </c>
      <c r="Q70" s="225">
        <v>0.5</v>
      </c>
      <c r="R70" s="225">
        <v>0.0</v>
      </c>
      <c r="S70" s="225">
        <v>0.0</v>
      </c>
      <c r="T70" s="225">
        <v>0.0</v>
      </c>
      <c r="U70" s="225">
        <v>0.0</v>
      </c>
      <c r="V70" s="58" t="b">
        <v>0</v>
      </c>
      <c r="W70" s="58" t="b">
        <v>0</v>
      </c>
      <c r="X70" s="58" t="b">
        <v>0</v>
      </c>
      <c r="Y70" s="225">
        <v>0.0</v>
      </c>
      <c r="Z70" s="225">
        <v>0.0</v>
      </c>
      <c r="AA70" s="225">
        <v>20.0</v>
      </c>
      <c r="AB70" s="254"/>
      <c r="AC70" s="254"/>
      <c r="AD70" s="254"/>
      <c r="AE70" s="58" t="s">
        <v>1967</v>
      </c>
      <c r="AF70" s="58">
        <v>3.0</v>
      </c>
      <c r="AG70" s="58" t="s">
        <v>1968</v>
      </c>
      <c r="AJ70" s="58" t="s">
        <v>2029</v>
      </c>
      <c r="AK70" s="58" t="s">
        <v>1987</v>
      </c>
      <c r="AL70" s="58" t="s">
        <v>2026</v>
      </c>
    </row>
    <row r="71" ht="22.5" customHeight="1">
      <c r="A71" s="58">
        <v>70.0</v>
      </c>
      <c r="B71" s="252">
        <v>45777.0</v>
      </c>
      <c r="C71" s="253">
        <v>2.04639269706561E14</v>
      </c>
      <c r="D71" s="58" t="s">
        <v>1563</v>
      </c>
      <c r="E71" s="255">
        <v>45773.73944444444</v>
      </c>
      <c r="F71" s="255">
        <v>45773.73991898148</v>
      </c>
      <c r="G71" s="255">
        <v>45773.76201388889</v>
      </c>
      <c r="H71" s="58">
        <v>11049.0</v>
      </c>
      <c r="I71" s="225">
        <v>772.0</v>
      </c>
      <c r="J71" s="225">
        <v>771.76</v>
      </c>
      <c r="K71" s="225">
        <v>0.24</v>
      </c>
      <c r="L71" s="225">
        <v>36.76</v>
      </c>
      <c r="M71" s="225">
        <v>18.13</v>
      </c>
      <c r="N71" s="225">
        <v>18.13</v>
      </c>
      <c r="O71" s="225">
        <v>0.0</v>
      </c>
      <c r="P71" s="225">
        <v>0.25</v>
      </c>
      <c r="Q71" s="225">
        <v>0.25</v>
      </c>
      <c r="R71" s="225">
        <v>0.0</v>
      </c>
      <c r="S71" s="225">
        <v>0.0</v>
      </c>
      <c r="T71" s="225">
        <v>0.0</v>
      </c>
      <c r="U71" s="225">
        <v>0.0</v>
      </c>
      <c r="V71" s="58" t="b">
        <v>0</v>
      </c>
      <c r="W71" s="58" t="b">
        <v>0</v>
      </c>
      <c r="X71" s="58" t="b">
        <v>0</v>
      </c>
      <c r="Y71" s="225">
        <v>0.0</v>
      </c>
      <c r="Z71" s="225">
        <v>0.0</v>
      </c>
      <c r="AA71" s="225">
        <v>10.0</v>
      </c>
      <c r="AB71" s="254"/>
      <c r="AC71" s="254"/>
      <c r="AD71" s="254"/>
      <c r="AE71" s="58" t="s">
        <v>1967</v>
      </c>
      <c r="AF71" s="58">
        <v>1.0</v>
      </c>
      <c r="AG71" s="58" t="s">
        <v>1968</v>
      </c>
      <c r="AJ71" s="58" t="s">
        <v>2030</v>
      </c>
    </row>
    <row r="72" ht="22.5" customHeight="1">
      <c r="A72" s="58">
        <v>71.0</v>
      </c>
      <c r="B72" s="252">
        <v>45777.0</v>
      </c>
      <c r="C72" s="253">
        <v>2.04642526185227E14</v>
      </c>
      <c r="D72" s="58" t="s">
        <v>1563</v>
      </c>
      <c r="E72" s="255">
        <v>45773.777662037035</v>
      </c>
      <c r="F72" s="255">
        <v>45773.77789351852</v>
      </c>
      <c r="G72" s="255">
        <v>45773.814108796294</v>
      </c>
      <c r="H72" s="58">
        <v>11049.0</v>
      </c>
      <c r="I72" s="225">
        <v>509.0</v>
      </c>
      <c r="J72" s="225">
        <v>509.24</v>
      </c>
      <c r="K72" s="225">
        <v>-0.24</v>
      </c>
      <c r="L72" s="225">
        <v>24.26</v>
      </c>
      <c r="M72" s="225">
        <v>11.88</v>
      </c>
      <c r="N72" s="225">
        <v>11.88</v>
      </c>
      <c r="O72" s="225">
        <v>0.0</v>
      </c>
      <c r="P72" s="225">
        <v>0.25</v>
      </c>
      <c r="Q72" s="225">
        <v>0.25</v>
      </c>
      <c r="R72" s="225">
        <v>0.0</v>
      </c>
      <c r="S72" s="225">
        <v>0.0</v>
      </c>
      <c r="T72" s="225">
        <v>0.0</v>
      </c>
      <c r="U72" s="225">
        <v>0.0</v>
      </c>
      <c r="V72" s="58" t="b">
        <v>0</v>
      </c>
      <c r="W72" s="58" t="b">
        <v>0</v>
      </c>
      <c r="X72" s="58" t="b">
        <v>0</v>
      </c>
      <c r="Y72" s="225">
        <v>0.0</v>
      </c>
      <c r="Z72" s="225">
        <v>0.0</v>
      </c>
      <c r="AA72" s="225">
        <v>10.0</v>
      </c>
      <c r="AB72" s="254"/>
      <c r="AC72" s="254"/>
      <c r="AD72" s="254"/>
      <c r="AE72" s="58" t="s">
        <v>1991</v>
      </c>
      <c r="AF72" s="58">
        <v>1.0</v>
      </c>
      <c r="AG72" s="58" t="s">
        <v>1968</v>
      </c>
      <c r="AJ72" s="58" t="s">
        <v>2031</v>
      </c>
    </row>
    <row r="73" ht="22.5" customHeight="1">
      <c r="A73" s="58">
        <v>72.0</v>
      </c>
      <c r="B73" s="252">
        <v>45777.0</v>
      </c>
      <c r="C73" s="253">
        <v>2.04648498429964E14</v>
      </c>
      <c r="D73" s="58" t="s">
        <v>1563</v>
      </c>
      <c r="E73" s="255">
        <v>45773.84621527778</v>
      </c>
      <c r="F73" s="255">
        <v>45773.848599537036</v>
      </c>
      <c r="G73" s="255">
        <v>45773.89923611111</v>
      </c>
      <c r="H73" s="58">
        <v>11049.0</v>
      </c>
      <c r="I73" s="225">
        <v>1459.0</v>
      </c>
      <c r="J73" s="225">
        <v>1459.5</v>
      </c>
      <c r="K73" s="225">
        <v>-0.5</v>
      </c>
      <c r="L73" s="225">
        <v>69.5</v>
      </c>
      <c r="M73" s="225">
        <v>34.25</v>
      </c>
      <c r="N73" s="225">
        <v>34.25</v>
      </c>
      <c r="O73" s="225">
        <v>0.0</v>
      </c>
      <c r="P73" s="225">
        <v>0.5</v>
      </c>
      <c r="Q73" s="225">
        <v>0.5</v>
      </c>
      <c r="R73" s="225">
        <v>0.0</v>
      </c>
      <c r="S73" s="225">
        <v>0.0</v>
      </c>
      <c r="T73" s="225">
        <v>0.0</v>
      </c>
      <c r="U73" s="225">
        <v>0.0</v>
      </c>
      <c r="V73" s="58" t="b">
        <v>0</v>
      </c>
      <c r="W73" s="58" t="b">
        <v>0</v>
      </c>
      <c r="X73" s="58" t="b">
        <v>0</v>
      </c>
      <c r="Y73" s="225">
        <v>0.0</v>
      </c>
      <c r="Z73" s="225">
        <v>0.0</v>
      </c>
      <c r="AA73" s="225">
        <v>20.0</v>
      </c>
      <c r="AB73" s="254"/>
      <c r="AC73" s="254"/>
      <c r="AD73" s="254"/>
      <c r="AE73" s="58" t="s">
        <v>1967</v>
      </c>
      <c r="AF73" s="58">
        <v>2.0</v>
      </c>
      <c r="AG73" s="58" t="s">
        <v>1968</v>
      </c>
      <c r="AJ73" s="58" t="s">
        <v>2026</v>
      </c>
      <c r="AK73" s="58" t="s">
        <v>1974</v>
      </c>
    </row>
    <row r="74" ht="22.5" customHeight="1">
      <c r="A74" s="58">
        <v>73.0</v>
      </c>
      <c r="B74" s="252">
        <v>45777.0</v>
      </c>
      <c r="C74" s="253">
        <v>2.04649345151698E14</v>
      </c>
      <c r="D74" s="58" t="s">
        <v>1563</v>
      </c>
      <c r="E74" s="255">
        <v>45773.85611111111</v>
      </c>
      <c r="F74" s="255">
        <v>45773.85696759259</v>
      </c>
      <c r="G74" s="255">
        <v>45773.89471064815</v>
      </c>
      <c r="H74" s="58">
        <v>11049.0</v>
      </c>
      <c r="I74" s="225">
        <v>1543.0</v>
      </c>
      <c r="J74" s="225">
        <v>1543.5</v>
      </c>
      <c r="K74" s="225">
        <v>-0.5</v>
      </c>
      <c r="L74" s="225">
        <v>73.5</v>
      </c>
      <c r="M74" s="225">
        <v>36.25</v>
      </c>
      <c r="N74" s="225">
        <v>36.25</v>
      </c>
      <c r="O74" s="225">
        <v>0.0</v>
      </c>
      <c r="P74" s="225">
        <v>0.5</v>
      </c>
      <c r="Q74" s="225">
        <v>0.5</v>
      </c>
      <c r="R74" s="225">
        <v>0.0</v>
      </c>
      <c r="S74" s="225">
        <v>0.0</v>
      </c>
      <c r="T74" s="225">
        <v>0.0</v>
      </c>
      <c r="U74" s="225">
        <v>0.0</v>
      </c>
      <c r="V74" s="58" t="b">
        <v>0</v>
      </c>
      <c r="W74" s="58" t="b">
        <v>0</v>
      </c>
      <c r="X74" s="58" t="b">
        <v>0</v>
      </c>
      <c r="Y74" s="225">
        <v>0.0</v>
      </c>
      <c r="Z74" s="225">
        <v>0.0</v>
      </c>
      <c r="AA74" s="225">
        <v>20.0</v>
      </c>
      <c r="AB74" s="254"/>
      <c r="AC74" s="254"/>
      <c r="AD74" s="254"/>
      <c r="AE74" s="58" t="s">
        <v>1967</v>
      </c>
      <c r="AF74" s="58">
        <v>2.0</v>
      </c>
      <c r="AG74" s="58" t="s">
        <v>1968</v>
      </c>
      <c r="AJ74" s="58" t="s">
        <v>2032</v>
      </c>
      <c r="AK74" s="58" t="s">
        <v>2033</v>
      </c>
    </row>
    <row r="75" ht="22.5" customHeight="1">
      <c r="A75" s="58">
        <v>74.0</v>
      </c>
      <c r="B75" s="252">
        <v>45777.0</v>
      </c>
      <c r="C75" s="253">
        <v>2.04649360253678E14</v>
      </c>
      <c r="D75" s="58" t="s">
        <v>1563</v>
      </c>
      <c r="E75" s="255">
        <v>45773.85627314815</v>
      </c>
      <c r="F75" s="255">
        <v>45773.85704861111</v>
      </c>
      <c r="G75" s="255">
        <v>45773.892060185186</v>
      </c>
      <c r="H75" s="58">
        <v>11049.0</v>
      </c>
      <c r="I75" s="225">
        <v>1092.0</v>
      </c>
      <c r="J75" s="225">
        <v>1092.0</v>
      </c>
      <c r="K75" s="225">
        <v>0.0</v>
      </c>
      <c r="L75" s="225">
        <v>52.0</v>
      </c>
      <c r="M75" s="225">
        <v>26.0</v>
      </c>
      <c r="N75" s="225">
        <v>26.0</v>
      </c>
      <c r="O75" s="225">
        <v>0.0</v>
      </c>
      <c r="P75" s="225">
        <v>0.0</v>
      </c>
      <c r="Q75" s="225">
        <v>0.0</v>
      </c>
      <c r="R75" s="225">
        <v>0.0</v>
      </c>
      <c r="S75" s="225">
        <v>0.0</v>
      </c>
      <c r="T75" s="225">
        <v>0.0</v>
      </c>
      <c r="U75" s="225">
        <v>0.0</v>
      </c>
      <c r="V75" s="58" t="b">
        <v>0</v>
      </c>
      <c r="W75" s="58" t="b">
        <v>0</v>
      </c>
      <c r="X75" s="58" t="b">
        <v>0</v>
      </c>
      <c r="Y75" s="225">
        <v>0.0</v>
      </c>
      <c r="Z75" s="225">
        <v>0.0</v>
      </c>
      <c r="AA75" s="225">
        <v>0.0</v>
      </c>
      <c r="AB75" s="254"/>
      <c r="AC75" s="254"/>
      <c r="AD75" s="254"/>
      <c r="AE75" s="58" t="s">
        <v>1991</v>
      </c>
      <c r="AF75" s="58">
        <v>2.0</v>
      </c>
      <c r="AG75" s="58" t="s">
        <v>1968</v>
      </c>
      <c r="AJ75" s="58" t="s">
        <v>1982</v>
      </c>
      <c r="AK75" s="58" t="s">
        <v>2034</v>
      </c>
    </row>
    <row r="76" ht="22.5" customHeight="1">
      <c r="A76" s="58">
        <v>75.0</v>
      </c>
      <c r="B76" s="252">
        <v>45777.0</v>
      </c>
      <c r="C76" s="253">
        <v>2.04650646695434E14</v>
      </c>
      <c r="D76" s="58" t="s">
        <v>1563</v>
      </c>
      <c r="E76" s="255">
        <v>45773.87148148148</v>
      </c>
      <c r="F76" s="255">
        <v>45773.87164351852</v>
      </c>
      <c r="G76" s="255">
        <v>45773.93009259259</v>
      </c>
      <c r="H76" s="58">
        <v>11049.0</v>
      </c>
      <c r="I76" s="225">
        <v>2142.0</v>
      </c>
      <c r="J76" s="225">
        <v>2142.0</v>
      </c>
      <c r="K76" s="225">
        <v>0.0</v>
      </c>
      <c r="L76" s="225">
        <v>102.0</v>
      </c>
      <c r="M76" s="225">
        <v>50.75</v>
      </c>
      <c r="N76" s="225">
        <v>50.75</v>
      </c>
      <c r="O76" s="225">
        <v>0.0</v>
      </c>
      <c r="P76" s="225">
        <v>0.25</v>
      </c>
      <c r="Q76" s="225">
        <v>0.25</v>
      </c>
      <c r="R76" s="225">
        <v>0.0</v>
      </c>
      <c r="S76" s="225">
        <v>0.0</v>
      </c>
      <c r="T76" s="225">
        <v>0.0</v>
      </c>
      <c r="U76" s="225">
        <v>0.0</v>
      </c>
      <c r="V76" s="58" t="b">
        <v>0</v>
      </c>
      <c r="W76" s="58" t="b">
        <v>0</v>
      </c>
      <c r="X76" s="58" t="b">
        <v>0</v>
      </c>
      <c r="Y76" s="225">
        <v>0.0</v>
      </c>
      <c r="Z76" s="225">
        <v>0.0</v>
      </c>
      <c r="AA76" s="225">
        <v>10.0</v>
      </c>
      <c r="AB76" s="254"/>
      <c r="AC76" s="254"/>
      <c r="AD76" s="254"/>
      <c r="AE76" s="58" t="s">
        <v>1967</v>
      </c>
      <c r="AF76" s="58">
        <v>3.0</v>
      </c>
      <c r="AG76" s="58" t="s">
        <v>1968</v>
      </c>
      <c r="AJ76" s="58" t="s">
        <v>2029</v>
      </c>
      <c r="AK76" s="58" t="s">
        <v>1994</v>
      </c>
      <c r="AL76" s="58" t="s">
        <v>2006</v>
      </c>
    </row>
    <row r="77" ht="22.5" customHeight="1">
      <c r="A77" s="58">
        <v>76.0</v>
      </c>
      <c r="B77" s="252">
        <v>45777.0</v>
      </c>
      <c r="C77" s="253">
        <v>2.04650871018646E14</v>
      </c>
      <c r="D77" s="58" t="s">
        <v>1563</v>
      </c>
      <c r="E77" s="255">
        <v>45773.87369212963</v>
      </c>
      <c r="F77" s="255">
        <v>45773.87384259259</v>
      </c>
      <c r="G77" s="255">
        <v>45773.92612268519</v>
      </c>
      <c r="H77" s="58">
        <v>11049.0</v>
      </c>
      <c r="I77" s="225">
        <v>614.0</v>
      </c>
      <c r="J77" s="225">
        <v>614.24</v>
      </c>
      <c r="K77" s="225">
        <v>-0.24</v>
      </c>
      <c r="L77" s="225">
        <v>29.26</v>
      </c>
      <c r="M77" s="225">
        <v>14.38</v>
      </c>
      <c r="N77" s="225">
        <v>14.38</v>
      </c>
      <c r="O77" s="225">
        <v>0.0</v>
      </c>
      <c r="P77" s="225">
        <v>0.25</v>
      </c>
      <c r="Q77" s="225">
        <v>0.25</v>
      </c>
      <c r="R77" s="225">
        <v>0.0</v>
      </c>
      <c r="S77" s="225">
        <v>0.0</v>
      </c>
      <c r="T77" s="225">
        <v>0.0</v>
      </c>
      <c r="U77" s="225">
        <v>0.0</v>
      </c>
      <c r="V77" s="58" t="b">
        <v>0</v>
      </c>
      <c r="W77" s="58" t="b">
        <v>0</v>
      </c>
      <c r="X77" s="58" t="b">
        <v>0</v>
      </c>
      <c r="Y77" s="225">
        <v>0.0</v>
      </c>
      <c r="Z77" s="225">
        <v>0.0</v>
      </c>
      <c r="AA77" s="225">
        <v>10.0</v>
      </c>
      <c r="AB77" s="254"/>
      <c r="AC77" s="254"/>
      <c r="AD77" s="254"/>
      <c r="AE77" s="58" t="s">
        <v>1967</v>
      </c>
      <c r="AF77" s="58">
        <v>1.0</v>
      </c>
      <c r="AG77" s="58" t="s">
        <v>1968</v>
      </c>
      <c r="AJ77" s="58" t="s">
        <v>2008</v>
      </c>
    </row>
    <row r="78" ht="22.5" customHeight="1">
      <c r="A78" s="58">
        <v>77.0</v>
      </c>
      <c r="B78" s="256">
        <v>45782.0</v>
      </c>
      <c r="C78" s="253">
        <v>2.04709933377978E14</v>
      </c>
      <c r="D78" s="58" t="s">
        <v>1563</v>
      </c>
      <c r="E78" s="255">
        <v>45774.55734953703</v>
      </c>
      <c r="F78" s="255">
        <v>45774.55866898148</v>
      </c>
      <c r="G78" s="255">
        <v>45774.614282407405</v>
      </c>
      <c r="H78" s="58">
        <v>38473.0</v>
      </c>
      <c r="I78" s="225">
        <v>1559.0</v>
      </c>
      <c r="J78" s="225">
        <v>1559.24</v>
      </c>
      <c r="K78" s="225">
        <v>-0.24</v>
      </c>
      <c r="L78" s="225">
        <v>74.26</v>
      </c>
      <c r="M78" s="225">
        <v>36.88</v>
      </c>
      <c r="N78" s="225">
        <v>36.88</v>
      </c>
      <c r="O78" s="225">
        <v>0.0</v>
      </c>
      <c r="P78" s="225">
        <v>0.25</v>
      </c>
      <c r="Q78" s="225">
        <v>0.25</v>
      </c>
      <c r="R78" s="225">
        <v>0.0</v>
      </c>
      <c r="S78" s="225">
        <v>0.0</v>
      </c>
      <c r="T78" s="225">
        <v>0.0</v>
      </c>
      <c r="U78" s="225">
        <v>0.0</v>
      </c>
      <c r="V78" s="58" t="b">
        <v>0</v>
      </c>
      <c r="W78" s="58" t="b">
        <v>0</v>
      </c>
      <c r="X78" s="58" t="b">
        <v>0</v>
      </c>
      <c r="Y78" s="225">
        <v>0.0</v>
      </c>
      <c r="Z78" s="225">
        <v>0.0</v>
      </c>
      <c r="AA78" s="225">
        <v>10.0</v>
      </c>
      <c r="AB78" s="254"/>
      <c r="AC78" s="254"/>
      <c r="AD78" s="254"/>
      <c r="AE78" s="58" t="s">
        <v>1967</v>
      </c>
      <c r="AF78" s="58">
        <v>2.0</v>
      </c>
      <c r="AG78" s="58" t="s">
        <v>1968</v>
      </c>
      <c r="AJ78" s="58" t="s">
        <v>2033</v>
      </c>
      <c r="AK78" s="58" t="s">
        <v>2023</v>
      </c>
    </row>
    <row r="79" ht="22.5" customHeight="1">
      <c r="A79" s="58">
        <v>78.0</v>
      </c>
      <c r="B79" s="256">
        <v>45782.0</v>
      </c>
      <c r="C79" s="253">
        <v>2.04722108011096E14</v>
      </c>
      <c r="D79" s="58" t="s">
        <v>1563</v>
      </c>
      <c r="E79" s="255">
        <v>45774.69825231482</v>
      </c>
      <c r="F79" s="255">
        <v>45774.698645833334</v>
      </c>
      <c r="G79" s="255">
        <v>45774.7159837963</v>
      </c>
      <c r="H79" s="58">
        <v>38473.0</v>
      </c>
      <c r="I79" s="225">
        <v>614.0</v>
      </c>
      <c r="J79" s="225">
        <v>614.24</v>
      </c>
      <c r="K79" s="225">
        <v>-0.24</v>
      </c>
      <c r="L79" s="225">
        <v>29.26</v>
      </c>
      <c r="M79" s="225">
        <v>14.38</v>
      </c>
      <c r="N79" s="225">
        <v>14.38</v>
      </c>
      <c r="O79" s="225">
        <v>0.0</v>
      </c>
      <c r="P79" s="225">
        <v>0.25</v>
      </c>
      <c r="Q79" s="225">
        <v>0.25</v>
      </c>
      <c r="R79" s="225">
        <v>0.0</v>
      </c>
      <c r="S79" s="225">
        <v>0.0</v>
      </c>
      <c r="T79" s="225">
        <v>0.0</v>
      </c>
      <c r="U79" s="225">
        <v>0.0</v>
      </c>
      <c r="V79" s="58" t="b">
        <v>0</v>
      </c>
      <c r="W79" s="58" t="b">
        <v>0</v>
      </c>
      <c r="X79" s="58" t="b">
        <v>0</v>
      </c>
      <c r="Y79" s="225">
        <v>0.0</v>
      </c>
      <c r="Z79" s="225">
        <v>0.0</v>
      </c>
      <c r="AA79" s="225">
        <v>10.0</v>
      </c>
      <c r="AB79" s="254"/>
      <c r="AC79" s="254"/>
      <c r="AD79" s="254"/>
      <c r="AE79" s="58" t="s">
        <v>1967</v>
      </c>
      <c r="AF79" s="58">
        <v>1.0</v>
      </c>
      <c r="AG79" s="58" t="s">
        <v>1968</v>
      </c>
      <c r="AJ79" s="58" t="s">
        <v>2035</v>
      </c>
    </row>
    <row r="80" ht="22.5" customHeight="1">
      <c r="A80" s="58">
        <v>79.0</v>
      </c>
      <c r="B80" s="256">
        <v>45782.0</v>
      </c>
      <c r="C80" s="253">
        <v>2.04724969773033E14</v>
      </c>
      <c r="D80" s="58" t="s">
        <v>1563</v>
      </c>
      <c r="E80" s="255">
        <v>45774.73150462963</v>
      </c>
      <c r="F80" s="255">
        <v>45774.73204861111</v>
      </c>
      <c r="G80" s="255">
        <v>45774.76221064815</v>
      </c>
      <c r="H80" s="58">
        <v>38473.0</v>
      </c>
      <c r="I80" s="225">
        <v>1354.0</v>
      </c>
      <c r="J80" s="225">
        <v>1354.5</v>
      </c>
      <c r="K80" s="225">
        <v>-0.5</v>
      </c>
      <c r="L80" s="225">
        <v>64.5</v>
      </c>
      <c r="M80" s="225">
        <v>32.0</v>
      </c>
      <c r="N80" s="225">
        <v>32.0</v>
      </c>
      <c r="O80" s="225">
        <v>0.0</v>
      </c>
      <c r="P80" s="225">
        <v>0.25</v>
      </c>
      <c r="Q80" s="225">
        <v>0.25</v>
      </c>
      <c r="R80" s="225">
        <v>0.0</v>
      </c>
      <c r="S80" s="225">
        <v>0.0</v>
      </c>
      <c r="T80" s="225">
        <v>0.0</v>
      </c>
      <c r="U80" s="225">
        <v>0.0</v>
      </c>
      <c r="V80" s="58" t="b">
        <v>0</v>
      </c>
      <c r="W80" s="58" t="b">
        <v>0</v>
      </c>
      <c r="X80" s="58" t="b">
        <v>0</v>
      </c>
      <c r="Y80" s="225">
        <v>0.0</v>
      </c>
      <c r="Z80" s="225">
        <v>0.0</v>
      </c>
      <c r="AA80" s="225">
        <v>10.0</v>
      </c>
      <c r="AB80" s="254"/>
      <c r="AC80" s="254"/>
      <c r="AD80" s="254"/>
      <c r="AE80" s="58" t="s">
        <v>1967</v>
      </c>
      <c r="AF80" s="58">
        <v>3.0</v>
      </c>
      <c r="AG80" s="58" t="s">
        <v>1968</v>
      </c>
      <c r="AJ80" s="58" t="s">
        <v>2029</v>
      </c>
      <c r="AK80" s="58" t="s">
        <v>2036</v>
      </c>
      <c r="AL80" s="58" t="s">
        <v>2037</v>
      </c>
    </row>
    <row r="81" ht="22.5" customHeight="1">
      <c r="A81" s="58">
        <v>80.0</v>
      </c>
      <c r="B81" s="256">
        <v>45782.0</v>
      </c>
      <c r="C81" s="253">
        <v>2.04730231518825E14</v>
      </c>
      <c r="D81" s="58" t="s">
        <v>1563</v>
      </c>
      <c r="E81" s="255">
        <v>45774.792175925926</v>
      </c>
      <c r="F81" s="255">
        <v>45774.792349537034</v>
      </c>
      <c r="G81" s="255">
        <v>45774.81451388889</v>
      </c>
      <c r="H81" s="58">
        <v>38473.0</v>
      </c>
      <c r="I81" s="225">
        <v>509.0</v>
      </c>
      <c r="J81" s="225">
        <v>509.24</v>
      </c>
      <c r="K81" s="225">
        <v>-0.24</v>
      </c>
      <c r="L81" s="225">
        <v>24.26</v>
      </c>
      <c r="M81" s="225">
        <v>11.88</v>
      </c>
      <c r="N81" s="225">
        <v>11.88</v>
      </c>
      <c r="O81" s="225">
        <v>0.0</v>
      </c>
      <c r="P81" s="225">
        <v>0.25</v>
      </c>
      <c r="Q81" s="225">
        <v>0.25</v>
      </c>
      <c r="R81" s="225">
        <v>0.0</v>
      </c>
      <c r="S81" s="225">
        <v>0.0</v>
      </c>
      <c r="T81" s="225">
        <v>0.0</v>
      </c>
      <c r="U81" s="225">
        <v>0.0</v>
      </c>
      <c r="V81" s="58" t="b">
        <v>0</v>
      </c>
      <c r="W81" s="58" t="b">
        <v>0</v>
      </c>
      <c r="X81" s="58" t="b">
        <v>0</v>
      </c>
      <c r="Y81" s="225">
        <v>0.0</v>
      </c>
      <c r="Z81" s="225">
        <v>0.0</v>
      </c>
      <c r="AA81" s="225">
        <v>10.0</v>
      </c>
      <c r="AB81" s="254"/>
      <c r="AC81" s="254"/>
      <c r="AD81" s="254"/>
      <c r="AE81" s="58" t="s">
        <v>1967</v>
      </c>
      <c r="AF81" s="58">
        <v>1.0</v>
      </c>
      <c r="AG81" s="58" t="s">
        <v>1968</v>
      </c>
      <c r="AJ81" s="58" t="s">
        <v>2000</v>
      </c>
    </row>
    <row r="82" ht="22.5" customHeight="1">
      <c r="A82" s="58">
        <v>81.0</v>
      </c>
      <c r="B82" s="256">
        <v>45782.0</v>
      </c>
      <c r="C82" s="253">
        <v>2.04791947854122E14</v>
      </c>
      <c r="D82" s="58" t="s">
        <v>1563</v>
      </c>
      <c r="E82" s="255">
        <v>45775.506747685184</v>
      </c>
      <c r="F82" s="255">
        <v>45775.508738425924</v>
      </c>
      <c r="G82" s="255">
        <v>45775.559907407405</v>
      </c>
      <c r="H82" s="58">
        <v>38473.0</v>
      </c>
      <c r="I82" s="225">
        <v>3071.0</v>
      </c>
      <c r="J82" s="225">
        <v>3071.24</v>
      </c>
      <c r="K82" s="225">
        <v>-0.24</v>
      </c>
      <c r="L82" s="225">
        <v>146.26</v>
      </c>
      <c r="M82" s="225">
        <v>71.88</v>
      </c>
      <c r="N82" s="225">
        <v>71.88</v>
      </c>
      <c r="O82" s="225">
        <v>0.0</v>
      </c>
      <c r="P82" s="225">
        <v>1.25</v>
      </c>
      <c r="Q82" s="225">
        <v>1.25</v>
      </c>
      <c r="R82" s="225">
        <v>0.0</v>
      </c>
      <c r="S82" s="225">
        <v>0.0</v>
      </c>
      <c r="T82" s="225">
        <v>0.0</v>
      </c>
      <c r="U82" s="225">
        <v>0.0</v>
      </c>
      <c r="V82" s="58" t="b">
        <v>0</v>
      </c>
      <c r="W82" s="58" t="b">
        <v>0</v>
      </c>
      <c r="X82" s="58" t="b">
        <v>0</v>
      </c>
      <c r="Y82" s="225">
        <v>0.0</v>
      </c>
      <c r="Z82" s="225">
        <v>0.0</v>
      </c>
      <c r="AA82" s="225">
        <v>50.0</v>
      </c>
      <c r="AB82" s="254"/>
      <c r="AC82" s="254"/>
      <c r="AD82" s="254"/>
      <c r="AE82" s="58" t="s">
        <v>1967</v>
      </c>
      <c r="AF82" s="58">
        <v>1.0</v>
      </c>
      <c r="AG82" s="58" t="s">
        <v>1968</v>
      </c>
      <c r="AJ82" s="58" t="s">
        <v>2038</v>
      </c>
    </row>
    <row r="83" ht="22.5" customHeight="1">
      <c r="A83" s="58">
        <v>82.0</v>
      </c>
      <c r="B83" s="256">
        <v>45782.0</v>
      </c>
      <c r="C83" s="253">
        <v>2.04827953081349E14</v>
      </c>
      <c r="D83" s="58" t="s">
        <v>1563</v>
      </c>
      <c r="E83" s="255">
        <v>45775.9234375</v>
      </c>
      <c r="F83" s="255">
        <v>45775.92354166666</v>
      </c>
      <c r="G83" s="255">
        <v>45775.943715277775</v>
      </c>
      <c r="H83" s="58">
        <v>38473.0</v>
      </c>
      <c r="I83" s="225">
        <v>719.0</v>
      </c>
      <c r="J83" s="225">
        <v>719.24</v>
      </c>
      <c r="K83" s="225">
        <v>-0.24</v>
      </c>
      <c r="L83" s="225">
        <v>34.26</v>
      </c>
      <c r="M83" s="225">
        <v>16.88</v>
      </c>
      <c r="N83" s="225">
        <v>16.88</v>
      </c>
      <c r="O83" s="225">
        <v>0.0</v>
      </c>
      <c r="P83" s="225">
        <v>0.25</v>
      </c>
      <c r="Q83" s="225">
        <v>0.25</v>
      </c>
      <c r="R83" s="225">
        <v>0.0</v>
      </c>
      <c r="S83" s="225">
        <v>0.0</v>
      </c>
      <c r="T83" s="225">
        <v>0.0</v>
      </c>
      <c r="U83" s="225">
        <v>0.0</v>
      </c>
      <c r="V83" s="58" t="b">
        <v>0</v>
      </c>
      <c r="W83" s="58" t="b">
        <v>0</v>
      </c>
      <c r="X83" s="58" t="b">
        <v>0</v>
      </c>
      <c r="Y83" s="225">
        <v>0.0</v>
      </c>
      <c r="Z83" s="225">
        <v>0.0</v>
      </c>
      <c r="AA83" s="225">
        <v>10.0</v>
      </c>
      <c r="AB83" s="254"/>
      <c r="AC83" s="254"/>
      <c r="AD83" s="254"/>
      <c r="AE83" s="58" t="s">
        <v>1967</v>
      </c>
      <c r="AF83" s="58">
        <v>1.0</v>
      </c>
      <c r="AG83" s="58" t="s">
        <v>1968</v>
      </c>
      <c r="AJ83" s="58" t="s">
        <v>2039</v>
      </c>
    </row>
    <row r="84" ht="22.5" customHeight="1">
      <c r="A84" s="58">
        <v>83.0</v>
      </c>
      <c r="B84" s="256">
        <v>45782.0</v>
      </c>
      <c r="C84" s="253">
        <v>2.04903634665309E14</v>
      </c>
      <c r="D84" s="58" t="s">
        <v>1563</v>
      </c>
      <c r="E84" s="255">
        <v>45776.79954861111</v>
      </c>
      <c r="F84" s="255">
        <v>45776.803194444445</v>
      </c>
      <c r="G84" s="255">
        <v>45776.82350694444</v>
      </c>
      <c r="H84" s="58">
        <v>38473.0</v>
      </c>
      <c r="I84" s="225">
        <v>525.0</v>
      </c>
      <c r="J84" s="225">
        <v>525.0</v>
      </c>
      <c r="K84" s="225">
        <v>0.0</v>
      </c>
      <c r="L84" s="225">
        <v>25.0</v>
      </c>
      <c r="M84" s="225">
        <v>12.25</v>
      </c>
      <c r="N84" s="225">
        <v>12.25</v>
      </c>
      <c r="O84" s="225">
        <v>0.0</v>
      </c>
      <c r="P84" s="225">
        <v>0.25</v>
      </c>
      <c r="Q84" s="225">
        <v>0.25</v>
      </c>
      <c r="R84" s="225">
        <v>0.0</v>
      </c>
      <c r="S84" s="225">
        <v>0.0</v>
      </c>
      <c r="T84" s="225">
        <v>0.0</v>
      </c>
      <c r="U84" s="225">
        <v>0.0</v>
      </c>
      <c r="V84" s="58" t="b">
        <v>0</v>
      </c>
      <c r="W84" s="58" t="b">
        <v>0</v>
      </c>
      <c r="X84" s="58" t="b">
        <v>0</v>
      </c>
      <c r="Y84" s="225">
        <v>0.0</v>
      </c>
      <c r="Z84" s="225">
        <v>0.0</v>
      </c>
      <c r="AA84" s="225">
        <v>10.0</v>
      </c>
      <c r="AB84" s="254"/>
      <c r="AC84" s="254"/>
      <c r="AD84" s="254"/>
      <c r="AE84" s="58" t="s">
        <v>1967</v>
      </c>
      <c r="AF84" s="58">
        <v>1.0</v>
      </c>
      <c r="AG84" s="58" t="s">
        <v>1968</v>
      </c>
      <c r="AJ84" s="58" t="s">
        <v>2040</v>
      </c>
    </row>
    <row r="85" ht="22.5" customHeight="1">
      <c r="A85" s="58">
        <v>84.0</v>
      </c>
      <c r="B85" s="256">
        <v>45782.0</v>
      </c>
      <c r="C85" s="253">
        <v>2.04904327438482E14</v>
      </c>
      <c r="D85" s="58" t="s">
        <v>1563</v>
      </c>
      <c r="E85" s="255">
        <v>45776.80734953703</v>
      </c>
      <c r="F85" s="255">
        <v>45776.807488425926</v>
      </c>
      <c r="G85" s="255">
        <v>45776.85150462963</v>
      </c>
      <c r="H85" s="58">
        <v>38473.0</v>
      </c>
      <c r="I85" s="225">
        <v>399.0</v>
      </c>
      <c r="J85" s="225">
        <v>399.0</v>
      </c>
      <c r="K85" s="225">
        <v>0.0</v>
      </c>
      <c r="L85" s="225">
        <v>19.0</v>
      </c>
      <c r="M85" s="225">
        <v>9.5</v>
      </c>
      <c r="N85" s="225">
        <v>9.5</v>
      </c>
      <c r="O85" s="225">
        <v>0.0</v>
      </c>
      <c r="P85" s="225">
        <v>0.0</v>
      </c>
      <c r="Q85" s="225">
        <v>0.0</v>
      </c>
      <c r="R85" s="225">
        <v>0.0</v>
      </c>
      <c r="S85" s="225">
        <v>0.0</v>
      </c>
      <c r="T85" s="225">
        <v>0.0</v>
      </c>
      <c r="U85" s="225">
        <v>0.0</v>
      </c>
      <c r="V85" s="58" t="b">
        <v>0</v>
      </c>
      <c r="W85" s="58" t="b">
        <v>0</v>
      </c>
      <c r="X85" s="58" t="b">
        <v>0</v>
      </c>
      <c r="Y85" s="225">
        <v>0.0</v>
      </c>
      <c r="Z85" s="225">
        <v>0.0</v>
      </c>
      <c r="AA85" s="225">
        <v>0.0</v>
      </c>
      <c r="AB85" s="254"/>
      <c r="AC85" s="254"/>
      <c r="AD85" s="254"/>
      <c r="AE85" s="58" t="s">
        <v>1967</v>
      </c>
      <c r="AF85" s="58">
        <v>1.0</v>
      </c>
      <c r="AG85" s="58" t="s">
        <v>1968</v>
      </c>
      <c r="AJ85" s="58" t="s">
        <v>1973</v>
      </c>
    </row>
    <row r="86" ht="22.5" customHeight="1">
      <c r="A86" s="58">
        <v>85.0</v>
      </c>
      <c r="B86" s="256">
        <v>45782.0</v>
      </c>
      <c r="C86" s="253">
        <v>2.0491152374782E14</v>
      </c>
      <c r="D86" s="58" t="s">
        <v>1563</v>
      </c>
      <c r="E86" s="255">
        <v>45776.89032407408</v>
      </c>
      <c r="F86" s="255">
        <v>45776.892430555556</v>
      </c>
      <c r="G86" s="255">
        <v>45776.91784722222</v>
      </c>
      <c r="H86" s="58">
        <v>38473.0</v>
      </c>
      <c r="I86" s="225">
        <v>1270.0</v>
      </c>
      <c r="J86" s="225">
        <v>1270.5</v>
      </c>
      <c r="K86" s="225">
        <v>-0.5</v>
      </c>
      <c r="L86" s="225">
        <v>60.5</v>
      </c>
      <c r="M86" s="225">
        <v>30.25</v>
      </c>
      <c r="N86" s="225">
        <v>30.25</v>
      </c>
      <c r="O86" s="225">
        <v>0.0</v>
      </c>
      <c r="P86" s="225">
        <v>0.0</v>
      </c>
      <c r="Q86" s="225">
        <v>0.0</v>
      </c>
      <c r="R86" s="225">
        <v>0.0</v>
      </c>
      <c r="S86" s="225">
        <v>0.0</v>
      </c>
      <c r="T86" s="225">
        <v>0.0</v>
      </c>
      <c r="U86" s="225">
        <v>0.0</v>
      </c>
      <c r="V86" s="58" t="b">
        <v>0</v>
      </c>
      <c r="W86" s="58" t="b">
        <v>0</v>
      </c>
      <c r="X86" s="58" t="b">
        <v>0</v>
      </c>
      <c r="Y86" s="225">
        <v>0.0</v>
      </c>
      <c r="Z86" s="225">
        <v>0.0</v>
      </c>
      <c r="AA86" s="225">
        <v>0.0</v>
      </c>
      <c r="AB86" s="254"/>
      <c r="AC86" s="254"/>
      <c r="AD86" s="254"/>
      <c r="AE86" s="58" t="s">
        <v>1967</v>
      </c>
      <c r="AF86" s="58">
        <v>2.0</v>
      </c>
      <c r="AG86" s="58" t="s">
        <v>1968</v>
      </c>
      <c r="AJ86" s="58" t="s">
        <v>1992</v>
      </c>
      <c r="AK86" s="58" t="s">
        <v>2041</v>
      </c>
    </row>
    <row r="87" ht="22.5" customHeight="1">
      <c r="A87" s="58">
        <v>86.0</v>
      </c>
      <c r="B87" s="256">
        <v>45782.0</v>
      </c>
      <c r="C87" s="253">
        <v>2.04914721836186E14</v>
      </c>
      <c r="D87" s="58" t="s">
        <v>1563</v>
      </c>
      <c r="E87" s="255">
        <v>45776.927349537036</v>
      </c>
      <c r="F87" s="255">
        <v>45776.93021990741</v>
      </c>
      <c r="G87" s="255">
        <v>45776.954722222225</v>
      </c>
      <c r="H87" s="58">
        <v>38473.0</v>
      </c>
      <c r="I87" s="225">
        <v>1491.0</v>
      </c>
      <c r="J87" s="225">
        <v>1491.0</v>
      </c>
      <c r="K87" s="225">
        <v>0.0</v>
      </c>
      <c r="L87" s="225">
        <v>71.0</v>
      </c>
      <c r="M87" s="225">
        <v>35.5</v>
      </c>
      <c r="N87" s="225">
        <v>35.5</v>
      </c>
      <c r="O87" s="225">
        <v>0.0</v>
      </c>
      <c r="P87" s="225">
        <v>0.0</v>
      </c>
      <c r="Q87" s="225">
        <v>0.0</v>
      </c>
      <c r="R87" s="225">
        <v>0.0</v>
      </c>
      <c r="S87" s="225">
        <v>0.0</v>
      </c>
      <c r="T87" s="225">
        <v>0.0</v>
      </c>
      <c r="U87" s="225">
        <v>0.0</v>
      </c>
      <c r="V87" s="58" t="b">
        <v>0</v>
      </c>
      <c r="W87" s="58" t="b">
        <v>0</v>
      </c>
      <c r="X87" s="58" t="b">
        <v>0</v>
      </c>
      <c r="Y87" s="225">
        <v>0.0</v>
      </c>
      <c r="Z87" s="225">
        <v>0.0</v>
      </c>
      <c r="AA87" s="225">
        <v>0.0</v>
      </c>
      <c r="AB87" s="254"/>
      <c r="AC87" s="254"/>
      <c r="AD87" s="254"/>
      <c r="AE87" s="58" t="s">
        <v>1967</v>
      </c>
      <c r="AF87" s="58">
        <v>3.0</v>
      </c>
      <c r="AG87" s="58" t="s">
        <v>1968</v>
      </c>
      <c r="AJ87" s="58" t="s">
        <v>1982</v>
      </c>
      <c r="AK87" s="58" t="s">
        <v>2042</v>
      </c>
      <c r="AL87" s="58" t="s">
        <v>1983</v>
      </c>
    </row>
    <row r="88" ht="22.5" customHeight="1">
      <c r="A88" s="58">
        <v>87.0</v>
      </c>
      <c r="B88" s="256">
        <v>45782.0</v>
      </c>
      <c r="C88" s="253">
        <v>2.04980957551815E14</v>
      </c>
      <c r="D88" s="58" t="s">
        <v>1563</v>
      </c>
      <c r="E88" s="255">
        <v>45777.69445601852</v>
      </c>
      <c r="F88" s="255">
        <v>45777.69746527778</v>
      </c>
      <c r="G88" s="255">
        <v>45777.72584490741</v>
      </c>
      <c r="H88" s="58">
        <v>38473.0</v>
      </c>
      <c r="I88" s="225">
        <v>772.0</v>
      </c>
      <c r="J88" s="225">
        <v>771.76</v>
      </c>
      <c r="K88" s="225">
        <v>0.24</v>
      </c>
      <c r="L88" s="225">
        <v>36.76</v>
      </c>
      <c r="M88" s="225">
        <v>18.13</v>
      </c>
      <c r="N88" s="225">
        <v>18.13</v>
      </c>
      <c r="O88" s="225">
        <v>0.0</v>
      </c>
      <c r="P88" s="225">
        <v>0.25</v>
      </c>
      <c r="Q88" s="225">
        <v>0.25</v>
      </c>
      <c r="R88" s="225">
        <v>0.0</v>
      </c>
      <c r="S88" s="225">
        <v>0.0</v>
      </c>
      <c r="T88" s="225">
        <v>0.0</v>
      </c>
      <c r="U88" s="225">
        <v>0.0</v>
      </c>
      <c r="V88" s="58" t="b">
        <v>0</v>
      </c>
      <c r="W88" s="58" t="b">
        <v>0</v>
      </c>
      <c r="X88" s="58" t="b">
        <v>0</v>
      </c>
      <c r="Y88" s="225">
        <v>0.0</v>
      </c>
      <c r="Z88" s="225">
        <v>0.0</v>
      </c>
      <c r="AA88" s="225">
        <v>10.0</v>
      </c>
      <c r="AB88" s="254"/>
      <c r="AC88" s="254"/>
      <c r="AD88" s="254"/>
      <c r="AE88" s="58" t="s">
        <v>1967</v>
      </c>
      <c r="AF88" s="58">
        <v>1.0</v>
      </c>
      <c r="AG88" s="58" t="s">
        <v>1968</v>
      </c>
      <c r="AJ88" s="58" t="s">
        <v>1974</v>
      </c>
    </row>
    <row r="89" ht="22.5" customHeight="1">
      <c r="A89" s="58">
        <v>88.0</v>
      </c>
      <c r="B89" s="256">
        <v>45782.0</v>
      </c>
      <c r="C89" s="253">
        <v>2.04984443691974E14</v>
      </c>
      <c r="D89" s="58" t="s">
        <v>1563</v>
      </c>
      <c r="E89" s="255">
        <v>45777.734560185185</v>
      </c>
      <c r="F89" s="255">
        <v>45777.73478009259</v>
      </c>
      <c r="G89" s="255">
        <v>45777.76084490741</v>
      </c>
      <c r="H89" s="58">
        <v>38473.0</v>
      </c>
      <c r="I89" s="225">
        <v>798.0</v>
      </c>
      <c r="J89" s="225">
        <v>798.0</v>
      </c>
      <c r="K89" s="225">
        <v>0.0</v>
      </c>
      <c r="L89" s="225">
        <v>38.0</v>
      </c>
      <c r="M89" s="225">
        <v>18.75</v>
      </c>
      <c r="N89" s="225">
        <v>18.75</v>
      </c>
      <c r="O89" s="225">
        <v>0.0</v>
      </c>
      <c r="P89" s="225">
        <v>0.25</v>
      </c>
      <c r="Q89" s="225">
        <v>0.25</v>
      </c>
      <c r="R89" s="225">
        <v>0.0</v>
      </c>
      <c r="S89" s="225">
        <v>0.0</v>
      </c>
      <c r="T89" s="225">
        <v>0.0</v>
      </c>
      <c r="U89" s="225">
        <v>0.0</v>
      </c>
      <c r="V89" s="58" t="b">
        <v>0</v>
      </c>
      <c r="W89" s="58" t="b">
        <v>0</v>
      </c>
      <c r="X89" s="58" t="b">
        <v>0</v>
      </c>
      <c r="Y89" s="225">
        <v>0.0</v>
      </c>
      <c r="Z89" s="225">
        <v>0.0</v>
      </c>
      <c r="AA89" s="225">
        <v>10.0</v>
      </c>
      <c r="AB89" s="254"/>
      <c r="AC89" s="254"/>
      <c r="AD89" s="254"/>
      <c r="AE89" s="58" t="s">
        <v>1967</v>
      </c>
      <c r="AF89" s="58">
        <v>1.0</v>
      </c>
      <c r="AG89" s="58" t="s">
        <v>1968</v>
      </c>
      <c r="AJ89" s="58" t="s">
        <v>2022</v>
      </c>
    </row>
    <row r="90" ht="22.5" customHeight="1">
      <c r="A90" s="58">
        <v>89.0</v>
      </c>
      <c r="B90" s="256">
        <v>45782.0</v>
      </c>
      <c r="C90" s="253">
        <v>2.04986998231753E14</v>
      </c>
      <c r="D90" s="58" t="s">
        <v>1563</v>
      </c>
      <c r="E90" s="255">
        <v>45777.764074074075</v>
      </c>
      <c r="F90" s="255">
        <v>45777.764236111114</v>
      </c>
      <c r="G90" s="255">
        <v>45777.78983796296</v>
      </c>
      <c r="H90" s="58">
        <v>38473.0</v>
      </c>
      <c r="I90" s="225">
        <v>1255.0</v>
      </c>
      <c r="J90" s="225">
        <v>1254.76</v>
      </c>
      <c r="K90" s="225">
        <v>0.24</v>
      </c>
      <c r="L90" s="225">
        <v>59.76</v>
      </c>
      <c r="M90" s="225">
        <v>29.63</v>
      </c>
      <c r="N90" s="225">
        <v>29.63</v>
      </c>
      <c r="O90" s="225">
        <v>0.0</v>
      </c>
      <c r="P90" s="225">
        <v>0.25</v>
      </c>
      <c r="Q90" s="225">
        <v>0.25</v>
      </c>
      <c r="R90" s="225">
        <v>0.0</v>
      </c>
      <c r="S90" s="225">
        <v>0.0</v>
      </c>
      <c r="T90" s="225">
        <v>0.0</v>
      </c>
      <c r="U90" s="225">
        <v>0.0</v>
      </c>
      <c r="V90" s="58" t="b">
        <v>0</v>
      </c>
      <c r="W90" s="58" t="b">
        <v>0</v>
      </c>
      <c r="X90" s="58" t="b">
        <v>0</v>
      </c>
      <c r="Y90" s="225">
        <v>0.0</v>
      </c>
      <c r="Z90" s="225">
        <v>0.0</v>
      </c>
      <c r="AA90" s="225">
        <v>10.0</v>
      </c>
      <c r="AB90" s="254"/>
      <c r="AC90" s="254"/>
      <c r="AD90" s="254"/>
      <c r="AE90" s="58" t="s">
        <v>1967</v>
      </c>
      <c r="AF90" s="58">
        <v>2.0</v>
      </c>
      <c r="AG90" s="58" t="s">
        <v>1968</v>
      </c>
      <c r="AJ90" s="58" t="s">
        <v>1974</v>
      </c>
      <c r="AK90" s="58" t="s">
        <v>1992</v>
      </c>
    </row>
    <row r="91" ht="22.5" customHeight="1">
      <c r="A91" s="58">
        <v>90.0</v>
      </c>
      <c r="B91" s="256">
        <v>45782.0</v>
      </c>
      <c r="C91" s="253">
        <v>2.04988498603609E14</v>
      </c>
      <c r="D91" s="58" t="s">
        <v>1563</v>
      </c>
      <c r="E91" s="255">
        <v>45777.781435185185</v>
      </c>
      <c r="F91" s="255">
        <v>45777.78159722222</v>
      </c>
      <c r="G91" s="255">
        <v>45777.80579861111</v>
      </c>
      <c r="H91" s="58">
        <v>38473.0</v>
      </c>
      <c r="I91" s="225">
        <v>551.0</v>
      </c>
      <c r="J91" s="225">
        <v>551.24</v>
      </c>
      <c r="K91" s="225">
        <v>-0.24</v>
      </c>
      <c r="L91" s="225">
        <v>26.26</v>
      </c>
      <c r="M91" s="225">
        <v>13.13</v>
      </c>
      <c r="N91" s="225">
        <v>13.13</v>
      </c>
      <c r="O91" s="225">
        <v>0.0</v>
      </c>
      <c r="P91" s="225">
        <v>0.0</v>
      </c>
      <c r="Q91" s="225">
        <v>0.0</v>
      </c>
      <c r="R91" s="225">
        <v>0.0</v>
      </c>
      <c r="S91" s="225">
        <v>0.0</v>
      </c>
      <c r="T91" s="225">
        <v>0.0</v>
      </c>
      <c r="U91" s="225">
        <v>0.0</v>
      </c>
      <c r="V91" s="58" t="b">
        <v>0</v>
      </c>
      <c r="W91" s="58" t="b">
        <v>0</v>
      </c>
      <c r="X91" s="58" t="b">
        <v>0</v>
      </c>
      <c r="Y91" s="225">
        <v>0.0</v>
      </c>
      <c r="Z91" s="225">
        <v>0.0</v>
      </c>
      <c r="AA91" s="225">
        <v>0.0</v>
      </c>
      <c r="AB91" s="254"/>
      <c r="AC91" s="254"/>
      <c r="AD91" s="254"/>
      <c r="AE91" s="58" t="s">
        <v>1967</v>
      </c>
      <c r="AF91" s="58">
        <v>1.0</v>
      </c>
      <c r="AG91" s="58" t="s">
        <v>1968</v>
      </c>
      <c r="AJ91" s="58" t="s">
        <v>2043</v>
      </c>
    </row>
    <row r="92" ht="22.5" customHeight="1">
      <c r="A92" s="58">
        <v>91.0</v>
      </c>
      <c r="B92" s="256">
        <v>45782.0</v>
      </c>
      <c r="C92" s="253">
        <v>2.04988734305065E14</v>
      </c>
      <c r="D92" s="58" t="s">
        <v>1563</v>
      </c>
      <c r="E92" s="255">
        <v>45777.784097222226</v>
      </c>
      <c r="F92" s="255">
        <v>45777.78424768519</v>
      </c>
      <c r="G92" s="255">
        <v>45777.79787037037</v>
      </c>
      <c r="H92" s="58">
        <v>38473.0</v>
      </c>
      <c r="I92" s="225">
        <v>509.0</v>
      </c>
      <c r="J92" s="225">
        <v>509.24</v>
      </c>
      <c r="K92" s="225">
        <v>-0.24</v>
      </c>
      <c r="L92" s="225">
        <v>24.26</v>
      </c>
      <c r="M92" s="225">
        <v>11.88</v>
      </c>
      <c r="N92" s="225">
        <v>11.88</v>
      </c>
      <c r="O92" s="225">
        <v>0.0</v>
      </c>
      <c r="P92" s="225">
        <v>0.25</v>
      </c>
      <c r="Q92" s="225">
        <v>0.25</v>
      </c>
      <c r="R92" s="225">
        <v>0.0</v>
      </c>
      <c r="S92" s="225">
        <v>0.0</v>
      </c>
      <c r="T92" s="225">
        <v>0.0</v>
      </c>
      <c r="U92" s="225">
        <v>0.0</v>
      </c>
      <c r="V92" s="58" t="b">
        <v>0</v>
      </c>
      <c r="W92" s="58" t="b">
        <v>0</v>
      </c>
      <c r="X92" s="58" t="b">
        <v>0</v>
      </c>
      <c r="Y92" s="225">
        <v>0.0</v>
      </c>
      <c r="Z92" s="225">
        <v>0.0</v>
      </c>
      <c r="AA92" s="225">
        <v>10.0</v>
      </c>
      <c r="AB92" s="254"/>
      <c r="AC92" s="254"/>
      <c r="AD92" s="254"/>
      <c r="AE92" s="58" t="s">
        <v>1967</v>
      </c>
      <c r="AF92" s="58">
        <v>1.0</v>
      </c>
      <c r="AG92" s="58" t="s">
        <v>1968</v>
      </c>
      <c r="AJ92" s="58" t="s">
        <v>2000</v>
      </c>
    </row>
    <row r="93" ht="22.5" customHeight="1">
      <c r="A93" s="58">
        <v>92.0</v>
      </c>
      <c r="B93" s="256">
        <v>45782.0</v>
      </c>
      <c r="C93" s="253">
        <v>2.04994912053171E14</v>
      </c>
      <c r="D93" s="58" t="s">
        <v>1563</v>
      </c>
      <c r="E93" s="255">
        <v>45777.855671296296</v>
      </c>
      <c r="F93" s="255">
        <v>45777.855844907404</v>
      </c>
      <c r="G93" s="255">
        <v>45777.88296296296</v>
      </c>
      <c r="H93" s="58">
        <v>38473.0</v>
      </c>
      <c r="I93" s="225">
        <v>1438.0</v>
      </c>
      <c r="J93" s="225">
        <v>1438.5</v>
      </c>
      <c r="K93" s="225">
        <v>-0.5</v>
      </c>
      <c r="L93" s="225">
        <v>68.5</v>
      </c>
      <c r="M93" s="225">
        <v>33.75</v>
      </c>
      <c r="N93" s="225">
        <v>33.75</v>
      </c>
      <c r="O93" s="225">
        <v>0.0</v>
      </c>
      <c r="P93" s="225">
        <v>0.5</v>
      </c>
      <c r="Q93" s="225">
        <v>0.5</v>
      </c>
      <c r="R93" s="225">
        <v>0.0</v>
      </c>
      <c r="S93" s="225">
        <v>0.0</v>
      </c>
      <c r="T93" s="225">
        <v>0.0</v>
      </c>
      <c r="U93" s="225">
        <v>0.0</v>
      </c>
      <c r="V93" s="58" t="b">
        <v>0</v>
      </c>
      <c r="W93" s="58" t="b">
        <v>0</v>
      </c>
      <c r="X93" s="58" t="b">
        <v>0</v>
      </c>
      <c r="Y93" s="225">
        <v>0.0</v>
      </c>
      <c r="Z93" s="225">
        <v>0.0</v>
      </c>
      <c r="AA93" s="225">
        <v>20.0</v>
      </c>
      <c r="AB93" s="254"/>
      <c r="AC93" s="254"/>
      <c r="AD93" s="254"/>
      <c r="AE93" s="58" t="s">
        <v>1967</v>
      </c>
      <c r="AF93" s="58">
        <v>2.0</v>
      </c>
      <c r="AG93" s="58" t="s">
        <v>1968</v>
      </c>
      <c r="AJ93" s="58" t="s">
        <v>1974</v>
      </c>
      <c r="AK93" s="58" t="s">
        <v>2014</v>
      </c>
    </row>
    <row r="94" ht="22.5" customHeight="1">
      <c r="A94" s="58">
        <v>93.0</v>
      </c>
      <c r="B94" s="256">
        <v>45782.0</v>
      </c>
      <c r="C94" s="253">
        <v>2.05002325907918E14</v>
      </c>
      <c r="D94" s="58" t="s">
        <v>1563</v>
      </c>
      <c r="E94" s="255">
        <v>45777.94179398148</v>
      </c>
      <c r="F94" s="255">
        <v>45777.942025462966</v>
      </c>
      <c r="G94" s="255">
        <v>45777.97273148148</v>
      </c>
      <c r="H94" s="58">
        <v>38473.0</v>
      </c>
      <c r="I94" s="225">
        <v>1260.0</v>
      </c>
      <c r="J94" s="225">
        <v>1260.0</v>
      </c>
      <c r="K94" s="225">
        <v>0.0</v>
      </c>
      <c r="L94" s="225">
        <v>60.0</v>
      </c>
      <c r="M94" s="225">
        <v>30.0</v>
      </c>
      <c r="N94" s="225">
        <v>30.0</v>
      </c>
      <c r="O94" s="225">
        <v>0.0</v>
      </c>
      <c r="P94" s="225">
        <v>0.0</v>
      </c>
      <c r="Q94" s="225">
        <v>0.0</v>
      </c>
      <c r="R94" s="225">
        <v>0.0</v>
      </c>
      <c r="S94" s="225">
        <v>0.0</v>
      </c>
      <c r="T94" s="225">
        <v>0.0</v>
      </c>
      <c r="U94" s="225">
        <v>0.0</v>
      </c>
      <c r="V94" s="58" t="b">
        <v>0</v>
      </c>
      <c r="W94" s="58" t="b">
        <v>0</v>
      </c>
      <c r="X94" s="58" t="b">
        <v>0</v>
      </c>
      <c r="Y94" s="225">
        <v>0.0</v>
      </c>
      <c r="Z94" s="225">
        <v>0.0</v>
      </c>
      <c r="AA94" s="225">
        <v>0.0</v>
      </c>
      <c r="AB94" s="254"/>
      <c r="AC94" s="254"/>
      <c r="AD94" s="254"/>
      <c r="AE94" s="58" t="s">
        <v>1967</v>
      </c>
      <c r="AF94" s="58">
        <v>2.0</v>
      </c>
      <c r="AG94" s="58" t="s">
        <v>1968</v>
      </c>
      <c r="AJ94" s="58" t="s">
        <v>2023</v>
      </c>
      <c r="AK94" s="58" t="s">
        <v>2044</v>
      </c>
    </row>
    <row r="95" ht="22.5" customHeight="1">
      <c r="A95" s="58">
        <v>94.0</v>
      </c>
      <c r="B95" s="256">
        <v>45782.0</v>
      </c>
      <c r="C95" s="253">
        <v>2.0500569396286E14</v>
      </c>
      <c r="D95" s="58" t="s">
        <v>1563</v>
      </c>
      <c r="E95" s="255">
        <v>45777.980520833335</v>
      </c>
      <c r="F95" s="255">
        <v>45777.98065972222</v>
      </c>
      <c r="G95" s="58">
        <v>45662.00319</v>
      </c>
      <c r="H95" s="58">
        <v>38473.0</v>
      </c>
      <c r="I95" s="225">
        <v>614.0</v>
      </c>
      <c r="J95" s="225">
        <v>614.24</v>
      </c>
      <c r="K95" s="225">
        <v>-0.24</v>
      </c>
      <c r="L95" s="225">
        <v>29.26</v>
      </c>
      <c r="M95" s="225">
        <v>14.38</v>
      </c>
      <c r="N95" s="225">
        <v>14.38</v>
      </c>
      <c r="O95" s="225">
        <v>0.0</v>
      </c>
      <c r="P95" s="225">
        <v>0.25</v>
      </c>
      <c r="Q95" s="225">
        <v>0.25</v>
      </c>
      <c r="R95" s="225">
        <v>0.0</v>
      </c>
      <c r="S95" s="225">
        <v>0.0</v>
      </c>
      <c r="T95" s="225">
        <v>0.0</v>
      </c>
      <c r="U95" s="225">
        <v>0.0</v>
      </c>
      <c r="V95" s="58" t="b">
        <v>0</v>
      </c>
      <c r="W95" s="58" t="b">
        <v>0</v>
      </c>
      <c r="X95" s="58" t="b">
        <v>0</v>
      </c>
      <c r="Y95" s="225">
        <v>0.0</v>
      </c>
      <c r="Z95" s="225">
        <v>0.0</v>
      </c>
      <c r="AA95" s="225">
        <v>10.0</v>
      </c>
      <c r="AB95" s="254"/>
      <c r="AC95" s="254"/>
      <c r="AD95" s="254"/>
      <c r="AE95" s="58" t="s">
        <v>1967</v>
      </c>
      <c r="AF95" s="58">
        <v>1.0</v>
      </c>
      <c r="AG95" s="58" t="s">
        <v>1968</v>
      </c>
      <c r="AJ95" s="58" t="s">
        <v>1975</v>
      </c>
    </row>
    <row r="96" ht="22.5" customHeight="1">
      <c r="A96" s="58">
        <v>95.0</v>
      </c>
      <c r="B96" s="256">
        <v>45784.0</v>
      </c>
      <c r="C96" s="253">
        <v>2.0506496158701E14</v>
      </c>
      <c r="D96" s="58" t="s">
        <v>1563</v>
      </c>
      <c r="E96" s="58">
        <v>45662.66646</v>
      </c>
      <c r="F96" s="58">
        <v>45662.6677</v>
      </c>
      <c r="G96" s="58">
        <v>45662.69418</v>
      </c>
      <c r="H96" s="58">
        <v>39203.0</v>
      </c>
      <c r="I96" s="225">
        <v>1239.0</v>
      </c>
      <c r="J96" s="225">
        <v>1239.0</v>
      </c>
      <c r="K96" s="225">
        <v>0.0</v>
      </c>
      <c r="L96" s="225">
        <v>59.0</v>
      </c>
      <c r="M96" s="225">
        <v>29.25</v>
      </c>
      <c r="N96" s="225">
        <v>29.25</v>
      </c>
      <c r="O96" s="225">
        <v>0.0</v>
      </c>
      <c r="P96" s="225">
        <v>0.25</v>
      </c>
      <c r="Q96" s="225">
        <v>0.25</v>
      </c>
      <c r="R96" s="225">
        <v>0.0</v>
      </c>
      <c r="S96" s="225">
        <v>0.0</v>
      </c>
      <c r="T96" s="225">
        <v>0.0</v>
      </c>
      <c r="U96" s="225">
        <v>0.0</v>
      </c>
      <c r="V96" s="58" t="b">
        <v>0</v>
      </c>
      <c r="W96" s="58" t="b">
        <v>0</v>
      </c>
      <c r="X96" s="58" t="b">
        <v>0</v>
      </c>
      <c r="Y96" s="225">
        <v>0.0</v>
      </c>
      <c r="Z96" s="225">
        <v>0.0</v>
      </c>
      <c r="AA96" s="225">
        <v>10.0</v>
      </c>
      <c r="AB96" s="254"/>
      <c r="AC96" s="254"/>
      <c r="AD96" s="254"/>
      <c r="AE96" s="58" t="s">
        <v>1967</v>
      </c>
      <c r="AF96" s="58">
        <v>2.0</v>
      </c>
      <c r="AG96" s="58" t="s">
        <v>1968</v>
      </c>
      <c r="AJ96" s="58" t="s">
        <v>1982</v>
      </c>
      <c r="AK96" s="58" t="s">
        <v>2025</v>
      </c>
    </row>
    <row r="97" ht="22.5" customHeight="1">
      <c r="A97" s="58">
        <v>96.0</v>
      </c>
      <c r="B97" s="256">
        <v>45784.0</v>
      </c>
      <c r="C97" s="253">
        <v>2.05077102596204E14</v>
      </c>
      <c r="D97" s="58" t="s">
        <v>1563</v>
      </c>
      <c r="E97" s="58">
        <v>45662.80676</v>
      </c>
      <c r="F97" s="58">
        <v>45662.80784</v>
      </c>
      <c r="G97" s="58">
        <v>45662.84742</v>
      </c>
      <c r="H97" s="58">
        <v>39203.0</v>
      </c>
      <c r="I97" s="225">
        <v>1428.0</v>
      </c>
      <c r="J97" s="225">
        <v>1428.0</v>
      </c>
      <c r="K97" s="225">
        <v>0.0</v>
      </c>
      <c r="L97" s="225">
        <v>68.0</v>
      </c>
      <c r="M97" s="225">
        <v>33.75</v>
      </c>
      <c r="N97" s="225">
        <v>33.75</v>
      </c>
      <c r="O97" s="225">
        <v>0.0</v>
      </c>
      <c r="P97" s="225">
        <v>0.25</v>
      </c>
      <c r="Q97" s="225">
        <v>0.25</v>
      </c>
      <c r="R97" s="225">
        <v>0.0</v>
      </c>
      <c r="S97" s="225">
        <v>0.0</v>
      </c>
      <c r="T97" s="225">
        <v>0.0</v>
      </c>
      <c r="U97" s="225">
        <v>0.0</v>
      </c>
      <c r="V97" s="58" t="b">
        <v>0</v>
      </c>
      <c r="W97" s="58" t="b">
        <v>0</v>
      </c>
      <c r="X97" s="58" t="b">
        <v>0</v>
      </c>
      <c r="Y97" s="225">
        <v>0.0</v>
      </c>
      <c r="Z97" s="225">
        <v>0.0</v>
      </c>
      <c r="AA97" s="225">
        <v>10.0</v>
      </c>
      <c r="AB97" s="254"/>
      <c r="AC97" s="254"/>
      <c r="AD97" s="254"/>
      <c r="AE97" s="58" t="s">
        <v>1967</v>
      </c>
      <c r="AF97" s="58">
        <v>2.0</v>
      </c>
      <c r="AG97" s="58" t="s">
        <v>1968</v>
      </c>
      <c r="AJ97" s="58" t="s">
        <v>2045</v>
      </c>
      <c r="AK97" s="58" t="s">
        <v>2046</v>
      </c>
    </row>
    <row r="98" ht="22.5" customHeight="1">
      <c r="A98" s="58">
        <v>97.0</v>
      </c>
      <c r="B98" s="256">
        <v>45784.0</v>
      </c>
      <c r="C98" s="253">
        <v>2.05080470481036E14</v>
      </c>
      <c r="D98" s="58" t="s">
        <v>1563</v>
      </c>
      <c r="E98" s="58">
        <v>45662.846</v>
      </c>
      <c r="F98" s="58">
        <v>45662.84632</v>
      </c>
      <c r="G98" s="58">
        <v>45662.87567</v>
      </c>
      <c r="H98" s="58">
        <v>39203.0</v>
      </c>
      <c r="I98" s="225">
        <v>614.0</v>
      </c>
      <c r="J98" s="225">
        <v>614.24</v>
      </c>
      <c r="K98" s="225">
        <v>-0.24</v>
      </c>
      <c r="L98" s="225">
        <v>29.26</v>
      </c>
      <c r="M98" s="225">
        <v>14.38</v>
      </c>
      <c r="N98" s="225">
        <v>14.38</v>
      </c>
      <c r="O98" s="225">
        <v>0.0</v>
      </c>
      <c r="P98" s="225">
        <v>0.25</v>
      </c>
      <c r="Q98" s="225">
        <v>0.25</v>
      </c>
      <c r="R98" s="225">
        <v>0.0</v>
      </c>
      <c r="S98" s="225">
        <v>0.0</v>
      </c>
      <c r="T98" s="225">
        <v>0.0</v>
      </c>
      <c r="U98" s="225">
        <v>0.0</v>
      </c>
      <c r="V98" s="58" t="b">
        <v>0</v>
      </c>
      <c r="W98" s="58" t="b">
        <v>0</v>
      </c>
      <c r="X98" s="58" t="b">
        <v>0</v>
      </c>
      <c r="Y98" s="225">
        <v>0.0</v>
      </c>
      <c r="Z98" s="225">
        <v>0.0</v>
      </c>
      <c r="AA98" s="225">
        <v>10.0</v>
      </c>
      <c r="AB98" s="254"/>
      <c r="AC98" s="254"/>
      <c r="AD98" s="254"/>
      <c r="AE98" s="58" t="s">
        <v>1967</v>
      </c>
      <c r="AF98" s="58">
        <v>1.0</v>
      </c>
      <c r="AG98" s="58" t="s">
        <v>1968</v>
      </c>
      <c r="AJ98" s="58" t="s">
        <v>2047</v>
      </c>
    </row>
    <row r="99" ht="22.5" customHeight="1">
      <c r="A99" s="58">
        <v>98.0</v>
      </c>
      <c r="B99" s="256">
        <v>45784.0</v>
      </c>
      <c r="C99" s="253">
        <v>2.05083244866572E14</v>
      </c>
      <c r="D99" s="58" t="s">
        <v>1563</v>
      </c>
      <c r="E99" s="58">
        <v>45662.878</v>
      </c>
      <c r="F99" s="58">
        <v>45662.87836</v>
      </c>
      <c r="G99" s="58">
        <v>45662.90245</v>
      </c>
      <c r="H99" s="58">
        <v>39203.0</v>
      </c>
      <c r="I99" s="225">
        <v>1306.0</v>
      </c>
      <c r="J99" s="225">
        <v>1182.83</v>
      </c>
      <c r="K99" s="225">
        <v>123.17</v>
      </c>
      <c r="L99" s="225">
        <v>56.32</v>
      </c>
      <c r="M99" s="225">
        <v>27.91</v>
      </c>
      <c r="N99" s="225">
        <v>27.91</v>
      </c>
      <c r="O99" s="225">
        <v>0.0</v>
      </c>
      <c r="P99" s="225">
        <v>0.25</v>
      </c>
      <c r="Q99" s="225">
        <v>0.25</v>
      </c>
      <c r="R99" s="225">
        <v>0.0</v>
      </c>
      <c r="S99" s="225">
        <v>0.0</v>
      </c>
      <c r="T99" s="225">
        <v>0.0</v>
      </c>
      <c r="U99" s="225">
        <v>0.0</v>
      </c>
      <c r="V99" s="58" t="b">
        <v>0</v>
      </c>
      <c r="W99" s="58" t="b">
        <v>0</v>
      </c>
      <c r="X99" s="58" t="b">
        <v>0</v>
      </c>
      <c r="Y99" s="225">
        <v>123.49</v>
      </c>
      <c r="Z99" s="225">
        <v>0.0</v>
      </c>
      <c r="AA99" s="225">
        <v>10.0</v>
      </c>
      <c r="AB99" s="254"/>
      <c r="AC99" s="254"/>
      <c r="AD99" s="254"/>
      <c r="AE99" s="58" t="s">
        <v>1967</v>
      </c>
      <c r="AF99" s="58">
        <v>2.0</v>
      </c>
      <c r="AG99" s="58" t="s">
        <v>1968</v>
      </c>
      <c r="AJ99" s="58" t="s">
        <v>2040</v>
      </c>
      <c r="AK99" s="58" t="s">
        <v>1982</v>
      </c>
    </row>
    <row r="100" ht="22.5" customHeight="1">
      <c r="A100" s="58">
        <v>99.0</v>
      </c>
      <c r="B100" s="256">
        <v>45784.0</v>
      </c>
      <c r="C100" s="253">
        <v>2.05084898777062E14</v>
      </c>
      <c r="D100" s="58" t="s">
        <v>1563</v>
      </c>
      <c r="E100" s="58">
        <v>45662.89722</v>
      </c>
      <c r="F100" s="58">
        <v>45662.89885</v>
      </c>
      <c r="G100" s="58">
        <v>45662.92515</v>
      </c>
      <c r="H100" s="58">
        <v>39203.0</v>
      </c>
      <c r="I100" s="225">
        <v>1745.0</v>
      </c>
      <c r="J100" s="225">
        <v>1580.24</v>
      </c>
      <c r="K100" s="225">
        <v>164.76</v>
      </c>
      <c r="L100" s="225">
        <v>75.26</v>
      </c>
      <c r="M100" s="225">
        <v>37.13</v>
      </c>
      <c r="N100" s="225">
        <v>37.13</v>
      </c>
      <c r="O100" s="225">
        <v>0.0</v>
      </c>
      <c r="P100" s="225">
        <v>0.5</v>
      </c>
      <c r="Q100" s="225">
        <v>0.5</v>
      </c>
      <c r="R100" s="225">
        <v>0.0</v>
      </c>
      <c r="S100" s="225">
        <v>0.0</v>
      </c>
      <c r="T100" s="225">
        <v>0.0</v>
      </c>
      <c r="U100" s="225">
        <v>0.0</v>
      </c>
      <c r="V100" s="58" t="b">
        <v>0</v>
      </c>
      <c r="W100" s="58" t="b">
        <v>0</v>
      </c>
      <c r="X100" s="58" t="b">
        <v>0</v>
      </c>
      <c r="Y100" s="225">
        <v>165.0</v>
      </c>
      <c r="Z100" s="225">
        <v>0.0</v>
      </c>
      <c r="AA100" s="225">
        <v>20.0</v>
      </c>
      <c r="AB100" s="254"/>
      <c r="AC100" s="254"/>
      <c r="AD100" s="254"/>
      <c r="AE100" s="58" t="s">
        <v>1967</v>
      </c>
      <c r="AF100" s="58">
        <v>3.0</v>
      </c>
      <c r="AG100" s="58" t="s">
        <v>1968</v>
      </c>
      <c r="AJ100" s="58" t="s">
        <v>2048</v>
      </c>
      <c r="AK100" s="58" t="s">
        <v>1973</v>
      </c>
      <c r="AL100" s="58" t="s">
        <v>2026</v>
      </c>
    </row>
    <row r="101" ht="22.5" customHeight="1">
      <c r="A101" s="58">
        <v>100.0</v>
      </c>
      <c r="B101" s="256">
        <v>45784.0</v>
      </c>
      <c r="C101" s="253">
        <v>2.05153896289315E14</v>
      </c>
      <c r="D101" s="58" t="s">
        <v>1563</v>
      </c>
      <c r="E101" s="58">
        <v>45693.69588</v>
      </c>
      <c r="F101" s="58">
        <v>45693.69605</v>
      </c>
      <c r="G101" s="58">
        <v>45693.72005</v>
      </c>
      <c r="H101" s="58">
        <v>39203.0</v>
      </c>
      <c r="I101" s="225">
        <v>635.0</v>
      </c>
      <c r="J101" s="225">
        <v>635.24</v>
      </c>
      <c r="K101" s="225">
        <v>-0.24</v>
      </c>
      <c r="L101" s="225">
        <v>30.26</v>
      </c>
      <c r="M101" s="225">
        <v>14.88</v>
      </c>
      <c r="N101" s="225">
        <v>14.88</v>
      </c>
      <c r="O101" s="225">
        <v>0.0</v>
      </c>
      <c r="P101" s="225">
        <v>0.25</v>
      </c>
      <c r="Q101" s="225">
        <v>0.25</v>
      </c>
      <c r="R101" s="225">
        <v>0.0</v>
      </c>
      <c r="S101" s="225">
        <v>0.0</v>
      </c>
      <c r="T101" s="225">
        <v>0.0</v>
      </c>
      <c r="U101" s="225">
        <v>0.0</v>
      </c>
      <c r="V101" s="58" t="b">
        <v>0</v>
      </c>
      <c r="W101" s="58" t="b">
        <v>0</v>
      </c>
      <c r="X101" s="58" t="b">
        <v>0</v>
      </c>
      <c r="Y101" s="225">
        <v>0.0</v>
      </c>
      <c r="Z101" s="225">
        <v>0.0</v>
      </c>
      <c r="AA101" s="225">
        <v>10.0</v>
      </c>
      <c r="AB101" s="254"/>
      <c r="AC101" s="254"/>
      <c r="AD101" s="254"/>
      <c r="AE101" s="58" t="s">
        <v>1967</v>
      </c>
      <c r="AF101" s="58">
        <v>2.0</v>
      </c>
      <c r="AG101" s="58" t="s">
        <v>1968</v>
      </c>
      <c r="AJ101" s="58" t="s">
        <v>1995</v>
      </c>
      <c r="AK101" s="58" t="s">
        <v>2018</v>
      </c>
    </row>
    <row r="102" ht="22.5" customHeight="1">
      <c r="A102" s="58">
        <v>101.0</v>
      </c>
      <c r="B102" s="256">
        <v>45784.0</v>
      </c>
      <c r="C102" s="253">
        <v>2.05160897032262E14</v>
      </c>
      <c r="D102" s="58" t="s">
        <v>1563</v>
      </c>
      <c r="E102" s="58">
        <v>45693.77694</v>
      </c>
      <c r="F102" s="58">
        <v>45693.77731</v>
      </c>
      <c r="G102" s="58">
        <v>45693.82071</v>
      </c>
      <c r="H102" s="58">
        <v>39203.0</v>
      </c>
      <c r="I102" s="225">
        <v>1588.0</v>
      </c>
      <c r="J102" s="225">
        <v>1438.5</v>
      </c>
      <c r="K102" s="225">
        <v>149.5</v>
      </c>
      <c r="L102" s="225">
        <v>68.5</v>
      </c>
      <c r="M102" s="225">
        <v>33.75</v>
      </c>
      <c r="N102" s="225">
        <v>33.75</v>
      </c>
      <c r="O102" s="225">
        <v>0.0</v>
      </c>
      <c r="P102" s="225">
        <v>0.5</v>
      </c>
      <c r="Q102" s="225">
        <v>0.5</v>
      </c>
      <c r="R102" s="225">
        <v>0.0</v>
      </c>
      <c r="S102" s="225">
        <v>0.0</v>
      </c>
      <c r="T102" s="225">
        <v>0.0</v>
      </c>
      <c r="U102" s="225">
        <v>0.0</v>
      </c>
      <c r="V102" s="58" t="b">
        <v>0</v>
      </c>
      <c r="W102" s="58" t="b">
        <v>0</v>
      </c>
      <c r="X102" s="58" t="b">
        <v>0</v>
      </c>
      <c r="Y102" s="225">
        <v>150.0</v>
      </c>
      <c r="Z102" s="225">
        <v>0.0</v>
      </c>
      <c r="AA102" s="225">
        <v>20.0</v>
      </c>
      <c r="AB102" s="254"/>
      <c r="AC102" s="254"/>
      <c r="AD102" s="254"/>
      <c r="AE102" s="58" t="s">
        <v>1967</v>
      </c>
      <c r="AF102" s="58">
        <v>2.0</v>
      </c>
      <c r="AG102" s="58" t="s">
        <v>1968</v>
      </c>
      <c r="AJ102" s="58" t="s">
        <v>2049</v>
      </c>
      <c r="AK102" s="58" t="s">
        <v>2050</v>
      </c>
    </row>
    <row r="103" ht="22.5" customHeight="1">
      <c r="A103" s="58">
        <v>102.0</v>
      </c>
      <c r="B103" s="256">
        <v>45784.0</v>
      </c>
      <c r="C103" s="253">
        <v>2.05166082847511E14</v>
      </c>
      <c r="D103" s="58" t="s">
        <v>1563</v>
      </c>
      <c r="E103" s="58">
        <v>45693.83684</v>
      </c>
      <c r="F103" s="58">
        <v>45693.83704</v>
      </c>
      <c r="G103" s="58">
        <v>45693.86122</v>
      </c>
      <c r="H103" s="58">
        <v>39203.0</v>
      </c>
      <c r="I103" s="225">
        <v>1014.0</v>
      </c>
      <c r="J103" s="225">
        <v>918.76</v>
      </c>
      <c r="K103" s="225">
        <v>95.24</v>
      </c>
      <c r="L103" s="225">
        <v>43.76</v>
      </c>
      <c r="M103" s="225">
        <v>21.38</v>
      </c>
      <c r="N103" s="225">
        <v>21.38</v>
      </c>
      <c r="O103" s="225">
        <v>0.0</v>
      </c>
      <c r="P103" s="225">
        <v>0.5</v>
      </c>
      <c r="Q103" s="225">
        <v>0.5</v>
      </c>
      <c r="R103" s="225">
        <v>0.0</v>
      </c>
      <c r="S103" s="225">
        <v>0.0</v>
      </c>
      <c r="T103" s="225">
        <v>0.0</v>
      </c>
      <c r="U103" s="225">
        <v>0.0</v>
      </c>
      <c r="V103" s="58" t="b">
        <v>0</v>
      </c>
      <c r="W103" s="58" t="b">
        <v>0</v>
      </c>
      <c r="X103" s="58" t="b">
        <v>0</v>
      </c>
      <c r="Y103" s="225">
        <v>95.0</v>
      </c>
      <c r="Z103" s="225">
        <v>0.0</v>
      </c>
      <c r="AA103" s="225">
        <v>20.0</v>
      </c>
      <c r="AB103" s="254"/>
      <c r="AC103" s="254"/>
      <c r="AD103" s="254"/>
      <c r="AE103" s="58" t="s">
        <v>1967</v>
      </c>
      <c r="AF103" s="58">
        <v>2.0</v>
      </c>
      <c r="AG103" s="58" t="s">
        <v>1968</v>
      </c>
      <c r="AJ103" s="58" t="s">
        <v>1995</v>
      </c>
      <c r="AK103" s="58" t="s">
        <v>2031</v>
      </c>
    </row>
    <row r="104" ht="22.5" customHeight="1">
      <c r="A104" s="58">
        <v>103.0</v>
      </c>
      <c r="B104" s="256">
        <v>45784.0</v>
      </c>
      <c r="C104" s="253">
        <v>2.05232518916862E14</v>
      </c>
      <c r="D104" s="58" t="s">
        <v>1563</v>
      </c>
      <c r="E104" s="58">
        <v>45721.60573</v>
      </c>
      <c r="F104" s="58">
        <v>45721.60611</v>
      </c>
      <c r="G104" s="58">
        <v>45721.623</v>
      </c>
      <c r="H104" s="58">
        <v>39203.0</v>
      </c>
      <c r="I104" s="225">
        <v>509.0</v>
      </c>
      <c r="J104" s="225">
        <v>509.24</v>
      </c>
      <c r="K104" s="225">
        <v>-0.24</v>
      </c>
      <c r="L104" s="225">
        <v>24.26</v>
      </c>
      <c r="M104" s="225">
        <v>11.88</v>
      </c>
      <c r="N104" s="225">
        <v>11.88</v>
      </c>
      <c r="O104" s="225">
        <v>0.0</v>
      </c>
      <c r="P104" s="225">
        <v>0.25</v>
      </c>
      <c r="Q104" s="225">
        <v>0.25</v>
      </c>
      <c r="R104" s="225">
        <v>0.0</v>
      </c>
      <c r="S104" s="225">
        <v>0.0</v>
      </c>
      <c r="T104" s="225">
        <v>0.0</v>
      </c>
      <c r="U104" s="225">
        <v>0.0</v>
      </c>
      <c r="V104" s="58" t="b">
        <v>0</v>
      </c>
      <c r="W104" s="58" t="b">
        <v>0</v>
      </c>
      <c r="X104" s="58" t="b">
        <v>0</v>
      </c>
      <c r="Y104" s="225">
        <v>0.0</v>
      </c>
      <c r="Z104" s="225">
        <v>0.0</v>
      </c>
      <c r="AA104" s="225">
        <v>10.0</v>
      </c>
      <c r="AB104" s="254"/>
      <c r="AC104" s="254"/>
      <c r="AD104" s="254"/>
      <c r="AE104" s="58" t="s">
        <v>1967</v>
      </c>
      <c r="AF104" s="58">
        <v>1.0</v>
      </c>
      <c r="AG104" s="58" t="s">
        <v>1968</v>
      </c>
      <c r="AJ104" s="58" t="s">
        <v>1987</v>
      </c>
    </row>
    <row r="105" ht="22.5" customHeight="1">
      <c r="A105" s="58">
        <v>104.0</v>
      </c>
      <c r="B105" s="256">
        <v>45784.0</v>
      </c>
      <c r="C105" s="253">
        <v>2.05245488708476E14</v>
      </c>
      <c r="D105" s="58" t="s">
        <v>1563</v>
      </c>
      <c r="E105" s="58">
        <v>45721.75589</v>
      </c>
      <c r="F105" s="58">
        <v>45721.75615</v>
      </c>
      <c r="G105" s="58">
        <v>45721.77858</v>
      </c>
      <c r="H105" s="58">
        <v>39203.0</v>
      </c>
      <c r="I105" s="225">
        <v>611.0</v>
      </c>
      <c r="J105" s="225">
        <v>553.88</v>
      </c>
      <c r="K105" s="225">
        <v>57.12</v>
      </c>
      <c r="L105" s="225">
        <v>26.38</v>
      </c>
      <c r="M105" s="225">
        <v>12.94</v>
      </c>
      <c r="N105" s="225">
        <v>12.94</v>
      </c>
      <c r="O105" s="225">
        <v>0.0</v>
      </c>
      <c r="P105" s="225">
        <v>0.25</v>
      </c>
      <c r="Q105" s="225">
        <v>0.25</v>
      </c>
      <c r="R105" s="225">
        <v>0.0</v>
      </c>
      <c r="S105" s="225">
        <v>0.0</v>
      </c>
      <c r="T105" s="225">
        <v>0.0</v>
      </c>
      <c r="U105" s="225">
        <v>0.0</v>
      </c>
      <c r="V105" s="58" t="b">
        <v>0</v>
      </c>
      <c r="W105" s="58" t="b">
        <v>0</v>
      </c>
      <c r="X105" s="58" t="b">
        <v>0</v>
      </c>
      <c r="Y105" s="225">
        <v>57.5</v>
      </c>
      <c r="Z105" s="225">
        <v>0.0</v>
      </c>
      <c r="AA105" s="225">
        <v>10.0</v>
      </c>
      <c r="AB105" s="254"/>
      <c r="AC105" s="254"/>
      <c r="AD105" s="254"/>
      <c r="AE105" s="58" t="s">
        <v>1967</v>
      </c>
      <c r="AF105" s="58">
        <v>1.0</v>
      </c>
      <c r="AG105" s="58" t="s">
        <v>1968</v>
      </c>
      <c r="AJ105" s="58" t="s">
        <v>2047</v>
      </c>
    </row>
    <row r="106" ht="22.5" customHeight="1">
      <c r="A106" s="58">
        <v>105.0</v>
      </c>
      <c r="B106" s="256">
        <v>45784.0</v>
      </c>
      <c r="C106" s="253">
        <v>2.05247813800514E14</v>
      </c>
      <c r="D106" s="58" t="s">
        <v>1563</v>
      </c>
      <c r="E106" s="58">
        <v>45721.78271</v>
      </c>
      <c r="F106" s="58">
        <v>45721.78287</v>
      </c>
      <c r="G106" s="58">
        <v>45721.80321</v>
      </c>
      <c r="H106" s="58">
        <v>39203.0</v>
      </c>
      <c r="I106" s="225">
        <v>899.0</v>
      </c>
      <c r="J106" s="225">
        <v>817.96</v>
      </c>
      <c r="K106" s="225">
        <v>81.04</v>
      </c>
      <c r="L106" s="225">
        <v>38.96</v>
      </c>
      <c r="M106" s="225">
        <v>19.23</v>
      </c>
      <c r="N106" s="225">
        <v>19.23</v>
      </c>
      <c r="O106" s="225">
        <v>0.0</v>
      </c>
      <c r="P106" s="225">
        <v>0.25</v>
      </c>
      <c r="Q106" s="225">
        <v>0.25</v>
      </c>
      <c r="R106" s="225">
        <v>0.0</v>
      </c>
      <c r="S106" s="225">
        <v>0.0</v>
      </c>
      <c r="T106" s="225">
        <v>0.0</v>
      </c>
      <c r="U106" s="225">
        <v>0.0</v>
      </c>
      <c r="V106" s="58" t="b">
        <v>0</v>
      </c>
      <c r="W106" s="58" t="b">
        <v>0</v>
      </c>
      <c r="X106" s="58" t="b">
        <v>0</v>
      </c>
      <c r="Y106" s="225">
        <v>81.0</v>
      </c>
      <c r="Z106" s="225">
        <v>0.0</v>
      </c>
      <c r="AA106" s="225">
        <v>10.0</v>
      </c>
      <c r="AB106" s="254"/>
      <c r="AC106" s="254"/>
      <c r="AD106" s="254"/>
      <c r="AE106" s="58" t="s">
        <v>1967</v>
      </c>
      <c r="AF106" s="58">
        <v>1.0</v>
      </c>
      <c r="AG106" s="58" t="s">
        <v>1968</v>
      </c>
      <c r="AJ106" s="58" t="s">
        <v>2051</v>
      </c>
    </row>
    <row r="107" ht="22.5" customHeight="1">
      <c r="A107" s="58">
        <v>106.0</v>
      </c>
      <c r="B107" s="256">
        <v>45784.0</v>
      </c>
      <c r="C107" s="253">
        <v>2.05249361262465E14</v>
      </c>
      <c r="D107" s="58" t="s">
        <v>1563</v>
      </c>
      <c r="E107" s="58">
        <v>45721.80064</v>
      </c>
      <c r="F107" s="58">
        <v>45721.80105</v>
      </c>
      <c r="G107" s="58">
        <v>45721.82103</v>
      </c>
      <c r="H107" s="58">
        <v>39203.0</v>
      </c>
      <c r="I107" s="225">
        <v>899.0</v>
      </c>
      <c r="J107" s="225">
        <v>826.36</v>
      </c>
      <c r="K107" s="225">
        <v>72.64</v>
      </c>
      <c r="L107" s="225">
        <v>39.36</v>
      </c>
      <c r="M107" s="225">
        <v>19.43</v>
      </c>
      <c r="N107" s="225">
        <v>19.43</v>
      </c>
      <c r="O107" s="225">
        <v>0.0</v>
      </c>
      <c r="P107" s="225">
        <v>0.25</v>
      </c>
      <c r="Q107" s="225">
        <v>0.25</v>
      </c>
      <c r="R107" s="225">
        <v>0.0</v>
      </c>
      <c r="S107" s="225">
        <v>0.0</v>
      </c>
      <c r="T107" s="225">
        <v>0.0</v>
      </c>
      <c r="U107" s="225">
        <v>0.0</v>
      </c>
      <c r="V107" s="58" t="b">
        <v>0</v>
      </c>
      <c r="W107" s="58" t="b">
        <v>0</v>
      </c>
      <c r="X107" s="58" t="b">
        <v>0</v>
      </c>
      <c r="Y107" s="225">
        <v>73.0</v>
      </c>
      <c r="Z107" s="225">
        <v>0.0</v>
      </c>
      <c r="AA107" s="225">
        <v>10.0</v>
      </c>
      <c r="AB107" s="254"/>
      <c r="AC107" s="254"/>
      <c r="AD107" s="254"/>
      <c r="AE107" s="58" t="s">
        <v>1967</v>
      </c>
      <c r="AF107" s="58">
        <v>1.0</v>
      </c>
      <c r="AG107" s="58" t="s">
        <v>1968</v>
      </c>
      <c r="AJ107" s="58" t="s">
        <v>2052</v>
      </c>
    </row>
    <row r="108" ht="22.5" customHeight="1">
      <c r="A108" s="58">
        <v>107.0</v>
      </c>
      <c r="B108" s="256">
        <v>45784.0</v>
      </c>
      <c r="C108" s="253">
        <v>2.05250348440873E14</v>
      </c>
      <c r="D108" s="58" t="s">
        <v>1563</v>
      </c>
      <c r="E108" s="58">
        <v>45721.81244</v>
      </c>
      <c r="F108" s="58">
        <v>45721.81272</v>
      </c>
      <c r="G108" s="58">
        <v>45721.83105</v>
      </c>
      <c r="H108" s="58">
        <v>39203.0</v>
      </c>
      <c r="I108" s="225">
        <v>795.0</v>
      </c>
      <c r="J108" s="225">
        <v>731.86</v>
      </c>
      <c r="K108" s="225">
        <v>63.14</v>
      </c>
      <c r="L108" s="225">
        <v>34.86</v>
      </c>
      <c r="M108" s="225">
        <v>17.18</v>
      </c>
      <c r="N108" s="225">
        <v>17.18</v>
      </c>
      <c r="O108" s="225">
        <v>0.0</v>
      </c>
      <c r="P108" s="225">
        <v>0.25</v>
      </c>
      <c r="Q108" s="225">
        <v>0.25</v>
      </c>
      <c r="R108" s="225">
        <v>0.0</v>
      </c>
      <c r="S108" s="225">
        <v>0.0</v>
      </c>
      <c r="T108" s="225">
        <v>0.0</v>
      </c>
      <c r="U108" s="225">
        <v>0.0</v>
      </c>
      <c r="V108" s="58" t="b">
        <v>0</v>
      </c>
      <c r="W108" s="58" t="b">
        <v>0</v>
      </c>
      <c r="X108" s="58" t="b">
        <v>0</v>
      </c>
      <c r="Y108" s="225">
        <v>63.0</v>
      </c>
      <c r="Z108" s="225">
        <v>0.0</v>
      </c>
      <c r="AA108" s="225">
        <v>10.0</v>
      </c>
      <c r="AB108" s="254"/>
      <c r="AC108" s="254"/>
      <c r="AD108" s="254"/>
      <c r="AE108" s="58" t="s">
        <v>1967</v>
      </c>
      <c r="AF108" s="58">
        <v>1.0</v>
      </c>
      <c r="AG108" s="58" t="s">
        <v>1968</v>
      </c>
      <c r="AJ108" s="58" t="s">
        <v>1970</v>
      </c>
    </row>
    <row r="109" ht="22.5" customHeight="1">
      <c r="A109" s="58">
        <v>108.0</v>
      </c>
      <c r="B109" s="256">
        <v>45784.0</v>
      </c>
      <c r="C109" s="253">
        <v>2.05251957426577E14</v>
      </c>
      <c r="D109" s="58" t="s">
        <v>1563</v>
      </c>
      <c r="E109" s="58">
        <v>45721.83068</v>
      </c>
      <c r="F109" s="58">
        <v>45721.83093</v>
      </c>
      <c r="G109" s="58">
        <v>45721.87334</v>
      </c>
      <c r="H109" s="58">
        <v>39203.0</v>
      </c>
      <c r="I109" s="225">
        <v>810.0</v>
      </c>
      <c r="J109" s="225">
        <v>733.42</v>
      </c>
      <c r="K109" s="225">
        <v>76.58</v>
      </c>
      <c r="L109" s="225">
        <v>34.92</v>
      </c>
      <c r="M109" s="225">
        <v>17.21</v>
      </c>
      <c r="N109" s="225">
        <v>17.21</v>
      </c>
      <c r="O109" s="225">
        <v>0.0</v>
      </c>
      <c r="P109" s="225">
        <v>0.25</v>
      </c>
      <c r="Q109" s="225">
        <v>0.25</v>
      </c>
      <c r="R109" s="225">
        <v>0.0</v>
      </c>
      <c r="S109" s="225">
        <v>0.0</v>
      </c>
      <c r="T109" s="225">
        <v>0.0</v>
      </c>
      <c r="U109" s="225">
        <v>0.0</v>
      </c>
      <c r="V109" s="58" t="b">
        <v>0</v>
      </c>
      <c r="W109" s="58" t="b">
        <v>0</v>
      </c>
      <c r="X109" s="58" t="b">
        <v>0</v>
      </c>
      <c r="Y109" s="225">
        <v>76.5</v>
      </c>
      <c r="Z109" s="225">
        <v>0.0</v>
      </c>
      <c r="AA109" s="225">
        <v>10.0</v>
      </c>
      <c r="AB109" s="254"/>
      <c r="AC109" s="254"/>
      <c r="AD109" s="254"/>
      <c r="AE109" s="58" t="s">
        <v>1967</v>
      </c>
      <c r="AF109" s="58">
        <v>1.0</v>
      </c>
      <c r="AG109" s="58" t="s">
        <v>1968</v>
      </c>
      <c r="AJ109" s="58" t="s">
        <v>2053</v>
      </c>
    </row>
    <row r="110" ht="22.5" customHeight="1">
      <c r="A110" s="58">
        <v>109.0</v>
      </c>
      <c r="B110" s="256">
        <v>45784.0</v>
      </c>
      <c r="C110" s="253">
        <v>2.05255237027375E14</v>
      </c>
      <c r="D110" s="58" t="s">
        <v>1563</v>
      </c>
      <c r="E110" s="58">
        <v>45721.86872</v>
      </c>
      <c r="F110" s="58">
        <v>45721.86898</v>
      </c>
      <c r="G110" s="58">
        <v>45721.90147</v>
      </c>
      <c r="H110" s="58">
        <v>39203.0</v>
      </c>
      <c r="I110" s="225">
        <v>664.0</v>
      </c>
      <c r="J110" s="225">
        <v>601.12</v>
      </c>
      <c r="K110" s="225">
        <v>62.88</v>
      </c>
      <c r="L110" s="225">
        <v>28.62</v>
      </c>
      <c r="M110" s="225">
        <v>14.06</v>
      </c>
      <c r="N110" s="225">
        <v>14.06</v>
      </c>
      <c r="O110" s="225">
        <v>0.0</v>
      </c>
      <c r="P110" s="225">
        <v>0.25</v>
      </c>
      <c r="Q110" s="225">
        <v>0.25</v>
      </c>
      <c r="R110" s="225">
        <v>0.0</v>
      </c>
      <c r="S110" s="225">
        <v>0.0</v>
      </c>
      <c r="T110" s="225">
        <v>0.0</v>
      </c>
      <c r="U110" s="225">
        <v>0.0</v>
      </c>
      <c r="V110" s="58" t="b">
        <v>0</v>
      </c>
      <c r="W110" s="58" t="b">
        <v>0</v>
      </c>
      <c r="X110" s="58" t="b">
        <v>0</v>
      </c>
      <c r="Y110" s="225">
        <v>62.5</v>
      </c>
      <c r="Z110" s="225">
        <v>0.0</v>
      </c>
      <c r="AA110" s="225">
        <v>10.0</v>
      </c>
      <c r="AB110" s="254"/>
      <c r="AC110" s="254"/>
      <c r="AD110" s="254"/>
      <c r="AE110" s="58" t="s">
        <v>1967</v>
      </c>
      <c r="AF110" s="58">
        <v>1.0</v>
      </c>
      <c r="AG110" s="58" t="s">
        <v>1968</v>
      </c>
      <c r="AJ110" s="58" t="s">
        <v>2014</v>
      </c>
    </row>
    <row r="111" ht="22.5" customHeight="1">
      <c r="A111" s="58">
        <v>110.0</v>
      </c>
      <c r="B111" s="257">
        <v>45791.0</v>
      </c>
      <c r="C111" s="253">
        <v>2.05310082950865E14</v>
      </c>
      <c r="D111" s="58" t="s">
        <v>1589</v>
      </c>
      <c r="E111" s="58">
        <v>45752.504</v>
      </c>
      <c r="F111" s="58">
        <v>45752.50434</v>
      </c>
      <c r="H111" s="58">
        <v>53.0</v>
      </c>
      <c r="I111" s="225">
        <v>705.0</v>
      </c>
      <c r="J111" s="225">
        <v>0.0</v>
      </c>
      <c r="K111" s="225">
        <v>705.0</v>
      </c>
      <c r="L111" s="225">
        <v>30.42</v>
      </c>
      <c r="M111" s="225">
        <v>14.96</v>
      </c>
      <c r="N111" s="225">
        <v>14.96</v>
      </c>
      <c r="O111" s="225">
        <v>0.0</v>
      </c>
      <c r="P111" s="225">
        <v>0.25</v>
      </c>
      <c r="Q111" s="225">
        <v>0.25</v>
      </c>
      <c r="R111" s="225">
        <v>0.0</v>
      </c>
      <c r="S111" s="225">
        <v>0.0</v>
      </c>
      <c r="T111" s="225">
        <v>0.0</v>
      </c>
      <c r="U111" s="225">
        <v>0.0</v>
      </c>
      <c r="V111" s="58" t="b">
        <v>0</v>
      </c>
      <c r="W111" s="58" t="b">
        <v>0</v>
      </c>
      <c r="X111" s="58" t="b">
        <v>0</v>
      </c>
      <c r="Y111" s="225">
        <v>66.5</v>
      </c>
      <c r="Z111" s="225">
        <v>0.0</v>
      </c>
      <c r="AA111" s="225">
        <v>10.0</v>
      </c>
      <c r="AB111" s="225" t="s">
        <v>2054</v>
      </c>
      <c r="AC111" s="254"/>
      <c r="AD111" s="225">
        <v>45781.50597</v>
      </c>
      <c r="AE111" s="58" t="s">
        <v>1967</v>
      </c>
      <c r="AF111" s="58">
        <v>2.0</v>
      </c>
      <c r="AG111" s="58" t="s">
        <v>1968</v>
      </c>
      <c r="AH111" s="58" t="s">
        <v>2055</v>
      </c>
      <c r="AJ111" s="58" t="s">
        <v>1983</v>
      </c>
      <c r="AK111" s="58" t="s">
        <v>2056</v>
      </c>
    </row>
    <row r="112" ht="22.5" customHeight="1">
      <c r="A112" s="58">
        <v>111.0</v>
      </c>
      <c r="B112" s="257">
        <v>45791.0</v>
      </c>
      <c r="C112" s="253">
        <v>2.05420695821152E14</v>
      </c>
      <c r="D112" s="58" t="s">
        <v>1563</v>
      </c>
      <c r="E112" s="58">
        <v>45782.78378</v>
      </c>
      <c r="F112" s="58">
        <v>45782.78454</v>
      </c>
      <c r="G112" s="58">
        <v>45782.81003</v>
      </c>
      <c r="H112" s="58">
        <v>41760.0</v>
      </c>
      <c r="I112" s="225">
        <v>768.0</v>
      </c>
      <c r="J112" s="225">
        <v>695.62</v>
      </c>
      <c r="K112" s="225">
        <v>72.38</v>
      </c>
      <c r="L112" s="225">
        <v>33.12</v>
      </c>
      <c r="M112" s="225">
        <v>16.31</v>
      </c>
      <c r="N112" s="225">
        <v>16.31</v>
      </c>
      <c r="O112" s="225">
        <v>0.0</v>
      </c>
      <c r="P112" s="225">
        <v>0.25</v>
      </c>
      <c r="Q112" s="225">
        <v>0.25</v>
      </c>
      <c r="R112" s="225">
        <v>0.0</v>
      </c>
      <c r="S112" s="225">
        <v>0.0</v>
      </c>
      <c r="T112" s="225">
        <v>0.0</v>
      </c>
      <c r="U112" s="225">
        <v>0.0</v>
      </c>
      <c r="V112" s="58" t="b">
        <v>0</v>
      </c>
      <c r="W112" s="58" t="b">
        <v>0</v>
      </c>
      <c r="X112" s="58" t="b">
        <v>0</v>
      </c>
      <c r="Y112" s="225">
        <v>72.5</v>
      </c>
      <c r="Z112" s="225">
        <v>0.0</v>
      </c>
      <c r="AA112" s="225">
        <v>10.0</v>
      </c>
      <c r="AB112" s="254"/>
      <c r="AC112" s="254"/>
      <c r="AD112" s="254"/>
      <c r="AE112" s="58" t="s">
        <v>1967</v>
      </c>
      <c r="AF112" s="58">
        <v>1.0</v>
      </c>
      <c r="AG112" s="58" t="s">
        <v>1968</v>
      </c>
      <c r="AJ112" s="58" t="s">
        <v>1974</v>
      </c>
    </row>
    <row r="113" ht="22.5" customHeight="1">
      <c r="A113" s="58">
        <v>112.0</v>
      </c>
      <c r="B113" s="257">
        <v>45791.0</v>
      </c>
      <c r="C113" s="253">
        <v>2.05420721717157E14</v>
      </c>
      <c r="D113" s="58" t="s">
        <v>1563</v>
      </c>
      <c r="E113" s="58">
        <v>45782.78402</v>
      </c>
      <c r="F113" s="58">
        <v>45782.78509</v>
      </c>
      <c r="G113" s="58">
        <v>45782.82184</v>
      </c>
      <c r="H113" s="58">
        <v>41760.0</v>
      </c>
      <c r="I113" s="225">
        <v>935.0</v>
      </c>
      <c r="J113" s="225">
        <v>846.82</v>
      </c>
      <c r="K113" s="225">
        <v>88.18</v>
      </c>
      <c r="L113" s="225">
        <v>40.32</v>
      </c>
      <c r="M113" s="225">
        <v>19.91</v>
      </c>
      <c r="N113" s="225">
        <v>19.91</v>
      </c>
      <c r="O113" s="225">
        <v>0.0</v>
      </c>
      <c r="P113" s="225">
        <v>0.25</v>
      </c>
      <c r="Q113" s="225">
        <v>0.25</v>
      </c>
      <c r="R113" s="225">
        <v>0.0</v>
      </c>
      <c r="S113" s="225">
        <v>0.0</v>
      </c>
      <c r="T113" s="225">
        <v>0.0</v>
      </c>
      <c r="U113" s="225">
        <v>0.0</v>
      </c>
      <c r="V113" s="58" t="b">
        <v>0</v>
      </c>
      <c r="W113" s="58" t="b">
        <v>0</v>
      </c>
      <c r="X113" s="58" t="b">
        <v>0</v>
      </c>
      <c r="Y113" s="225">
        <v>88.5</v>
      </c>
      <c r="Z113" s="225">
        <v>0.0</v>
      </c>
      <c r="AA113" s="225">
        <v>10.0</v>
      </c>
      <c r="AB113" s="254"/>
      <c r="AC113" s="254"/>
      <c r="AD113" s="254"/>
      <c r="AE113" s="58" t="s">
        <v>1967</v>
      </c>
      <c r="AF113" s="58">
        <v>2.0</v>
      </c>
      <c r="AG113" s="58" t="s">
        <v>1968</v>
      </c>
      <c r="AJ113" s="58" t="s">
        <v>1974</v>
      </c>
      <c r="AK113" s="58" t="s">
        <v>2057</v>
      </c>
    </row>
    <row r="114" ht="22.5" customHeight="1">
      <c r="A114" s="58">
        <v>113.0</v>
      </c>
      <c r="B114" s="257">
        <v>45791.0</v>
      </c>
      <c r="C114" s="253">
        <v>2.0542225530038E14</v>
      </c>
      <c r="D114" s="58" t="s">
        <v>1563</v>
      </c>
      <c r="E114" s="58">
        <v>45782.80191</v>
      </c>
      <c r="F114" s="58">
        <v>45782.80213</v>
      </c>
      <c r="G114" s="58">
        <v>45782.8324</v>
      </c>
      <c r="H114" s="58">
        <v>41760.0</v>
      </c>
      <c r="I114" s="225">
        <v>773.0</v>
      </c>
      <c r="J114" s="225">
        <v>699.3</v>
      </c>
      <c r="K114" s="225">
        <v>73.7</v>
      </c>
      <c r="L114" s="225">
        <v>33.3</v>
      </c>
      <c r="M114" s="225">
        <v>16.65</v>
      </c>
      <c r="N114" s="225">
        <v>16.65</v>
      </c>
      <c r="O114" s="225">
        <v>0.0</v>
      </c>
      <c r="P114" s="225">
        <v>0.0</v>
      </c>
      <c r="Q114" s="225">
        <v>0.0</v>
      </c>
      <c r="R114" s="225">
        <v>0.0</v>
      </c>
      <c r="S114" s="225">
        <v>0.0</v>
      </c>
      <c r="T114" s="225">
        <v>0.0</v>
      </c>
      <c r="U114" s="225">
        <v>0.0</v>
      </c>
      <c r="V114" s="58" t="b">
        <v>0</v>
      </c>
      <c r="W114" s="58" t="b">
        <v>0</v>
      </c>
      <c r="X114" s="58" t="b">
        <v>0</v>
      </c>
      <c r="Y114" s="225">
        <v>74.0</v>
      </c>
      <c r="Z114" s="225">
        <v>0.0</v>
      </c>
      <c r="AA114" s="225">
        <v>0.0</v>
      </c>
      <c r="AB114" s="254"/>
      <c r="AC114" s="254"/>
      <c r="AD114" s="254"/>
      <c r="AE114" s="58" t="s">
        <v>1967</v>
      </c>
      <c r="AF114" s="58">
        <v>2.0</v>
      </c>
      <c r="AG114" s="58" t="s">
        <v>1968</v>
      </c>
      <c r="AJ114" s="58" t="s">
        <v>2058</v>
      </c>
      <c r="AK114" s="58" t="s">
        <v>2034</v>
      </c>
    </row>
    <row r="115" ht="22.5" customHeight="1">
      <c r="A115" s="58">
        <v>114.0</v>
      </c>
      <c r="B115" s="257">
        <v>45791.0</v>
      </c>
      <c r="C115" s="253">
        <v>2.05428734512866E14</v>
      </c>
      <c r="D115" s="58" t="s">
        <v>1563</v>
      </c>
      <c r="E115" s="58">
        <v>45782.87676</v>
      </c>
      <c r="F115" s="58">
        <v>45782.87708</v>
      </c>
      <c r="G115" s="58">
        <v>45782.89318</v>
      </c>
      <c r="H115" s="58">
        <v>41760.0</v>
      </c>
      <c r="I115" s="225">
        <v>304.0</v>
      </c>
      <c r="J115" s="225">
        <v>304.5</v>
      </c>
      <c r="K115" s="225">
        <v>-0.5</v>
      </c>
      <c r="L115" s="225">
        <v>14.5</v>
      </c>
      <c r="M115" s="225">
        <v>7.25</v>
      </c>
      <c r="N115" s="225">
        <v>7.25</v>
      </c>
      <c r="O115" s="225">
        <v>0.0</v>
      </c>
      <c r="P115" s="225">
        <v>0.0</v>
      </c>
      <c r="Q115" s="225">
        <v>0.0</v>
      </c>
      <c r="R115" s="225">
        <v>0.0</v>
      </c>
      <c r="S115" s="225">
        <v>0.0</v>
      </c>
      <c r="T115" s="225">
        <v>0.0</v>
      </c>
      <c r="U115" s="225">
        <v>0.0</v>
      </c>
      <c r="V115" s="58" t="b">
        <v>0</v>
      </c>
      <c r="W115" s="58" t="b">
        <v>0</v>
      </c>
      <c r="X115" s="58" t="b">
        <v>0</v>
      </c>
      <c r="Y115" s="225">
        <v>0.0</v>
      </c>
      <c r="Z115" s="225">
        <v>0.0</v>
      </c>
      <c r="AA115" s="225">
        <v>0.0</v>
      </c>
      <c r="AB115" s="254"/>
      <c r="AC115" s="254"/>
      <c r="AD115" s="254"/>
      <c r="AE115" s="58" t="s">
        <v>1967</v>
      </c>
      <c r="AF115" s="58">
        <v>1.0</v>
      </c>
      <c r="AG115" s="58" t="s">
        <v>1968</v>
      </c>
      <c r="AJ115" s="58" t="s">
        <v>2034</v>
      </c>
    </row>
    <row r="116" ht="22.5" customHeight="1">
      <c r="A116" s="58">
        <v>115.0</v>
      </c>
      <c r="B116" s="257">
        <v>45791.0</v>
      </c>
      <c r="C116" s="253">
        <v>2.05439091588981E14</v>
      </c>
      <c r="D116" s="58" t="s">
        <v>1563</v>
      </c>
      <c r="E116" s="58">
        <v>45782.99657</v>
      </c>
      <c r="F116" s="58">
        <v>45782.99686</v>
      </c>
      <c r="G116" s="58">
        <v>45813.02051</v>
      </c>
      <c r="H116" s="58">
        <v>41760.0</v>
      </c>
      <c r="I116" s="225">
        <v>1087.0</v>
      </c>
      <c r="J116" s="225">
        <v>983.33</v>
      </c>
      <c r="K116" s="225">
        <v>103.67</v>
      </c>
      <c r="L116" s="225">
        <v>46.82</v>
      </c>
      <c r="M116" s="225">
        <v>23.41</v>
      </c>
      <c r="N116" s="225">
        <v>23.41</v>
      </c>
      <c r="O116" s="225">
        <v>0.0</v>
      </c>
      <c r="P116" s="225">
        <v>0.0</v>
      </c>
      <c r="Q116" s="225">
        <v>0.0</v>
      </c>
      <c r="R116" s="225">
        <v>0.0</v>
      </c>
      <c r="S116" s="225">
        <v>0.0</v>
      </c>
      <c r="T116" s="225">
        <v>0.0</v>
      </c>
      <c r="U116" s="225">
        <v>0.0</v>
      </c>
      <c r="V116" s="58" t="b">
        <v>0</v>
      </c>
      <c r="W116" s="58" t="b">
        <v>0</v>
      </c>
      <c r="X116" s="58" t="b">
        <v>0</v>
      </c>
      <c r="Y116" s="225">
        <v>103.49</v>
      </c>
      <c r="Z116" s="225">
        <v>0.0</v>
      </c>
      <c r="AA116" s="225">
        <v>0.0</v>
      </c>
      <c r="AB116" s="254"/>
      <c r="AC116" s="254"/>
      <c r="AD116" s="254"/>
      <c r="AE116" s="58" t="s">
        <v>1967</v>
      </c>
      <c r="AF116" s="58">
        <v>2.0</v>
      </c>
      <c r="AG116" s="58" t="s">
        <v>1968</v>
      </c>
      <c r="AJ116" s="58" t="s">
        <v>2034</v>
      </c>
      <c r="AK116" s="58" t="s">
        <v>2041</v>
      </c>
    </row>
    <row r="117" ht="22.5" customHeight="1">
      <c r="A117" s="58">
        <v>116.0</v>
      </c>
      <c r="B117" s="257">
        <v>45791.0</v>
      </c>
      <c r="C117" s="253">
        <v>2.05482961721141E14</v>
      </c>
      <c r="D117" s="58" t="s">
        <v>1563</v>
      </c>
      <c r="E117" s="58">
        <v>45813.50436</v>
      </c>
      <c r="F117" s="58">
        <v>45813.50709</v>
      </c>
      <c r="G117" s="58">
        <v>45813.56787</v>
      </c>
      <c r="H117" s="58">
        <v>41760.0</v>
      </c>
      <c r="I117" s="225">
        <v>614.0</v>
      </c>
      <c r="J117" s="225">
        <v>614.24</v>
      </c>
      <c r="K117" s="225">
        <v>-0.24</v>
      </c>
      <c r="L117" s="225">
        <v>29.26</v>
      </c>
      <c r="M117" s="225">
        <v>14.38</v>
      </c>
      <c r="N117" s="225">
        <v>14.38</v>
      </c>
      <c r="O117" s="225">
        <v>0.0</v>
      </c>
      <c r="P117" s="225">
        <v>0.25</v>
      </c>
      <c r="Q117" s="225">
        <v>0.25</v>
      </c>
      <c r="R117" s="225">
        <v>0.0</v>
      </c>
      <c r="S117" s="225">
        <v>0.0</v>
      </c>
      <c r="T117" s="225">
        <v>0.0</v>
      </c>
      <c r="U117" s="225">
        <v>0.0</v>
      </c>
      <c r="V117" s="58" t="b">
        <v>0</v>
      </c>
      <c r="W117" s="58" t="b">
        <v>0</v>
      </c>
      <c r="X117" s="58" t="b">
        <v>0</v>
      </c>
      <c r="Y117" s="225">
        <v>0.0</v>
      </c>
      <c r="Z117" s="225">
        <v>0.0</v>
      </c>
      <c r="AA117" s="225">
        <v>10.0</v>
      </c>
      <c r="AB117" s="254"/>
      <c r="AC117" s="254"/>
      <c r="AD117" s="254"/>
      <c r="AE117" s="58" t="s">
        <v>1967</v>
      </c>
      <c r="AF117" s="58">
        <v>1.0</v>
      </c>
      <c r="AG117" s="58" t="s">
        <v>1968</v>
      </c>
      <c r="AJ117" s="58" t="s">
        <v>1975</v>
      </c>
    </row>
    <row r="118" ht="22.5" customHeight="1">
      <c r="A118" s="58">
        <v>117.0</v>
      </c>
      <c r="B118" s="257">
        <v>45791.0</v>
      </c>
      <c r="C118" s="253">
        <v>2.05507087284067E14</v>
      </c>
      <c r="D118" s="58" t="s">
        <v>1563</v>
      </c>
      <c r="E118" s="58">
        <v>45813.78365</v>
      </c>
      <c r="F118" s="58">
        <v>45813.78609</v>
      </c>
      <c r="G118" s="58">
        <v>45813.81352</v>
      </c>
      <c r="H118" s="58">
        <v>41760.0</v>
      </c>
      <c r="I118" s="225">
        <v>1682.0</v>
      </c>
      <c r="J118" s="225">
        <v>1522.5</v>
      </c>
      <c r="K118" s="225">
        <v>159.5</v>
      </c>
      <c r="L118" s="225">
        <v>72.5</v>
      </c>
      <c r="M118" s="225">
        <v>36.0</v>
      </c>
      <c r="N118" s="225">
        <v>36.0</v>
      </c>
      <c r="O118" s="225">
        <v>0.0</v>
      </c>
      <c r="P118" s="225">
        <v>0.25</v>
      </c>
      <c r="Q118" s="225">
        <v>0.25</v>
      </c>
      <c r="R118" s="225">
        <v>0.0</v>
      </c>
      <c r="S118" s="225">
        <v>0.0</v>
      </c>
      <c r="T118" s="225">
        <v>0.0</v>
      </c>
      <c r="U118" s="225">
        <v>0.0</v>
      </c>
      <c r="V118" s="58" t="b">
        <v>0</v>
      </c>
      <c r="W118" s="58" t="b">
        <v>0</v>
      </c>
      <c r="X118" s="58" t="b">
        <v>0</v>
      </c>
      <c r="Y118" s="225">
        <v>160.0</v>
      </c>
      <c r="Z118" s="225">
        <v>0.0</v>
      </c>
      <c r="AA118" s="225">
        <v>10.0</v>
      </c>
      <c r="AB118" s="254"/>
      <c r="AC118" s="254"/>
      <c r="AD118" s="254"/>
      <c r="AE118" s="58" t="s">
        <v>1967</v>
      </c>
      <c r="AF118" s="58">
        <v>2.0</v>
      </c>
      <c r="AG118" s="58" t="s">
        <v>1968</v>
      </c>
      <c r="AJ118" s="58" t="s">
        <v>2020</v>
      </c>
      <c r="AK118" s="58" t="s">
        <v>1982</v>
      </c>
    </row>
    <row r="119" ht="22.5" customHeight="1">
      <c r="A119" s="58">
        <v>118.0</v>
      </c>
      <c r="B119" s="257">
        <v>45791.0</v>
      </c>
      <c r="C119" s="253">
        <v>2.05509193394046E14</v>
      </c>
      <c r="D119" s="58" t="s">
        <v>1563</v>
      </c>
      <c r="E119" s="58">
        <v>45813.80796</v>
      </c>
      <c r="F119" s="58">
        <v>45813.80809</v>
      </c>
      <c r="G119" s="58">
        <v>45813.8363</v>
      </c>
      <c r="H119" s="58">
        <v>41760.0</v>
      </c>
      <c r="I119" s="225">
        <v>1071.0</v>
      </c>
      <c r="J119" s="225">
        <v>969.69</v>
      </c>
      <c r="K119" s="225">
        <v>101.31</v>
      </c>
      <c r="L119" s="225">
        <v>46.18</v>
      </c>
      <c r="M119" s="225">
        <v>22.84</v>
      </c>
      <c r="N119" s="225">
        <v>22.84</v>
      </c>
      <c r="O119" s="225">
        <v>0.0</v>
      </c>
      <c r="P119" s="225">
        <v>0.25</v>
      </c>
      <c r="Q119" s="225">
        <v>0.25</v>
      </c>
      <c r="R119" s="225">
        <v>0.0</v>
      </c>
      <c r="S119" s="225">
        <v>0.0</v>
      </c>
      <c r="T119" s="225">
        <v>0.0</v>
      </c>
      <c r="U119" s="225">
        <v>0.0</v>
      </c>
      <c r="V119" s="58" t="b">
        <v>0</v>
      </c>
      <c r="W119" s="58" t="b">
        <v>0</v>
      </c>
      <c r="X119" s="58" t="b">
        <v>0</v>
      </c>
      <c r="Y119" s="225">
        <v>101.49</v>
      </c>
      <c r="Z119" s="225">
        <v>0.0</v>
      </c>
      <c r="AA119" s="225">
        <v>10.0</v>
      </c>
      <c r="AB119" s="254"/>
      <c r="AC119" s="254"/>
      <c r="AD119" s="254"/>
      <c r="AE119" s="58" t="s">
        <v>1967</v>
      </c>
      <c r="AF119" s="58">
        <v>2.0</v>
      </c>
      <c r="AG119" s="58" t="s">
        <v>1968</v>
      </c>
      <c r="AJ119" s="58" t="s">
        <v>2059</v>
      </c>
      <c r="AK119" s="58" t="s">
        <v>1997</v>
      </c>
    </row>
    <row r="120" ht="22.5" customHeight="1">
      <c r="A120" s="58">
        <v>119.0</v>
      </c>
      <c r="B120" s="257">
        <v>45791.0</v>
      </c>
      <c r="C120" s="253">
        <v>2.05509389079917E14</v>
      </c>
      <c r="D120" s="58" t="s">
        <v>1563</v>
      </c>
      <c r="E120" s="58">
        <v>45813.81027</v>
      </c>
      <c r="F120" s="58">
        <v>45813.81049</v>
      </c>
      <c r="G120" s="58">
        <v>45813.84267</v>
      </c>
      <c r="H120" s="58">
        <v>41760.0</v>
      </c>
      <c r="I120" s="225">
        <v>1071.0</v>
      </c>
      <c r="J120" s="225">
        <v>1071.0</v>
      </c>
      <c r="K120" s="225">
        <v>0.0</v>
      </c>
      <c r="L120" s="225">
        <v>51.0</v>
      </c>
      <c r="M120" s="225">
        <v>25.25</v>
      </c>
      <c r="N120" s="225">
        <v>25.25</v>
      </c>
      <c r="O120" s="225">
        <v>0.0</v>
      </c>
      <c r="P120" s="225">
        <v>0.25</v>
      </c>
      <c r="Q120" s="225">
        <v>0.25</v>
      </c>
      <c r="R120" s="225">
        <v>0.0</v>
      </c>
      <c r="S120" s="225">
        <v>0.0</v>
      </c>
      <c r="T120" s="225">
        <v>0.0</v>
      </c>
      <c r="U120" s="225">
        <v>0.0</v>
      </c>
      <c r="V120" s="58" t="b">
        <v>0</v>
      </c>
      <c r="W120" s="58" t="b">
        <v>0</v>
      </c>
      <c r="X120" s="58" t="b">
        <v>0</v>
      </c>
      <c r="Y120" s="225">
        <v>0.0</v>
      </c>
      <c r="Z120" s="225">
        <v>0.0</v>
      </c>
      <c r="AA120" s="225">
        <v>10.0</v>
      </c>
      <c r="AB120" s="254"/>
      <c r="AC120" s="254"/>
      <c r="AD120" s="254"/>
      <c r="AE120" s="58" t="s">
        <v>1967</v>
      </c>
      <c r="AF120" s="58">
        <v>2.0</v>
      </c>
      <c r="AG120" s="58" t="s">
        <v>1968</v>
      </c>
      <c r="AJ120" s="58" t="s">
        <v>1988</v>
      </c>
      <c r="AK120" s="58" t="s">
        <v>1979</v>
      </c>
    </row>
    <row r="121" ht="22.5" customHeight="1">
      <c r="A121" s="58">
        <v>120.0</v>
      </c>
      <c r="B121" s="257">
        <v>45791.0</v>
      </c>
      <c r="C121" s="253">
        <v>2.05513264448418E14</v>
      </c>
      <c r="D121" s="58" t="s">
        <v>1563</v>
      </c>
      <c r="E121" s="58">
        <v>45813.85525</v>
      </c>
      <c r="F121" s="58">
        <v>45813.85538</v>
      </c>
      <c r="G121" s="58">
        <v>45813.87972</v>
      </c>
      <c r="H121" s="58">
        <v>41760.0</v>
      </c>
      <c r="I121" s="225">
        <v>325.0</v>
      </c>
      <c r="J121" s="225">
        <v>325.5</v>
      </c>
      <c r="K121" s="225">
        <v>-0.5</v>
      </c>
      <c r="L121" s="225">
        <v>15.5</v>
      </c>
      <c r="M121" s="225">
        <v>7.75</v>
      </c>
      <c r="N121" s="225">
        <v>7.75</v>
      </c>
      <c r="O121" s="225">
        <v>0.0</v>
      </c>
      <c r="P121" s="225">
        <v>0.0</v>
      </c>
      <c r="Q121" s="225">
        <v>0.0</v>
      </c>
      <c r="R121" s="225">
        <v>0.0</v>
      </c>
      <c r="S121" s="225">
        <v>0.0</v>
      </c>
      <c r="T121" s="225">
        <v>0.0</v>
      </c>
      <c r="U121" s="225">
        <v>0.0</v>
      </c>
      <c r="V121" s="58" t="b">
        <v>0</v>
      </c>
      <c r="W121" s="58" t="b">
        <v>0</v>
      </c>
      <c r="X121" s="58" t="b">
        <v>0</v>
      </c>
      <c r="Y121" s="225">
        <v>0.0</v>
      </c>
      <c r="Z121" s="225">
        <v>0.0</v>
      </c>
      <c r="AA121" s="225">
        <v>0.0</v>
      </c>
      <c r="AB121" s="254"/>
      <c r="AC121" s="254"/>
      <c r="AD121" s="254"/>
      <c r="AE121" s="58" t="s">
        <v>1967</v>
      </c>
      <c r="AF121" s="58">
        <v>2.0</v>
      </c>
      <c r="AG121" s="58" t="s">
        <v>1968</v>
      </c>
      <c r="AJ121" s="58" t="s">
        <v>2018</v>
      </c>
      <c r="AK121" s="58" t="s">
        <v>1983</v>
      </c>
    </row>
    <row r="122" ht="22.5" customHeight="1">
      <c r="A122" s="58">
        <v>121.0</v>
      </c>
      <c r="B122" s="257">
        <v>45791.0</v>
      </c>
      <c r="C122" s="253">
        <v>2.05588847179597E14</v>
      </c>
      <c r="D122" s="58" t="s">
        <v>1563</v>
      </c>
      <c r="E122" s="58">
        <v>45843.72998</v>
      </c>
      <c r="F122" s="58">
        <v>45843.73032</v>
      </c>
      <c r="G122" s="58">
        <v>45843.76885</v>
      </c>
      <c r="H122" s="58">
        <v>41760.0</v>
      </c>
      <c r="I122" s="225">
        <v>2058.0</v>
      </c>
      <c r="J122" s="225">
        <v>1958.27</v>
      </c>
      <c r="K122" s="225">
        <v>99.73</v>
      </c>
      <c r="L122" s="225">
        <v>93.26</v>
      </c>
      <c r="M122" s="225">
        <v>46.13</v>
      </c>
      <c r="N122" s="225">
        <v>46.13</v>
      </c>
      <c r="O122" s="225">
        <v>0.0</v>
      </c>
      <c r="P122" s="225">
        <v>0.5</v>
      </c>
      <c r="Q122" s="225">
        <v>0.5</v>
      </c>
      <c r="R122" s="225">
        <v>0.0</v>
      </c>
      <c r="S122" s="225">
        <v>0.0</v>
      </c>
      <c r="T122" s="225">
        <v>0.0</v>
      </c>
      <c r="U122" s="225">
        <v>0.0</v>
      </c>
      <c r="V122" s="58" t="b">
        <v>0</v>
      </c>
      <c r="W122" s="58" t="b">
        <v>0</v>
      </c>
      <c r="X122" s="58" t="b">
        <v>0</v>
      </c>
      <c r="Y122" s="225">
        <v>0.0</v>
      </c>
      <c r="Z122" s="225">
        <v>99.99</v>
      </c>
      <c r="AA122" s="225">
        <v>20.0</v>
      </c>
      <c r="AB122" s="254"/>
      <c r="AC122" s="254"/>
      <c r="AD122" s="254"/>
      <c r="AE122" s="58" t="s">
        <v>1967</v>
      </c>
      <c r="AF122" s="58">
        <v>4.0</v>
      </c>
      <c r="AG122" s="58" t="s">
        <v>1968</v>
      </c>
      <c r="AJ122" s="58" t="s">
        <v>2034</v>
      </c>
      <c r="AK122" s="58" t="s">
        <v>1997</v>
      </c>
      <c r="AL122" s="58" t="s">
        <v>1989</v>
      </c>
      <c r="AM122" s="58" t="s">
        <v>2060</v>
      </c>
    </row>
    <row r="123" ht="22.5" customHeight="1">
      <c r="A123" s="58">
        <v>122.0</v>
      </c>
      <c r="B123" s="257">
        <v>45791.0</v>
      </c>
      <c r="C123" s="253">
        <v>2.05594096311649E14</v>
      </c>
      <c r="D123" s="58" t="s">
        <v>1563</v>
      </c>
      <c r="E123" s="58">
        <v>45843.79104</v>
      </c>
      <c r="F123" s="58">
        <v>45843.79138</v>
      </c>
      <c r="G123" s="58">
        <v>45843.80869</v>
      </c>
      <c r="H123" s="58">
        <v>41760.0</v>
      </c>
      <c r="I123" s="225">
        <v>978.0</v>
      </c>
      <c r="J123" s="225">
        <v>793.82</v>
      </c>
      <c r="K123" s="225">
        <v>184.18</v>
      </c>
      <c r="L123" s="225">
        <v>37.8</v>
      </c>
      <c r="M123" s="225">
        <v>18.9</v>
      </c>
      <c r="N123" s="225">
        <v>18.9</v>
      </c>
      <c r="O123" s="225">
        <v>0.0</v>
      </c>
      <c r="P123" s="225">
        <v>0.0</v>
      </c>
      <c r="Q123" s="225">
        <v>0.0</v>
      </c>
      <c r="R123" s="225">
        <v>0.0</v>
      </c>
      <c r="S123" s="225">
        <v>0.0</v>
      </c>
      <c r="T123" s="225">
        <v>0.0</v>
      </c>
      <c r="U123" s="225">
        <v>0.0</v>
      </c>
      <c r="V123" s="58" t="b">
        <v>0</v>
      </c>
      <c r="W123" s="58" t="b">
        <v>0</v>
      </c>
      <c r="X123" s="58" t="b">
        <v>0</v>
      </c>
      <c r="Y123" s="225">
        <v>83.99</v>
      </c>
      <c r="Z123" s="225">
        <v>99.99</v>
      </c>
      <c r="AA123" s="225">
        <v>0.0</v>
      </c>
      <c r="AB123" s="254"/>
      <c r="AC123" s="254"/>
      <c r="AD123" s="254"/>
      <c r="AE123" s="58" t="s">
        <v>1967</v>
      </c>
      <c r="AF123" s="58">
        <v>2.0</v>
      </c>
      <c r="AG123" s="58" t="s">
        <v>1968</v>
      </c>
      <c r="AJ123" s="58" t="s">
        <v>1979</v>
      </c>
      <c r="AK123" s="58" t="s">
        <v>2061</v>
      </c>
    </row>
    <row r="124" ht="22.5" customHeight="1">
      <c r="A124" s="58">
        <v>123.0</v>
      </c>
      <c r="B124" s="257">
        <v>45791.0</v>
      </c>
      <c r="C124" s="253">
        <v>2.05675896070093E14</v>
      </c>
      <c r="D124" s="58" t="s">
        <v>1563</v>
      </c>
      <c r="E124" s="58">
        <v>45874.7374</v>
      </c>
      <c r="F124" s="58">
        <v>45874.74087</v>
      </c>
      <c r="G124" s="58">
        <v>45874.76775</v>
      </c>
      <c r="H124" s="58">
        <v>41760.0</v>
      </c>
      <c r="I124" s="225">
        <v>764.0</v>
      </c>
      <c r="J124" s="225">
        <v>601.12</v>
      </c>
      <c r="K124" s="225">
        <v>162.88</v>
      </c>
      <c r="L124" s="225">
        <v>28.62</v>
      </c>
      <c r="M124" s="225">
        <v>14.06</v>
      </c>
      <c r="N124" s="225">
        <v>14.06</v>
      </c>
      <c r="O124" s="225">
        <v>0.0</v>
      </c>
      <c r="P124" s="225">
        <v>0.25</v>
      </c>
      <c r="Q124" s="225">
        <v>0.25</v>
      </c>
      <c r="R124" s="225">
        <v>0.0</v>
      </c>
      <c r="S124" s="225">
        <v>0.0</v>
      </c>
      <c r="T124" s="225">
        <v>0.0</v>
      </c>
      <c r="U124" s="225">
        <v>0.0</v>
      </c>
      <c r="V124" s="58" t="b">
        <v>0</v>
      </c>
      <c r="W124" s="58" t="b">
        <v>0</v>
      </c>
      <c r="X124" s="58" t="b">
        <v>0</v>
      </c>
      <c r="Y124" s="225">
        <v>62.5</v>
      </c>
      <c r="Z124" s="225">
        <v>100.0</v>
      </c>
      <c r="AA124" s="225">
        <v>10.0</v>
      </c>
      <c r="AB124" s="254"/>
      <c r="AC124" s="254"/>
      <c r="AD124" s="254"/>
      <c r="AE124" s="58" t="s">
        <v>1967</v>
      </c>
      <c r="AF124" s="58">
        <v>1.0</v>
      </c>
      <c r="AG124" s="58" t="s">
        <v>1968</v>
      </c>
      <c r="AJ124" s="58" t="s">
        <v>1974</v>
      </c>
    </row>
    <row r="125" ht="22.5" customHeight="1">
      <c r="A125" s="58">
        <v>124.0</v>
      </c>
      <c r="B125" s="257">
        <v>45791.0</v>
      </c>
      <c r="C125" s="253">
        <v>2.05677400814368E14</v>
      </c>
      <c r="D125" s="58" t="s">
        <v>1563</v>
      </c>
      <c r="E125" s="58">
        <v>45874.75483</v>
      </c>
      <c r="F125" s="58">
        <v>45874.75508</v>
      </c>
      <c r="G125" s="58">
        <v>45874.78058</v>
      </c>
      <c r="H125" s="58">
        <v>41760.0</v>
      </c>
      <c r="I125" s="225">
        <v>837.0</v>
      </c>
      <c r="J125" s="225">
        <v>667.29</v>
      </c>
      <c r="K125" s="225">
        <v>169.71</v>
      </c>
      <c r="L125" s="225">
        <v>31.78</v>
      </c>
      <c r="M125" s="225">
        <v>15.64</v>
      </c>
      <c r="N125" s="225">
        <v>15.64</v>
      </c>
      <c r="O125" s="225">
        <v>0.0</v>
      </c>
      <c r="P125" s="225">
        <v>0.25</v>
      </c>
      <c r="Q125" s="225">
        <v>0.25</v>
      </c>
      <c r="R125" s="225">
        <v>0.0</v>
      </c>
      <c r="S125" s="225">
        <v>0.0</v>
      </c>
      <c r="T125" s="225">
        <v>0.0</v>
      </c>
      <c r="U125" s="225">
        <v>0.0</v>
      </c>
      <c r="V125" s="58" t="b">
        <v>0</v>
      </c>
      <c r="W125" s="58" t="b">
        <v>0</v>
      </c>
      <c r="X125" s="58" t="b">
        <v>0</v>
      </c>
      <c r="Y125" s="225">
        <v>69.5</v>
      </c>
      <c r="Z125" s="225">
        <v>99.99</v>
      </c>
      <c r="AA125" s="225">
        <v>10.0</v>
      </c>
      <c r="AB125" s="254"/>
      <c r="AC125" s="254"/>
      <c r="AD125" s="254"/>
      <c r="AE125" s="58" t="s">
        <v>1967</v>
      </c>
      <c r="AF125" s="58">
        <v>2.0</v>
      </c>
      <c r="AG125" s="58" t="s">
        <v>1968</v>
      </c>
      <c r="AJ125" s="58" t="s">
        <v>1998</v>
      </c>
      <c r="AK125" s="58" t="s">
        <v>2018</v>
      </c>
    </row>
    <row r="126" ht="22.5" customHeight="1">
      <c r="A126" s="58">
        <v>125.0</v>
      </c>
      <c r="B126" s="257">
        <v>45791.0</v>
      </c>
      <c r="C126" s="253">
        <v>2.05687461527326E14</v>
      </c>
      <c r="D126" s="58" t="s">
        <v>1563</v>
      </c>
      <c r="E126" s="58">
        <v>45874.87125</v>
      </c>
      <c r="F126" s="58">
        <v>45874.87149</v>
      </c>
      <c r="G126" s="58">
        <v>45874.89082</v>
      </c>
      <c r="H126" s="58">
        <v>41760.0</v>
      </c>
      <c r="I126" s="225">
        <v>753.0</v>
      </c>
      <c r="J126" s="225">
        <v>590.62</v>
      </c>
      <c r="K126" s="225">
        <v>162.38</v>
      </c>
      <c r="L126" s="225">
        <v>28.12</v>
      </c>
      <c r="M126" s="225">
        <v>14.06</v>
      </c>
      <c r="N126" s="225">
        <v>14.06</v>
      </c>
      <c r="O126" s="225">
        <v>0.0</v>
      </c>
      <c r="P126" s="225">
        <v>0.0</v>
      </c>
      <c r="Q126" s="225">
        <v>0.0</v>
      </c>
      <c r="R126" s="225">
        <v>0.0</v>
      </c>
      <c r="S126" s="225">
        <v>0.0</v>
      </c>
      <c r="T126" s="225">
        <v>0.0</v>
      </c>
      <c r="U126" s="225">
        <v>0.0</v>
      </c>
      <c r="V126" s="58" t="b">
        <v>0</v>
      </c>
      <c r="W126" s="58" t="b">
        <v>0</v>
      </c>
      <c r="X126" s="58" t="b">
        <v>0</v>
      </c>
      <c r="Y126" s="225">
        <v>62.5</v>
      </c>
      <c r="Z126" s="225">
        <v>100.0</v>
      </c>
      <c r="AA126" s="225">
        <v>0.0</v>
      </c>
      <c r="AB126" s="254"/>
      <c r="AC126" s="254"/>
      <c r="AD126" s="254"/>
      <c r="AE126" s="58" t="s">
        <v>1967</v>
      </c>
      <c r="AF126" s="58">
        <v>1.0</v>
      </c>
      <c r="AG126" s="58" t="s">
        <v>1968</v>
      </c>
      <c r="AJ126" s="58" t="s">
        <v>1993</v>
      </c>
    </row>
    <row r="127" ht="22.5" customHeight="1">
      <c r="A127" s="58">
        <v>126.0</v>
      </c>
      <c r="B127" s="257">
        <v>45791.0</v>
      </c>
      <c r="C127" s="253">
        <v>2.05689738282552E14</v>
      </c>
      <c r="D127" s="58" t="s">
        <v>1563</v>
      </c>
      <c r="E127" s="58">
        <v>45874.89799</v>
      </c>
      <c r="F127" s="58">
        <v>45874.8981</v>
      </c>
      <c r="G127" s="58">
        <v>45874.92765</v>
      </c>
      <c r="H127" s="58">
        <v>41760.0</v>
      </c>
      <c r="I127" s="225">
        <v>518.0</v>
      </c>
      <c r="J127" s="225">
        <v>378.0</v>
      </c>
      <c r="K127" s="225">
        <v>140.0</v>
      </c>
      <c r="L127" s="225">
        <v>18.0</v>
      </c>
      <c r="M127" s="225">
        <v>9.0</v>
      </c>
      <c r="N127" s="225">
        <v>9.0</v>
      </c>
      <c r="O127" s="225">
        <v>0.0</v>
      </c>
      <c r="P127" s="225">
        <v>0.0</v>
      </c>
      <c r="Q127" s="225">
        <v>0.0</v>
      </c>
      <c r="R127" s="225">
        <v>0.0</v>
      </c>
      <c r="S127" s="225">
        <v>0.0</v>
      </c>
      <c r="T127" s="225">
        <v>0.0</v>
      </c>
      <c r="U127" s="225">
        <v>0.0</v>
      </c>
      <c r="V127" s="58" t="b">
        <v>0</v>
      </c>
      <c r="W127" s="58" t="b">
        <v>0</v>
      </c>
      <c r="X127" s="58" t="b">
        <v>0</v>
      </c>
      <c r="Y127" s="225">
        <v>40.0</v>
      </c>
      <c r="Z127" s="225">
        <v>100.0</v>
      </c>
      <c r="AA127" s="225">
        <v>0.0</v>
      </c>
      <c r="AB127" s="254"/>
      <c r="AC127" s="254"/>
      <c r="AD127" s="254"/>
      <c r="AE127" s="58" t="s">
        <v>1967</v>
      </c>
      <c r="AF127" s="58">
        <v>2.0</v>
      </c>
      <c r="AG127" s="58" t="s">
        <v>1968</v>
      </c>
      <c r="AJ127" s="58" t="s">
        <v>1973</v>
      </c>
      <c r="AK127" s="58" t="s">
        <v>2018</v>
      </c>
    </row>
    <row r="128" ht="22.5" customHeight="1">
      <c r="A128" s="58">
        <v>127.0</v>
      </c>
      <c r="B128" s="257">
        <v>45791.0</v>
      </c>
      <c r="C128" s="253">
        <v>2.05765918551876E14</v>
      </c>
      <c r="D128" s="58" t="s">
        <v>1563</v>
      </c>
      <c r="E128" s="58">
        <v>45905.77941</v>
      </c>
      <c r="F128" s="58">
        <v>45905.78131</v>
      </c>
      <c r="G128" s="58">
        <v>45905.82134</v>
      </c>
      <c r="H128" s="58">
        <v>41760.0</v>
      </c>
      <c r="I128" s="225">
        <v>504.0</v>
      </c>
      <c r="J128" s="225">
        <v>404.24</v>
      </c>
      <c r="K128" s="225">
        <v>99.76</v>
      </c>
      <c r="L128" s="225">
        <v>19.26</v>
      </c>
      <c r="M128" s="225">
        <v>9.38</v>
      </c>
      <c r="N128" s="225">
        <v>9.38</v>
      </c>
      <c r="O128" s="225">
        <v>0.0</v>
      </c>
      <c r="P128" s="225">
        <v>0.25</v>
      </c>
      <c r="Q128" s="225">
        <v>0.25</v>
      </c>
      <c r="R128" s="225">
        <v>0.0</v>
      </c>
      <c r="S128" s="225">
        <v>0.0</v>
      </c>
      <c r="T128" s="225">
        <v>0.0</v>
      </c>
      <c r="U128" s="225">
        <v>0.0</v>
      </c>
      <c r="V128" s="58" t="b">
        <v>0</v>
      </c>
      <c r="W128" s="58" t="b">
        <v>0</v>
      </c>
      <c r="X128" s="58" t="b">
        <v>0</v>
      </c>
      <c r="Y128" s="225">
        <v>0.0</v>
      </c>
      <c r="Z128" s="225">
        <v>100.0</v>
      </c>
      <c r="AA128" s="225">
        <v>10.0</v>
      </c>
      <c r="AB128" s="254"/>
      <c r="AC128" s="254"/>
      <c r="AD128" s="254"/>
      <c r="AE128" s="58" t="s">
        <v>1967</v>
      </c>
      <c r="AF128" s="58">
        <v>1.0</v>
      </c>
      <c r="AG128" s="58" t="s">
        <v>1968</v>
      </c>
      <c r="AJ128" s="58" t="s">
        <v>2062</v>
      </c>
    </row>
    <row r="129" ht="22.5" customHeight="1">
      <c r="A129" s="58">
        <v>128.0</v>
      </c>
      <c r="B129" s="257">
        <v>45791.0</v>
      </c>
      <c r="C129" s="253">
        <v>2.0576858498442E14</v>
      </c>
      <c r="D129" s="58" t="s">
        <v>1563</v>
      </c>
      <c r="E129" s="58">
        <v>45905.81063</v>
      </c>
      <c r="F129" s="58">
        <v>45905.81076</v>
      </c>
      <c r="G129" s="58">
        <v>45905.82995</v>
      </c>
      <c r="H129" s="58">
        <v>41760.0</v>
      </c>
      <c r="I129" s="225">
        <v>680.0</v>
      </c>
      <c r="J129" s="225">
        <v>525.52</v>
      </c>
      <c r="K129" s="225">
        <v>154.48</v>
      </c>
      <c r="L129" s="225">
        <v>25.02</v>
      </c>
      <c r="M129" s="225">
        <v>12.26</v>
      </c>
      <c r="N129" s="225">
        <v>12.26</v>
      </c>
      <c r="O129" s="225">
        <v>0.0</v>
      </c>
      <c r="P129" s="225">
        <v>0.25</v>
      </c>
      <c r="Q129" s="225">
        <v>0.25</v>
      </c>
      <c r="R129" s="225">
        <v>0.0</v>
      </c>
      <c r="S129" s="225">
        <v>0.0</v>
      </c>
      <c r="T129" s="225">
        <v>0.0</v>
      </c>
      <c r="U129" s="225">
        <v>0.0</v>
      </c>
      <c r="V129" s="58" t="b">
        <v>0</v>
      </c>
      <c r="W129" s="58" t="b">
        <v>0</v>
      </c>
      <c r="X129" s="58" t="b">
        <v>0</v>
      </c>
      <c r="Y129" s="225">
        <v>54.5</v>
      </c>
      <c r="Z129" s="225">
        <v>100.0</v>
      </c>
      <c r="AA129" s="225">
        <v>10.0</v>
      </c>
      <c r="AB129" s="254"/>
      <c r="AC129" s="254"/>
      <c r="AD129" s="254"/>
      <c r="AE129" s="58" t="s">
        <v>1967</v>
      </c>
      <c r="AF129" s="58">
        <v>1.0</v>
      </c>
      <c r="AG129" s="58" t="s">
        <v>1968</v>
      </c>
      <c r="AJ129" s="58" t="s">
        <v>2026</v>
      </c>
    </row>
    <row r="130" ht="22.5" customHeight="1">
      <c r="A130" s="58">
        <v>129.0</v>
      </c>
      <c r="B130" s="257">
        <v>45791.0</v>
      </c>
      <c r="C130" s="253">
        <v>2.05769861903235E14</v>
      </c>
      <c r="D130" s="58" t="s">
        <v>1563</v>
      </c>
      <c r="E130" s="58">
        <v>45905.82495</v>
      </c>
      <c r="F130" s="58">
        <v>45905.82525</v>
      </c>
      <c r="G130" s="58">
        <v>45905.84025</v>
      </c>
      <c r="H130" s="58">
        <v>41760.0</v>
      </c>
      <c r="I130" s="225">
        <v>504.0</v>
      </c>
      <c r="J130" s="225">
        <v>404.24</v>
      </c>
      <c r="K130" s="225">
        <v>99.76</v>
      </c>
      <c r="L130" s="225">
        <v>19.26</v>
      </c>
      <c r="M130" s="225">
        <v>9.38</v>
      </c>
      <c r="N130" s="225">
        <v>9.38</v>
      </c>
      <c r="O130" s="225">
        <v>0.0</v>
      </c>
      <c r="P130" s="225">
        <v>0.25</v>
      </c>
      <c r="Q130" s="225">
        <v>0.25</v>
      </c>
      <c r="R130" s="225">
        <v>0.0</v>
      </c>
      <c r="S130" s="225">
        <v>0.0</v>
      </c>
      <c r="T130" s="225">
        <v>0.0</v>
      </c>
      <c r="U130" s="225">
        <v>0.0</v>
      </c>
      <c r="V130" s="58" t="b">
        <v>0</v>
      </c>
      <c r="W130" s="58" t="b">
        <v>0</v>
      </c>
      <c r="X130" s="58" t="b">
        <v>0</v>
      </c>
      <c r="Y130" s="225">
        <v>0.0</v>
      </c>
      <c r="Z130" s="225">
        <v>100.0</v>
      </c>
      <c r="AA130" s="225">
        <v>10.0</v>
      </c>
      <c r="AB130" s="254"/>
      <c r="AC130" s="254"/>
      <c r="AD130" s="254"/>
      <c r="AE130" s="58" t="s">
        <v>1967</v>
      </c>
      <c r="AF130" s="58">
        <v>1.0</v>
      </c>
      <c r="AG130" s="58" t="s">
        <v>1968</v>
      </c>
      <c r="AJ130" s="58" t="s">
        <v>1995</v>
      </c>
    </row>
    <row r="131" ht="22.5" customHeight="1">
      <c r="A131" s="58">
        <v>130.0</v>
      </c>
      <c r="B131" s="257">
        <v>45791.0</v>
      </c>
      <c r="C131" s="253">
        <v>2.0577709235056E14</v>
      </c>
      <c r="D131" s="58" t="s">
        <v>1563</v>
      </c>
      <c r="E131" s="58">
        <v>45905.90865</v>
      </c>
      <c r="F131" s="58">
        <v>45905.90907</v>
      </c>
      <c r="G131" s="58">
        <v>45905.93704</v>
      </c>
      <c r="H131" s="58">
        <v>41760.0</v>
      </c>
      <c r="I131" s="225">
        <v>1395.0</v>
      </c>
      <c r="J131" s="225">
        <v>1263.17</v>
      </c>
      <c r="K131" s="225">
        <v>131.83</v>
      </c>
      <c r="L131" s="225">
        <v>60.16</v>
      </c>
      <c r="M131" s="225">
        <v>29.83</v>
      </c>
      <c r="N131" s="225">
        <v>29.83</v>
      </c>
      <c r="O131" s="225">
        <v>0.0</v>
      </c>
      <c r="P131" s="225">
        <v>0.25</v>
      </c>
      <c r="Q131" s="225">
        <v>0.25</v>
      </c>
      <c r="R131" s="225">
        <v>0.0</v>
      </c>
      <c r="S131" s="225">
        <v>0.0</v>
      </c>
      <c r="T131" s="225">
        <v>0.0</v>
      </c>
      <c r="U131" s="225">
        <v>0.0</v>
      </c>
      <c r="V131" s="58" t="b">
        <v>0</v>
      </c>
      <c r="W131" s="58" t="b">
        <v>0</v>
      </c>
      <c r="X131" s="58" t="b">
        <v>0</v>
      </c>
      <c r="Y131" s="225">
        <v>131.99</v>
      </c>
      <c r="Z131" s="225">
        <v>0.0</v>
      </c>
      <c r="AA131" s="225">
        <v>10.0</v>
      </c>
      <c r="AB131" s="254"/>
      <c r="AC131" s="254"/>
      <c r="AD131" s="254"/>
      <c r="AE131" s="58" t="s">
        <v>1967</v>
      </c>
      <c r="AF131" s="58">
        <v>2.0</v>
      </c>
      <c r="AG131" s="58" t="s">
        <v>1968</v>
      </c>
      <c r="AJ131" s="58" t="s">
        <v>2063</v>
      </c>
      <c r="AK131" s="58" t="s">
        <v>2041</v>
      </c>
    </row>
    <row r="132" ht="22.5" customHeight="1">
      <c r="A132" s="58">
        <v>131.0</v>
      </c>
      <c r="B132" s="257">
        <v>45791.0</v>
      </c>
      <c r="C132" s="253">
        <v>2.05777473554981E14</v>
      </c>
      <c r="D132" s="58" t="s">
        <v>1563</v>
      </c>
      <c r="E132" s="58">
        <v>45905.91339</v>
      </c>
      <c r="F132" s="58">
        <v>45905.91377</v>
      </c>
      <c r="G132" s="58">
        <v>45905.94676</v>
      </c>
      <c r="H132" s="58">
        <v>41760.0</v>
      </c>
      <c r="I132" s="225">
        <v>1401.0</v>
      </c>
      <c r="J132" s="225">
        <v>1178.63</v>
      </c>
      <c r="K132" s="225">
        <v>222.37</v>
      </c>
      <c r="L132" s="225">
        <v>56.12</v>
      </c>
      <c r="M132" s="225">
        <v>27.56</v>
      </c>
      <c r="N132" s="225">
        <v>27.56</v>
      </c>
      <c r="O132" s="225">
        <v>0.0</v>
      </c>
      <c r="P132" s="225">
        <v>0.5</v>
      </c>
      <c r="Q132" s="225">
        <v>0.5</v>
      </c>
      <c r="R132" s="225">
        <v>0.0</v>
      </c>
      <c r="S132" s="225">
        <v>0.0</v>
      </c>
      <c r="T132" s="225">
        <v>0.0</v>
      </c>
      <c r="U132" s="225">
        <v>0.0</v>
      </c>
      <c r="V132" s="58" t="b">
        <v>0</v>
      </c>
      <c r="W132" s="58" t="b">
        <v>0</v>
      </c>
      <c r="X132" s="58" t="b">
        <v>0</v>
      </c>
      <c r="Y132" s="225">
        <v>122.5</v>
      </c>
      <c r="Z132" s="225">
        <v>99.99</v>
      </c>
      <c r="AA132" s="225">
        <v>20.0</v>
      </c>
      <c r="AB132" s="254"/>
      <c r="AC132" s="254"/>
      <c r="AD132" s="254"/>
      <c r="AE132" s="58" t="s">
        <v>1967</v>
      </c>
      <c r="AF132" s="58">
        <v>2.0</v>
      </c>
      <c r="AG132" s="58" t="s">
        <v>1968</v>
      </c>
      <c r="AJ132" s="58" t="s">
        <v>2035</v>
      </c>
      <c r="AK132" s="58" t="s">
        <v>2049</v>
      </c>
    </row>
    <row r="133" ht="22.5" customHeight="1">
      <c r="A133" s="58">
        <v>132.0</v>
      </c>
      <c r="B133" s="257">
        <v>45791.0</v>
      </c>
      <c r="C133" s="253">
        <v>2.05847368905692E14</v>
      </c>
      <c r="D133" s="58" t="s">
        <v>1563</v>
      </c>
      <c r="E133" s="58">
        <v>45935.722</v>
      </c>
      <c r="F133" s="58">
        <v>45935.72227</v>
      </c>
      <c r="G133" s="58">
        <v>45935.74781</v>
      </c>
      <c r="H133" s="58">
        <v>41760.0</v>
      </c>
      <c r="I133" s="225">
        <v>607.0</v>
      </c>
      <c r="J133" s="225">
        <v>459.38</v>
      </c>
      <c r="K133" s="225">
        <v>147.62</v>
      </c>
      <c r="L133" s="225">
        <v>21.88</v>
      </c>
      <c r="M133" s="225">
        <v>10.69</v>
      </c>
      <c r="N133" s="225">
        <v>10.69</v>
      </c>
      <c r="O133" s="225">
        <v>0.0</v>
      </c>
      <c r="P133" s="225">
        <v>0.25</v>
      </c>
      <c r="Q133" s="225">
        <v>0.25</v>
      </c>
      <c r="R133" s="225">
        <v>0.0</v>
      </c>
      <c r="S133" s="225">
        <v>0.0</v>
      </c>
      <c r="T133" s="225">
        <v>0.0</v>
      </c>
      <c r="U133" s="225">
        <v>0.0</v>
      </c>
      <c r="V133" s="58" t="b">
        <v>0</v>
      </c>
      <c r="W133" s="58" t="b">
        <v>0</v>
      </c>
      <c r="X133" s="58" t="b">
        <v>0</v>
      </c>
      <c r="Y133" s="225">
        <v>47.5</v>
      </c>
      <c r="Z133" s="225">
        <v>100.0</v>
      </c>
      <c r="AA133" s="225">
        <v>10.0</v>
      </c>
      <c r="AB133" s="254"/>
      <c r="AC133" s="254"/>
      <c r="AD133" s="254"/>
      <c r="AE133" s="58" t="s">
        <v>1967</v>
      </c>
      <c r="AF133" s="58">
        <v>1.0</v>
      </c>
      <c r="AG133" s="58" t="s">
        <v>1968</v>
      </c>
      <c r="AJ133" s="58" t="s">
        <v>1975</v>
      </c>
    </row>
    <row r="134" ht="22.5" customHeight="1">
      <c r="A134" s="58">
        <v>133.0</v>
      </c>
      <c r="B134" s="257">
        <v>45791.0</v>
      </c>
      <c r="C134" s="253">
        <v>2.05870476418451E14</v>
      </c>
      <c r="D134" s="58" t="s">
        <v>1563</v>
      </c>
      <c r="E134" s="58">
        <v>45935.98993</v>
      </c>
      <c r="F134" s="58">
        <v>45935.99005</v>
      </c>
      <c r="G134" s="58">
        <v>45966.01868</v>
      </c>
      <c r="H134" s="58">
        <v>41760.0</v>
      </c>
      <c r="I134" s="225">
        <v>559.0</v>
      </c>
      <c r="J134" s="225">
        <v>506.62</v>
      </c>
      <c r="K134" s="225">
        <v>52.38</v>
      </c>
      <c r="L134" s="225">
        <v>24.12</v>
      </c>
      <c r="M134" s="225">
        <v>11.81</v>
      </c>
      <c r="N134" s="225">
        <v>11.81</v>
      </c>
      <c r="O134" s="225">
        <v>0.0</v>
      </c>
      <c r="P134" s="225">
        <v>0.25</v>
      </c>
      <c r="Q134" s="225">
        <v>0.25</v>
      </c>
      <c r="R134" s="225">
        <v>0.0</v>
      </c>
      <c r="S134" s="225">
        <v>0.0</v>
      </c>
      <c r="T134" s="225">
        <v>0.0</v>
      </c>
      <c r="U134" s="225">
        <v>0.0</v>
      </c>
      <c r="V134" s="58" t="b">
        <v>0</v>
      </c>
      <c r="W134" s="58" t="b">
        <v>0</v>
      </c>
      <c r="X134" s="58" t="b">
        <v>0</v>
      </c>
      <c r="Y134" s="225">
        <v>52.5</v>
      </c>
      <c r="Z134" s="225">
        <v>0.0</v>
      </c>
      <c r="AA134" s="225">
        <v>10.0</v>
      </c>
      <c r="AB134" s="254"/>
      <c r="AC134" s="254"/>
      <c r="AD134" s="254"/>
      <c r="AE134" s="58" t="s">
        <v>1967</v>
      </c>
      <c r="AF134" s="58">
        <v>1.0</v>
      </c>
      <c r="AG134" s="58" t="s">
        <v>1968</v>
      </c>
      <c r="AJ134" s="58" t="s">
        <v>2064</v>
      </c>
    </row>
    <row r="135" ht="22.5" customHeight="1">
      <c r="A135" s="58">
        <v>134.0</v>
      </c>
      <c r="B135" s="257">
        <v>45798.0</v>
      </c>
      <c r="C135" s="253">
        <v>2.06018806013854E14</v>
      </c>
      <c r="D135" s="58" t="s">
        <v>1589</v>
      </c>
      <c r="E135" s="58">
        <v>45996.70632</v>
      </c>
      <c r="F135" s="58">
        <v>45996.73111</v>
      </c>
      <c r="H135" s="58">
        <v>53.0</v>
      </c>
      <c r="I135" s="225">
        <v>1228.0</v>
      </c>
      <c r="J135" s="225">
        <v>491.4</v>
      </c>
      <c r="K135" s="225">
        <v>736.6</v>
      </c>
      <c r="L135" s="225">
        <v>58.5</v>
      </c>
      <c r="M135" s="225">
        <v>28.75</v>
      </c>
      <c r="N135" s="225">
        <v>28.75</v>
      </c>
      <c r="O135" s="225">
        <v>0.0</v>
      </c>
      <c r="P135" s="225">
        <v>0.5</v>
      </c>
      <c r="Q135" s="225">
        <v>0.5</v>
      </c>
      <c r="R135" s="225">
        <v>0.0</v>
      </c>
      <c r="S135" s="225">
        <v>0.0</v>
      </c>
      <c r="T135" s="225">
        <v>0.0</v>
      </c>
      <c r="U135" s="225">
        <v>0.0</v>
      </c>
      <c r="V135" s="58" t="b">
        <v>0</v>
      </c>
      <c r="W135" s="58" t="b">
        <v>0</v>
      </c>
      <c r="X135" s="58" t="b">
        <v>0</v>
      </c>
      <c r="Y135" s="225">
        <v>0.0</v>
      </c>
      <c r="Z135" s="225">
        <v>0.0</v>
      </c>
      <c r="AA135" s="225">
        <v>20.0</v>
      </c>
      <c r="AB135" s="225" t="s">
        <v>2065</v>
      </c>
      <c r="AC135" s="254"/>
      <c r="AD135" s="225">
        <v>45789.74287</v>
      </c>
      <c r="AE135" s="58" t="s">
        <v>1967</v>
      </c>
      <c r="AF135" s="58">
        <v>2.0</v>
      </c>
      <c r="AG135" s="58" t="s">
        <v>1968</v>
      </c>
      <c r="AH135" s="58" t="s">
        <v>173</v>
      </c>
      <c r="AJ135" s="58" t="s">
        <v>2035</v>
      </c>
      <c r="AK135" s="58" t="s">
        <v>1975</v>
      </c>
    </row>
    <row r="136" ht="22.5" customHeight="1">
      <c r="A136" s="58">
        <v>135.0</v>
      </c>
      <c r="B136" s="257">
        <v>45798.0</v>
      </c>
      <c r="C136" s="253">
        <v>2.06026322987302E14</v>
      </c>
      <c r="D136" s="58" t="s">
        <v>1563</v>
      </c>
      <c r="E136" s="58">
        <v>45996.7933</v>
      </c>
      <c r="F136" s="58">
        <v>45996.79468</v>
      </c>
      <c r="G136" s="58">
        <v>45996.84054</v>
      </c>
      <c r="H136" s="58">
        <v>20.0</v>
      </c>
      <c r="I136" s="225">
        <v>695.0</v>
      </c>
      <c r="J136" s="225">
        <v>629.48</v>
      </c>
      <c r="K136" s="225">
        <v>65.52</v>
      </c>
      <c r="L136" s="225">
        <v>29.98</v>
      </c>
      <c r="M136" s="225">
        <v>14.74</v>
      </c>
      <c r="N136" s="225">
        <v>14.74</v>
      </c>
      <c r="O136" s="225">
        <v>0.0</v>
      </c>
      <c r="P136" s="225">
        <v>0.25</v>
      </c>
      <c r="Q136" s="225">
        <v>0.25</v>
      </c>
      <c r="R136" s="225">
        <v>0.0</v>
      </c>
      <c r="S136" s="225">
        <v>0.0</v>
      </c>
      <c r="T136" s="225">
        <v>0.0</v>
      </c>
      <c r="U136" s="225">
        <v>0.0</v>
      </c>
      <c r="V136" s="58" t="b">
        <v>0</v>
      </c>
      <c r="W136" s="58" t="b">
        <v>0</v>
      </c>
      <c r="X136" s="58" t="b">
        <v>0</v>
      </c>
      <c r="Y136" s="225">
        <v>65.5</v>
      </c>
      <c r="Z136" s="225">
        <v>0.0</v>
      </c>
      <c r="AA136" s="225">
        <v>10.0</v>
      </c>
      <c r="AB136" s="254"/>
      <c r="AC136" s="254"/>
      <c r="AD136" s="254"/>
      <c r="AE136" s="58" t="s">
        <v>1991</v>
      </c>
      <c r="AF136" s="58">
        <v>2.0</v>
      </c>
      <c r="AG136" s="58" t="s">
        <v>1968</v>
      </c>
      <c r="AJ136" s="58" t="s">
        <v>1987</v>
      </c>
      <c r="AK136" s="58" t="s">
        <v>2029</v>
      </c>
    </row>
    <row r="137" ht="22.5" customHeight="1">
      <c r="A137" s="58">
        <v>136.0</v>
      </c>
      <c r="B137" s="257">
        <v>45798.0</v>
      </c>
      <c r="C137" s="253">
        <v>2.06104446706432E14</v>
      </c>
      <c r="D137" s="58" t="s">
        <v>1563</v>
      </c>
      <c r="E137" s="255">
        <v>45790.69752314815</v>
      </c>
      <c r="F137" s="255">
        <v>45790.70197916667</v>
      </c>
      <c r="G137" s="255">
        <v>45790.73238425926</v>
      </c>
      <c r="H137" s="58">
        <v>20.0</v>
      </c>
      <c r="I137" s="225">
        <v>1228.0</v>
      </c>
      <c r="J137" s="225">
        <v>1228.5</v>
      </c>
      <c r="K137" s="225">
        <v>-0.5</v>
      </c>
      <c r="L137" s="225">
        <v>58.5</v>
      </c>
      <c r="M137" s="225">
        <v>28.75</v>
      </c>
      <c r="N137" s="225">
        <v>28.75</v>
      </c>
      <c r="O137" s="225">
        <v>0.0</v>
      </c>
      <c r="P137" s="225">
        <v>0.5</v>
      </c>
      <c r="Q137" s="225">
        <v>0.5</v>
      </c>
      <c r="R137" s="225">
        <v>0.0</v>
      </c>
      <c r="S137" s="225">
        <v>0.0</v>
      </c>
      <c r="T137" s="225">
        <v>0.0</v>
      </c>
      <c r="U137" s="225">
        <v>0.0</v>
      </c>
      <c r="V137" s="58" t="b">
        <v>0</v>
      </c>
      <c r="W137" s="58" t="b">
        <v>0</v>
      </c>
      <c r="X137" s="58" t="b">
        <v>0</v>
      </c>
      <c r="Y137" s="225">
        <v>0.0</v>
      </c>
      <c r="Z137" s="225">
        <v>0.0</v>
      </c>
      <c r="AA137" s="225">
        <v>20.0</v>
      </c>
      <c r="AB137" s="254"/>
      <c r="AC137" s="254"/>
      <c r="AD137" s="254"/>
      <c r="AE137" s="58" t="s">
        <v>1991</v>
      </c>
      <c r="AF137" s="58">
        <v>2.0</v>
      </c>
      <c r="AG137" s="58" t="s">
        <v>1968</v>
      </c>
      <c r="AJ137" s="58" t="s">
        <v>1975</v>
      </c>
      <c r="AK137" s="58" t="s">
        <v>2035</v>
      </c>
    </row>
    <row r="138" ht="22.5" customHeight="1">
      <c r="A138" s="58">
        <v>137.0</v>
      </c>
      <c r="B138" s="257">
        <v>45798.0</v>
      </c>
      <c r="C138" s="253">
        <v>2.06197216226282E14</v>
      </c>
      <c r="D138" s="58" t="s">
        <v>1563</v>
      </c>
      <c r="E138" s="255">
        <v>45791.77119212963</v>
      </c>
      <c r="F138" s="255">
        <v>45791.77287037037</v>
      </c>
      <c r="G138" s="255">
        <v>45791.80143518518</v>
      </c>
      <c r="H138" s="58">
        <v>20.0</v>
      </c>
      <c r="I138" s="225">
        <v>914.0</v>
      </c>
      <c r="J138" s="225">
        <v>827.92</v>
      </c>
      <c r="K138" s="225">
        <v>86.08</v>
      </c>
      <c r="L138" s="225">
        <v>39.42</v>
      </c>
      <c r="M138" s="225">
        <v>19.46</v>
      </c>
      <c r="N138" s="225">
        <v>19.46</v>
      </c>
      <c r="O138" s="225">
        <v>0.0</v>
      </c>
      <c r="P138" s="225">
        <v>0.25</v>
      </c>
      <c r="Q138" s="225">
        <v>0.25</v>
      </c>
      <c r="R138" s="225">
        <v>0.0</v>
      </c>
      <c r="S138" s="225">
        <v>0.0</v>
      </c>
      <c r="T138" s="225">
        <v>0.0</v>
      </c>
      <c r="U138" s="225">
        <v>0.0</v>
      </c>
      <c r="V138" s="58" t="b">
        <v>0</v>
      </c>
      <c r="W138" s="58" t="b">
        <v>0</v>
      </c>
      <c r="X138" s="58" t="b">
        <v>0</v>
      </c>
      <c r="Y138" s="225">
        <v>86.5</v>
      </c>
      <c r="Z138" s="225">
        <v>0.0</v>
      </c>
      <c r="AA138" s="225">
        <v>10.0</v>
      </c>
      <c r="AB138" s="254"/>
      <c r="AC138" s="254"/>
      <c r="AD138" s="254"/>
      <c r="AE138" s="58" t="s">
        <v>1967</v>
      </c>
      <c r="AF138" s="58">
        <v>2.0</v>
      </c>
      <c r="AG138" s="58" t="s">
        <v>1968</v>
      </c>
      <c r="AJ138" s="58" t="s">
        <v>2066</v>
      </c>
      <c r="AK138" s="58" t="s">
        <v>2005</v>
      </c>
    </row>
    <row r="139" ht="22.5" customHeight="1">
      <c r="A139" s="58">
        <v>138.0</v>
      </c>
      <c r="B139" s="257">
        <v>45798.0</v>
      </c>
      <c r="C139" s="253">
        <v>2.06206613985897E14</v>
      </c>
      <c r="D139" s="58" t="s">
        <v>1563</v>
      </c>
      <c r="E139" s="255">
        <v>45791.8800462963</v>
      </c>
      <c r="F139" s="255">
        <v>45791.88177083333</v>
      </c>
      <c r="G139" s="255">
        <v>45791.90275462963</v>
      </c>
      <c r="H139" s="58">
        <v>20.0</v>
      </c>
      <c r="I139" s="225">
        <v>768.0</v>
      </c>
      <c r="J139" s="225">
        <v>695.62</v>
      </c>
      <c r="K139" s="225">
        <v>72.38</v>
      </c>
      <c r="L139" s="225">
        <v>33.12</v>
      </c>
      <c r="M139" s="225">
        <v>16.31</v>
      </c>
      <c r="N139" s="225">
        <v>16.31</v>
      </c>
      <c r="O139" s="225">
        <v>0.0</v>
      </c>
      <c r="P139" s="225">
        <v>0.25</v>
      </c>
      <c r="Q139" s="225">
        <v>0.25</v>
      </c>
      <c r="R139" s="225">
        <v>0.0</v>
      </c>
      <c r="S139" s="225">
        <v>0.0</v>
      </c>
      <c r="T139" s="225">
        <v>0.0</v>
      </c>
      <c r="U139" s="225">
        <v>0.0</v>
      </c>
      <c r="V139" s="58" t="b">
        <v>0</v>
      </c>
      <c r="W139" s="58" t="b">
        <v>0</v>
      </c>
      <c r="X139" s="58" t="b">
        <v>0</v>
      </c>
      <c r="Y139" s="225">
        <v>72.5</v>
      </c>
      <c r="Z139" s="225">
        <v>0.0</v>
      </c>
      <c r="AA139" s="225">
        <v>10.0</v>
      </c>
      <c r="AB139" s="254"/>
      <c r="AC139" s="254"/>
      <c r="AD139" s="254"/>
      <c r="AE139" s="58" t="s">
        <v>1967</v>
      </c>
      <c r="AF139" s="58">
        <v>1.0</v>
      </c>
      <c r="AG139" s="58" t="s">
        <v>1968</v>
      </c>
      <c r="AJ139" s="58" t="s">
        <v>2030</v>
      </c>
    </row>
    <row r="140" ht="22.5" customHeight="1">
      <c r="A140" s="58">
        <v>139.0</v>
      </c>
      <c r="B140" s="257">
        <v>45798.0</v>
      </c>
      <c r="C140" s="253">
        <v>2.06212345631504E14</v>
      </c>
      <c r="D140" s="58" t="s">
        <v>1563</v>
      </c>
      <c r="E140" s="255">
        <v>45791.94627314815</v>
      </c>
      <c r="F140" s="255">
        <v>45791.9465162037</v>
      </c>
      <c r="G140" s="255">
        <v>45791.980358796296</v>
      </c>
      <c r="H140" s="58">
        <v>20.0</v>
      </c>
      <c r="I140" s="225">
        <v>784.0</v>
      </c>
      <c r="J140" s="225">
        <v>721.36</v>
      </c>
      <c r="K140" s="225">
        <v>62.64</v>
      </c>
      <c r="L140" s="225">
        <v>34.36</v>
      </c>
      <c r="M140" s="225">
        <v>17.18</v>
      </c>
      <c r="N140" s="225">
        <v>17.18</v>
      </c>
      <c r="O140" s="225">
        <v>0.0</v>
      </c>
      <c r="P140" s="225">
        <v>0.0</v>
      </c>
      <c r="Q140" s="225">
        <v>0.0</v>
      </c>
      <c r="R140" s="225">
        <v>0.0</v>
      </c>
      <c r="S140" s="225">
        <v>0.0</v>
      </c>
      <c r="T140" s="225">
        <v>0.0</v>
      </c>
      <c r="U140" s="225">
        <v>0.0</v>
      </c>
      <c r="V140" s="58" t="b">
        <v>0</v>
      </c>
      <c r="W140" s="58" t="b">
        <v>0</v>
      </c>
      <c r="X140" s="58" t="b">
        <v>0</v>
      </c>
      <c r="Y140" s="225">
        <v>63.0</v>
      </c>
      <c r="Z140" s="225">
        <v>0.0</v>
      </c>
      <c r="AA140" s="225">
        <v>0.0</v>
      </c>
      <c r="AB140" s="254"/>
      <c r="AC140" s="254"/>
      <c r="AD140" s="254"/>
      <c r="AE140" s="58" t="s">
        <v>1967</v>
      </c>
      <c r="AF140" s="58">
        <v>1.0</v>
      </c>
      <c r="AG140" s="58" t="s">
        <v>1968</v>
      </c>
      <c r="AJ140" s="58" t="s">
        <v>2041</v>
      </c>
    </row>
    <row r="141" ht="22.5" customHeight="1">
      <c r="A141" s="58">
        <v>140.0</v>
      </c>
      <c r="B141" s="257">
        <v>45798.0</v>
      </c>
      <c r="C141" s="253">
        <v>2.06285116371471E14</v>
      </c>
      <c r="D141" s="58" t="s">
        <v>1563</v>
      </c>
      <c r="E141" s="255">
        <v>45792.78853009259</v>
      </c>
      <c r="F141" s="255">
        <v>45792.78875</v>
      </c>
      <c r="G141" s="255">
        <v>45792.8175462963</v>
      </c>
      <c r="H141" s="58">
        <v>20.0</v>
      </c>
      <c r="I141" s="225">
        <v>789.0</v>
      </c>
      <c r="J141" s="225">
        <v>714.52</v>
      </c>
      <c r="K141" s="225">
        <v>74.48</v>
      </c>
      <c r="L141" s="225">
        <v>34.02</v>
      </c>
      <c r="M141" s="225">
        <v>16.76</v>
      </c>
      <c r="N141" s="225">
        <v>16.76</v>
      </c>
      <c r="O141" s="225">
        <v>0.0</v>
      </c>
      <c r="P141" s="225">
        <v>0.25</v>
      </c>
      <c r="Q141" s="225">
        <v>0.25</v>
      </c>
      <c r="R141" s="225">
        <v>0.0</v>
      </c>
      <c r="S141" s="225">
        <v>0.0</v>
      </c>
      <c r="T141" s="225">
        <v>0.0</v>
      </c>
      <c r="U141" s="225">
        <v>0.0</v>
      </c>
      <c r="V141" s="58" t="b">
        <v>0</v>
      </c>
      <c r="W141" s="58" t="b">
        <v>0</v>
      </c>
      <c r="X141" s="58" t="b">
        <v>0</v>
      </c>
      <c r="Y141" s="225">
        <v>74.5</v>
      </c>
      <c r="Z141" s="225">
        <v>0.0</v>
      </c>
      <c r="AA141" s="225">
        <v>10.0</v>
      </c>
      <c r="AB141" s="254"/>
      <c r="AC141" s="254"/>
      <c r="AD141" s="254"/>
      <c r="AE141" s="58" t="s">
        <v>1967</v>
      </c>
      <c r="AF141" s="58">
        <v>1.0</v>
      </c>
      <c r="AG141" s="58" t="s">
        <v>1968</v>
      </c>
      <c r="AJ141" s="58" t="s">
        <v>2067</v>
      </c>
    </row>
    <row r="142" ht="22.5" customHeight="1">
      <c r="A142" s="58">
        <v>141.0</v>
      </c>
      <c r="B142" s="257">
        <v>45798.0</v>
      </c>
      <c r="C142" s="253">
        <v>2.0628656238315E14</v>
      </c>
      <c r="D142" s="58" t="s">
        <v>1563</v>
      </c>
      <c r="E142" s="255">
        <v>45792.80563657408</v>
      </c>
      <c r="F142" s="255">
        <v>45792.80584490741</v>
      </c>
      <c r="G142" s="255">
        <v>45792.831921296296</v>
      </c>
      <c r="H142" s="58">
        <v>20.0</v>
      </c>
      <c r="I142" s="225">
        <v>794.0</v>
      </c>
      <c r="J142" s="225">
        <v>719.24</v>
      </c>
      <c r="K142" s="225">
        <v>74.76</v>
      </c>
      <c r="L142" s="225">
        <v>34.26</v>
      </c>
      <c r="M142" s="225">
        <v>16.88</v>
      </c>
      <c r="N142" s="225">
        <v>16.88</v>
      </c>
      <c r="O142" s="225">
        <v>0.0</v>
      </c>
      <c r="P142" s="225">
        <v>0.25</v>
      </c>
      <c r="Q142" s="225">
        <v>0.25</v>
      </c>
      <c r="R142" s="225">
        <v>0.0</v>
      </c>
      <c r="S142" s="225">
        <v>0.0</v>
      </c>
      <c r="T142" s="225">
        <v>0.0</v>
      </c>
      <c r="U142" s="225">
        <v>0.0</v>
      </c>
      <c r="V142" s="58" t="b">
        <v>0</v>
      </c>
      <c r="W142" s="58" t="b">
        <v>0</v>
      </c>
      <c r="X142" s="58" t="b">
        <v>0</v>
      </c>
      <c r="Y142" s="225">
        <v>75.0</v>
      </c>
      <c r="Z142" s="225">
        <v>0.0</v>
      </c>
      <c r="AA142" s="225">
        <v>10.0</v>
      </c>
      <c r="AB142" s="254"/>
      <c r="AC142" s="254"/>
      <c r="AD142" s="254"/>
      <c r="AE142" s="58" t="s">
        <v>1967</v>
      </c>
      <c r="AF142" s="58">
        <v>1.0</v>
      </c>
      <c r="AG142" s="58" t="s">
        <v>1968</v>
      </c>
      <c r="AJ142" s="58" t="s">
        <v>1970</v>
      </c>
    </row>
    <row r="143" ht="22.5" customHeight="1">
      <c r="A143" s="58">
        <v>142.0</v>
      </c>
      <c r="B143" s="257">
        <v>45798.0</v>
      </c>
      <c r="C143" s="253">
        <v>2.0628766195854E14</v>
      </c>
      <c r="D143" s="58" t="s">
        <v>1563</v>
      </c>
      <c r="E143" s="255">
        <v>45792.81858796296</v>
      </c>
      <c r="F143" s="255">
        <v>45792.81880787037</v>
      </c>
      <c r="G143" s="255">
        <v>45792.84810185185</v>
      </c>
      <c r="H143" s="58">
        <v>20.0</v>
      </c>
      <c r="I143" s="225">
        <v>794.0</v>
      </c>
      <c r="J143" s="225">
        <v>719.24</v>
      </c>
      <c r="K143" s="225">
        <v>74.76</v>
      </c>
      <c r="L143" s="225">
        <v>34.26</v>
      </c>
      <c r="M143" s="225">
        <v>16.88</v>
      </c>
      <c r="N143" s="225">
        <v>16.88</v>
      </c>
      <c r="O143" s="225">
        <v>0.0</v>
      </c>
      <c r="P143" s="225">
        <v>0.25</v>
      </c>
      <c r="Q143" s="225">
        <v>0.25</v>
      </c>
      <c r="R143" s="225">
        <v>0.0</v>
      </c>
      <c r="S143" s="225">
        <v>0.0</v>
      </c>
      <c r="T143" s="225">
        <v>0.0</v>
      </c>
      <c r="U143" s="225">
        <v>0.0</v>
      </c>
      <c r="V143" s="58" t="b">
        <v>0</v>
      </c>
      <c r="W143" s="58" t="b">
        <v>0</v>
      </c>
      <c r="X143" s="58" t="b">
        <v>0</v>
      </c>
      <c r="Y143" s="225">
        <v>75.0</v>
      </c>
      <c r="Z143" s="225">
        <v>0.0</v>
      </c>
      <c r="AA143" s="225">
        <v>10.0</v>
      </c>
      <c r="AB143" s="254"/>
      <c r="AC143" s="254"/>
      <c r="AD143" s="254"/>
      <c r="AE143" s="58" t="s">
        <v>1967</v>
      </c>
      <c r="AF143" s="58">
        <v>1.0</v>
      </c>
      <c r="AG143" s="58" t="s">
        <v>1968</v>
      </c>
      <c r="AJ143" s="58" t="s">
        <v>2022</v>
      </c>
    </row>
    <row r="144" ht="22.5" customHeight="1">
      <c r="A144" s="58">
        <v>143.0</v>
      </c>
      <c r="B144" s="257">
        <v>45798.0</v>
      </c>
      <c r="C144" s="253">
        <v>2.06295011344127E14</v>
      </c>
      <c r="D144" s="58" t="s">
        <v>1563</v>
      </c>
      <c r="E144" s="255">
        <v>45792.90305555556</v>
      </c>
      <c r="F144" s="255">
        <v>45792.90487268518</v>
      </c>
      <c r="G144" s="255">
        <v>45792.92403935185</v>
      </c>
      <c r="H144" s="58">
        <v>20.0</v>
      </c>
      <c r="I144" s="225">
        <v>789.0</v>
      </c>
      <c r="J144" s="225">
        <v>722.4</v>
      </c>
      <c r="K144" s="225">
        <v>66.6</v>
      </c>
      <c r="L144" s="225">
        <v>34.4</v>
      </c>
      <c r="M144" s="225">
        <v>16.95</v>
      </c>
      <c r="N144" s="225">
        <v>16.95</v>
      </c>
      <c r="O144" s="225">
        <v>0.0</v>
      </c>
      <c r="P144" s="225">
        <v>0.25</v>
      </c>
      <c r="Q144" s="225">
        <v>0.25</v>
      </c>
      <c r="R144" s="225">
        <v>0.0</v>
      </c>
      <c r="S144" s="225">
        <v>0.0</v>
      </c>
      <c r="T144" s="225">
        <v>0.0</v>
      </c>
      <c r="U144" s="225">
        <v>0.0</v>
      </c>
      <c r="V144" s="58" t="b">
        <v>0</v>
      </c>
      <c r="W144" s="58" t="b">
        <v>0</v>
      </c>
      <c r="X144" s="58" t="b">
        <v>0</v>
      </c>
      <c r="Y144" s="225">
        <v>67.0</v>
      </c>
      <c r="Z144" s="225">
        <v>0.0</v>
      </c>
      <c r="AA144" s="225">
        <v>10.0</v>
      </c>
      <c r="AB144" s="254"/>
      <c r="AC144" s="254"/>
      <c r="AD144" s="254"/>
      <c r="AE144" s="58" t="s">
        <v>1967</v>
      </c>
      <c r="AF144" s="58">
        <v>1.0</v>
      </c>
      <c r="AG144" s="58" t="s">
        <v>1968</v>
      </c>
      <c r="AJ144" s="58" t="s">
        <v>2068</v>
      </c>
    </row>
    <row r="145" ht="22.5" customHeight="1">
      <c r="A145" s="58">
        <v>144.0</v>
      </c>
      <c r="B145" s="257">
        <v>45798.0</v>
      </c>
      <c r="C145" s="253">
        <v>2.06364662460145E14</v>
      </c>
      <c r="D145" s="58" t="s">
        <v>1563</v>
      </c>
      <c r="E145" s="255">
        <v>45793.70946759259</v>
      </c>
      <c r="F145" s="255">
        <v>45793.7097337963</v>
      </c>
      <c r="G145" s="255">
        <v>45793.73236111111</v>
      </c>
      <c r="H145" s="58">
        <v>20.0</v>
      </c>
      <c r="I145" s="225">
        <v>420.0</v>
      </c>
      <c r="J145" s="225">
        <v>420.0</v>
      </c>
      <c r="K145" s="225">
        <v>0.0</v>
      </c>
      <c r="L145" s="225">
        <v>20.0</v>
      </c>
      <c r="M145" s="225">
        <v>10.0</v>
      </c>
      <c r="N145" s="225">
        <v>10.0</v>
      </c>
      <c r="O145" s="225">
        <v>0.0</v>
      </c>
      <c r="P145" s="225">
        <v>0.0</v>
      </c>
      <c r="Q145" s="225">
        <v>0.0</v>
      </c>
      <c r="R145" s="225">
        <v>0.0</v>
      </c>
      <c r="S145" s="225">
        <v>0.0</v>
      </c>
      <c r="T145" s="225">
        <v>0.0</v>
      </c>
      <c r="U145" s="225">
        <v>0.0</v>
      </c>
      <c r="V145" s="58" t="b">
        <v>0</v>
      </c>
      <c r="W145" s="58" t="b">
        <v>0</v>
      </c>
      <c r="X145" s="58" t="b">
        <v>0</v>
      </c>
      <c r="Y145" s="225">
        <v>0.0</v>
      </c>
      <c r="Z145" s="225">
        <v>0.0</v>
      </c>
      <c r="AA145" s="225">
        <v>0.0</v>
      </c>
      <c r="AB145" s="254"/>
      <c r="AC145" s="254"/>
      <c r="AD145" s="254"/>
      <c r="AE145" s="58" t="s">
        <v>1967</v>
      </c>
      <c r="AF145" s="58">
        <v>1.0</v>
      </c>
      <c r="AG145" s="58" t="s">
        <v>1968</v>
      </c>
      <c r="AJ145" s="58" t="s">
        <v>1969</v>
      </c>
    </row>
    <row r="146" ht="22.5" customHeight="1">
      <c r="A146" s="58">
        <v>145.0</v>
      </c>
      <c r="B146" s="257">
        <v>45798.0</v>
      </c>
      <c r="C146" s="253">
        <v>2.06370964251754E14</v>
      </c>
      <c r="D146" s="58" t="s">
        <v>1563</v>
      </c>
      <c r="E146" s="255">
        <v>45793.78215277778</v>
      </c>
      <c r="F146" s="255">
        <v>45793.78233796296</v>
      </c>
      <c r="G146" s="255">
        <v>45793.827048611114</v>
      </c>
      <c r="H146" s="58">
        <v>20.0</v>
      </c>
      <c r="I146" s="225">
        <v>976.0</v>
      </c>
      <c r="J146" s="225">
        <v>976.5</v>
      </c>
      <c r="K146" s="225">
        <v>-0.5</v>
      </c>
      <c r="L146" s="225">
        <v>46.5</v>
      </c>
      <c r="M146" s="225">
        <v>23.0</v>
      </c>
      <c r="N146" s="225">
        <v>23.0</v>
      </c>
      <c r="O146" s="225">
        <v>0.0</v>
      </c>
      <c r="P146" s="225">
        <v>0.25</v>
      </c>
      <c r="Q146" s="225">
        <v>0.25</v>
      </c>
      <c r="R146" s="225">
        <v>0.0</v>
      </c>
      <c r="S146" s="225">
        <v>0.0</v>
      </c>
      <c r="T146" s="225">
        <v>0.0</v>
      </c>
      <c r="U146" s="225">
        <v>0.0</v>
      </c>
      <c r="V146" s="58" t="b">
        <v>0</v>
      </c>
      <c r="W146" s="58" t="b">
        <v>0</v>
      </c>
      <c r="X146" s="58" t="b">
        <v>0</v>
      </c>
      <c r="Y146" s="225">
        <v>0.0</v>
      </c>
      <c r="Z146" s="225">
        <v>0.0</v>
      </c>
      <c r="AA146" s="225">
        <v>10.0</v>
      </c>
      <c r="AB146" s="254"/>
      <c r="AC146" s="254"/>
      <c r="AD146" s="254"/>
      <c r="AE146" s="58" t="s">
        <v>1967</v>
      </c>
      <c r="AF146" s="58">
        <v>1.0</v>
      </c>
      <c r="AG146" s="58" t="s">
        <v>1968</v>
      </c>
      <c r="AJ146" s="58" t="s">
        <v>2069</v>
      </c>
    </row>
    <row r="147" ht="22.5" customHeight="1">
      <c r="A147" s="58">
        <v>146.0</v>
      </c>
      <c r="B147" s="257">
        <v>45798.0</v>
      </c>
      <c r="C147" s="253">
        <v>2.06371814055467E14</v>
      </c>
      <c r="D147" s="58" t="s">
        <v>1563</v>
      </c>
      <c r="E147" s="255">
        <v>45793.79207175926</v>
      </c>
      <c r="F147" s="255">
        <v>45793.79238425926</v>
      </c>
      <c r="G147" s="255">
        <v>45793.80861111111</v>
      </c>
      <c r="H147" s="58">
        <v>20.0</v>
      </c>
      <c r="I147" s="225">
        <v>664.0</v>
      </c>
      <c r="J147" s="225">
        <v>601.12</v>
      </c>
      <c r="K147" s="225">
        <v>62.88</v>
      </c>
      <c r="L147" s="225">
        <v>28.62</v>
      </c>
      <c r="M147" s="225">
        <v>14.06</v>
      </c>
      <c r="N147" s="225">
        <v>14.06</v>
      </c>
      <c r="O147" s="225">
        <v>0.0</v>
      </c>
      <c r="P147" s="225">
        <v>0.25</v>
      </c>
      <c r="Q147" s="225">
        <v>0.25</v>
      </c>
      <c r="R147" s="225">
        <v>0.0</v>
      </c>
      <c r="S147" s="225">
        <v>0.0</v>
      </c>
      <c r="T147" s="225">
        <v>0.0</v>
      </c>
      <c r="U147" s="225">
        <v>0.0</v>
      </c>
      <c r="V147" s="58" t="b">
        <v>0</v>
      </c>
      <c r="W147" s="58" t="b">
        <v>0</v>
      </c>
      <c r="X147" s="58" t="b">
        <v>0</v>
      </c>
      <c r="Y147" s="225">
        <v>62.5</v>
      </c>
      <c r="Z147" s="225">
        <v>0.0</v>
      </c>
      <c r="AA147" s="225">
        <v>10.0</v>
      </c>
      <c r="AB147" s="254"/>
      <c r="AC147" s="254"/>
      <c r="AD147" s="254"/>
      <c r="AE147" s="58" t="s">
        <v>1967</v>
      </c>
      <c r="AF147" s="58">
        <v>1.0</v>
      </c>
      <c r="AG147" s="58" t="s">
        <v>1968</v>
      </c>
      <c r="AJ147" s="58" t="s">
        <v>2048</v>
      </c>
    </row>
    <row r="148" ht="22.5" customHeight="1">
      <c r="A148" s="58">
        <v>147.0</v>
      </c>
      <c r="B148" s="257">
        <v>45798.0</v>
      </c>
      <c r="C148" s="253">
        <v>2.06372124906312E14</v>
      </c>
      <c r="D148" s="58" t="s">
        <v>1563</v>
      </c>
      <c r="E148" s="255">
        <v>45793.795578703706</v>
      </c>
      <c r="F148" s="255">
        <v>45793.79587962963</v>
      </c>
      <c r="G148" s="255">
        <v>45793.83877314815</v>
      </c>
      <c r="H148" s="58">
        <v>20.0</v>
      </c>
      <c r="I148" s="225">
        <v>2671.0</v>
      </c>
      <c r="J148" s="225">
        <v>2433.41</v>
      </c>
      <c r="K148" s="225">
        <v>237.59</v>
      </c>
      <c r="L148" s="225">
        <v>115.88</v>
      </c>
      <c r="M148" s="225">
        <v>57.19</v>
      </c>
      <c r="N148" s="225">
        <v>57.19</v>
      </c>
      <c r="O148" s="225">
        <v>0.0</v>
      </c>
      <c r="P148" s="225">
        <v>0.75</v>
      </c>
      <c r="Q148" s="225">
        <v>0.75</v>
      </c>
      <c r="R148" s="225">
        <v>0.0</v>
      </c>
      <c r="S148" s="225">
        <v>0.0</v>
      </c>
      <c r="T148" s="225">
        <v>0.0</v>
      </c>
      <c r="U148" s="225">
        <v>0.0</v>
      </c>
      <c r="V148" s="58" t="b">
        <v>0</v>
      </c>
      <c r="W148" s="58" t="b">
        <v>0</v>
      </c>
      <c r="X148" s="58" t="b">
        <v>0</v>
      </c>
      <c r="Y148" s="225">
        <v>237.47</v>
      </c>
      <c r="Z148" s="225">
        <v>0.0</v>
      </c>
      <c r="AA148" s="225">
        <v>30.0</v>
      </c>
      <c r="AB148" s="254"/>
      <c r="AC148" s="254"/>
      <c r="AD148" s="254"/>
      <c r="AE148" s="58" t="s">
        <v>1967</v>
      </c>
      <c r="AF148" s="58">
        <v>5.0</v>
      </c>
      <c r="AG148" s="58" t="s">
        <v>1968</v>
      </c>
      <c r="AJ148" s="58" t="s">
        <v>1989</v>
      </c>
      <c r="AK148" s="58" t="s">
        <v>2026</v>
      </c>
      <c r="AL148" s="58" t="s">
        <v>1979</v>
      </c>
      <c r="AM148" s="58" t="s">
        <v>2070</v>
      </c>
      <c r="AN148" s="58" t="s">
        <v>2071</v>
      </c>
    </row>
    <row r="149" ht="22.5" customHeight="1">
      <c r="A149" s="58">
        <v>148.0</v>
      </c>
      <c r="B149" s="257">
        <v>45798.0</v>
      </c>
      <c r="C149" s="253">
        <v>2.06372753328837E14</v>
      </c>
      <c r="D149" s="58" t="s">
        <v>1563</v>
      </c>
      <c r="E149" s="255">
        <v>45793.80291666667</v>
      </c>
      <c r="F149" s="255">
        <v>45793.80300925926</v>
      </c>
      <c r="G149" s="255">
        <v>45793.84087962963</v>
      </c>
      <c r="H149" s="58">
        <v>20.0</v>
      </c>
      <c r="I149" s="225">
        <v>1118.0</v>
      </c>
      <c r="J149" s="225">
        <v>1013.24</v>
      </c>
      <c r="K149" s="225">
        <v>104.76</v>
      </c>
      <c r="L149" s="225">
        <v>48.26</v>
      </c>
      <c r="M149" s="225">
        <v>23.63</v>
      </c>
      <c r="N149" s="225">
        <v>23.63</v>
      </c>
      <c r="O149" s="225">
        <v>0.0</v>
      </c>
      <c r="P149" s="225">
        <v>0.5</v>
      </c>
      <c r="Q149" s="225">
        <v>0.5</v>
      </c>
      <c r="R149" s="225">
        <v>0.0</v>
      </c>
      <c r="S149" s="225">
        <v>0.0</v>
      </c>
      <c r="T149" s="225">
        <v>0.0</v>
      </c>
      <c r="U149" s="225">
        <v>0.0</v>
      </c>
      <c r="V149" s="58" t="b">
        <v>0</v>
      </c>
      <c r="W149" s="58" t="b">
        <v>0</v>
      </c>
      <c r="X149" s="58" t="b">
        <v>0</v>
      </c>
      <c r="Y149" s="225">
        <v>105.0</v>
      </c>
      <c r="Z149" s="225">
        <v>0.0</v>
      </c>
      <c r="AA149" s="225">
        <v>20.0</v>
      </c>
      <c r="AB149" s="254"/>
      <c r="AC149" s="254"/>
      <c r="AD149" s="254"/>
      <c r="AE149" s="58" t="s">
        <v>1967</v>
      </c>
      <c r="AF149" s="58">
        <v>2.0</v>
      </c>
      <c r="AG149" s="58" t="s">
        <v>1968</v>
      </c>
      <c r="AJ149" s="58" t="s">
        <v>1975</v>
      </c>
      <c r="AK149" s="58" t="s">
        <v>2002</v>
      </c>
    </row>
    <row r="150" ht="22.5" customHeight="1">
      <c r="A150" s="58">
        <v>149.0</v>
      </c>
      <c r="B150" s="257">
        <v>45798.0</v>
      </c>
      <c r="C150" s="253">
        <v>2.06377454202938E14</v>
      </c>
      <c r="D150" s="58" t="s">
        <v>1563</v>
      </c>
      <c r="E150" s="255">
        <v>45793.85768518518</v>
      </c>
      <c r="F150" s="255">
        <v>45793.857939814814</v>
      </c>
      <c r="G150" s="255">
        <v>45793.88521990741</v>
      </c>
      <c r="H150" s="58">
        <v>20.0</v>
      </c>
      <c r="I150" s="225">
        <v>554.0</v>
      </c>
      <c r="J150" s="225">
        <v>500.86</v>
      </c>
      <c r="K150" s="225">
        <v>53.14</v>
      </c>
      <c r="L150" s="225">
        <v>23.86</v>
      </c>
      <c r="M150" s="225">
        <v>11.93</v>
      </c>
      <c r="N150" s="225">
        <v>11.93</v>
      </c>
      <c r="O150" s="225">
        <v>0.0</v>
      </c>
      <c r="P150" s="225">
        <v>0.0</v>
      </c>
      <c r="Q150" s="225">
        <v>0.0</v>
      </c>
      <c r="R150" s="225">
        <v>0.0</v>
      </c>
      <c r="S150" s="225">
        <v>0.0</v>
      </c>
      <c r="T150" s="225">
        <v>0.0</v>
      </c>
      <c r="U150" s="225">
        <v>0.0</v>
      </c>
      <c r="V150" s="58" t="b">
        <v>0</v>
      </c>
      <c r="W150" s="58" t="b">
        <v>0</v>
      </c>
      <c r="X150" s="58" t="b">
        <v>0</v>
      </c>
      <c r="Y150" s="225">
        <v>53.0</v>
      </c>
      <c r="Z150" s="225">
        <v>0.0</v>
      </c>
      <c r="AA150" s="225">
        <v>0.0</v>
      </c>
      <c r="AB150" s="254"/>
      <c r="AC150" s="254"/>
      <c r="AD150" s="254"/>
      <c r="AE150" s="58" t="s">
        <v>1967</v>
      </c>
      <c r="AF150" s="58">
        <v>2.0</v>
      </c>
      <c r="AG150" s="58" t="s">
        <v>1968</v>
      </c>
      <c r="AJ150" s="58" t="s">
        <v>2036</v>
      </c>
      <c r="AK150" s="58" t="s">
        <v>2029</v>
      </c>
    </row>
    <row r="151" ht="22.5" customHeight="1">
      <c r="A151" s="58">
        <v>150.0</v>
      </c>
      <c r="B151" s="257">
        <v>45798.0</v>
      </c>
      <c r="C151" s="253">
        <v>2.06377644708945E14</v>
      </c>
      <c r="D151" s="58" t="s">
        <v>1563</v>
      </c>
      <c r="E151" s="255">
        <v>45793.85947916667</v>
      </c>
      <c r="F151" s="255">
        <v>45793.85965277778</v>
      </c>
      <c r="G151" s="255">
        <v>45793.889756944445</v>
      </c>
      <c r="H151" s="58">
        <v>20.0</v>
      </c>
      <c r="I151" s="225">
        <v>810.0</v>
      </c>
      <c r="J151" s="225">
        <v>733.42</v>
      </c>
      <c r="K151" s="225">
        <v>76.58</v>
      </c>
      <c r="L151" s="225">
        <v>34.92</v>
      </c>
      <c r="M151" s="225">
        <v>17.21</v>
      </c>
      <c r="N151" s="225">
        <v>17.21</v>
      </c>
      <c r="O151" s="225">
        <v>0.0</v>
      </c>
      <c r="P151" s="225">
        <v>0.25</v>
      </c>
      <c r="Q151" s="225">
        <v>0.25</v>
      </c>
      <c r="R151" s="225">
        <v>0.0</v>
      </c>
      <c r="S151" s="225">
        <v>0.0</v>
      </c>
      <c r="T151" s="225">
        <v>0.0</v>
      </c>
      <c r="U151" s="225">
        <v>0.0</v>
      </c>
      <c r="V151" s="58" t="b">
        <v>0</v>
      </c>
      <c r="W151" s="58" t="b">
        <v>0</v>
      </c>
      <c r="X151" s="58" t="b">
        <v>0</v>
      </c>
      <c r="Y151" s="225">
        <v>76.5</v>
      </c>
      <c r="Z151" s="225">
        <v>0.0</v>
      </c>
      <c r="AA151" s="225">
        <v>10.0</v>
      </c>
      <c r="AB151" s="254"/>
      <c r="AC151" s="254"/>
      <c r="AD151" s="254"/>
      <c r="AE151" s="58" t="s">
        <v>1967</v>
      </c>
      <c r="AF151" s="58">
        <v>1.0</v>
      </c>
      <c r="AG151" s="58" t="s">
        <v>1968</v>
      </c>
      <c r="AJ151" s="58" t="s">
        <v>2053</v>
      </c>
    </row>
    <row r="152" ht="22.5" customHeight="1">
      <c r="A152" s="58">
        <v>151.0</v>
      </c>
      <c r="B152" s="257">
        <v>45798.0</v>
      </c>
      <c r="C152" s="253">
        <v>2.06378187620741E14</v>
      </c>
      <c r="D152" s="58" t="s">
        <v>1563</v>
      </c>
      <c r="E152" s="255">
        <v>45793.8656712963</v>
      </c>
      <c r="F152" s="255">
        <v>45793.865798611114</v>
      </c>
      <c r="G152" s="255">
        <v>45793.89450231481</v>
      </c>
      <c r="H152" s="58">
        <v>20.0</v>
      </c>
      <c r="I152" s="225">
        <v>367.0</v>
      </c>
      <c r="J152" s="225">
        <v>367.5</v>
      </c>
      <c r="K152" s="225">
        <v>-0.5</v>
      </c>
      <c r="L152" s="225">
        <v>17.5</v>
      </c>
      <c r="M152" s="225">
        <v>8.75</v>
      </c>
      <c r="N152" s="225">
        <v>8.75</v>
      </c>
      <c r="O152" s="225">
        <v>0.0</v>
      </c>
      <c r="P152" s="225">
        <v>0.0</v>
      </c>
      <c r="Q152" s="225">
        <v>0.0</v>
      </c>
      <c r="R152" s="225">
        <v>0.0</v>
      </c>
      <c r="S152" s="225">
        <v>0.0</v>
      </c>
      <c r="T152" s="225">
        <v>0.0</v>
      </c>
      <c r="U152" s="225">
        <v>0.0</v>
      </c>
      <c r="V152" s="58" t="b">
        <v>0</v>
      </c>
      <c r="W152" s="58" t="b">
        <v>0</v>
      </c>
      <c r="X152" s="58" t="b">
        <v>0</v>
      </c>
      <c r="Y152" s="225">
        <v>0.0</v>
      </c>
      <c r="Z152" s="225">
        <v>0.0</v>
      </c>
      <c r="AA152" s="225">
        <v>0.0</v>
      </c>
      <c r="AB152" s="254"/>
      <c r="AC152" s="254"/>
      <c r="AD152" s="254"/>
      <c r="AE152" s="58" t="s">
        <v>1967</v>
      </c>
      <c r="AF152" s="58">
        <v>1.0</v>
      </c>
      <c r="AG152" s="58" t="s">
        <v>1968</v>
      </c>
      <c r="AJ152" s="58" t="s">
        <v>2017</v>
      </c>
    </row>
    <row r="153" ht="22.5" customHeight="1">
      <c r="A153" s="58">
        <v>152.0</v>
      </c>
      <c r="B153" s="257">
        <v>45798.0</v>
      </c>
      <c r="C153" s="253">
        <v>2.06380890363372E14</v>
      </c>
      <c r="D153" s="58" t="s">
        <v>1563</v>
      </c>
      <c r="E153" s="255">
        <v>45793.89707175926</v>
      </c>
      <c r="F153" s="255">
        <v>45793.89791666667</v>
      </c>
      <c r="G153" s="255">
        <v>45793.92696759259</v>
      </c>
      <c r="H153" s="58">
        <v>20.0</v>
      </c>
      <c r="I153" s="225">
        <v>899.0</v>
      </c>
      <c r="J153" s="225">
        <v>813.76</v>
      </c>
      <c r="K153" s="225">
        <v>85.24</v>
      </c>
      <c r="L153" s="225">
        <v>38.76</v>
      </c>
      <c r="M153" s="225">
        <v>19.13</v>
      </c>
      <c r="N153" s="225">
        <v>19.13</v>
      </c>
      <c r="O153" s="225">
        <v>0.0</v>
      </c>
      <c r="P153" s="225">
        <v>0.25</v>
      </c>
      <c r="Q153" s="225">
        <v>0.25</v>
      </c>
      <c r="R153" s="225">
        <v>0.0</v>
      </c>
      <c r="S153" s="225">
        <v>0.0</v>
      </c>
      <c r="T153" s="225">
        <v>0.0</v>
      </c>
      <c r="U153" s="225">
        <v>0.0</v>
      </c>
      <c r="V153" s="58" t="b">
        <v>0</v>
      </c>
      <c r="W153" s="58" t="b">
        <v>0</v>
      </c>
      <c r="X153" s="58" t="b">
        <v>0</v>
      </c>
      <c r="Y153" s="225">
        <v>85.0</v>
      </c>
      <c r="Z153" s="225">
        <v>0.0</v>
      </c>
      <c r="AA153" s="225">
        <v>10.0</v>
      </c>
      <c r="AB153" s="254"/>
      <c r="AC153" s="254"/>
      <c r="AD153" s="254"/>
      <c r="AE153" s="58" t="s">
        <v>1967</v>
      </c>
      <c r="AF153" s="58">
        <v>1.0</v>
      </c>
      <c r="AG153" s="58" t="s">
        <v>1968</v>
      </c>
      <c r="AJ153" s="58" t="s">
        <v>2051</v>
      </c>
    </row>
    <row r="154" ht="22.5" customHeight="1">
      <c r="A154" s="58">
        <v>153.0</v>
      </c>
      <c r="B154" s="257">
        <v>45798.0</v>
      </c>
      <c r="C154" s="253">
        <v>2.06382560296047E14</v>
      </c>
      <c r="D154" s="58" t="s">
        <v>1563</v>
      </c>
      <c r="E154" s="255">
        <v>45793.91646990741</v>
      </c>
      <c r="F154" s="255">
        <v>45793.91664351852</v>
      </c>
      <c r="G154" s="255">
        <v>45793.949166666665</v>
      </c>
      <c r="H154" s="58">
        <v>20.0</v>
      </c>
      <c r="I154" s="225">
        <v>761.0</v>
      </c>
      <c r="J154" s="225">
        <v>761.24</v>
      </c>
      <c r="K154" s="225">
        <v>-0.24</v>
      </c>
      <c r="L154" s="225">
        <v>36.26</v>
      </c>
      <c r="M154" s="225">
        <v>18.13</v>
      </c>
      <c r="N154" s="225">
        <v>18.13</v>
      </c>
      <c r="O154" s="225">
        <v>0.0</v>
      </c>
      <c r="P154" s="225">
        <v>0.0</v>
      </c>
      <c r="Q154" s="225">
        <v>0.0</v>
      </c>
      <c r="R154" s="225">
        <v>0.0</v>
      </c>
      <c r="S154" s="225">
        <v>0.0</v>
      </c>
      <c r="T154" s="225">
        <v>0.0</v>
      </c>
      <c r="U154" s="225">
        <v>0.0</v>
      </c>
      <c r="V154" s="58" t="b">
        <v>0</v>
      </c>
      <c r="W154" s="58" t="b">
        <v>0</v>
      </c>
      <c r="X154" s="58" t="b">
        <v>0</v>
      </c>
      <c r="Y154" s="225">
        <v>0.0</v>
      </c>
      <c r="Z154" s="225">
        <v>0.0</v>
      </c>
      <c r="AA154" s="225">
        <v>0.0</v>
      </c>
      <c r="AB154" s="254"/>
      <c r="AC154" s="254"/>
      <c r="AD154" s="254"/>
      <c r="AE154" s="58" t="s">
        <v>1967</v>
      </c>
      <c r="AF154" s="58">
        <v>1.0</v>
      </c>
      <c r="AG154" s="58" t="s">
        <v>1968</v>
      </c>
      <c r="AJ154" s="58" t="s">
        <v>1993</v>
      </c>
    </row>
    <row r="155" ht="22.5" customHeight="1">
      <c r="A155" s="58">
        <v>154.0</v>
      </c>
      <c r="B155" s="257">
        <v>45798.0</v>
      </c>
      <c r="C155" s="253">
        <v>2.06385011769363E14</v>
      </c>
      <c r="D155" s="58" t="s">
        <v>1563</v>
      </c>
      <c r="E155" s="255">
        <v>45793.94466435185</v>
      </c>
      <c r="F155" s="255">
        <v>45793.94483796296</v>
      </c>
      <c r="G155" s="255">
        <v>45793.97258101852</v>
      </c>
      <c r="H155" s="58">
        <v>20.0</v>
      </c>
      <c r="I155" s="225">
        <v>614.0</v>
      </c>
      <c r="J155" s="225">
        <v>614.24</v>
      </c>
      <c r="K155" s="225">
        <v>-0.24</v>
      </c>
      <c r="L155" s="225">
        <v>29.26</v>
      </c>
      <c r="M155" s="225">
        <v>14.38</v>
      </c>
      <c r="N155" s="225">
        <v>14.38</v>
      </c>
      <c r="O155" s="225">
        <v>0.0</v>
      </c>
      <c r="P155" s="225">
        <v>0.25</v>
      </c>
      <c r="Q155" s="225">
        <v>0.25</v>
      </c>
      <c r="R155" s="225">
        <v>0.0</v>
      </c>
      <c r="S155" s="225">
        <v>0.0</v>
      </c>
      <c r="T155" s="225">
        <v>0.0</v>
      </c>
      <c r="U155" s="225">
        <v>0.0</v>
      </c>
      <c r="V155" s="58" t="b">
        <v>0</v>
      </c>
      <c r="W155" s="58" t="b">
        <v>0</v>
      </c>
      <c r="X155" s="58" t="b">
        <v>0</v>
      </c>
      <c r="Y155" s="225">
        <v>0.0</v>
      </c>
      <c r="Z155" s="225">
        <v>0.0</v>
      </c>
      <c r="AA155" s="225">
        <v>10.0</v>
      </c>
      <c r="AB155" s="254"/>
      <c r="AC155" s="254"/>
      <c r="AD155" s="254"/>
      <c r="AE155" s="58" t="s">
        <v>1967</v>
      </c>
      <c r="AF155" s="58">
        <v>1.0</v>
      </c>
      <c r="AG155" s="58" t="s">
        <v>1968</v>
      </c>
      <c r="AJ155" s="58" t="s">
        <v>2035</v>
      </c>
    </row>
    <row r="156" ht="22.5" customHeight="1">
      <c r="A156" s="58">
        <v>155.0</v>
      </c>
      <c r="B156" s="257">
        <v>45798.0</v>
      </c>
      <c r="C156" s="253">
        <v>2.06463538265162E14</v>
      </c>
      <c r="D156" s="58" t="s">
        <v>1563</v>
      </c>
      <c r="E156" s="255">
        <v>45794.85377314815</v>
      </c>
      <c r="F156" s="255">
        <v>45794.85408564815</v>
      </c>
      <c r="G156" s="255">
        <v>45794.87594907408</v>
      </c>
      <c r="H156" s="58">
        <v>20.0</v>
      </c>
      <c r="I156" s="225">
        <v>530.0</v>
      </c>
      <c r="J156" s="225">
        <v>530.24</v>
      </c>
      <c r="K156" s="225">
        <v>-0.24</v>
      </c>
      <c r="L156" s="225">
        <v>25.26</v>
      </c>
      <c r="M156" s="225">
        <v>12.38</v>
      </c>
      <c r="N156" s="225">
        <v>12.38</v>
      </c>
      <c r="O156" s="225">
        <v>0.0</v>
      </c>
      <c r="P156" s="225">
        <v>0.25</v>
      </c>
      <c r="Q156" s="225">
        <v>0.25</v>
      </c>
      <c r="R156" s="225">
        <v>0.0</v>
      </c>
      <c r="S156" s="225">
        <v>0.0</v>
      </c>
      <c r="T156" s="225">
        <v>0.0</v>
      </c>
      <c r="U156" s="225">
        <v>0.0</v>
      </c>
      <c r="V156" s="58" t="b">
        <v>0</v>
      </c>
      <c r="W156" s="58" t="b">
        <v>0</v>
      </c>
      <c r="X156" s="58" t="b">
        <v>0</v>
      </c>
      <c r="Y156" s="225">
        <v>0.0</v>
      </c>
      <c r="Z156" s="225">
        <v>0.0</v>
      </c>
      <c r="AA156" s="225">
        <v>10.0</v>
      </c>
      <c r="AB156" s="254"/>
      <c r="AC156" s="254"/>
      <c r="AD156" s="254"/>
      <c r="AE156" s="58" t="s">
        <v>1967</v>
      </c>
      <c r="AF156" s="58">
        <v>1.0</v>
      </c>
      <c r="AG156" s="58" t="s">
        <v>1968</v>
      </c>
      <c r="AJ156" s="58" t="s">
        <v>2005</v>
      </c>
    </row>
    <row r="157" ht="22.5" customHeight="1">
      <c r="A157" s="58">
        <v>156.0</v>
      </c>
      <c r="B157" s="257">
        <v>45798.0</v>
      </c>
      <c r="C157" s="253">
        <v>2.06471584484411E14</v>
      </c>
      <c r="D157" s="58" t="s">
        <v>1563</v>
      </c>
      <c r="E157" s="255">
        <v>45794.94673611111</v>
      </c>
      <c r="F157" s="255">
        <v>45794.947118055556</v>
      </c>
      <c r="G157" s="255">
        <v>45794.97243055556</v>
      </c>
      <c r="H157" s="58">
        <v>20.0</v>
      </c>
      <c r="I157" s="225">
        <v>1291.0</v>
      </c>
      <c r="J157" s="225">
        <v>1168.67</v>
      </c>
      <c r="K157" s="225">
        <v>122.33</v>
      </c>
      <c r="L157" s="225">
        <v>55.66</v>
      </c>
      <c r="M157" s="225">
        <v>27.58</v>
      </c>
      <c r="N157" s="225">
        <v>27.58</v>
      </c>
      <c r="O157" s="225">
        <v>0.0</v>
      </c>
      <c r="P157" s="225">
        <v>0.25</v>
      </c>
      <c r="Q157" s="225">
        <v>0.25</v>
      </c>
      <c r="R157" s="225">
        <v>0.0</v>
      </c>
      <c r="S157" s="225">
        <v>0.0</v>
      </c>
      <c r="T157" s="225">
        <v>0.0</v>
      </c>
      <c r="U157" s="225">
        <v>0.0</v>
      </c>
      <c r="V157" s="58" t="b">
        <v>0</v>
      </c>
      <c r="W157" s="58" t="b">
        <v>0</v>
      </c>
      <c r="X157" s="58" t="b">
        <v>0</v>
      </c>
      <c r="Y157" s="225">
        <v>121.99</v>
      </c>
      <c r="Z157" s="225">
        <v>0.0</v>
      </c>
      <c r="AA157" s="225">
        <v>10.0</v>
      </c>
      <c r="AB157" s="254"/>
      <c r="AC157" s="254"/>
      <c r="AD157" s="254"/>
      <c r="AE157" s="58" t="s">
        <v>1967</v>
      </c>
      <c r="AF157" s="58">
        <v>2.0</v>
      </c>
      <c r="AG157" s="58" t="s">
        <v>1968</v>
      </c>
      <c r="AJ157" s="58" t="s">
        <v>2041</v>
      </c>
      <c r="AK157" s="58" t="s">
        <v>2031</v>
      </c>
    </row>
    <row r="158" ht="22.5" customHeight="1">
      <c r="A158" s="58">
        <v>157.0</v>
      </c>
      <c r="B158" s="257">
        <v>45798.0</v>
      </c>
      <c r="C158" s="253">
        <v>2.06473145567684E14</v>
      </c>
      <c r="D158" s="58" t="s">
        <v>1563</v>
      </c>
      <c r="E158" s="255">
        <v>45794.96493055556</v>
      </c>
      <c r="F158" s="255">
        <v>45794.96513888889</v>
      </c>
      <c r="G158" s="255">
        <v>45794.99313657408</v>
      </c>
      <c r="H158" s="58">
        <v>20.0</v>
      </c>
      <c r="I158" s="225">
        <v>758.0</v>
      </c>
      <c r="J158" s="225">
        <v>685.12</v>
      </c>
      <c r="K158" s="225">
        <v>72.88</v>
      </c>
      <c r="L158" s="225">
        <v>32.62</v>
      </c>
      <c r="M158" s="225">
        <v>16.31</v>
      </c>
      <c r="N158" s="225">
        <v>16.31</v>
      </c>
      <c r="O158" s="225">
        <v>0.0</v>
      </c>
      <c r="P158" s="225">
        <v>0.0</v>
      </c>
      <c r="Q158" s="225">
        <v>0.0</v>
      </c>
      <c r="R158" s="225">
        <v>0.0</v>
      </c>
      <c r="S158" s="225">
        <v>0.0</v>
      </c>
      <c r="T158" s="225">
        <v>0.0</v>
      </c>
      <c r="U158" s="225">
        <v>0.0</v>
      </c>
      <c r="V158" s="58" t="b">
        <v>0</v>
      </c>
      <c r="W158" s="58" t="b">
        <v>0</v>
      </c>
      <c r="X158" s="58" t="b">
        <v>0</v>
      </c>
      <c r="Y158" s="225">
        <v>72.5</v>
      </c>
      <c r="Z158" s="225">
        <v>0.0</v>
      </c>
      <c r="AA158" s="225">
        <v>0.0</v>
      </c>
      <c r="AB158" s="254"/>
      <c r="AC158" s="254"/>
      <c r="AD158" s="254"/>
      <c r="AE158" s="58" t="s">
        <v>1967</v>
      </c>
      <c r="AF158" s="58">
        <v>1.0</v>
      </c>
      <c r="AG158" s="58" t="s">
        <v>1968</v>
      </c>
      <c r="AJ158" s="58" t="s">
        <v>1990</v>
      </c>
    </row>
    <row r="159" ht="22.5" customHeight="1">
      <c r="A159" s="58">
        <v>158.0</v>
      </c>
      <c r="B159" s="257">
        <v>45805.0</v>
      </c>
      <c r="C159" s="253">
        <v>2.06606977081808E14</v>
      </c>
      <c r="D159" s="58" t="s">
        <v>1563</v>
      </c>
      <c r="E159" s="255">
        <v>45796.51378472222</v>
      </c>
      <c r="F159" s="255">
        <v>45796.51409722222</v>
      </c>
      <c r="G159" s="255">
        <v>45796.53934027778</v>
      </c>
      <c r="H159" s="58">
        <v>21.0</v>
      </c>
      <c r="I159" s="225">
        <v>667.0</v>
      </c>
      <c r="J159" s="225">
        <v>666.76</v>
      </c>
      <c r="K159" s="225">
        <v>0.24</v>
      </c>
      <c r="L159" s="225">
        <v>31.76</v>
      </c>
      <c r="M159" s="225">
        <v>15.63</v>
      </c>
      <c r="N159" s="225">
        <v>15.63</v>
      </c>
      <c r="O159" s="225">
        <v>0.0</v>
      </c>
      <c r="P159" s="225">
        <v>0.25</v>
      </c>
      <c r="Q159" s="225">
        <v>0.25</v>
      </c>
      <c r="R159" s="225">
        <v>0.0</v>
      </c>
      <c r="S159" s="225">
        <v>0.0</v>
      </c>
      <c r="T159" s="225">
        <v>0.0</v>
      </c>
      <c r="U159" s="225">
        <v>0.0</v>
      </c>
      <c r="V159" s="58" t="b">
        <v>0</v>
      </c>
      <c r="W159" s="58" t="b">
        <v>0</v>
      </c>
      <c r="X159" s="58" t="b">
        <v>0</v>
      </c>
      <c r="Y159" s="225">
        <v>0.0</v>
      </c>
      <c r="Z159" s="225">
        <v>0.0</v>
      </c>
      <c r="AA159" s="225">
        <v>10.0</v>
      </c>
      <c r="AB159" s="254"/>
      <c r="AC159" s="254"/>
      <c r="AD159" s="254"/>
      <c r="AE159" s="58" t="s">
        <v>1967</v>
      </c>
      <c r="AF159" s="58">
        <v>1.0</v>
      </c>
      <c r="AG159" s="58" t="s">
        <v>1968</v>
      </c>
      <c r="AJ159" s="58" t="s">
        <v>2014</v>
      </c>
    </row>
    <row r="160" ht="22.5" customHeight="1">
      <c r="A160" s="58">
        <v>159.0</v>
      </c>
      <c r="B160" s="257">
        <v>45805.0</v>
      </c>
      <c r="C160" s="253">
        <v>2.06630187926536E14</v>
      </c>
      <c r="D160" s="58" t="s">
        <v>1563</v>
      </c>
      <c r="E160" s="255">
        <v>45796.7824537037</v>
      </c>
      <c r="F160" s="255">
        <v>45796.78262731482</v>
      </c>
      <c r="G160" s="255">
        <v>45796.811261574076</v>
      </c>
      <c r="H160" s="58">
        <v>21.0</v>
      </c>
      <c r="I160" s="225">
        <v>509.0</v>
      </c>
      <c r="J160" s="225">
        <v>509.24</v>
      </c>
      <c r="K160" s="225">
        <v>-0.24</v>
      </c>
      <c r="L160" s="225">
        <v>24.26</v>
      </c>
      <c r="M160" s="225">
        <v>11.88</v>
      </c>
      <c r="N160" s="225">
        <v>11.88</v>
      </c>
      <c r="O160" s="225">
        <v>0.0</v>
      </c>
      <c r="P160" s="225">
        <v>0.25</v>
      </c>
      <c r="Q160" s="225">
        <v>0.25</v>
      </c>
      <c r="R160" s="225">
        <v>0.0</v>
      </c>
      <c r="S160" s="225">
        <v>0.0</v>
      </c>
      <c r="T160" s="225">
        <v>0.0</v>
      </c>
      <c r="U160" s="225">
        <v>0.0</v>
      </c>
      <c r="V160" s="58" t="b">
        <v>0</v>
      </c>
      <c r="W160" s="58" t="b">
        <v>0</v>
      </c>
      <c r="X160" s="58" t="b">
        <v>0</v>
      </c>
      <c r="Y160" s="225">
        <v>0.0</v>
      </c>
      <c r="Z160" s="225">
        <v>0.0</v>
      </c>
      <c r="AA160" s="225">
        <v>10.0</v>
      </c>
      <c r="AB160" s="254"/>
      <c r="AC160" s="254"/>
      <c r="AD160" s="254"/>
      <c r="AE160" s="58" t="s">
        <v>1967</v>
      </c>
      <c r="AF160" s="58">
        <v>1.0</v>
      </c>
      <c r="AG160" s="58" t="s">
        <v>1968</v>
      </c>
      <c r="AJ160" s="58" t="s">
        <v>2072</v>
      </c>
    </row>
    <row r="161" ht="22.5" customHeight="1">
      <c r="A161" s="58">
        <v>160.0</v>
      </c>
      <c r="B161" s="257">
        <v>45805.0</v>
      </c>
      <c r="C161" s="253">
        <v>2.06637923188609E14</v>
      </c>
      <c r="D161" s="58" t="s">
        <v>1563</v>
      </c>
      <c r="E161" s="255">
        <v>45796.87238425926</v>
      </c>
      <c r="F161" s="255">
        <v>45796.872453703705</v>
      </c>
      <c r="G161" s="255">
        <v>45796.90430555555</v>
      </c>
      <c r="H161" s="58">
        <v>21.0</v>
      </c>
      <c r="I161" s="225">
        <v>509.0</v>
      </c>
      <c r="J161" s="225">
        <v>509.24</v>
      </c>
      <c r="K161" s="225">
        <v>-0.24</v>
      </c>
      <c r="L161" s="225">
        <v>24.26</v>
      </c>
      <c r="M161" s="225">
        <v>11.88</v>
      </c>
      <c r="N161" s="225">
        <v>11.88</v>
      </c>
      <c r="O161" s="225">
        <v>0.0</v>
      </c>
      <c r="P161" s="225">
        <v>0.25</v>
      </c>
      <c r="Q161" s="225">
        <v>0.25</v>
      </c>
      <c r="R161" s="225">
        <v>0.0</v>
      </c>
      <c r="S161" s="225">
        <v>0.0</v>
      </c>
      <c r="T161" s="225">
        <v>0.0</v>
      </c>
      <c r="U161" s="225">
        <v>0.0</v>
      </c>
      <c r="V161" s="58" t="b">
        <v>0</v>
      </c>
      <c r="W161" s="58" t="b">
        <v>0</v>
      </c>
      <c r="X161" s="58" t="b">
        <v>0</v>
      </c>
      <c r="Y161" s="225">
        <v>0.0</v>
      </c>
      <c r="Z161" s="225">
        <v>0.0</v>
      </c>
      <c r="AA161" s="225">
        <v>10.0</v>
      </c>
      <c r="AB161" s="254"/>
      <c r="AC161" s="254"/>
      <c r="AD161" s="254"/>
      <c r="AE161" s="58" t="s">
        <v>1967</v>
      </c>
      <c r="AF161" s="58">
        <v>1.0</v>
      </c>
      <c r="AG161" s="58" t="s">
        <v>1968</v>
      </c>
      <c r="AJ161" s="58" t="s">
        <v>2002</v>
      </c>
    </row>
    <row r="162" ht="22.5" customHeight="1">
      <c r="A162" s="58">
        <v>161.0</v>
      </c>
      <c r="B162" s="257">
        <v>45805.0</v>
      </c>
      <c r="C162" s="253">
        <v>2.06642169379375E14</v>
      </c>
      <c r="D162" s="58" t="s">
        <v>1563</v>
      </c>
      <c r="E162" s="255">
        <v>45796.92119212963</v>
      </c>
      <c r="F162" s="255">
        <v>45796.92136574074</v>
      </c>
      <c r="G162" s="255">
        <v>45796.93583333334</v>
      </c>
      <c r="H162" s="58">
        <v>21.0</v>
      </c>
      <c r="I162" s="225">
        <v>509.0</v>
      </c>
      <c r="J162" s="225">
        <v>509.24</v>
      </c>
      <c r="K162" s="225">
        <v>-0.24</v>
      </c>
      <c r="L162" s="225">
        <v>24.26</v>
      </c>
      <c r="M162" s="225">
        <v>11.88</v>
      </c>
      <c r="N162" s="225">
        <v>11.88</v>
      </c>
      <c r="O162" s="225">
        <v>0.0</v>
      </c>
      <c r="P162" s="225">
        <v>0.25</v>
      </c>
      <c r="Q162" s="225">
        <v>0.25</v>
      </c>
      <c r="R162" s="225">
        <v>0.0</v>
      </c>
      <c r="S162" s="225">
        <v>0.0</v>
      </c>
      <c r="T162" s="225">
        <v>0.0</v>
      </c>
      <c r="U162" s="225">
        <v>0.0</v>
      </c>
      <c r="V162" s="58" t="b">
        <v>0</v>
      </c>
      <c r="W162" s="58" t="b">
        <v>0</v>
      </c>
      <c r="X162" s="58" t="b">
        <v>0</v>
      </c>
      <c r="Y162" s="225">
        <v>0.0</v>
      </c>
      <c r="Z162" s="225">
        <v>0.0</v>
      </c>
      <c r="AA162" s="225">
        <v>10.0</v>
      </c>
      <c r="AB162" s="254"/>
      <c r="AC162" s="254"/>
      <c r="AD162" s="254"/>
      <c r="AE162" s="58" t="s">
        <v>1967</v>
      </c>
      <c r="AF162" s="58">
        <v>1.0</v>
      </c>
      <c r="AG162" s="58" t="s">
        <v>1968</v>
      </c>
      <c r="AJ162" s="58" t="s">
        <v>2072</v>
      </c>
    </row>
    <row r="163" ht="22.5" customHeight="1">
      <c r="A163" s="58">
        <v>162.0</v>
      </c>
      <c r="B163" s="257">
        <v>45805.0</v>
      </c>
      <c r="C163" s="253">
        <v>2.06692812353137E14</v>
      </c>
      <c r="D163" s="58" t="s">
        <v>1563</v>
      </c>
      <c r="E163" s="255">
        <v>45797.50730324074</v>
      </c>
      <c r="F163" s="255">
        <v>45797.507685185185</v>
      </c>
      <c r="G163" s="255">
        <v>45797.53255787037</v>
      </c>
      <c r="H163" s="58">
        <v>21.0</v>
      </c>
      <c r="I163" s="225">
        <v>758.0</v>
      </c>
      <c r="J163" s="225">
        <v>686.18</v>
      </c>
      <c r="K163" s="225">
        <v>71.82</v>
      </c>
      <c r="L163" s="225">
        <v>32.68</v>
      </c>
      <c r="M163" s="225">
        <v>16.09</v>
      </c>
      <c r="N163" s="225">
        <v>16.09</v>
      </c>
      <c r="O163" s="225">
        <v>0.0</v>
      </c>
      <c r="P163" s="225">
        <v>0.25</v>
      </c>
      <c r="Q163" s="225">
        <v>0.25</v>
      </c>
      <c r="R163" s="225">
        <v>0.0</v>
      </c>
      <c r="S163" s="225">
        <v>0.0</v>
      </c>
      <c r="T163" s="225">
        <v>0.0</v>
      </c>
      <c r="U163" s="225">
        <v>0.0</v>
      </c>
      <c r="V163" s="58" t="b">
        <v>0</v>
      </c>
      <c r="W163" s="58" t="b">
        <v>0</v>
      </c>
      <c r="X163" s="58" t="b">
        <v>0</v>
      </c>
      <c r="Y163" s="225">
        <v>71.5</v>
      </c>
      <c r="Z163" s="225">
        <v>0.0</v>
      </c>
      <c r="AA163" s="225">
        <v>10.0</v>
      </c>
      <c r="AB163" s="254"/>
      <c r="AC163" s="254"/>
      <c r="AD163" s="254"/>
      <c r="AE163" s="58" t="s">
        <v>1967</v>
      </c>
      <c r="AF163" s="58">
        <v>2.0</v>
      </c>
      <c r="AG163" s="58" t="s">
        <v>1968</v>
      </c>
      <c r="AJ163" s="58" t="s">
        <v>1979</v>
      </c>
      <c r="AK163" s="58" t="s">
        <v>1987</v>
      </c>
    </row>
    <row r="164" ht="22.5" customHeight="1">
      <c r="A164" s="58">
        <v>163.0</v>
      </c>
      <c r="B164" s="257">
        <v>45805.0</v>
      </c>
      <c r="C164" s="253">
        <v>2.06721255284503E14</v>
      </c>
      <c r="D164" s="58" t="s">
        <v>1563</v>
      </c>
      <c r="E164" s="255">
        <v>45797.83652777778</v>
      </c>
      <c r="F164" s="255">
        <v>45797.836689814816</v>
      </c>
      <c r="G164" s="255">
        <v>45797.880011574074</v>
      </c>
      <c r="H164" s="58">
        <v>21.0</v>
      </c>
      <c r="I164" s="225">
        <v>1306.0</v>
      </c>
      <c r="J164" s="225">
        <v>1183.36</v>
      </c>
      <c r="K164" s="225">
        <v>122.64</v>
      </c>
      <c r="L164" s="225">
        <v>56.36</v>
      </c>
      <c r="M164" s="225">
        <v>27.68</v>
      </c>
      <c r="N164" s="225">
        <v>27.68</v>
      </c>
      <c r="O164" s="225">
        <v>0.0</v>
      </c>
      <c r="P164" s="225">
        <v>0.5</v>
      </c>
      <c r="Q164" s="225">
        <v>0.5</v>
      </c>
      <c r="R164" s="225">
        <v>0.0</v>
      </c>
      <c r="S164" s="225">
        <v>0.0</v>
      </c>
      <c r="T164" s="225">
        <v>0.0</v>
      </c>
      <c r="U164" s="225">
        <v>0.0</v>
      </c>
      <c r="V164" s="58" t="b">
        <v>0</v>
      </c>
      <c r="W164" s="58" t="b">
        <v>0</v>
      </c>
      <c r="X164" s="58" t="b">
        <v>0</v>
      </c>
      <c r="Y164" s="225">
        <v>123.0</v>
      </c>
      <c r="Z164" s="225">
        <v>0.0</v>
      </c>
      <c r="AA164" s="225">
        <v>20.0</v>
      </c>
      <c r="AB164" s="254"/>
      <c r="AC164" s="254"/>
      <c r="AD164" s="254"/>
      <c r="AE164" s="58" t="s">
        <v>1967</v>
      </c>
      <c r="AF164" s="58">
        <v>3.0</v>
      </c>
      <c r="AG164" s="58" t="s">
        <v>1968</v>
      </c>
      <c r="AJ164" s="58" t="s">
        <v>1995</v>
      </c>
      <c r="AK164" s="58" t="s">
        <v>2029</v>
      </c>
      <c r="AL164" s="58" t="s">
        <v>2035</v>
      </c>
    </row>
    <row r="165" ht="22.5" customHeight="1">
      <c r="A165" s="58">
        <v>164.0</v>
      </c>
      <c r="B165" s="257">
        <v>45805.0</v>
      </c>
      <c r="C165" s="253">
        <v>2.06726089984474E14</v>
      </c>
      <c r="D165" s="58" t="s">
        <v>1563</v>
      </c>
      <c r="E165" s="255">
        <v>45797.89288194444</v>
      </c>
      <c r="F165" s="255">
        <v>45797.893171296295</v>
      </c>
      <c r="G165" s="255">
        <v>45797.92400462963</v>
      </c>
      <c r="H165" s="58">
        <v>21.0</v>
      </c>
      <c r="I165" s="225">
        <v>509.0</v>
      </c>
      <c r="J165" s="225">
        <v>509.24</v>
      </c>
      <c r="K165" s="225">
        <v>-0.24</v>
      </c>
      <c r="L165" s="225">
        <v>24.26</v>
      </c>
      <c r="M165" s="225">
        <v>11.88</v>
      </c>
      <c r="N165" s="225">
        <v>11.88</v>
      </c>
      <c r="O165" s="225">
        <v>0.0</v>
      </c>
      <c r="P165" s="225">
        <v>0.25</v>
      </c>
      <c r="Q165" s="225">
        <v>0.25</v>
      </c>
      <c r="R165" s="225">
        <v>0.0</v>
      </c>
      <c r="S165" s="225">
        <v>0.0</v>
      </c>
      <c r="T165" s="225">
        <v>0.0</v>
      </c>
      <c r="U165" s="225">
        <v>0.0</v>
      </c>
      <c r="V165" s="58" t="b">
        <v>0</v>
      </c>
      <c r="W165" s="58" t="b">
        <v>0</v>
      </c>
      <c r="X165" s="58" t="b">
        <v>0</v>
      </c>
      <c r="Y165" s="225">
        <v>0.0</v>
      </c>
      <c r="Z165" s="225">
        <v>0.0</v>
      </c>
      <c r="AA165" s="225">
        <v>10.0</v>
      </c>
      <c r="AB165" s="254"/>
      <c r="AC165" s="254"/>
      <c r="AD165" s="254"/>
      <c r="AE165" s="58" t="s">
        <v>1967</v>
      </c>
      <c r="AF165" s="58">
        <v>1.0</v>
      </c>
      <c r="AG165" s="58" t="s">
        <v>1968</v>
      </c>
      <c r="AJ165" s="58" t="s">
        <v>1995</v>
      </c>
    </row>
    <row r="166" ht="22.5" customHeight="1">
      <c r="A166" s="58">
        <v>165.0</v>
      </c>
      <c r="B166" s="257">
        <v>45805.0</v>
      </c>
      <c r="C166" s="253">
        <v>2.06804383257586E14</v>
      </c>
      <c r="D166" s="58" t="s">
        <v>1563</v>
      </c>
      <c r="E166" s="255">
        <v>45798.79855324074</v>
      </c>
      <c r="F166" s="255">
        <v>45798.798796296294</v>
      </c>
      <c r="G166" s="255">
        <v>45798.8415625</v>
      </c>
      <c r="H166" s="58">
        <v>21.0</v>
      </c>
      <c r="I166" s="225">
        <v>877.0</v>
      </c>
      <c r="J166" s="225">
        <v>876.76</v>
      </c>
      <c r="K166" s="225">
        <v>0.24</v>
      </c>
      <c r="L166" s="225">
        <v>41.76</v>
      </c>
      <c r="M166" s="225">
        <v>20.63</v>
      </c>
      <c r="N166" s="225">
        <v>20.63</v>
      </c>
      <c r="O166" s="225">
        <v>0.0</v>
      </c>
      <c r="P166" s="225">
        <v>0.25</v>
      </c>
      <c r="Q166" s="225">
        <v>0.25</v>
      </c>
      <c r="R166" s="225">
        <v>0.0</v>
      </c>
      <c r="S166" s="225">
        <v>0.0</v>
      </c>
      <c r="T166" s="225">
        <v>0.0</v>
      </c>
      <c r="U166" s="225">
        <v>0.0</v>
      </c>
      <c r="V166" s="58" t="b">
        <v>0</v>
      </c>
      <c r="W166" s="58" t="b">
        <v>0</v>
      </c>
      <c r="X166" s="58" t="b">
        <v>0</v>
      </c>
      <c r="Y166" s="225">
        <v>0.0</v>
      </c>
      <c r="Z166" s="225">
        <v>0.0</v>
      </c>
      <c r="AA166" s="225">
        <v>10.0</v>
      </c>
      <c r="AB166" s="254"/>
      <c r="AC166" s="254"/>
      <c r="AD166" s="254"/>
      <c r="AE166" s="58" t="s">
        <v>1967</v>
      </c>
      <c r="AF166" s="58">
        <v>2.0</v>
      </c>
      <c r="AG166" s="58" t="s">
        <v>1968</v>
      </c>
      <c r="AJ166" s="58" t="s">
        <v>2031</v>
      </c>
      <c r="AK166" s="58" t="s">
        <v>2017</v>
      </c>
    </row>
    <row r="167" ht="22.5" customHeight="1">
      <c r="A167" s="58">
        <v>166.0</v>
      </c>
      <c r="B167" s="257">
        <v>45805.0</v>
      </c>
      <c r="C167" s="253">
        <v>2.0680671102531E14</v>
      </c>
      <c r="D167" s="58" t="s">
        <v>1563</v>
      </c>
      <c r="E167" s="255">
        <v>45798.825578703705</v>
      </c>
      <c r="F167" s="255">
        <v>45798.82572916667</v>
      </c>
      <c r="G167" s="255">
        <v>45798.856782407405</v>
      </c>
      <c r="H167" s="58">
        <v>21.0</v>
      </c>
      <c r="I167" s="225">
        <v>611.0</v>
      </c>
      <c r="J167" s="225">
        <v>553.88</v>
      </c>
      <c r="K167" s="225">
        <v>57.12</v>
      </c>
      <c r="L167" s="225">
        <v>26.38</v>
      </c>
      <c r="M167" s="225">
        <v>12.94</v>
      </c>
      <c r="N167" s="225">
        <v>12.94</v>
      </c>
      <c r="O167" s="225">
        <v>0.0</v>
      </c>
      <c r="P167" s="225">
        <v>0.25</v>
      </c>
      <c r="Q167" s="225">
        <v>0.25</v>
      </c>
      <c r="R167" s="225">
        <v>0.0</v>
      </c>
      <c r="S167" s="225">
        <v>0.0</v>
      </c>
      <c r="T167" s="225">
        <v>0.0</v>
      </c>
      <c r="U167" s="225">
        <v>0.0</v>
      </c>
      <c r="V167" s="58" t="b">
        <v>0</v>
      </c>
      <c r="W167" s="58" t="b">
        <v>0</v>
      </c>
      <c r="X167" s="58" t="b">
        <v>0</v>
      </c>
      <c r="Y167" s="225">
        <v>57.5</v>
      </c>
      <c r="Z167" s="225">
        <v>0.0</v>
      </c>
      <c r="AA167" s="225">
        <v>10.0</v>
      </c>
      <c r="AB167" s="254"/>
      <c r="AC167" s="254"/>
      <c r="AD167" s="254"/>
      <c r="AE167" s="58" t="s">
        <v>1967</v>
      </c>
      <c r="AF167" s="58">
        <v>1.0</v>
      </c>
      <c r="AG167" s="58" t="s">
        <v>1968</v>
      </c>
      <c r="AJ167" s="58" t="s">
        <v>1975</v>
      </c>
    </row>
    <row r="168" ht="22.5" customHeight="1">
      <c r="A168" s="58">
        <v>167.0</v>
      </c>
      <c r="B168" s="257">
        <v>45805.0</v>
      </c>
      <c r="C168" s="253">
        <v>2.06812830454965E14</v>
      </c>
      <c r="D168" s="58" t="s">
        <v>1563</v>
      </c>
      <c r="E168" s="255">
        <v>45798.89630787037</v>
      </c>
      <c r="F168" s="255">
        <v>45798.89780092592</v>
      </c>
      <c r="G168" s="255">
        <v>45798.92775462963</v>
      </c>
      <c r="H168" s="58">
        <v>21.0</v>
      </c>
      <c r="I168" s="225">
        <v>768.0</v>
      </c>
      <c r="J168" s="225">
        <v>695.62</v>
      </c>
      <c r="K168" s="225">
        <v>72.38</v>
      </c>
      <c r="L168" s="225">
        <v>33.12</v>
      </c>
      <c r="M168" s="225">
        <v>16.31</v>
      </c>
      <c r="N168" s="225">
        <v>16.31</v>
      </c>
      <c r="O168" s="225">
        <v>0.0</v>
      </c>
      <c r="P168" s="225">
        <v>0.25</v>
      </c>
      <c r="Q168" s="225">
        <v>0.25</v>
      </c>
      <c r="R168" s="225">
        <v>0.0</v>
      </c>
      <c r="S168" s="225">
        <v>0.0</v>
      </c>
      <c r="T168" s="225">
        <v>0.0</v>
      </c>
      <c r="U168" s="225">
        <v>0.0</v>
      </c>
      <c r="V168" s="58" t="b">
        <v>0</v>
      </c>
      <c r="W168" s="58" t="b">
        <v>0</v>
      </c>
      <c r="X168" s="58" t="b">
        <v>0</v>
      </c>
      <c r="Y168" s="225">
        <v>72.5</v>
      </c>
      <c r="Z168" s="225">
        <v>0.0</v>
      </c>
      <c r="AA168" s="225">
        <v>10.0</v>
      </c>
      <c r="AB168" s="254"/>
      <c r="AC168" s="254"/>
      <c r="AD168" s="254"/>
      <c r="AE168" s="58" t="s">
        <v>1967</v>
      </c>
      <c r="AF168" s="58">
        <v>1.0</v>
      </c>
      <c r="AG168" s="58" t="s">
        <v>1968</v>
      </c>
      <c r="AJ168" s="58" t="s">
        <v>1974</v>
      </c>
    </row>
    <row r="169" ht="22.5" customHeight="1">
      <c r="A169" s="58">
        <v>168.0</v>
      </c>
      <c r="B169" s="257">
        <v>45805.0</v>
      </c>
      <c r="C169" s="253">
        <v>2.06814781695756E14</v>
      </c>
      <c r="D169" s="58" t="s">
        <v>1563</v>
      </c>
      <c r="E169" s="255">
        <v>45798.920335648145</v>
      </c>
      <c r="F169" s="255">
        <v>45798.92049768518</v>
      </c>
      <c r="G169" s="255">
        <v>45798.94962962963</v>
      </c>
      <c r="H169" s="58">
        <v>21.0</v>
      </c>
      <c r="I169" s="225">
        <v>530.0</v>
      </c>
      <c r="J169" s="225">
        <v>530.24</v>
      </c>
      <c r="K169" s="225">
        <v>-0.24</v>
      </c>
      <c r="L169" s="225">
        <v>25.26</v>
      </c>
      <c r="M169" s="225">
        <v>12.38</v>
      </c>
      <c r="N169" s="225">
        <v>12.38</v>
      </c>
      <c r="O169" s="225">
        <v>0.0</v>
      </c>
      <c r="P169" s="225">
        <v>0.25</v>
      </c>
      <c r="Q169" s="225">
        <v>0.25</v>
      </c>
      <c r="R169" s="225">
        <v>0.0</v>
      </c>
      <c r="S169" s="225">
        <v>0.0</v>
      </c>
      <c r="T169" s="225">
        <v>0.0</v>
      </c>
      <c r="U169" s="225">
        <v>0.0</v>
      </c>
      <c r="V169" s="58" t="b">
        <v>0</v>
      </c>
      <c r="W169" s="58" t="b">
        <v>0</v>
      </c>
      <c r="X169" s="58" t="b">
        <v>0</v>
      </c>
      <c r="Y169" s="225">
        <v>0.0</v>
      </c>
      <c r="Z169" s="225">
        <v>0.0</v>
      </c>
      <c r="AA169" s="225">
        <v>10.0</v>
      </c>
      <c r="AB169" s="254"/>
      <c r="AC169" s="254"/>
      <c r="AD169" s="254"/>
      <c r="AE169" s="58" t="s">
        <v>1967</v>
      </c>
      <c r="AF169" s="58">
        <v>1.0</v>
      </c>
      <c r="AG169" s="58" t="s">
        <v>1968</v>
      </c>
      <c r="AJ169" s="58" t="s">
        <v>2005</v>
      </c>
    </row>
    <row r="170" ht="22.5" customHeight="1">
      <c r="A170" s="58">
        <v>169.0</v>
      </c>
      <c r="B170" s="257">
        <v>45805.0</v>
      </c>
      <c r="C170" s="253">
        <v>2.06878532086095E14</v>
      </c>
      <c r="D170" s="58" t="s">
        <v>1563</v>
      </c>
      <c r="E170" s="255">
        <v>45799.65678240741</v>
      </c>
      <c r="F170" s="255">
        <v>45799.65709490741</v>
      </c>
      <c r="G170" s="255">
        <v>45799.68216435185</v>
      </c>
      <c r="H170" s="58">
        <v>21.0</v>
      </c>
      <c r="I170" s="225">
        <v>509.0</v>
      </c>
      <c r="J170" s="225">
        <v>509.24</v>
      </c>
      <c r="K170" s="225">
        <v>-0.24</v>
      </c>
      <c r="L170" s="225">
        <v>24.26</v>
      </c>
      <c r="M170" s="225">
        <v>11.88</v>
      </c>
      <c r="N170" s="225">
        <v>11.88</v>
      </c>
      <c r="O170" s="225">
        <v>0.0</v>
      </c>
      <c r="P170" s="225">
        <v>0.25</v>
      </c>
      <c r="Q170" s="225">
        <v>0.25</v>
      </c>
      <c r="R170" s="225">
        <v>0.0</v>
      </c>
      <c r="S170" s="225">
        <v>0.0</v>
      </c>
      <c r="T170" s="225">
        <v>0.0</v>
      </c>
      <c r="U170" s="225">
        <v>0.0</v>
      </c>
      <c r="V170" s="58" t="b">
        <v>0</v>
      </c>
      <c r="W170" s="58" t="b">
        <v>0</v>
      </c>
      <c r="X170" s="58" t="b">
        <v>0</v>
      </c>
      <c r="Y170" s="225">
        <v>0.0</v>
      </c>
      <c r="Z170" s="225">
        <v>0.0</v>
      </c>
      <c r="AA170" s="225">
        <v>10.0</v>
      </c>
      <c r="AB170" s="254"/>
      <c r="AC170" s="254"/>
      <c r="AD170" s="254"/>
      <c r="AE170" s="58" t="s">
        <v>1967</v>
      </c>
      <c r="AF170" s="58">
        <v>1.0</v>
      </c>
      <c r="AG170" s="58" t="s">
        <v>1968</v>
      </c>
      <c r="AJ170" s="58" t="s">
        <v>1987</v>
      </c>
    </row>
    <row r="171" ht="22.5" customHeight="1">
      <c r="A171" s="58">
        <v>170.0</v>
      </c>
      <c r="B171" s="257">
        <v>45805.0</v>
      </c>
      <c r="C171" s="253">
        <v>2.06892141884888E14</v>
      </c>
      <c r="D171" s="58" t="s">
        <v>1563</v>
      </c>
      <c r="E171" s="255">
        <v>45799.814618055556</v>
      </c>
      <c r="F171" s="255">
        <v>45799.81482638889</v>
      </c>
      <c r="G171" s="255">
        <v>45799.84336805555</v>
      </c>
      <c r="H171" s="58">
        <v>21.0</v>
      </c>
      <c r="I171" s="225">
        <v>664.0</v>
      </c>
      <c r="J171" s="225">
        <v>601.12</v>
      </c>
      <c r="K171" s="225">
        <v>62.88</v>
      </c>
      <c r="L171" s="225">
        <v>28.62</v>
      </c>
      <c r="M171" s="225">
        <v>14.06</v>
      </c>
      <c r="N171" s="225">
        <v>14.06</v>
      </c>
      <c r="O171" s="225">
        <v>0.0</v>
      </c>
      <c r="P171" s="225">
        <v>0.25</v>
      </c>
      <c r="Q171" s="225">
        <v>0.25</v>
      </c>
      <c r="R171" s="225">
        <v>0.0</v>
      </c>
      <c r="S171" s="225">
        <v>0.0</v>
      </c>
      <c r="T171" s="225">
        <v>0.0</v>
      </c>
      <c r="U171" s="225">
        <v>0.0</v>
      </c>
      <c r="V171" s="58" t="b">
        <v>0</v>
      </c>
      <c r="W171" s="58" t="b">
        <v>0</v>
      </c>
      <c r="X171" s="58" t="b">
        <v>0</v>
      </c>
      <c r="Y171" s="225">
        <v>62.5</v>
      </c>
      <c r="Z171" s="225">
        <v>0.0</v>
      </c>
      <c r="AA171" s="225">
        <v>10.0</v>
      </c>
      <c r="AB171" s="254"/>
      <c r="AC171" s="254"/>
      <c r="AD171" s="254"/>
      <c r="AE171" s="58" t="s">
        <v>1967</v>
      </c>
      <c r="AF171" s="58">
        <v>1.0</v>
      </c>
      <c r="AG171" s="58" t="s">
        <v>1968</v>
      </c>
      <c r="AJ171" s="58" t="s">
        <v>1999</v>
      </c>
    </row>
    <row r="172" ht="22.5" customHeight="1">
      <c r="A172" s="58">
        <v>171.0</v>
      </c>
      <c r="B172" s="257">
        <v>45805.0</v>
      </c>
      <c r="C172" s="253">
        <v>2.06893697047692E14</v>
      </c>
      <c r="D172" s="58" t="s">
        <v>1563</v>
      </c>
      <c r="E172" s="255">
        <v>45799.83244212963</v>
      </c>
      <c r="F172" s="255">
        <v>45799.8325462963</v>
      </c>
      <c r="G172" s="255">
        <v>45799.847604166665</v>
      </c>
      <c r="H172" s="58">
        <v>21.0</v>
      </c>
      <c r="I172" s="225">
        <v>367.0</v>
      </c>
      <c r="J172" s="225">
        <v>367.5</v>
      </c>
      <c r="K172" s="225">
        <v>-0.5</v>
      </c>
      <c r="L172" s="225">
        <v>17.5</v>
      </c>
      <c r="M172" s="225">
        <v>8.75</v>
      </c>
      <c r="N172" s="225">
        <v>8.75</v>
      </c>
      <c r="O172" s="225">
        <v>0.0</v>
      </c>
      <c r="P172" s="225">
        <v>0.0</v>
      </c>
      <c r="Q172" s="225">
        <v>0.0</v>
      </c>
      <c r="R172" s="225">
        <v>0.0</v>
      </c>
      <c r="S172" s="225">
        <v>0.0</v>
      </c>
      <c r="T172" s="225">
        <v>0.0</v>
      </c>
      <c r="U172" s="225">
        <v>0.0</v>
      </c>
      <c r="V172" s="58" t="b">
        <v>0</v>
      </c>
      <c r="W172" s="58" t="b">
        <v>0</v>
      </c>
      <c r="X172" s="58" t="b">
        <v>0</v>
      </c>
      <c r="Y172" s="225">
        <v>0.0</v>
      </c>
      <c r="Z172" s="225">
        <v>0.0</v>
      </c>
      <c r="AA172" s="225">
        <v>0.0</v>
      </c>
      <c r="AB172" s="254"/>
      <c r="AC172" s="254"/>
      <c r="AD172" s="254"/>
      <c r="AE172" s="58" t="s">
        <v>1967</v>
      </c>
      <c r="AF172" s="58">
        <v>1.0</v>
      </c>
      <c r="AG172" s="58" t="s">
        <v>1968</v>
      </c>
      <c r="AJ172" s="58" t="s">
        <v>2036</v>
      </c>
    </row>
    <row r="173" ht="22.5" customHeight="1">
      <c r="A173" s="58">
        <v>172.0</v>
      </c>
      <c r="B173" s="257">
        <v>45805.0</v>
      </c>
      <c r="C173" s="253">
        <v>2.06957813675974E14</v>
      </c>
      <c r="D173" s="58" t="s">
        <v>1563</v>
      </c>
      <c r="E173" s="255">
        <v>45800.57439814815</v>
      </c>
      <c r="F173" s="255">
        <v>45800.57462962963</v>
      </c>
      <c r="G173" s="255">
        <v>45800.60592592593</v>
      </c>
      <c r="H173" s="58">
        <v>21.0</v>
      </c>
      <c r="I173" s="225">
        <v>648.0</v>
      </c>
      <c r="J173" s="225">
        <v>586.94</v>
      </c>
      <c r="K173" s="225">
        <v>61.06</v>
      </c>
      <c r="L173" s="225">
        <v>27.96</v>
      </c>
      <c r="M173" s="225">
        <v>13.73</v>
      </c>
      <c r="N173" s="225">
        <v>13.73</v>
      </c>
      <c r="O173" s="225">
        <v>0.0</v>
      </c>
      <c r="P173" s="225">
        <v>0.25</v>
      </c>
      <c r="Q173" s="225">
        <v>0.25</v>
      </c>
      <c r="R173" s="225">
        <v>0.0</v>
      </c>
      <c r="S173" s="225">
        <v>0.0</v>
      </c>
      <c r="T173" s="225">
        <v>0.0</v>
      </c>
      <c r="U173" s="225">
        <v>0.0</v>
      </c>
      <c r="V173" s="58" t="b">
        <v>0</v>
      </c>
      <c r="W173" s="58" t="b">
        <v>0</v>
      </c>
      <c r="X173" s="58" t="b">
        <v>0</v>
      </c>
      <c r="Y173" s="225">
        <v>61.0</v>
      </c>
      <c r="Z173" s="225">
        <v>0.0</v>
      </c>
      <c r="AA173" s="225">
        <v>10.0</v>
      </c>
      <c r="AB173" s="254"/>
      <c r="AC173" s="254"/>
      <c r="AD173" s="254"/>
      <c r="AE173" s="58" t="s">
        <v>1967</v>
      </c>
      <c r="AF173" s="58">
        <v>2.0</v>
      </c>
      <c r="AG173" s="58" t="s">
        <v>1968</v>
      </c>
      <c r="AJ173" s="58" t="s">
        <v>2018</v>
      </c>
      <c r="AK173" s="58" t="s">
        <v>2013</v>
      </c>
    </row>
    <row r="174" ht="22.5" customHeight="1">
      <c r="A174" s="58">
        <v>173.0</v>
      </c>
      <c r="B174" s="257">
        <v>45805.0</v>
      </c>
      <c r="C174" s="253">
        <v>2.06968626353153E14</v>
      </c>
      <c r="D174" s="58" t="s">
        <v>1563</v>
      </c>
      <c r="E174" s="255">
        <v>45800.69961805556</v>
      </c>
      <c r="F174" s="255">
        <v>45800.70407407408</v>
      </c>
      <c r="G174" s="255">
        <v>45800.730578703704</v>
      </c>
      <c r="H174" s="58">
        <v>21.0</v>
      </c>
      <c r="I174" s="225">
        <v>1428.0</v>
      </c>
      <c r="J174" s="225">
        <v>1428.0</v>
      </c>
      <c r="K174" s="225">
        <v>0.0</v>
      </c>
      <c r="L174" s="225">
        <v>68.0</v>
      </c>
      <c r="M174" s="225">
        <v>33.5</v>
      </c>
      <c r="N174" s="225">
        <v>33.5</v>
      </c>
      <c r="O174" s="225">
        <v>0.0</v>
      </c>
      <c r="P174" s="225">
        <v>0.5</v>
      </c>
      <c r="Q174" s="225">
        <v>0.5</v>
      </c>
      <c r="R174" s="225">
        <v>0.0</v>
      </c>
      <c r="S174" s="225">
        <v>0.0</v>
      </c>
      <c r="T174" s="225">
        <v>0.0</v>
      </c>
      <c r="U174" s="225">
        <v>0.0</v>
      </c>
      <c r="V174" s="58" t="b">
        <v>0</v>
      </c>
      <c r="W174" s="58" t="b">
        <v>0</v>
      </c>
      <c r="X174" s="58" t="b">
        <v>0</v>
      </c>
      <c r="Y174" s="225">
        <v>0.0</v>
      </c>
      <c r="Z174" s="225">
        <v>0.0</v>
      </c>
      <c r="AA174" s="225">
        <v>20.0</v>
      </c>
      <c r="AB174" s="254"/>
      <c r="AC174" s="254"/>
      <c r="AD174" s="254"/>
      <c r="AE174" s="58" t="s">
        <v>1967</v>
      </c>
      <c r="AF174" s="58">
        <v>2.0</v>
      </c>
      <c r="AG174" s="58" t="s">
        <v>1968</v>
      </c>
      <c r="AJ174" s="58" t="s">
        <v>1975</v>
      </c>
      <c r="AK174" s="58" t="s">
        <v>2053</v>
      </c>
    </row>
    <row r="175" ht="22.5" customHeight="1">
      <c r="A175" s="58">
        <v>174.0</v>
      </c>
      <c r="B175" s="257">
        <v>45805.0</v>
      </c>
      <c r="C175" s="253">
        <v>2.06977340433888E14</v>
      </c>
      <c r="D175" s="58" t="s">
        <v>1563</v>
      </c>
      <c r="E175" s="255">
        <v>45800.80030092593</v>
      </c>
      <c r="F175" s="255">
        <v>45800.800462962965</v>
      </c>
      <c r="G175" s="255">
        <v>45800.84431712963</v>
      </c>
      <c r="H175" s="58">
        <v>21.0</v>
      </c>
      <c r="I175" s="225">
        <v>1165.0</v>
      </c>
      <c r="J175" s="225">
        <v>1054.72</v>
      </c>
      <c r="K175" s="225">
        <v>110.28</v>
      </c>
      <c r="L175" s="225">
        <v>50.22</v>
      </c>
      <c r="M175" s="225">
        <v>24.86</v>
      </c>
      <c r="N175" s="225">
        <v>24.86</v>
      </c>
      <c r="O175" s="225">
        <v>0.0</v>
      </c>
      <c r="P175" s="225">
        <v>0.25</v>
      </c>
      <c r="Q175" s="225">
        <v>0.25</v>
      </c>
      <c r="R175" s="225">
        <v>0.0</v>
      </c>
      <c r="S175" s="225">
        <v>0.0</v>
      </c>
      <c r="T175" s="225">
        <v>0.0</v>
      </c>
      <c r="U175" s="225">
        <v>0.0</v>
      </c>
      <c r="V175" s="58" t="b">
        <v>0</v>
      </c>
      <c r="W175" s="58" t="b">
        <v>0</v>
      </c>
      <c r="X175" s="58" t="b">
        <v>0</v>
      </c>
      <c r="Y175" s="225">
        <v>110.5</v>
      </c>
      <c r="Z175" s="225">
        <v>0.0</v>
      </c>
      <c r="AA175" s="225">
        <v>10.0</v>
      </c>
      <c r="AB175" s="254"/>
      <c r="AC175" s="254"/>
      <c r="AD175" s="254"/>
      <c r="AE175" s="58" t="s">
        <v>1967</v>
      </c>
      <c r="AF175" s="58">
        <v>2.0</v>
      </c>
      <c r="AG175" s="58" t="s">
        <v>1968</v>
      </c>
      <c r="AJ175" s="58" t="s">
        <v>1973</v>
      </c>
      <c r="AK175" s="58" t="s">
        <v>1974</v>
      </c>
    </row>
    <row r="176" ht="22.5" customHeight="1">
      <c r="A176" s="58">
        <v>175.0</v>
      </c>
      <c r="B176" s="257">
        <v>45805.0</v>
      </c>
      <c r="C176" s="253">
        <v>2.06981066752981E14</v>
      </c>
      <c r="D176" s="58" t="s">
        <v>1563</v>
      </c>
      <c r="E176" s="255">
        <v>45800.84378472222</v>
      </c>
      <c r="F176" s="255">
        <v>45800.84390046296</v>
      </c>
      <c r="G176" s="255">
        <v>45800.87621527778</v>
      </c>
      <c r="H176" s="58">
        <v>21.0</v>
      </c>
      <c r="I176" s="225">
        <v>1024.0</v>
      </c>
      <c r="J176" s="225">
        <v>927.14</v>
      </c>
      <c r="K176" s="225">
        <v>96.86</v>
      </c>
      <c r="L176" s="225">
        <v>44.16</v>
      </c>
      <c r="M176" s="225">
        <v>21.83</v>
      </c>
      <c r="N176" s="225">
        <v>21.83</v>
      </c>
      <c r="O176" s="225">
        <v>0.0</v>
      </c>
      <c r="P176" s="225">
        <v>0.25</v>
      </c>
      <c r="Q176" s="225">
        <v>0.25</v>
      </c>
      <c r="R176" s="225">
        <v>0.0</v>
      </c>
      <c r="S176" s="225">
        <v>0.0</v>
      </c>
      <c r="T176" s="225">
        <v>0.0</v>
      </c>
      <c r="U176" s="225">
        <v>0.0</v>
      </c>
      <c r="V176" s="58" t="b">
        <v>0</v>
      </c>
      <c r="W176" s="58" t="b">
        <v>0</v>
      </c>
      <c r="X176" s="58" t="b">
        <v>0</v>
      </c>
      <c r="Y176" s="225">
        <v>97.0</v>
      </c>
      <c r="Z176" s="225">
        <v>0.0</v>
      </c>
      <c r="AA176" s="225">
        <v>10.0</v>
      </c>
      <c r="AB176" s="254"/>
      <c r="AC176" s="254"/>
      <c r="AD176" s="254"/>
      <c r="AE176" s="58" t="s">
        <v>1967</v>
      </c>
      <c r="AF176" s="58">
        <v>1.0</v>
      </c>
      <c r="AG176" s="58" t="s">
        <v>1968</v>
      </c>
      <c r="AJ176" s="58" t="s">
        <v>2073</v>
      </c>
    </row>
    <row r="177" ht="22.5" customHeight="1">
      <c r="A177" s="58">
        <v>176.0</v>
      </c>
      <c r="B177" s="257">
        <v>45805.0</v>
      </c>
      <c r="C177" s="253">
        <v>2.06984438566775E14</v>
      </c>
      <c r="D177" s="58" t="s">
        <v>1563</v>
      </c>
      <c r="E177" s="255">
        <v>45800.88240740741</v>
      </c>
      <c r="F177" s="255">
        <v>45800.88270833333</v>
      </c>
      <c r="G177" s="255">
        <v>45800.91678240741</v>
      </c>
      <c r="H177" s="58">
        <v>21.0</v>
      </c>
      <c r="I177" s="225">
        <v>493.0</v>
      </c>
      <c r="J177" s="225">
        <v>493.5</v>
      </c>
      <c r="K177" s="225">
        <v>-0.5</v>
      </c>
      <c r="L177" s="225">
        <v>23.5</v>
      </c>
      <c r="M177" s="225">
        <v>11.75</v>
      </c>
      <c r="N177" s="225">
        <v>11.75</v>
      </c>
      <c r="O177" s="225">
        <v>0.0</v>
      </c>
      <c r="P177" s="225">
        <v>0.0</v>
      </c>
      <c r="Q177" s="225">
        <v>0.0</v>
      </c>
      <c r="R177" s="225">
        <v>0.0</v>
      </c>
      <c r="S177" s="225">
        <v>0.0</v>
      </c>
      <c r="T177" s="225">
        <v>0.0</v>
      </c>
      <c r="U177" s="225">
        <v>0.0</v>
      </c>
      <c r="V177" s="58" t="b">
        <v>0</v>
      </c>
      <c r="W177" s="58" t="b">
        <v>0</v>
      </c>
      <c r="X177" s="58" t="b">
        <v>0</v>
      </c>
      <c r="Y177" s="225">
        <v>0.0</v>
      </c>
      <c r="Z177" s="225">
        <v>0.0</v>
      </c>
      <c r="AA177" s="225">
        <v>0.0</v>
      </c>
      <c r="AB177" s="254"/>
      <c r="AC177" s="254"/>
      <c r="AD177" s="254"/>
      <c r="AE177" s="58" t="s">
        <v>1967</v>
      </c>
      <c r="AF177" s="58">
        <v>1.0</v>
      </c>
      <c r="AG177" s="58" t="s">
        <v>1968</v>
      </c>
      <c r="AJ177" s="58" t="s">
        <v>2074</v>
      </c>
    </row>
    <row r="178" ht="22.5" customHeight="1">
      <c r="A178" s="58">
        <v>177.0</v>
      </c>
      <c r="B178" s="257">
        <v>45805.0</v>
      </c>
      <c r="C178" s="253">
        <v>2.06986078089069E14</v>
      </c>
      <c r="D178" s="58" t="s">
        <v>1563</v>
      </c>
      <c r="E178" s="255">
        <v>45800.90138888889</v>
      </c>
      <c r="F178" s="255">
        <v>45800.90194444444</v>
      </c>
      <c r="G178" s="255">
        <v>45800.93082175926</v>
      </c>
      <c r="H178" s="58">
        <v>21.0</v>
      </c>
      <c r="I178" s="225">
        <v>611.0</v>
      </c>
      <c r="J178" s="225">
        <v>553.88</v>
      </c>
      <c r="K178" s="225">
        <v>57.12</v>
      </c>
      <c r="L178" s="225">
        <v>26.38</v>
      </c>
      <c r="M178" s="225">
        <v>12.94</v>
      </c>
      <c r="N178" s="225">
        <v>12.94</v>
      </c>
      <c r="O178" s="225">
        <v>0.0</v>
      </c>
      <c r="P178" s="225">
        <v>0.25</v>
      </c>
      <c r="Q178" s="225">
        <v>0.25</v>
      </c>
      <c r="R178" s="225">
        <v>0.0</v>
      </c>
      <c r="S178" s="225">
        <v>0.0</v>
      </c>
      <c r="T178" s="225">
        <v>0.0</v>
      </c>
      <c r="U178" s="225">
        <v>0.0</v>
      </c>
      <c r="V178" s="58" t="b">
        <v>0</v>
      </c>
      <c r="W178" s="58" t="b">
        <v>0</v>
      </c>
      <c r="X178" s="58" t="b">
        <v>0</v>
      </c>
      <c r="Y178" s="225">
        <v>57.5</v>
      </c>
      <c r="Z178" s="225">
        <v>0.0</v>
      </c>
      <c r="AA178" s="225">
        <v>10.0</v>
      </c>
      <c r="AB178" s="254"/>
      <c r="AC178" s="254"/>
      <c r="AD178" s="254"/>
      <c r="AE178" s="58" t="s">
        <v>1967</v>
      </c>
      <c r="AF178" s="58">
        <v>1.0</v>
      </c>
      <c r="AG178" s="58" t="s">
        <v>1968</v>
      </c>
      <c r="AJ178" s="58" t="s">
        <v>2008</v>
      </c>
    </row>
    <row r="179" ht="22.5" customHeight="1">
      <c r="A179" s="58">
        <v>178.0</v>
      </c>
      <c r="B179" s="257">
        <v>45805.0</v>
      </c>
      <c r="C179" s="253">
        <v>2.06991226843513E14</v>
      </c>
      <c r="D179" s="58" t="s">
        <v>1563</v>
      </c>
      <c r="E179" s="255">
        <v>45800.9609837963</v>
      </c>
      <c r="F179" s="255">
        <v>45800.96114583333</v>
      </c>
      <c r="G179" s="255">
        <v>45800.988171296296</v>
      </c>
      <c r="H179" s="58">
        <v>21.0</v>
      </c>
      <c r="I179" s="225">
        <v>768.0</v>
      </c>
      <c r="J179" s="225">
        <v>695.62</v>
      </c>
      <c r="K179" s="225">
        <v>72.38</v>
      </c>
      <c r="L179" s="225">
        <v>33.12</v>
      </c>
      <c r="M179" s="225">
        <v>16.31</v>
      </c>
      <c r="N179" s="225">
        <v>16.31</v>
      </c>
      <c r="O179" s="225">
        <v>0.0</v>
      </c>
      <c r="P179" s="225">
        <v>0.25</v>
      </c>
      <c r="Q179" s="225">
        <v>0.25</v>
      </c>
      <c r="R179" s="225">
        <v>0.0</v>
      </c>
      <c r="S179" s="225">
        <v>0.0</v>
      </c>
      <c r="T179" s="225">
        <v>0.0</v>
      </c>
      <c r="U179" s="225">
        <v>0.0</v>
      </c>
      <c r="V179" s="58" t="b">
        <v>0</v>
      </c>
      <c r="W179" s="58" t="b">
        <v>0</v>
      </c>
      <c r="X179" s="58" t="b">
        <v>0</v>
      </c>
      <c r="Y179" s="225">
        <v>72.5</v>
      </c>
      <c r="Z179" s="225">
        <v>0.0</v>
      </c>
      <c r="AA179" s="225">
        <v>10.0</v>
      </c>
      <c r="AB179" s="254"/>
      <c r="AC179" s="254"/>
      <c r="AD179" s="254"/>
      <c r="AE179" s="58" t="s">
        <v>1967</v>
      </c>
      <c r="AF179" s="58">
        <v>1.0</v>
      </c>
      <c r="AG179" s="58" t="s">
        <v>1968</v>
      </c>
      <c r="AJ179" s="58" t="s">
        <v>2030</v>
      </c>
    </row>
    <row r="180" ht="22.5" customHeight="1">
      <c r="A180" s="58">
        <v>179.0</v>
      </c>
      <c r="B180" s="257">
        <v>45805.0</v>
      </c>
      <c r="C180" s="253">
        <v>2.07042708189062E14</v>
      </c>
      <c r="D180" s="58" t="s">
        <v>1563</v>
      </c>
      <c r="E180" s="255">
        <v>45801.557280092595</v>
      </c>
      <c r="F180" s="255">
        <v>45801.55756944444</v>
      </c>
      <c r="G180" s="255">
        <v>45801.58519675926</v>
      </c>
      <c r="H180" s="58">
        <v>21.0</v>
      </c>
      <c r="I180" s="225">
        <v>732.0</v>
      </c>
      <c r="J180" s="225">
        <v>665.7</v>
      </c>
      <c r="K180" s="225">
        <v>66.3</v>
      </c>
      <c r="L180" s="225">
        <v>31.7</v>
      </c>
      <c r="M180" s="225">
        <v>15.6</v>
      </c>
      <c r="N180" s="225">
        <v>15.6</v>
      </c>
      <c r="O180" s="225">
        <v>0.0</v>
      </c>
      <c r="P180" s="225">
        <v>0.25</v>
      </c>
      <c r="Q180" s="225">
        <v>0.25</v>
      </c>
      <c r="R180" s="225">
        <v>0.0</v>
      </c>
      <c r="S180" s="225">
        <v>0.0</v>
      </c>
      <c r="T180" s="225">
        <v>0.0</v>
      </c>
      <c r="U180" s="225">
        <v>0.0</v>
      </c>
      <c r="V180" s="58" t="b">
        <v>0</v>
      </c>
      <c r="W180" s="58" t="b">
        <v>0</v>
      </c>
      <c r="X180" s="58" t="b">
        <v>0</v>
      </c>
      <c r="Y180" s="225">
        <v>66.0</v>
      </c>
      <c r="Z180" s="225">
        <v>0.0</v>
      </c>
      <c r="AA180" s="225">
        <v>10.0</v>
      </c>
      <c r="AB180" s="254"/>
      <c r="AC180" s="254"/>
      <c r="AD180" s="254"/>
      <c r="AE180" s="58" t="s">
        <v>1967</v>
      </c>
      <c r="AF180" s="58">
        <v>1.0</v>
      </c>
      <c r="AG180" s="58" t="s">
        <v>1968</v>
      </c>
      <c r="AJ180" s="58" t="s">
        <v>2075</v>
      </c>
    </row>
    <row r="181" ht="22.5" customHeight="1">
      <c r="A181" s="58">
        <v>180.0</v>
      </c>
      <c r="B181" s="257">
        <v>45805.0</v>
      </c>
      <c r="C181" s="253">
        <v>2.07051887111039E14</v>
      </c>
      <c r="D181" s="58" t="s">
        <v>1563</v>
      </c>
      <c r="E181" s="255">
        <v>45801.663194444445</v>
      </c>
      <c r="F181" s="255">
        <v>45801.663506944446</v>
      </c>
      <c r="G181" s="255">
        <v>45801.690034722225</v>
      </c>
      <c r="H181" s="58">
        <v>21.0</v>
      </c>
      <c r="I181" s="225">
        <v>367.0</v>
      </c>
      <c r="J181" s="225">
        <v>367.5</v>
      </c>
      <c r="K181" s="225">
        <v>-0.5</v>
      </c>
      <c r="L181" s="225">
        <v>17.5</v>
      </c>
      <c r="M181" s="225">
        <v>8.75</v>
      </c>
      <c r="N181" s="225">
        <v>8.75</v>
      </c>
      <c r="O181" s="225">
        <v>0.0</v>
      </c>
      <c r="P181" s="225">
        <v>0.0</v>
      </c>
      <c r="Q181" s="225">
        <v>0.0</v>
      </c>
      <c r="R181" s="225">
        <v>0.0</v>
      </c>
      <c r="S181" s="225">
        <v>0.0</v>
      </c>
      <c r="T181" s="225">
        <v>0.0</v>
      </c>
      <c r="U181" s="225">
        <v>0.0</v>
      </c>
      <c r="V181" s="58" t="b">
        <v>0</v>
      </c>
      <c r="W181" s="58" t="b">
        <v>0</v>
      </c>
      <c r="X181" s="58" t="b">
        <v>0</v>
      </c>
      <c r="Y181" s="225">
        <v>0.0</v>
      </c>
      <c r="Z181" s="225">
        <v>0.0</v>
      </c>
      <c r="AA181" s="225">
        <v>0.0</v>
      </c>
      <c r="AB181" s="254"/>
      <c r="AC181" s="254"/>
      <c r="AD181" s="254"/>
      <c r="AE181" s="58" t="s">
        <v>1967</v>
      </c>
      <c r="AF181" s="58">
        <v>1.0</v>
      </c>
      <c r="AG181" s="58" t="s">
        <v>1968</v>
      </c>
      <c r="AJ181" s="58" t="s">
        <v>2036</v>
      </c>
    </row>
    <row r="182" ht="22.5" customHeight="1">
      <c r="A182" s="58">
        <v>181.0</v>
      </c>
      <c r="B182" s="257">
        <v>45805.0</v>
      </c>
      <c r="C182" s="253">
        <v>2.07056939709199E14</v>
      </c>
      <c r="D182" s="58" t="s">
        <v>1563</v>
      </c>
      <c r="E182" s="255">
        <v>45801.721666666665</v>
      </c>
      <c r="F182" s="255">
        <v>45801.72212962963</v>
      </c>
      <c r="G182" s="255">
        <v>45801.76068287037</v>
      </c>
      <c r="H182" s="58">
        <v>21.0</v>
      </c>
      <c r="I182" s="225">
        <v>575.0</v>
      </c>
      <c r="J182" s="225">
        <v>520.8</v>
      </c>
      <c r="K182" s="225">
        <v>54.2</v>
      </c>
      <c r="L182" s="225">
        <v>24.8</v>
      </c>
      <c r="M182" s="225">
        <v>12.15</v>
      </c>
      <c r="N182" s="225">
        <v>12.15</v>
      </c>
      <c r="O182" s="225">
        <v>0.0</v>
      </c>
      <c r="P182" s="225">
        <v>0.25</v>
      </c>
      <c r="Q182" s="225">
        <v>0.25</v>
      </c>
      <c r="R182" s="225">
        <v>0.0</v>
      </c>
      <c r="S182" s="225">
        <v>0.0</v>
      </c>
      <c r="T182" s="225">
        <v>0.0</v>
      </c>
      <c r="U182" s="225">
        <v>0.0</v>
      </c>
      <c r="V182" s="58" t="b">
        <v>0</v>
      </c>
      <c r="W182" s="58" t="b">
        <v>0</v>
      </c>
      <c r="X182" s="58" t="b">
        <v>0</v>
      </c>
      <c r="Y182" s="225">
        <v>54.0</v>
      </c>
      <c r="Z182" s="225">
        <v>0.0</v>
      </c>
      <c r="AA182" s="225">
        <v>10.0</v>
      </c>
      <c r="AB182" s="254"/>
      <c r="AC182" s="254"/>
      <c r="AD182" s="254"/>
      <c r="AE182" s="58" t="s">
        <v>1967</v>
      </c>
      <c r="AF182" s="58">
        <v>1.0</v>
      </c>
      <c r="AG182" s="58" t="s">
        <v>1968</v>
      </c>
      <c r="AJ182" s="58" t="s">
        <v>2076</v>
      </c>
    </row>
    <row r="183" ht="22.5" customHeight="1">
      <c r="A183" s="58">
        <v>182.0</v>
      </c>
      <c r="B183" s="257">
        <v>45805.0</v>
      </c>
      <c r="C183" s="253">
        <v>2.07062050161607E14</v>
      </c>
      <c r="D183" s="58" t="s">
        <v>1563</v>
      </c>
      <c r="E183" s="255">
        <v>45801.781273148146</v>
      </c>
      <c r="F183" s="255">
        <v>45801.78192129629</v>
      </c>
      <c r="G183" s="255">
        <v>45801.81550925926</v>
      </c>
      <c r="H183" s="58">
        <v>21.0</v>
      </c>
      <c r="I183" s="225">
        <v>1280.0</v>
      </c>
      <c r="J183" s="225">
        <v>1157.62</v>
      </c>
      <c r="K183" s="225">
        <v>122.38</v>
      </c>
      <c r="L183" s="225">
        <v>55.12</v>
      </c>
      <c r="M183" s="225">
        <v>27.56</v>
      </c>
      <c r="N183" s="225">
        <v>27.56</v>
      </c>
      <c r="O183" s="225">
        <v>0.0</v>
      </c>
      <c r="P183" s="225">
        <v>0.0</v>
      </c>
      <c r="Q183" s="225">
        <v>0.0</v>
      </c>
      <c r="R183" s="225">
        <v>0.0</v>
      </c>
      <c r="S183" s="225">
        <v>0.0</v>
      </c>
      <c r="T183" s="225">
        <v>0.0</v>
      </c>
      <c r="U183" s="225">
        <v>0.0</v>
      </c>
      <c r="V183" s="58" t="b">
        <v>0</v>
      </c>
      <c r="W183" s="58" t="b">
        <v>0</v>
      </c>
      <c r="X183" s="58" t="b">
        <v>0</v>
      </c>
      <c r="Y183" s="225">
        <v>122.5</v>
      </c>
      <c r="Z183" s="225">
        <v>0.0</v>
      </c>
      <c r="AA183" s="225">
        <v>0.0</v>
      </c>
      <c r="AB183" s="254"/>
      <c r="AC183" s="254"/>
      <c r="AD183" s="254"/>
      <c r="AE183" s="58" t="s">
        <v>1967</v>
      </c>
      <c r="AF183" s="58">
        <v>2.0</v>
      </c>
      <c r="AG183" s="58" t="s">
        <v>1968</v>
      </c>
      <c r="AJ183" s="58" t="s">
        <v>2077</v>
      </c>
      <c r="AK183" s="58" t="s">
        <v>1982</v>
      </c>
    </row>
    <row r="184" ht="22.5" customHeight="1">
      <c r="A184" s="58">
        <v>183.0</v>
      </c>
      <c r="B184" s="257">
        <v>45805.0</v>
      </c>
      <c r="C184" s="253">
        <v>2.07065083599143E14</v>
      </c>
      <c r="D184" s="58" t="s">
        <v>1563</v>
      </c>
      <c r="E184" s="255">
        <v>45801.81625</v>
      </c>
      <c r="F184" s="255">
        <v>45801.81663194444</v>
      </c>
      <c r="G184" s="255">
        <v>45801.84415509259</v>
      </c>
      <c r="H184" s="58">
        <v>21.0</v>
      </c>
      <c r="I184" s="225">
        <v>685.0</v>
      </c>
      <c r="J184" s="225">
        <v>620.02</v>
      </c>
      <c r="K184" s="225">
        <v>64.98</v>
      </c>
      <c r="L184" s="225">
        <v>29.52</v>
      </c>
      <c r="M184" s="225">
        <v>14.51</v>
      </c>
      <c r="N184" s="225">
        <v>14.51</v>
      </c>
      <c r="O184" s="225">
        <v>0.0</v>
      </c>
      <c r="P184" s="225">
        <v>0.25</v>
      </c>
      <c r="Q184" s="225">
        <v>0.25</v>
      </c>
      <c r="R184" s="225">
        <v>0.0</v>
      </c>
      <c r="S184" s="225">
        <v>0.0</v>
      </c>
      <c r="T184" s="225">
        <v>0.0</v>
      </c>
      <c r="U184" s="225">
        <v>0.0</v>
      </c>
      <c r="V184" s="58" t="b">
        <v>0</v>
      </c>
      <c r="W184" s="58" t="b">
        <v>0</v>
      </c>
      <c r="X184" s="58" t="b">
        <v>0</v>
      </c>
      <c r="Y184" s="225">
        <v>64.5</v>
      </c>
      <c r="Z184" s="225">
        <v>0.0</v>
      </c>
      <c r="AA184" s="225">
        <v>10.0</v>
      </c>
      <c r="AB184" s="254"/>
      <c r="AC184" s="254"/>
      <c r="AD184" s="254"/>
      <c r="AE184" s="58" t="s">
        <v>1967</v>
      </c>
      <c r="AF184" s="58">
        <v>1.0</v>
      </c>
      <c r="AG184" s="58" t="s">
        <v>1968</v>
      </c>
      <c r="AJ184" s="58" t="s">
        <v>2026</v>
      </c>
    </row>
    <row r="185" ht="22.5" customHeight="1">
      <c r="A185" s="58">
        <v>184.0</v>
      </c>
      <c r="B185" s="257">
        <v>45805.0</v>
      </c>
      <c r="C185" s="253">
        <v>2.07066146589024E14</v>
      </c>
      <c r="D185" s="58" t="s">
        <v>1563</v>
      </c>
      <c r="E185" s="255">
        <v>45801.82829861111</v>
      </c>
      <c r="F185" s="255">
        <v>45801.82849537037</v>
      </c>
      <c r="G185" s="255">
        <v>45801.858194444445</v>
      </c>
      <c r="H185" s="58">
        <v>21.0</v>
      </c>
      <c r="I185" s="225">
        <v>784.0</v>
      </c>
      <c r="J185" s="225">
        <v>709.28</v>
      </c>
      <c r="K185" s="225">
        <v>74.72</v>
      </c>
      <c r="L185" s="225">
        <v>33.78</v>
      </c>
      <c r="M185" s="225">
        <v>16.89</v>
      </c>
      <c r="N185" s="225">
        <v>16.89</v>
      </c>
      <c r="O185" s="225">
        <v>0.0</v>
      </c>
      <c r="P185" s="225">
        <v>0.0</v>
      </c>
      <c r="Q185" s="225">
        <v>0.0</v>
      </c>
      <c r="R185" s="225">
        <v>0.0</v>
      </c>
      <c r="S185" s="225">
        <v>0.0</v>
      </c>
      <c r="T185" s="225">
        <v>0.0</v>
      </c>
      <c r="U185" s="225">
        <v>0.0</v>
      </c>
      <c r="V185" s="58" t="b">
        <v>0</v>
      </c>
      <c r="W185" s="58" t="b">
        <v>0</v>
      </c>
      <c r="X185" s="58" t="b">
        <v>0</v>
      </c>
      <c r="Y185" s="225">
        <v>74.5</v>
      </c>
      <c r="Z185" s="225">
        <v>0.0</v>
      </c>
      <c r="AA185" s="225">
        <v>0.0</v>
      </c>
      <c r="AB185" s="254"/>
      <c r="AC185" s="254"/>
      <c r="AD185" s="254"/>
      <c r="AE185" s="58" t="s">
        <v>1967</v>
      </c>
      <c r="AF185" s="58">
        <v>1.0</v>
      </c>
      <c r="AG185" s="58" t="s">
        <v>1968</v>
      </c>
      <c r="AJ185" s="58" t="s">
        <v>2041</v>
      </c>
    </row>
    <row r="186" ht="22.5" customHeight="1">
      <c r="A186" s="58">
        <v>185.0</v>
      </c>
      <c r="B186" s="257">
        <v>45805.0</v>
      </c>
      <c r="C186" s="253">
        <v>2.07073607033432E14</v>
      </c>
      <c r="D186" s="58" t="s">
        <v>1563</v>
      </c>
      <c r="E186" s="255">
        <v>45801.914456018516</v>
      </c>
      <c r="F186" s="255">
        <v>45801.91465277778</v>
      </c>
      <c r="G186" s="255">
        <v>45801.941145833334</v>
      </c>
      <c r="H186" s="58">
        <v>21.0</v>
      </c>
      <c r="I186" s="225">
        <v>1562.0</v>
      </c>
      <c r="J186" s="225">
        <v>1414.88</v>
      </c>
      <c r="K186" s="225">
        <v>147.12</v>
      </c>
      <c r="L186" s="225">
        <v>67.38</v>
      </c>
      <c r="M186" s="225">
        <v>33.19</v>
      </c>
      <c r="N186" s="225">
        <v>33.19</v>
      </c>
      <c r="O186" s="225">
        <v>0.0</v>
      </c>
      <c r="P186" s="225">
        <v>0.5</v>
      </c>
      <c r="Q186" s="225">
        <v>0.5</v>
      </c>
      <c r="R186" s="225">
        <v>0.0</v>
      </c>
      <c r="S186" s="225">
        <v>0.0</v>
      </c>
      <c r="T186" s="225">
        <v>0.0</v>
      </c>
      <c r="U186" s="225">
        <v>0.0</v>
      </c>
      <c r="V186" s="58" t="b">
        <v>0</v>
      </c>
      <c r="W186" s="58" t="b">
        <v>0</v>
      </c>
      <c r="X186" s="58" t="b">
        <v>0</v>
      </c>
      <c r="Y186" s="225">
        <v>147.5</v>
      </c>
      <c r="Z186" s="225">
        <v>0.0</v>
      </c>
      <c r="AA186" s="225">
        <v>20.0</v>
      </c>
      <c r="AB186" s="254"/>
      <c r="AC186" s="254"/>
      <c r="AD186" s="254"/>
      <c r="AE186" s="58" t="s">
        <v>1967</v>
      </c>
      <c r="AF186" s="58">
        <v>2.0</v>
      </c>
      <c r="AG186" s="58" t="s">
        <v>1968</v>
      </c>
      <c r="AJ186" s="58" t="s">
        <v>2048</v>
      </c>
      <c r="AK186" s="58" t="s">
        <v>2020</v>
      </c>
    </row>
    <row r="187" ht="22.5" customHeight="1">
      <c r="A187" s="58">
        <v>186.0</v>
      </c>
      <c r="B187" s="257">
        <v>45805.0</v>
      </c>
      <c r="C187" s="253">
        <v>2.07075401442768E14</v>
      </c>
      <c r="D187" s="58" t="s">
        <v>1563</v>
      </c>
      <c r="E187" s="255">
        <v>45801.935381944444</v>
      </c>
      <c r="F187" s="255">
        <v>45801.93555555555</v>
      </c>
      <c r="G187" s="255">
        <v>45801.96324074074</v>
      </c>
      <c r="H187" s="58">
        <v>21.0</v>
      </c>
      <c r="I187" s="225">
        <v>768.0</v>
      </c>
      <c r="J187" s="225">
        <v>695.62</v>
      </c>
      <c r="K187" s="225">
        <v>72.38</v>
      </c>
      <c r="L187" s="225">
        <v>33.12</v>
      </c>
      <c r="M187" s="225">
        <v>16.31</v>
      </c>
      <c r="N187" s="225">
        <v>16.31</v>
      </c>
      <c r="O187" s="225">
        <v>0.0</v>
      </c>
      <c r="P187" s="225">
        <v>0.25</v>
      </c>
      <c r="Q187" s="225">
        <v>0.25</v>
      </c>
      <c r="R187" s="225">
        <v>0.0</v>
      </c>
      <c r="S187" s="225">
        <v>0.0</v>
      </c>
      <c r="T187" s="225">
        <v>0.0</v>
      </c>
      <c r="U187" s="225">
        <v>0.0</v>
      </c>
      <c r="V187" s="58" t="b">
        <v>0</v>
      </c>
      <c r="W187" s="58" t="b">
        <v>0</v>
      </c>
      <c r="X187" s="58" t="b">
        <v>0</v>
      </c>
      <c r="Y187" s="225">
        <v>72.5</v>
      </c>
      <c r="Z187" s="225">
        <v>0.0</v>
      </c>
      <c r="AA187" s="225">
        <v>10.0</v>
      </c>
      <c r="AB187" s="254"/>
      <c r="AC187" s="254"/>
      <c r="AD187" s="254"/>
      <c r="AE187" s="58" t="s">
        <v>1991</v>
      </c>
      <c r="AF187" s="58">
        <v>1.0</v>
      </c>
      <c r="AG187" s="58" t="s">
        <v>1968</v>
      </c>
      <c r="AJ187" s="58" t="s">
        <v>1974</v>
      </c>
    </row>
    <row r="188" ht="22.5" customHeight="1">
      <c r="A188" s="58">
        <v>187.0</v>
      </c>
      <c r="B188" s="258">
        <v>45812.0</v>
      </c>
      <c r="C188" s="253">
        <v>2.07231253775437E14</v>
      </c>
      <c r="D188" s="58" t="s">
        <v>1563</v>
      </c>
      <c r="E188" s="255">
        <v>45803.739270833335</v>
      </c>
      <c r="F188" s="255">
        <v>45803.73939814815</v>
      </c>
      <c r="G188" s="255">
        <v>45803.779814814814</v>
      </c>
      <c r="H188" s="58">
        <v>22.0</v>
      </c>
      <c r="I188" s="225">
        <v>815.0</v>
      </c>
      <c r="J188" s="225">
        <v>738.14</v>
      </c>
      <c r="K188" s="225">
        <v>76.86</v>
      </c>
      <c r="L188" s="225">
        <v>35.16</v>
      </c>
      <c r="M188" s="225">
        <v>17.33</v>
      </c>
      <c r="N188" s="225">
        <v>17.33</v>
      </c>
      <c r="O188" s="225">
        <v>0.0</v>
      </c>
      <c r="P188" s="225">
        <v>0.25</v>
      </c>
      <c r="Q188" s="225">
        <v>0.25</v>
      </c>
      <c r="R188" s="225">
        <v>0.0</v>
      </c>
      <c r="S188" s="225">
        <v>0.0</v>
      </c>
      <c r="T188" s="225">
        <v>0.0</v>
      </c>
      <c r="U188" s="225">
        <v>0.0</v>
      </c>
      <c r="V188" s="58" t="b">
        <v>0</v>
      </c>
      <c r="W188" s="58" t="b">
        <v>0</v>
      </c>
      <c r="X188" s="58" t="b">
        <v>0</v>
      </c>
      <c r="Y188" s="225">
        <v>77.0</v>
      </c>
      <c r="Z188" s="225">
        <v>0.0</v>
      </c>
      <c r="AA188" s="225">
        <v>10.0</v>
      </c>
      <c r="AB188" s="254"/>
      <c r="AC188" s="254"/>
      <c r="AD188" s="254"/>
      <c r="AE188" s="58" t="s">
        <v>1967</v>
      </c>
      <c r="AF188" s="58">
        <v>1.0</v>
      </c>
      <c r="AG188" s="58" t="s">
        <v>1968</v>
      </c>
      <c r="AJ188" s="58" t="s">
        <v>1988</v>
      </c>
    </row>
    <row r="189" ht="22.5" customHeight="1">
      <c r="A189" s="58">
        <v>188.0</v>
      </c>
      <c r="B189" s="258">
        <v>45812.0</v>
      </c>
      <c r="C189" s="253">
        <v>2.07237304341873E14</v>
      </c>
      <c r="D189" s="58" t="s">
        <v>1563</v>
      </c>
      <c r="E189" s="255">
        <v>45803.80998842593</v>
      </c>
      <c r="F189" s="255">
        <v>45803.810266203705</v>
      </c>
      <c r="G189" s="255">
        <v>45803.83866898148</v>
      </c>
      <c r="H189" s="58">
        <v>22.0</v>
      </c>
      <c r="I189" s="225">
        <v>611.0</v>
      </c>
      <c r="J189" s="225">
        <v>553.88</v>
      </c>
      <c r="K189" s="225">
        <v>57.12</v>
      </c>
      <c r="L189" s="225">
        <v>26.38</v>
      </c>
      <c r="M189" s="225">
        <v>12.94</v>
      </c>
      <c r="N189" s="225">
        <v>12.94</v>
      </c>
      <c r="O189" s="225">
        <v>0.0</v>
      </c>
      <c r="P189" s="225">
        <v>0.25</v>
      </c>
      <c r="Q189" s="225">
        <v>0.25</v>
      </c>
      <c r="R189" s="225">
        <v>0.0</v>
      </c>
      <c r="S189" s="225">
        <v>0.0</v>
      </c>
      <c r="T189" s="225">
        <v>0.0</v>
      </c>
      <c r="U189" s="225">
        <v>0.0</v>
      </c>
      <c r="V189" s="58" t="b">
        <v>0</v>
      </c>
      <c r="W189" s="58" t="b">
        <v>0</v>
      </c>
      <c r="X189" s="58" t="b">
        <v>0</v>
      </c>
      <c r="Y189" s="225">
        <v>57.5</v>
      </c>
      <c r="Z189" s="225">
        <v>0.0</v>
      </c>
      <c r="AA189" s="225">
        <v>10.0</v>
      </c>
      <c r="AB189" s="254"/>
      <c r="AC189" s="254"/>
      <c r="AD189" s="254"/>
      <c r="AE189" s="58" t="s">
        <v>1967</v>
      </c>
      <c r="AF189" s="58">
        <v>1.0</v>
      </c>
      <c r="AG189" s="58" t="s">
        <v>1968</v>
      </c>
      <c r="AJ189" s="58" t="s">
        <v>1975</v>
      </c>
    </row>
    <row r="190" ht="22.5" customHeight="1">
      <c r="A190" s="58">
        <v>189.0</v>
      </c>
      <c r="B190" s="258">
        <v>45812.0</v>
      </c>
      <c r="C190" s="253">
        <v>2.07240937493432E14</v>
      </c>
      <c r="D190" s="58" t="s">
        <v>1563</v>
      </c>
      <c r="E190" s="255">
        <v>45803.851319444446</v>
      </c>
      <c r="F190" s="255">
        <v>45803.8515625</v>
      </c>
      <c r="G190" s="255">
        <v>45803.90422453704</v>
      </c>
      <c r="H190" s="58">
        <v>22.0</v>
      </c>
      <c r="I190" s="225">
        <v>688.0</v>
      </c>
      <c r="J190" s="225">
        <v>687.76</v>
      </c>
      <c r="K190" s="225">
        <v>0.24</v>
      </c>
      <c r="L190" s="225">
        <v>32.76</v>
      </c>
      <c r="M190" s="225">
        <v>16.13</v>
      </c>
      <c r="N190" s="225">
        <v>16.13</v>
      </c>
      <c r="O190" s="225">
        <v>0.0</v>
      </c>
      <c r="P190" s="225">
        <v>0.25</v>
      </c>
      <c r="Q190" s="225">
        <v>0.25</v>
      </c>
      <c r="R190" s="225">
        <v>0.0</v>
      </c>
      <c r="S190" s="225">
        <v>0.0</v>
      </c>
      <c r="T190" s="225">
        <v>0.0</v>
      </c>
      <c r="U190" s="225">
        <v>0.0</v>
      </c>
      <c r="V190" s="58" t="b">
        <v>0</v>
      </c>
      <c r="W190" s="58" t="b">
        <v>0</v>
      </c>
      <c r="X190" s="58" t="b">
        <v>0</v>
      </c>
      <c r="Y190" s="225">
        <v>0.0</v>
      </c>
      <c r="Z190" s="225">
        <v>0.0</v>
      </c>
      <c r="AA190" s="225">
        <v>10.0</v>
      </c>
      <c r="AB190" s="254"/>
      <c r="AC190" s="254"/>
      <c r="AD190" s="254"/>
      <c r="AE190" s="58" t="s">
        <v>1967</v>
      </c>
      <c r="AF190" s="58">
        <v>1.0</v>
      </c>
      <c r="AG190" s="58" t="s">
        <v>1968</v>
      </c>
      <c r="AJ190" s="58" t="s">
        <v>2026</v>
      </c>
    </row>
    <row r="191" ht="22.5" customHeight="1">
      <c r="A191" s="58">
        <v>190.0</v>
      </c>
      <c r="B191" s="258">
        <v>45812.0</v>
      </c>
      <c r="C191" s="253">
        <v>2.07242034038925E14</v>
      </c>
      <c r="D191" s="58" t="s">
        <v>1563</v>
      </c>
      <c r="E191" s="255">
        <v>45803.864016203705</v>
      </c>
      <c r="F191" s="255">
        <v>45803.864328703705</v>
      </c>
      <c r="G191" s="255">
        <v>45803.90224537037</v>
      </c>
      <c r="H191" s="58">
        <v>22.0</v>
      </c>
      <c r="I191" s="225">
        <v>1182.0</v>
      </c>
      <c r="J191" s="225">
        <v>1089.91</v>
      </c>
      <c r="K191" s="225">
        <v>92.09</v>
      </c>
      <c r="L191" s="225">
        <v>51.9</v>
      </c>
      <c r="M191" s="225">
        <v>25.7</v>
      </c>
      <c r="N191" s="225">
        <v>25.7</v>
      </c>
      <c r="O191" s="225">
        <v>0.0</v>
      </c>
      <c r="P191" s="225">
        <v>0.25</v>
      </c>
      <c r="Q191" s="225">
        <v>0.25</v>
      </c>
      <c r="R191" s="225">
        <v>0.0</v>
      </c>
      <c r="S191" s="225">
        <v>0.0</v>
      </c>
      <c r="T191" s="225">
        <v>0.0</v>
      </c>
      <c r="U191" s="225">
        <v>0.0</v>
      </c>
      <c r="V191" s="58" t="b">
        <v>0</v>
      </c>
      <c r="W191" s="58" t="b">
        <v>0</v>
      </c>
      <c r="X191" s="58" t="b">
        <v>0</v>
      </c>
      <c r="Y191" s="225">
        <v>91.99</v>
      </c>
      <c r="Z191" s="225">
        <v>0.0</v>
      </c>
      <c r="AA191" s="225">
        <v>10.0</v>
      </c>
      <c r="AB191" s="254"/>
      <c r="AC191" s="254"/>
      <c r="AD191" s="254"/>
      <c r="AE191" s="58" t="s">
        <v>1967</v>
      </c>
      <c r="AF191" s="58">
        <v>2.0</v>
      </c>
      <c r="AG191" s="58" t="s">
        <v>1968</v>
      </c>
      <c r="AJ191" s="58" t="s">
        <v>2066</v>
      </c>
      <c r="AK191" s="58" t="s">
        <v>2022</v>
      </c>
    </row>
    <row r="192" ht="22.5" customHeight="1">
      <c r="A192" s="58">
        <v>191.0</v>
      </c>
      <c r="B192" s="258">
        <v>45812.0</v>
      </c>
      <c r="C192" s="253">
        <v>2.07242105744884E14</v>
      </c>
      <c r="D192" s="58" t="s">
        <v>1563</v>
      </c>
      <c r="E192" s="255">
        <v>45803.864652777775</v>
      </c>
      <c r="F192" s="255">
        <v>45803.86479166667</v>
      </c>
      <c r="G192" s="255">
        <v>45803.89113425926</v>
      </c>
      <c r="H192" s="58">
        <v>22.0</v>
      </c>
      <c r="I192" s="225">
        <v>877.0</v>
      </c>
      <c r="J192" s="225">
        <v>876.76</v>
      </c>
      <c r="K192" s="225">
        <v>0.24</v>
      </c>
      <c r="L192" s="225">
        <v>41.76</v>
      </c>
      <c r="M192" s="225">
        <v>20.63</v>
      </c>
      <c r="N192" s="225">
        <v>20.63</v>
      </c>
      <c r="O192" s="225">
        <v>0.0</v>
      </c>
      <c r="P192" s="225">
        <v>0.25</v>
      </c>
      <c r="Q192" s="225">
        <v>0.25</v>
      </c>
      <c r="R192" s="225">
        <v>0.0</v>
      </c>
      <c r="S192" s="225">
        <v>0.0</v>
      </c>
      <c r="T192" s="225">
        <v>0.0</v>
      </c>
      <c r="U192" s="225">
        <v>0.0</v>
      </c>
      <c r="V192" s="58" t="b">
        <v>0</v>
      </c>
      <c r="W192" s="58" t="b">
        <v>0</v>
      </c>
      <c r="X192" s="58" t="b">
        <v>0</v>
      </c>
      <c r="Y192" s="225">
        <v>0.0</v>
      </c>
      <c r="Z192" s="225">
        <v>0.0</v>
      </c>
      <c r="AA192" s="225">
        <v>10.0</v>
      </c>
      <c r="AB192" s="254"/>
      <c r="AC192" s="254"/>
      <c r="AD192" s="254"/>
      <c r="AE192" s="58" t="s">
        <v>1967</v>
      </c>
      <c r="AF192" s="58">
        <v>2.0</v>
      </c>
      <c r="AG192" s="58" t="s">
        <v>1968</v>
      </c>
      <c r="AJ192" s="58" t="s">
        <v>2000</v>
      </c>
      <c r="AK192" s="58" t="s">
        <v>2036</v>
      </c>
    </row>
    <row r="193" ht="22.5" customHeight="1">
      <c r="A193" s="58">
        <v>192.0</v>
      </c>
      <c r="B193" s="258">
        <v>45812.0</v>
      </c>
      <c r="C193" s="253">
        <v>2.07242286740797E14</v>
      </c>
      <c r="D193" s="58" t="s">
        <v>1563</v>
      </c>
      <c r="E193" s="255">
        <v>45803.86693287037</v>
      </c>
      <c r="F193" s="255">
        <v>45803.86709490741</v>
      </c>
      <c r="G193" s="255">
        <v>45803.90137731482</v>
      </c>
      <c r="H193" s="58">
        <v>22.0</v>
      </c>
      <c r="I193" s="225">
        <v>794.0</v>
      </c>
      <c r="J193" s="225">
        <v>719.24</v>
      </c>
      <c r="K193" s="225">
        <v>74.76</v>
      </c>
      <c r="L193" s="225">
        <v>34.26</v>
      </c>
      <c r="M193" s="225">
        <v>16.88</v>
      </c>
      <c r="N193" s="225">
        <v>16.88</v>
      </c>
      <c r="O193" s="225">
        <v>0.0</v>
      </c>
      <c r="P193" s="225">
        <v>0.25</v>
      </c>
      <c r="Q193" s="225">
        <v>0.25</v>
      </c>
      <c r="R193" s="225">
        <v>0.0</v>
      </c>
      <c r="S193" s="225">
        <v>0.0</v>
      </c>
      <c r="T193" s="225">
        <v>0.0</v>
      </c>
      <c r="U193" s="225">
        <v>0.0</v>
      </c>
      <c r="V193" s="58" t="b">
        <v>0</v>
      </c>
      <c r="W193" s="58" t="b">
        <v>0</v>
      </c>
      <c r="X193" s="58" t="b">
        <v>0</v>
      </c>
      <c r="Y193" s="225">
        <v>75.0</v>
      </c>
      <c r="Z193" s="225">
        <v>0.0</v>
      </c>
      <c r="AA193" s="225">
        <v>10.0</v>
      </c>
      <c r="AB193" s="254"/>
      <c r="AC193" s="254"/>
      <c r="AD193" s="254"/>
      <c r="AE193" s="58" t="s">
        <v>1967</v>
      </c>
      <c r="AF193" s="58">
        <v>1.0</v>
      </c>
      <c r="AG193" s="58" t="s">
        <v>1968</v>
      </c>
      <c r="AJ193" s="58" t="s">
        <v>2078</v>
      </c>
    </row>
    <row r="194" ht="22.5" customHeight="1">
      <c r="A194" s="58">
        <v>193.0</v>
      </c>
      <c r="B194" s="258">
        <v>45812.0</v>
      </c>
      <c r="C194" s="253">
        <v>2.073174806727E14</v>
      </c>
      <c r="D194" s="58" t="s">
        <v>1563</v>
      </c>
      <c r="E194" s="255">
        <v>45804.73746527778</v>
      </c>
      <c r="F194" s="255">
        <v>45804.7377662037</v>
      </c>
      <c r="G194" s="255">
        <v>45804.763287037036</v>
      </c>
      <c r="H194" s="58">
        <v>22.0</v>
      </c>
      <c r="I194" s="225">
        <v>664.0</v>
      </c>
      <c r="J194" s="225">
        <v>601.12</v>
      </c>
      <c r="K194" s="225">
        <v>62.88</v>
      </c>
      <c r="L194" s="225">
        <v>28.62</v>
      </c>
      <c r="M194" s="225">
        <v>14.06</v>
      </c>
      <c r="N194" s="225">
        <v>14.06</v>
      </c>
      <c r="O194" s="225">
        <v>0.0</v>
      </c>
      <c r="P194" s="225">
        <v>0.25</v>
      </c>
      <c r="Q194" s="225">
        <v>0.25</v>
      </c>
      <c r="R194" s="225">
        <v>0.0</v>
      </c>
      <c r="S194" s="225">
        <v>0.0</v>
      </c>
      <c r="T194" s="225">
        <v>0.0</v>
      </c>
      <c r="U194" s="225">
        <v>0.0</v>
      </c>
      <c r="V194" s="58" t="b">
        <v>0</v>
      </c>
      <c r="W194" s="58" t="b">
        <v>0</v>
      </c>
      <c r="X194" s="58" t="b">
        <v>0</v>
      </c>
      <c r="Y194" s="225">
        <v>62.5</v>
      </c>
      <c r="Z194" s="225">
        <v>0.0</v>
      </c>
      <c r="AA194" s="225">
        <v>10.0</v>
      </c>
      <c r="AB194" s="254"/>
      <c r="AC194" s="254"/>
      <c r="AD194" s="254"/>
      <c r="AE194" s="58" t="s">
        <v>1967</v>
      </c>
      <c r="AF194" s="58">
        <v>1.0</v>
      </c>
      <c r="AG194" s="58" t="s">
        <v>1968</v>
      </c>
      <c r="AJ194" s="58" t="s">
        <v>2014</v>
      </c>
    </row>
    <row r="195" ht="22.5" customHeight="1">
      <c r="A195" s="58">
        <v>194.0</v>
      </c>
      <c r="B195" s="258">
        <v>45812.0</v>
      </c>
      <c r="C195" s="253">
        <v>2.07327344172724E14</v>
      </c>
      <c r="D195" s="58" t="s">
        <v>1563</v>
      </c>
      <c r="E195" s="255">
        <v>45804.851377314815</v>
      </c>
      <c r="F195" s="255">
        <v>45804.8515625</v>
      </c>
      <c r="G195" s="255">
        <v>45804.87422453704</v>
      </c>
      <c r="H195" s="58">
        <v>22.0</v>
      </c>
      <c r="I195" s="225">
        <v>664.0</v>
      </c>
      <c r="J195" s="225">
        <v>601.12</v>
      </c>
      <c r="K195" s="225">
        <v>62.88</v>
      </c>
      <c r="L195" s="225">
        <v>28.62</v>
      </c>
      <c r="M195" s="225">
        <v>14.06</v>
      </c>
      <c r="N195" s="225">
        <v>14.06</v>
      </c>
      <c r="O195" s="225">
        <v>0.0</v>
      </c>
      <c r="P195" s="225">
        <v>0.25</v>
      </c>
      <c r="Q195" s="225">
        <v>0.25</v>
      </c>
      <c r="R195" s="225">
        <v>0.0</v>
      </c>
      <c r="S195" s="225">
        <v>0.0</v>
      </c>
      <c r="T195" s="225">
        <v>0.0</v>
      </c>
      <c r="U195" s="225">
        <v>0.0</v>
      </c>
      <c r="V195" s="58" t="b">
        <v>0</v>
      </c>
      <c r="W195" s="58" t="b">
        <v>0</v>
      </c>
      <c r="X195" s="58" t="b">
        <v>0</v>
      </c>
      <c r="Y195" s="225">
        <v>62.5</v>
      </c>
      <c r="Z195" s="225">
        <v>0.0</v>
      </c>
      <c r="AA195" s="225">
        <v>10.0</v>
      </c>
      <c r="AB195" s="254"/>
      <c r="AC195" s="254"/>
      <c r="AD195" s="254"/>
      <c r="AE195" s="58" t="s">
        <v>1967</v>
      </c>
      <c r="AF195" s="58">
        <v>1.0</v>
      </c>
      <c r="AG195" s="58" t="s">
        <v>1968</v>
      </c>
      <c r="AJ195" s="58" t="s">
        <v>2014</v>
      </c>
    </row>
    <row r="196" ht="22.5" customHeight="1">
      <c r="A196" s="58">
        <v>195.0</v>
      </c>
      <c r="B196" s="258">
        <v>45812.0</v>
      </c>
      <c r="C196" s="253">
        <v>2.07331680502897E14</v>
      </c>
      <c r="D196" s="58" t="s">
        <v>1563</v>
      </c>
      <c r="E196" s="255">
        <v>45804.90164351852</v>
      </c>
      <c r="F196" s="255">
        <v>45804.90175925926</v>
      </c>
      <c r="G196" s="255">
        <v>45804.92444444444</v>
      </c>
      <c r="H196" s="58">
        <v>22.0</v>
      </c>
      <c r="I196" s="225">
        <v>614.0</v>
      </c>
      <c r="J196" s="225">
        <v>614.24</v>
      </c>
      <c r="K196" s="225">
        <v>-0.24</v>
      </c>
      <c r="L196" s="225">
        <v>29.26</v>
      </c>
      <c r="M196" s="225">
        <v>14.38</v>
      </c>
      <c r="N196" s="225">
        <v>14.38</v>
      </c>
      <c r="O196" s="225">
        <v>0.0</v>
      </c>
      <c r="P196" s="225">
        <v>0.25</v>
      </c>
      <c r="Q196" s="225">
        <v>0.25</v>
      </c>
      <c r="R196" s="225">
        <v>0.0</v>
      </c>
      <c r="S196" s="225">
        <v>0.0</v>
      </c>
      <c r="T196" s="225">
        <v>0.0</v>
      </c>
      <c r="U196" s="225">
        <v>0.0</v>
      </c>
      <c r="V196" s="58" t="b">
        <v>0</v>
      </c>
      <c r="W196" s="58" t="b">
        <v>0</v>
      </c>
      <c r="X196" s="58" t="b">
        <v>0</v>
      </c>
      <c r="Y196" s="225">
        <v>0.0</v>
      </c>
      <c r="Z196" s="225">
        <v>0.0</v>
      </c>
      <c r="AA196" s="225">
        <v>10.0</v>
      </c>
      <c r="AB196" s="254"/>
      <c r="AC196" s="254"/>
      <c r="AD196" s="254"/>
      <c r="AE196" s="58" t="s">
        <v>1967</v>
      </c>
      <c r="AF196" s="58">
        <v>1.0</v>
      </c>
      <c r="AG196" s="58" t="s">
        <v>1968</v>
      </c>
      <c r="AJ196" s="58" t="s">
        <v>1975</v>
      </c>
    </row>
    <row r="197" ht="22.5" customHeight="1">
      <c r="A197" s="58">
        <v>196.0</v>
      </c>
      <c r="B197" s="258">
        <v>45812.0</v>
      </c>
      <c r="C197" s="253">
        <v>2.07385555841679E14</v>
      </c>
      <c r="D197" s="58" t="s">
        <v>1563</v>
      </c>
      <c r="E197" s="255">
        <v>45805.52502314815</v>
      </c>
      <c r="F197" s="255">
        <v>45805.52533564815</v>
      </c>
      <c r="G197" s="255">
        <v>45805.55164351852</v>
      </c>
      <c r="H197" s="58">
        <v>22.0</v>
      </c>
      <c r="I197" s="225">
        <v>420.0</v>
      </c>
      <c r="J197" s="225">
        <v>420.0</v>
      </c>
      <c r="K197" s="225">
        <v>0.0</v>
      </c>
      <c r="L197" s="225">
        <v>20.0</v>
      </c>
      <c r="M197" s="225">
        <v>10.0</v>
      </c>
      <c r="N197" s="225">
        <v>10.0</v>
      </c>
      <c r="O197" s="225">
        <v>0.0</v>
      </c>
      <c r="P197" s="225">
        <v>0.0</v>
      </c>
      <c r="Q197" s="225">
        <v>0.0</v>
      </c>
      <c r="R197" s="225">
        <v>0.0</v>
      </c>
      <c r="S197" s="225">
        <v>0.0</v>
      </c>
      <c r="T197" s="225">
        <v>0.0</v>
      </c>
      <c r="U197" s="225">
        <v>0.0</v>
      </c>
      <c r="V197" s="58" t="b">
        <v>0</v>
      </c>
      <c r="W197" s="58" t="b">
        <v>0</v>
      </c>
      <c r="X197" s="58" t="b">
        <v>0</v>
      </c>
      <c r="Y197" s="225">
        <v>0.0</v>
      </c>
      <c r="Z197" s="225">
        <v>0.0</v>
      </c>
      <c r="AA197" s="225">
        <v>0.0</v>
      </c>
      <c r="AB197" s="254"/>
      <c r="AC197" s="254"/>
      <c r="AD197" s="254"/>
      <c r="AE197" s="58" t="s">
        <v>1967</v>
      </c>
      <c r="AF197" s="58">
        <v>1.0</v>
      </c>
      <c r="AG197" s="58" t="s">
        <v>1968</v>
      </c>
      <c r="AJ197" s="58" t="s">
        <v>2001</v>
      </c>
    </row>
    <row r="198" ht="22.5" customHeight="1">
      <c r="A198" s="58">
        <v>197.0</v>
      </c>
      <c r="B198" s="258">
        <v>45812.0</v>
      </c>
      <c r="C198" s="253">
        <v>2.07401960961892E14</v>
      </c>
      <c r="D198" s="58" t="s">
        <v>1563</v>
      </c>
      <c r="E198" s="255">
        <v>45805.71518518519</v>
      </c>
      <c r="F198" s="255">
        <v>45805.71587962963</v>
      </c>
      <c r="G198" s="255">
        <v>45805.76201388889</v>
      </c>
      <c r="H198" s="58">
        <v>22.0</v>
      </c>
      <c r="I198" s="225">
        <v>1024.0</v>
      </c>
      <c r="J198" s="225">
        <v>1023.76</v>
      </c>
      <c r="K198" s="225">
        <v>0.24</v>
      </c>
      <c r="L198" s="225">
        <v>48.76</v>
      </c>
      <c r="M198" s="225">
        <v>24.13</v>
      </c>
      <c r="N198" s="225">
        <v>24.13</v>
      </c>
      <c r="O198" s="225">
        <v>0.0</v>
      </c>
      <c r="P198" s="225">
        <v>0.25</v>
      </c>
      <c r="Q198" s="225">
        <v>0.25</v>
      </c>
      <c r="R198" s="225">
        <v>0.0</v>
      </c>
      <c r="S198" s="225">
        <v>0.0</v>
      </c>
      <c r="T198" s="225">
        <v>0.0</v>
      </c>
      <c r="U198" s="225">
        <v>0.0</v>
      </c>
      <c r="V198" s="58" t="b">
        <v>0</v>
      </c>
      <c r="W198" s="58" t="b">
        <v>0</v>
      </c>
      <c r="X198" s="58" t="b">
        <v>0</v>
      </c>
      <c r="Y198" s="225">
        <v>0.0</v>
      </c>
      <c r="Z198" s="225">
        <v>0.0</v>
      </c>
      <c r="AA198" s="225">
        <v>10.0</v>
      </c>
      <c r="AB198" s="254"/>
      <c r="AC198" s="254"/>
      <c r="AD198" s="254"/>
      <c r="AE198" s="58" t="s">
        <v>1991</v>
      </c>
      <c r="AF198" s="58">
        <v>3.0</v>
      </c>
      <c r="AG198" s="58" t="s">
        <v>1968</v>
      </c>
      <c r="AJ198" s="58" t="s">
        <v>2066</v>
      </c>
      <c r="AK198" s="58" t="s">
        <v>1987</v>
      </c>
      <c r="AL198" s="58" t="s">
        <v>2018</v>
      </c>
    </row>
    <row r="199" ht="22.5" customHeight="1">
      <c r="A199" s="58">
        <v>198.0</v>
      </c>
      <c r="B199" s="258">
        <v>45812.0</v>
      </c>
      <c r="C199" s="253">
        <v>2.07405236153826E14</v>
      </c>
      <c r="D199" s="58" t="s">
        <v>1563</v>
      </c>
      <c r="E199" s="255">
        <v>45805.75292824074</v>
      </c>
      <c r="F199" s="255">
        <v>45805.75363425926</v>
      </c>
      <c r="G199" s="255">
        <v>45805.78134259259</v>
      </c>
      <c r="H199" s="58">
        <v>22.0</v>
      </c>
      <c r="I199" s="225">
        <v>899.0</v>
      </c>
      <c r="J199" s="225">
        <v>813.76</v>
      </c>
      <c r="K199" s="225">
        <v>85.24</v>
      </c>
      <c r="L199" s="225">
        <v>38.76</v>
      </c>
      <c r="M199" s="225">
        <v>19.13</v>
      </c>
      <c r="N199" s="225">
        <v>19.13</v>
      </c>
      <c r="O199" s="225">
        <v>0.0</v>
      </c>
      <c r="P199" s="225">
        <v>0.25</v>
      </c>
      <c r="Q199" s="225">
        <v>0.25</v>
      </c>
      <c r="R199" s="225">
        <v>0.0</v>
      </c>
      <c r="S199" s="225">
        <v>0.0</v>
      </c>
      <c r="T199" s="225">
        <v>0.0</v>
      </c>
      <c r="U199" s="225">
        <v>0.0</v>
      </c>
      <c r="V199" s="58" t="b">
        <v>0</v>
      </c>
      <c r="W199" s="58" t="b">
        <v>0</v>
      </c>
      <c r="X199" s="58" t="b">
        <v>0</v>
      </c>
      <c r="Y199" s="225">
        <v>85.0</v>
      </c>
      <c r="Z199" s="225">
        <v>0.0</v>
      </c>
      <c r="AA199" s="225">
        <v>10.0</v>
      </c>
      <c r="AB199" s="254"/>
      <c r="AC199" s="254"/>
      <c r="AD199" s="254"/>
      <c r="AE199" s="58" t="s">
        <v>1967</v>
      </c>
      <c r="AF199" s="58">
        <v>1.0</v>
      </c>
      <c r="AG199" s="58" t="s">
        <v>1968</v>
      </c>
      <c r="AJ199" s="58" t="s">
        <v>2020</v>
      </c>
    </row>
    <row r="200" ht="22.5" customHeight="1">
      <c r="A200" s="58">
        <v>199.0</v>
      </c>
      <c r="B200" s="258">
        <v>45812.0</v>
      </c>
      <c r="C200" s="253">
        <v>2.0740773691056E14</v>
      </c>
      <c r="D200" s="58" t="s">
        <v>1563</v>
      </c>
      <c r="E200" s="255">
        <v>45805.781689814816</v>
      </c>
      <c r="F200" s="255">
        <v>45805.7825</v>
      </c>
      <c r="G200" s="255">
        <v>45805.81636574074</v>
      </c>
      <c r="H200" s="58">
        <v>22.0</v>
      </c>
      <c r="I200" s="225">
        <v>899.0</v>
      </c>
      <c r="J200" s="225">
        <v>813.76</v>
      </c>
      <c r="K200" s="225">
        <v>85.24</v>
      </c>
      <c r="L200" s="225">
        <v>38.76</v>
      </c>
      <c r="M200" s="225">
        <v>19.13</v>
      </c>
      <c r="N200" s="225">
        <v>19.13</v>
      </c>
      <c r="O200" s="225">
        <v>0.0</v>
      </c>
      <c r="P200" s="225">
        <v>0.25</v>
      </c>
      <c r="Q200" s="225">
        <v>0.25</v>
      </c>
      <c r="R200" s="225">
        <v>0.0</v>
      </c>
      <c r="S200" s="225">
        <v>0.0</v>
      </c>
      <c r="T200" s="225">
        <v>0.0</v>
      </c>
      <c r="U200" s="225">
        <v>0.0</v>
      </c>
      <c r="V200" s="58" t="b">
        <v>0</v>
      </c>
      <c r="W200" s="58" t="b">
        <v>0</v>
      </c>
      <c r="X200" s="58" t="b">
        <v>0</v>
      </c>
      <c r="Y200" s="225">
        <v>85.0</v>
      </c>
      <c r="Z200" s="225">
        <v>0.0</v>
      </c>
      <c r="AA200" s="225">
        <v>10.0</v>
      </c>
      <c r="AB200" s="254"/>
      <c r="AC200" s="254"/>
      <c r="AD200" s="254"/>
      <c r="AE200" s="58" t="s">
        <v>1967</v>
      </c>
      <c r="AF200" s="58">
        <v>1.0</v>
      </c>
      <c r="AG200" s="58" t="s">
        <v>1968</v>
      </c>
      <c r="AJ200" s="58" t="s">
        <v>2021</v>
      </c>
    </row>
    <row r="201" ht="22.5" customHeight="1">
      <c r="A201" s="58">
        <v>200.0</v>
      </c>
      <c r="B201" s="258">
        <v>45812.0</v>
      </c>
      <c r="C201" s="253">
        <v>2.07408531760926E14</v>
      </c>
      <c r="D201" s="58" t="s">
        <v>1563</v>
      </c>
      <c r="E201" s="255">
        <v>45805.79105324074</v>
      </c>
      <c r="F201" s="255">
        <v>45805.79145833333</v>
      </c>
      <c r="G201" s="255">
        <v>45805.84831018518</v>
      </c>
      <c r="H201" s="58">
        <v>22.0</v>
      </c>
      <c r="I201" s="225">
        <v>2237.0</v>
      </c>
      <c r="J201" s="225">
        <v>2236.5</v>
      </c>
      <c r="K201" s="225">
        <v>0.5</v>
      </c>
      <c r="L201" s="225">
        <v>106.5</v>
      </c>
      <c r="M201" s="225">
        <v>52.5</v>
      </c>
      <c r="N201" s="225">
        <v>52.5</v>
      </c>
      <c r="O201" s="225">
        <v>0.0</v>
      </c>
      <c r="P201" s="225">
        <v>0.75</v>
      </c>
      <c r="Q201" s="225">
        <v>0.75</v>
      </c>
      <c r="R201" s="225">
        <v>0.0</v>
      </c>
      <c r="S201" s="225">
        <v>0.0</v>
      </c>
      <c r="T201" s="225">
        <v>0.0</v>
      </c>
      <c r="U201" s="225">
        <v>0.0</v>
      </c>
      <c r="V201" s="58" t="b">
        <v>0</v>
      </c>
      <c r="W201" s="58" t="b">
        <v>0</v>
      </c>
      <c r="X201" s="58" t="b">
        <v>0</v>
      </c>
      <c r="Y201" s="225">
        <v>0.0</v>
      </c>
      <c r="Z201" s="225">
        <v>0.0</v>
      </c>
      <c r="AA201" s="225">
        <v>30.0</v>
      </c>
      <c r="AB201" s="254"/>
      <c r="AC201" s="254"/>
      <c r="AD201" s="254"/>
      <c r="AE201" s="58" t="s">
        <v>1967</v>
      </c>
      <c r="AF201" s="58">
        <v>5.0</v>
      </c>
      <c r="AG201" s="58" t="s">
        <v>1968</v>
      </c>
      <c r="AJ201" s="58" t="s">
        <v>2029</v>
      </c>
      <c r="AK201" s="58" t="s">
        <v>1995</v>
      </c>
      <c r="AL201" s="58" t="s">
        <v>2077</v>
      </c>
      <c r="AM201" s="58" t="s">
        <v>2002</v>
      </c>
      <c r="AN201" s="58" t="s">
        <v>2005</v>
      </c>
    </row>
    <row r="202" ht="22.5" customHeight="1">
      <c r="A202" s="58">
        <v>201.0</v>
      </c>
      <c r="B202" s="258">
        <v>45812.0</v>
      </c>
      <c r="C202" s="253">
        <v>2.07412289903876E14</v>
      </c>
      <c r="D202" s="58" t="s">
        <v>1563</v>
      </c>
      <c r="E202" s="255">
        <v>45805.834502314814</v>
      </c>
      <c r="F202" s="255">
        <v>45805.83484953704</v>
      </c>
      <c r="G202" s="255">
        <v>45805.86528935185</v>
      </c>
      <c r="H202" s="58">
        <v>22.0</v>
      </c>
      <c r="I202" s="225">
        <v>1348.0</v>
      </c>
      <c r="J202" s="225">
        <v>1221.14</v>
      </c>
      <c r="K202" s="225">
        <v>126.86</v>
      </c>
      <c r="L202" s="225">
        <v>58.16</v>
      </c>
      <c r="M202" s="225">
        <v>28.58</v>
      </c>
      <c r="N202" s="225">
        <v>28.58</v>
      </c>
      <c r="O202" s="225">
        <v>0.0</v>
      </c>
      <c r="P202" s="225">
        <v>0.5</v>
      </c>
      <c r="Q202" s="225">
        <v>0.5</v>
      </c>
      <c r="R202" s="225">
        <v>0.0</v>
      </c>
      <c r="S202" s="225">
        <v>0.0</v>
      </c>
      <c r="T202" s="225">
        <v>0.0</v>
      </c>
      <c r="U202" s="225">
        <v>0.0</v>
      </c>
      <c r="V202" s="58" t="b">
        <v>0</v>
      </c>
      <c r="W202" s="58" t="b">
        <v>0</v>
      </c>
      <c r="X202" s="58" t="b">
        <v>0</v>
      </c>
      <c r="Y202" s="225">
        <v>127.0</v>
      </c>
      <c r="Z202" s="225">
        <v>0.0</v>
      </c>
      <c r="AA202" s="225">
        <v>20.0</v>
      </c>
      <c r="AB202" s="254"/>
      <c r="AC202" s="254"/>
      <c r="AD202" s="254"/>
      <c r="AE202" s="58" t="s">
        <v>1967</v>
      </c>
      <c r="AF202" s="58">
        <v>2.0</v>
      </c>
      <c r="AG202" s="58" t="s">
        <v>1968</v>
      </c>
      <c r="AJ202" s="58" t="s">
        <v>2014</v>
      </c>
      <c r="AK202" s="58" t="s">
        <v>2026</v>
      </c>
    </row>
    <row r="203" ht="22.5" customHeight="1">
      <c r="A203" s="58">
        <v>202.0</v>
      </c>
      <c r="B203" s="258">
        <v>45812.0</v>
      </c>
      <c r="C203" s="253">
        <v>2.07415460512247E14</v>
      </c>
      <c r="D203" s="58" t="s">
        <v>1563</v>
      </c>
      <c r="E203" s="255">
        <v>45805.8715625</v>
      </c>
      <c r="F203" s="255">
        <v>45805.87204861111</v>
      </c>
      <c r="G203" s="255">
        <v>45805.902974537035</v>
      </c>
      <c r="H203" s="58">
        <v>22.0</v>
      </c>
      <c r="I203" s="225">
        <v>1291.0</v>
      </c>
      <c r="J203" s="225">
        <v>1168.12</v>
      </c>
      <c r="K203" s="225">
        <v>122.88</v>
      </c>
      <c r="L203" s="225">
        <v>55.62</v>
      </c>
      <c r="M203" s="225">
        <v>27.56</v>
      </c>
      <c r="N203" s="225">
        <v>27.56</v>
      </c>
      <c r="O203" s="225">
        <v>0.0</v>
      </c>
      <c r="P203" s="225">
        <v>0.25</v>
      </c>
      <c r="Q203" s="225">
        <v>0.25</v>
      </c>
      <c r="R203" s="225">
        <v>0.0</v>
      </c>
      <c r="S203" s="225">
        <v>0.0</v>
      </c>
      <c r="T203" s="225">
        <v>0.0</v>
      </c>
      <c r="U203" s="225">
        <v>0.0</v>
      </c>
      <c r="V203" s="58" t="b">
        <v>0</v>
      </c>
      <c r="W203" s="58" t="b">
        <v>0</v>
      </c>
      <c r="X203" s="58" t="b">
        <v>0</v>
      </c>
      <c r="Y203" s="225">
        <v>122.5</v>
      </c>
      <c r="Z203" s="225">
        <v>0.0</v>
      </c>
      <c r="AA203" s="225">
        <v>10.0</v>
      </c>
      <c r="AB203" s="254"/>
      <c r="AC203" s="254"/>
      <c r="AD203" s="254"/>
      <c r="AE203" s="58" t="s">
        <v>1967</v>
      </c>
      <c r="AF203" s="58">
        <v>2.0</v>
      </c>
      <c r="AG203" s="58" t="s">
        <v>1968</v>
      </c>
      <c r="AJ203" s="58" t="s">
        <v>1982</v>
      </c>
      <c r="AK203" s="58" t="s">
        <v>2072</v>
      </c>
    </row>
    <row r="204" ht="22.5" customHeight="1">
      <c r="A204" s="58">
        <v>203.0</v>
      </c>
      <c r="B204" s="258">
        <v>45812.0</v>
      </c>
      <c r="C204" s="253">
        <v>2.07419150449153E14</v>
      </c>
      <c r="D204" s="58" t="s">
        <v>1563</v>
      </c>
      <c r="E204" s="255">
        <v>45805.91378472222</v>
      </c>
      <c r="F204" s="255">
        <v>45805.91392361111</v>
      </c>
      <c r="G204" s="255">
        <v>45805.939791666664</v>
      </c>
      <c r="H204" s="58">
        <v>22.0</v>
      </c>
      <c r="I204" s="225">
        <v>894.0</v>
      </c>
      <c r="J204" s="225">
        <v>809.02</v>
      </c>
      <c r="K204" s="225">
        <v>84.98</v>
      </c>
      <c r="L204" s="225">
        <v>38.52</v>
      </c>
      <c r="M204" s="225">
        <v>19.01</v>
      </c>
      <c r="N204" s="225">
        <v>19.01</v>
      </c>
      <c r="O204" s="225">
        <v>0.0</v>
      </c>
      <c r="P204" s="225">
        <v>0.25</v>
      </c>
      <c r="Q204" s="225">
        <v>0.25</v>
      </c>
      <c r="R204" s="225">
        <v>0.0</v>
      </c>
      <c r="S204" s="225">
        <v>0.0</v>
      </c>
      <c r="T204" s="225">
        <v>0.0</v>
      </c>
      <c r="U204" s="225">
        <v>0.0</v>
      </c>
      <c r="V204" s="58" t="b">
        <v>0</v>
      </c>
      <c r="W204" s="58" t="b">
        <v>0</v>
      </c>
      <c r="X204" s="58" t="b">
        <v>0</v>
      </c>
      <c r="Y204" s="225">
        <v>84.5</v>
      </c>
      <c r="Z204" s="225">
        <v>0.0</v>
      </c>
      <c r="AA204" s="225">
        <v>10.0</v>
      </c>
      <c r="AB204" s="254"/>
      <c r="AC204" s="254"/>
      <c r="AD204" s="254"/>
      <c r="AE204" s="58" t="s">
        <v>1967</v>
      </c>
      <c r="AF204" s="58">
        <v>1.0</v>
      </c>
      <c r="AG204" s="58" t="s">
        <v>1968</v>
      </c>
      <c r="AJ204" s="58" t="s">
        <v>2003</v>
      </c>
    </row>
    <row r="205" ht="22.5" customHeight="1">
      <c r="A205" s="58">
        <v>204.0</v>
      </c>
      <c r="B205" s="258">
        <v>45812.0</v>
      </c>
      <c r="C205" s="253">
        <v>2.07420392047835E14</v>
      </c>
      <c r="D205" s="58" t="s">
        <v>1563</v>
      </c>
      <c r="E205" s="255">
        <v>45805.9284837963</v>
      </c>
      <c r="F205" s="255">
        <v>45805.92868055555</v>
      </c>
      <c r="G205" s="255">
        <v>45805.9543287037</v>
      </c>
      <c r="H205" s="58">
        <v>22.0</v>
      </c>
      <c r="I205" s="225">
        <v>899.0</v>
      </c>
      <c r="J205" s="225">
        <v>813.76</v>
      </c>
      <c r="K205" s="225">
        <v>85.24</v>
      </c>
      <c r="L205" s="225">
        <v>38.76</v>
      </c>
      <c r="M205" s="225">
        <v>19.13</v>
      </c>
      <c r="N205" s="225">
        <v>19.13</v>
      </c>
      <c r="O205" s="225">
        <v>0.0</v>
      </c>
      <c r="P205" s="225">
        <v>0.25</v>
      </c>
      <c r="Q205" s="225">
        <v>0.25</v>
      </c>
      <c r="R205" s="225">
        <v>0.0</v>
      </c>
      <c r="S205" s="225">
        <v>0.0</v>
      </c>
      <c r="T205" s="225">
        <v>0.0</v>
      </c>
      <c r="U205" s="225">
        <v>0.0</v>
      </c>
      <c r="V205" s="58" t="b">
        <v>0</v>
      </c>
      <c r="W205" s="58" t="b">
        <v>0</v>
      </c>
      <c r="X205" s="58" t="b">
        <v>0</v>
      </c>
      <c r="Y205" s="225">
        <v>85.0</v>
      </c>
      <c r="Z205" s="225">
        <v>0.0</v>
      </c>
      <c r="AA205" s="225">
        <v>10.0</v>
      </c>
      <c r="AB205" s="254"/>
      <c r="AC205" s="254"/>
      <c r="AD205" s="254"/>
      <c r="AE205" s="58" t="s">
        <v>1967</v>
      </c>
      <c r="AF205" s="58">
        <v>1.0</v>
      </c>
      <c r="AG205" s="58" t="s">
        <v>1968</v>
      </c>
      <c r="AJ205" s="58" t="s">
        <v>2051</v>
      </c>
    </row>
    <row r="206" ht="22.5" customHeight="1">
      <c r="A206" s="58">
        <v>205.0</v>
      </c>
      <c r="B206" s="258">
        <v>45812.0</v>
      </c>
      <c r="C206" s="253">
        <v>2.07484290324623E14</v>
      </c>
      <c r="D206" s="58" t="s">
        <v>1563</v>
      </c>
      <c r="E206" s="255">
        <v>45806.667974537035</v>
      </c>
      <c r="F206" s="255">
        <v>45806.66809027778</v>
      </c>
      <c r="G206" s="255">
        <v>45806.69664351852</v>
      </c>
      <c r="H206" s="58">
        <v>22.0</v>
      </c>
      <c r="I206" s="225">
        <v>899.0</v>
      </c>
      <c r="J206" s="225">
        <v>813.76</v>
      </c>
      <c r="K206" s="225">
        <v>85.24</v>
      </c>
      <c r="L206" s="225">
        <v>38.76</v>
      </c>
      <c r="M206" s="225">
        <v>19.13</v>
      </c>
      <c r="N206" s="225">
        <v>19.13</v>
      </c>
      <c r="O206" s="225">
        <v>0.0</v>
      </c>
      <c r="P206" s="225">
        <v>0.25</v>
      </c>
      <c r="Q206" s="225">
        <v>0.25</v>
      </c>
      <c r="R206" s="225">
        <v>0.0</v>
      </c>
      <c r="S206" s="225">
        <v>0.0</v>
      </c>
      <c r="T206" s="225">
        <v>0.0</v>
      </c>
      <c r="U206" s="225">
        <v>0.0</v>
      </c>
      <c r="V206" s="58" t="b">
        <v>0</v>
      </c>
      <c r="W206" s="58" t="b">
        <v>0</v>
      </c>
      <c r="X206" s="58" t="b">
        <v>0</v>
      </c>
      <c r="Y206" s="225">
        <v>85.0</v>
      </c>
      <c r="Z206" s="225">
        <v>0.0</v>
      </c>
      <c r="AA206" s="225">
        <v>10.0</v>
      </c>
      <c r="AB206" s="254"/>
      <c r="AC206" s="254"/>
      <c r="AD206" s="254"/>
      <c r="AE206" s="58" t="s">
        <v>1967</v>
      </c>
      <c r="AF206" s="58">
        <v>1.0</v>
      </c>
      <c r="AG206" s="58" t="s">
        <v>1968</v>
      </c>
      <c r="AJ206" s="58" t="s">
        <v>2021</v>
      </c>
    </row>
    <row r="207" ht="22.5" customHeight="1">
      <c r="A207" s="58">
        <v>206.0</v>
      </c>
      <c r="B207" s="258">
        <v>45812.0</v>
      </c>
      <c r="C207" s="253">
        <v>2.07491240350156E14</v>
      </c>
      <c r="D207" s="58" t="s">
        <v>1563</v>
      </c>
      <c r="E207" s="255">
        <v>45806.74833333334</v>
      </c>
      <c r="F207" s="255">
        <v>45806.74865740741</v>
      </c>
      <c r="G207" s="255">
        <v>45806.79488425926</v>
      </c>
      <c r="H207" s="58">
        <v>22.0</v>
      </c>
      <c r="I207" s="225">
        <v>2451.0</v>
      </c>
      <c r="J207" s="225">
        <v>2218.12</v>
      </c>
      <c r="K207" s="225">
        <v>232.88</v>
      </c>
      <c r="L207" s="225">
        <v>105.62</v>
      </c>
      <c r="M207" s="225">
        <v>52.31</v>
      </c>
      <c r="N207" s="225">
        <v>52.31</v>
      </c>
      <c r="O207" s="225">
        <v>0.0</v>
      </c>
      <c r="P207" s="225">
        <v>0.5</v>
      </c>
      <c r="Q207" s="225">
        <v>0.5</v>
      </c>
      <c r="R207" s="225">
        <v>0.0</v>
      </c>
      <c r="S207" s="225">
        <v>0.0</v>
      </c>
      <c r="T207" s="225">
        <v>0.0</v>
      </c>
      <c r="U207" s="225">
        <v>0.0</v>
      </c>
      <c r="V207" s="58" t="b">
        <v>0</v>
      </c>
      <c r="W207" s="58" t="b">
        <v>0</v>
      </c>
      <c r="X207" s="58" t="b">
        <v>0</v>
      </c>
      <c r="Y207" s="225">
        <v>232.5</v>
      </c>
      <c r="Z207" s="225">
        <v>0.0</v>
      </c>
      <c r="AA207" s="225">
        <v>20.0</v>
      </c>
      <c r="AB207" s="254"/>
      <c r="AC207" s="254"/>
      <c r="AD207" s="254"/>
      <c r="AE207" s="58" t="s">
        <v>1967</v>
      </c>
      <c r="AF207" s="58">
        <v>5.0</v>
      </c>
      <c r="AG207" s="58" t="s">
        <v>1968</v>
      </c>
      <c r="AJ207" s="58" t="s">
        <v>1981</v>
      </c>
      <c r="AK207" s="58" t="s">
        <v>1998</v>
      </c>
      <c r="AL207" s="58" t="s">
        <v>2077</v>
      </c>
      <c r="AM207" s="58" t="s">
        <v>2018</v>
      </c>
      <c r="AN207" s="58" t="s">
        <v>2079</v>
      </c>
    </row>
    <row r="208" ht="22.5" customHeight="1">
      <c r="A208" s="58">
        <v>207.0</v>
      </c>
      <c r="B208" s="258">
        <v>45812.0</v>
      </c>
      <c r="C208" s="253">
        <v>2.07492198918811E14</v>
      </c>
      <c r="D208" s="58" t="s">
        <v>1563</v>
      </c>
      <c r="E208" s="255">
        <v>45806.75927083333</v>
      </c>
      <c r="F208" s="255">
        <v>45806.759409722225</v>
      </c>
      <c r="G208" s="255">
        <v>45806.80260416667</v>
      </c>
      <c r="H208" s="58">
        <v>22.0</v>
      </c>
      <c r="I208" s="225">
        <v>810.0</v>
      </c>
      <c r="J208" s="225">
        <v>733.42</v>
      </c>
      <c r="K208" s="225">
        <v>76.58</v>
      </c>
      <c r="L208" s="225">
        <v>34.92</v>
      </c>
      <c r="M208" s="225">
        <v>17.21</v>
      </c>
      <c r="N208" s="225">
        <v>17.21</v>
      </c>
      <c r="O208" s="225">
        <v>0.0</v>
      </c>
      <c r="P208" s="225">
        <v>0.25</v>
      </c>
      <c r="Q208" s="225">
        <v>0.25</v>
      </c>
      <c r="R208" s="225">
        <v>0.0</v>
      </c>
      <c r="S208" s="225">
        <v>0.0</v>
      </c>
      <c r="T208" s="225">
        <v>0.0</v>
      </c>
      <c r="U208" s="225">
        <v>0.0</v>
      </c>
      <c r="V208" s="58" t="b">
        <v>0</v>
      </c>
      <c r="W208" s="58" t="b">
        <v>0</v>
      </c>
      <c r="X208" s="58" t="b">
        <v>0</v>
      </c>
      <c r="Y208" s="225">
        <v>76.5</v>
      </c>
      <c r="Z208" s="225">
        <v>0.0</v>
      </c>
      <c r="AA208" s="225">
        <v>10.0</v>
      </c>
      <c r="AB208" s="254"/>
      <c r="AC208" s="254"/>
      <c r="AD208" s="254"/>
      <c r="AE208" s="58" t="s">
        <v>1967</v>
      </c>
      <c r="AF208" s="58">
        <v>2.0</v>
      </c>
      <c r="AG208" s="58" t="s">
        <v>1968</v>
      </c>
      <c r="AJ208" s="58" t="s">
        <v>2018</v>
      </c>
      <c r="AK208" s="58" t="s">
        <v>2080</v>
      </c>
    </row>
    <row r="209" ht="22.5" customHeight="1">
      <c r="A209" s="58">
        <v>208.0</v>
      </c>
      <c r="B209" s="258">
        <v>45812.0</v>
      </c>
      <c r="C209" s="253">
        <v>2.07494562141407E14</v>
      </c>
      <c r="D209" s="58" t="s">
        <v>1563</v>
      </c>
      <c r="E209" s="255">
        <v>45806.787141203706</v>
      </c>
      <c r="F209" s="255">
        <v>45806.787407407406</v>
      </c>
      <c r="G209" s="255">
        <v>45806.81836805555</v>
      </c>
      <c r="H209" s="58">
        <v>22.0</v>
      </c>
      <c r="I209" s="225">
        <v>530.0</v>
      </c>
      <c r="J209" s="225">
        <v>530.24</v>
      </c>
      <c r="K209" s="225">
        <v>-0.24</v>
      </c>
      <c r="L209" s="225">
        <v>25.26</v>
      </c>
      <c r="M209" s="225">
        <v>12.38</v>
      </c>
      <c r="N209" s="225">
        <v>12.38</v>
      </c>
      <c r="O209" s="225">
        <v>0.0</v>
      </c>
      <c r="P209" s="225">
        <v>0.25</v>
      </c>
      <c r="Q209" s="225">
        <v>0.25</v>
      </c>
      <c r="R209" s="225">
        <v>0.0</v>
      </c>
      <c r="S209" s="225">
        <v>0.0</v>
      </c>
      <c r="T209" s="225">
        <v>0.0</v>
      </c>
      <c r="U209" s="225">
        <v>0.0</v>
      </c>
      <c r="V209" s="58" t="b">
        <v>0</v>
      </c>
      <c r="W209" s="58" t="b">
        <v>0</v>
      </c>
      <c r="X209" s="58" t="b">
        <v>0</v>
      </c>
      <c r="Y209" s="225">
        <v>0.0</v>
      </c>
      <c r="Z209" s="225">
        <v>0.0</v>
      </c>
      <c r="AA209" s="225">
        <v>10.0</v>
      </c>
      <c r="AB209" s="254"/>
      <c r="AC209" s="254"/>
      <c r="AD209" s="254"/>
      <c r="AE209" s="58" t="s">
        <v>1991</v>
      </c>
      <c r="AF209" s="58">
        <v>1.0</v>
      </c>
      <c r="AG209" s="58" t="s">
        <v>1968</v>
      </c>
      <c r="AJ209" s="58" t="s">
        <v>2005</v>
      </c>
    </row>
    <row r="210" ht="22.5" customHeight="1">
      <c r="A210" s="58">
        <v>209.0</v>
      </c>
      <c r="B210" s="258">
        <v>45812.0</v>
      </c>
      <c r="C210" s="253">
        <v>2.07502605066355E14</v>
      </c>
      <c r="D210" s="58" t="s">
        <v>1563</v>
      </c>
      <c r="E210" s="255">
        <v>45806.87991898148</v>
      </c>
      <c r="F210" s="255">
        <v>45806.88008101852</v>
      </c>
      <c r="G210" s="255">
        <v>45806.91784722222</v>
      </c>
      <c r="H210" s="58">
        <v>22.0</v>
      </c>
      <c r="I210" s="225">
        <v>794.0</v>
      </c>
      <c r="J210" s="225">
        <v>719.24</v>
      </c>
      <c r="K210" s="225">
        <v>74.76</v>
      </c>
      <c r="L210" s="225">
        <v>34.26</v>
      </c>
      <c r="M210" s="225">
        <v>16.88</v>
      </c>
      <c r="N210" s="225">
        <v>16.88</v>
      </c>
      <c r="O210" s="225">
        <v>0.0</v>
      </c>
      <c r="P210" s="225">
        <v>0.25</v>
      </c>
      <c r="Q210" s="225">
        <v>0.25</v>
      </c>
      <c r="R210" s="225">
        <v>0.0</v>
      </c>
      <c r="S210" s="225">
        <v>0.0</v>
      </c>
      <c r="T210" s="225">
        <v>0.0</v>
      </c>
      <c r="U210" s="225">
        <v>0.0</v>
      </c>
      <c r="V210" s="58" t="b">
        <v>0</v>
      </c>
      <c r="W210" s="58" t="b">
        <v>0</v>
      </c>
      <c r="X210" s="58" t="b">
        <v>0</v>
      </c>
      <c r="Y210" s="225">
        <v>75.0</v>
      </c>
      <c r="Z210" s="225">
        <v>0.0</v>
      </c>
      <c r="AA210" s="225">
        <v>10.0</v>
      </c>
      <c r="AB210" s="254"/>
      <c r="AC210" s="254"/>
      <c r="AD210" s="254"/>
      <c r="AE210" s="58" t="s">
        <v>1967</v>
      </c>
      <c r="AF210" s="58">
        <v>1.0</v>
      </c>
      <c r="AG210" s="58" t="s">
        <v>1968</v>
      </c>
      <c r="AJ210" s="58" t="s">
        <v>2022</v>
      </c>
    </row>
    <row r="211" ht="22.5" customHeight="1">
      <c r="A211" s="58">
        <v>210.0</v>
      </c>
      <c r="B211" s="258">
        <v>45812.0</v>
      </c>
      <c r="C211" s="253">
        <v>2.07583380599891E14</v>
      </c>
      <c r="D211" s="58" t="s">
        <v>1563</v>
      </c>
      <c r="E211" s="255">
        <v>45807.81481481482</v>
      </c>
      <c r="F211" s="255">
        <v>45807.815046296295</v>
      </c>
      <c r="G211" s="255">
        <v>45807.839641203704</v>
      </c>
      <c r="H211" s="58">
        <v>22.0</v>
      </c>
      <c r="I211" s="225">
        <v>1301.0</v>
      </c>
      <c r="J211" s="225">
        <v>1178.62</v>
      </c>
      <c r="K211" s="225">
        <v>122.38</v>
      </c>
      <c r="L211" s="225">
        <v>56.12</v>
      </c>
      <c r="M211" s="225">
        <v>27.56</v>
      </c>
      <c r="N211" s="225">
        <v>27.56</v>
      </c>
      <c r="O211" s="225">
        <v>0.0</v>
      </c>
      <c r="P211" s="225">
        <v>0.5</v>
      </c>
      <c r="Q211" s="225">
        <v>0.5</v>
      </c>
      <c r="R211" s="225">
        <v>0.0</v>
      </c>
      <c r="S211" s="225">
        <v>0.0</v>
      </c>
      <c r="T211" s="225">
        <v>0.0</v>
      </c>
      <c r="U211" s="225">
        <v>0.0</v>
      </c>
      <c r="V211" s="58" t="b">
        <v>0</v>
      </c>
      <c r="W211" s="58" t="b">
        <v>0</v>
      </c>
      <c r="X211" s="58" t="b">
        <v>0</v>
      </c>
      <c r="Y211" s="225">
        <v>122.5</v>
      </c>
      <c r="Z211" s="225">
        <v>0.0</v>
      </c>
      <c r="AA211" s="225">
        <v>20.0</v>
      </c>
      <c r="AB211" s="254"/>
      <c r="AC211" s="254"/>
      <c r="AD211" s="254"/>
      <c r="AE211" s="58" t="s">
        <v>1967</v>
      </c>
      <c r="AF211" s="58">
        <v>2.0</v>
      </c>
      <c r="AG211" s="58" t="s">
        <v>1968</v>
      </c>
      <c r="AJ211" s="58" t="s">
        <v>2031</v>
      </c>
      <c r="AK211" s="58" t="s">
        <v>2081</v>
      </c>
    </row>
    <row r="212" ht="22.5" customHeight="1">
      <c r="A212" s="58">
        <v>211.0</v>
      </c>
      <c r="B212" s="258">
        <v>45812.0</v>
      </c>
      <c r="C212" s="253">
        <v>2.07586447393763E14</v>
      </c>
      <c r="D212" s="58" t="s">
        <v>1563</v>
      </c>
      <c r="E212" s="255">
        <v>45807.85030092593</v>
      </c>
      <c r="F212" s="255">
        <v>45807.850625</v>
      </c>
      <c r="G212" s="255">
        <v>45807.87525462963</v>
      </c>
      <c r="H212" s="58">
        <v>22.0</v>
      </c>
      <c r="I212" s="225">
        <v>1672.0</v>
      </c>
      <c r="J212" s="225">
        <v>1514.1</v>
      </c>
      <c r="K212" s="225">
        <v>157.9</v>
      </c>
      <c r="L212" s="225">
        <v>72.1</v>
      </c>
      <c r="M212" s="225">
        <v>35.55</v>
      </c>
      <c r="N212" s="225">
        <v>35.55</v>
      </c>
      <c r="O212" s="225">
        <v>0.0</v>
      </c>
      <c r="P212" s="225">
        <v>0.5</v>
      </c>
      <c r="Q212" s="225">
        <v>0.5</v>
      </c>
      <c r="R212" s="225">
        <v>0.0</v>
      </c>
      <c r="S212" s="225">
        <v>0.0</v>
      </c>
      <c r="T212" s="225">
        <v>0.0</v>
      </c>
      <c r="U212" s="225">
        <v>0.0</v>
      </c>
      <c r="V212" s="58" t="b">
        <v>0</v>
      </c>
      <c r="W212" s="58" t="b">
        <v>0</v>
      </c>
      <c r="X212" s="58" t="b">
        <v>0</v>
      </c>
      <c r="Y212" s="225">
        <v>158.0</v>
      </c>
      <c r="Z212" s="225">
        <v>0.0</v>
      </c>
      <c r="AA212" s="225">
        <v>20.0</v>
      </c>
      <c r="AB212" s="254"/>
      <c r="AC212" s="254"/>
      <c r="AD212" s="254"/>
      <c r="AE212" s="58" t="s">
        <v>1967</v>
      </c>
      <c r="AF212" s="58">
        <v>3.0</v>
      </c>
      <c r="AG212" s="58" t="s">
        <v>1968</v>
      </c>
      <c r="AJ212" s="58" t="s">
        <v>2014</v>
      </c>
      <c r="AK212" s="58" t="s">
        <v>1973</v>
      </c>
      <c r="AL212" s="58" t="s">
        <v>2047</v>
      </c>
    </row>
    <row r="213" ht="22.5" customHeight="1">
      <c r="A213" s="58">
        <v>212.0</v>
      </c>
      <c r="B213" s="258">
        <v>45812.0</v>
      </c>
      <c r="C213" s="253">
        <v>2.07592163740268E14</v>
      </c>
      <c r="D213" s="58" t="s">
        <v>1563</v>
      </c>
      <c r="E213" s="255">
        <v>45807.916979166665</v>
      </c>
      <c r="F213" s="255">
        <v>45807.9171412037</v>
      </c>
      <c r="G213" s="255">
        <v>45807.942349537036</v>
      </c>
      <c r="H213" s="58">
        <v>22.0</v>
      </c>
      <c r="I213" s="225">
        <v>768.0</v>
      </c>
      <c r="J213" s="225">
        <v>695.62</v>
      </c>
      <c r="K213" s="225">
        <v>72.38</v>
      </c>
      <c r="L213" s="225">
        <v>33.12</v>
      </c>
      <c r="M213" s="225">
        <v>16.31</v>
      </c>
      <c r="N213" s="225">
        <v>16.31</v>
      </c>
      <c r="O213" s="225">
        <v>0.0</v>
      </c>
      <c r="P213" s="225">
        <v>0.25</v>
      </c>
      <c r="Q213" s="225">
        <v>0.25</v>
      </c>
      <c r="R213" s="225">
        <v>0.0</v>
      </c>
      <c r="S213" s="225">
        <v>0.0</v>
      </c>
      <c r="T213" s="225">
        <v>0.0</v>
      </c>
      <c r="U213" s="225">
        <v>0.0</v>
      </c>
      <c r="V213" s="58" t="b">
        <v>0</v>
      </c>
      <c r="W213" s="58" t="b">
        <v>0</v>
      </c>
      <c r="X213" s="58" t="b">
        <v>0</v>
      </c>
      <c r="Y213" s="225">
        <v>72.5</v>
      </c>
      <c r="Z213" s="225">
        <v>0.0</v>
      </c>
      <c r="AA213" s="225">
        <v>10.0</v>
      </c>
      <c r="AB213" s="254"/>
      <c r="AC213" s="254"/>
      <c r="AD213" s="254"/>
      <c r="AE213" s="58" t="s">
        <v>1967</v>
      </c>
      <c r="AF213" s="58">
        <v>1.0</v>
      </c>
      <c r="AG213" s="58" t="s">
        <v>1968</v>
      </c>
      <c r="AJ213" s="58" t="s">
        <v>1974</v>
      </c>
    </row>
    <row r="214" ht="22.5" customHeight="1">
      <c r="A214" s="58">
        <v>213.0</v>
      </c>
      <c r="B214" s="258">
        <v>45812.0</v>
      </c>
      <c r="C214" s="253">
        <v>2.07647489061026E14</v>
      </c>
      <c r="D214" s="58" t="s">
        <v>1563</v>
      </c>
      <c r="E214" s="255">
        <v>45808.556759259256</v>
      </c>
      <c r="F214" s="255">
        <v>45808.55704861111</v>
      </c>
      <c r="G214" s="255">
        <v>45808.59674768519</v>
      </c>
      <c r="H214" s="58">
        <v>22.0</v>
      </c>
      <c r="I214" s="225">
        <v>810.0</v>
      </c>
      <c r="J214" s="225">
        <v>733.42</v>
      </c>
      <c r="K214" s="225">
        <v>76.58</v>
      </c>
      <c r="L214" s="225">
        <v>34.92</v>
      </c>
      <c r="M214" s="225">
        <v>17.21</v>
      </c>
      <c r="N214" s="225">
        <v>17.21</v>
      </c>
      <c r="O214" s="225">
        <v>0.0</v>
      </c>
      <c r="P214" s="225">
        <v>0.25</v>
      </c>
      <c r="Q214" s="225">
        <v>0.25</v>
      </c>
      <c r="R214" s="225">
        <v>0.0</v>
      </c>
      <c r="S214" s="225">
        <v>0.0</v>
      </c>
      <c r="T214" s="225">
        <v>0.0</v>
      </c>
      <c r="U214" s="225">
        <v>0.0</v>
      </c>
      <c r="V214" s="58" t="b">
        <v>0</v>
      </c>
      <c r="W214" s="58" t="b">
        <v>0</v>
      </c>
      <c r="X214" s="58" t="b">
        <v>0</v>
      </c>
      <c r="Y214" s="225">
        <v>76.5</v>
      </c>
      <c r="Z214" s="225">
        <v>0.0</v>
      </c>
      <c r="AA214" s="225">
        <v>10.0</v>
      </c>
      <c r="AB214" s="254"/>
      <c r="AC214" s="254"/>
      <c r="AD214" s="254"/>
      <c r="AE214" s="58" t="s">
        <v>1967</v>
      </c>
      <c r="AF214" s="58">
        <v>1.0</v>
      </c>
      <c r="AG214" s="58" t="s">
        <v>1968</v>
      </c>
      <c r="AJ214" s="58" t="s">
        <v>2053</v>
      </c>
    </row>
    <row r="215" ht="22.5" customHeight="1">
      <c r="A215" s="58">
        <v>214.0</v>
      </c>
      <c r="B215" s="258">
        <v>45812.0</v>
      </c>
      <c r="C215" s="253">
        <v>2.07666616012381E14</v>
      </c>
      <c r="D215" s="58" t="s">
        <v>1563</v>
      </c>
      <c r="E215" s="255">
        <v>45808.77858796297</v>
      </c>
      <c r="F215" s="255">
        <v>45808.77883101852</v>
      </c>
      <c r="G215" s="255">
        <v>45808.810162037036</v>
      </c>
      <c r="H215" s="58">
        <v>22.0</v>
      </c>
      <c r="I215" s="225">
        <v>1093.0</v>
      </c>
      <c r="J215" s="225">
        <v>1004.33</v>
      </c>
      <c r="K215" s="225">
        <v>88.67</v>
      </c>
      <c r="L215" s="225">
        <v>47.82</v>
      </c>
      <c r="M215" s="225">
        <v>23.66</v>
      </c>
      <c r="N215" s="225">
        <v>23.66</v>
      </c>
      <c r="O215" s="225">
        <v>0.0</v>
      </c>
      <c r="P215" s="225">
        <v>0.25</v>
      </c>
      <c r="Q215" s="225">
        <v>0.25</v>
      </c>
      <c r="R215" s="225">
        <v>0.0</v>
      </c>
      <c r="S215" s="225">
        <v>0.0</v>
      </c>
      <c r="T215" s="225">
        <v>0.0</v>
      </c>
      <c r="U215" s="225">
        <v>0.0</v>
      </c>
      <c r="V215" s="58" t="b">
        <v>0</v>
      </c>
      <c r="W215" s="58" t="b">
        <v>0</v>
      </c>
      <c r="X215" s="58" t="b">
        <v>0</v>
      </c>
      <c r="Y215" s="225">
        <v>88.49</v>
      </c>
      <c r="Z215" s="225">
        <v>0.0</v>
      </c>
      <c r="AA215" s="225">
        <v>10.0</v>
      </c>
      <c r="AB215" s="254"/>
      <c r="AC215" s="254"/>
      <c r="AD215" s="254"/>
      <c r="AE215" s="58" t="s">
        <v>1967</v>
      </c>
      <c r="AF215" s="58">
        <v>3.0</v>
      </c>
      <c r="AG215" s="58" t="s">
        <v>1968</v>
      </c>
      <c r="AJ215" s="58" t="s">
        <v>1969</v>
      </c>
      <c r="AK215" s="58" t="s">
        <v>2057</v>
      </c>
      <c r="AL215" s="58" t="s">
        <v>1987</v>
      </c>
    </row>
    <row r="216" ht="22.5" customHeight="1">
      <c r="A216" s="58">
        <v>215.0</v>
      </c>
      <c r="B216" s="258">
        <v>45812.0</v>
      </c>
      <c r="C216" s="253">
        <v>2.07670973979019E14</v>
      </c>
      <c r="D216" s="58" t="s">
        <v>1563</v>
      </c>
      <c r="E216" s="255">
        <v>45808.82859953704</v>
      </c>
      <c r="F216" s="255">
        <v>45808.82879629629</v>
      </c>
      <c r="G216" s="255">
        <v>45808.84501157407</v>
      </c>
      <c r="H216" s="58">
        <v>22.0</v>
      </c>
      <c r="I216" s="225">
        <v>667.0</v>
      </c>
      <c r="J216" s="225">
        <v>666.76</v>
      </c>
      <c r="K216" s="225">
        <v>0.24</v>
      </c>
      <c r="L216" s="225">
        <v>31.76</v>
      </c>
      <c r="M216" s="225">
        <v>15.63</v>
      </c>
      <c r="N216" s="225">
        <v>15.63</v>
      </c>
      <c r="O216" s="225">
        <v>0.0</v>
      </c>
      <c r="P216" s="225">
        <v>0.25</v>
      </c>
      <c r="Q216" s="225">
        <v>0.25</v>
      </c>
      <c r="R216" s="225">
        <v>0.0</v>
      </c>
      <c r="S216" s="225">
        <v>0.0</v>
      </c>
      <c r="T216" s="225">
        <v>0.0</v>
      </c>
      <c r="U216" s="225">
        <v>0.0</v>
      </c>
      <c r="V216" s="58" t="b">
        <v>0</v>
      </c>
      <c r="W216" s="58" t="b">
        <v>0</v>
      </c>
      <c r="X216" s="58" t="b">
        <v>0</v>
      </c>
      <c r="Y216" s="225">
        <v>0.0</v>
      </c>
      <c r="Z216" s="225">
        <v>0.0</v>
      </c>
      <c r="AA216" s="225">
        <v>10.0</v>
      </c>
      <c r="AB216" s="254"/>
      <c r="AC216" s="254"/>
      <c r="AD216" s="254"/>
      <c r="AE216" s="58" t="s">
        <v>1967</v>
      </c>
      <c r="AF216" s="58">
        <v>1.0</v>
      </c>
      <c r="AG216" s="58" t="s">
        <v>1968</v>
      </c>
      <c r="AJ216" s="58" t="s">
        <v>2082</v>
      </c>
    </row>
    <row r="217" ht="22.5" customHeight="1">
      <c r="A217" s="58">
        <v>216.0</v>
      </c>
      <c r="B217" s="258">
        <v>45812.0</v>
      </c>
      <c r="C217" s="253">
        <v>2.07672145507994E14</v>
      </c>
      <c r="D217" s="58" t="s">
        <v>1563</v>
      </c>
      <c r="E217" s="255">
        <v>45808.84196759259</v>
      </c>
      <c r="F217" s="255">
        <v>45808.84212962963</v>
      </c>
      <c r="G217" s="255">
        <v>45808.865902777776</v>
      </c>
      <c r="H217" s="58">
        <v>22.0</v>
      </c>
      <c r="I217" s="225">
        <v>1386.0</v>
      </c>
      <c r="J217" s="225">
        <v>1386.0</v>
      </c>
      <c r="K217" s="225">
        <v>0.0</v>
      </c>
      <c r="L217" s="225">
        <v>66.0</v>
      </c>
      <c r="M217" s="225">
        <v>32.5</v>
      </c>
      <c r="N217" s="225">
        <v>32.5</v>
      </c>
      <c r="O217" s="225">
        <v>0.0</v>
      </c>
      <c r="P217" s="225">
        <v>0.5</v>
      </c>
      <c r="Q217" s="225">
        <v>0.5</v>
      </c>
      <c r="R217" s="225">
        <v>0.0</v>
      </c>
      <c r="S217" s="225">
        <v>0.0</v>
      </c>
      <c r="T217" s="225">
        <v>0.0</v>
      </c>
      <c r="U217" s="225">
        <v>0.0</v>
      </c>
      <c r="V217" s="58" t="b">
        <v>0</v>
      </c>
      <c r="W217" s="58" t="b">
        <v>0</v>
      </c>
      <c r="X217" s="58" t="b">
        <v>0</v>
      </c>
      <c r="Y217" s="225">
        <v>0.0</v>
      </c>
      <c r="Z217" s="225">
        <v>0.0</v>
      </c>
      <c r="AA217" s="225">
        <v>20.0</v>
      </c>
      <c r="AB217" s="254"/>
      <c r="AC217" s="254"/>
      <c r="AD217" s="254"/>
      <c r="AE217" s="58" t="s">
        <v>1967</v>
      </c>
      <c r="AF217" s="58">
        <v>3.0</v>
      </c>
      <c r="AG217" s="58" t="s">
        <v>1968</v>
      </c>
      <c r="AJ217" s="58" t="s">
        <v>1995</v>
      </c>
      <c r="AK217" s="58" t="s">
        <v>2036</v>
      </c>
      <c r="AL217" s="58" t="s">
        <v>2000</v>
      </c>
    </row>
    <row r="218" ht="22.5" customHeight="1">
      <c r="A218" s="58">
        <v>217.0</v>
      </c>
      <c r="B218" s="258">
        <v>45812.0</v>
      </c>
      <c r="C218" s="253">
        <v>2.07674271561867E14</v>
      </c>
      <c r="D218" s="58" t="s">
        <v>1563</v>
      </c>
      <c r="E218" s="255">
        <v>45808.866574074076</v>
      </c>
      <c r="F218" s="255">
        <v>45808.86693287037</v>
      </c>
      <c r="G218" s="255">
        <v>45808.88989583333</v>
      </c>
      <c r="H218" s="58">
        <v>22.0</v>
      </c>
      <c r="I218" s="225">
        <v>815.0</v>
      </c>
      <c r="J218" s="225">
        <v>738.14</v>
      </c>
      <c r="K218" s="225">
        <v>76.86</v>
      </c>
      <c r="L218" s="225">
        <v>35.16</v>
      </c>
      <c r="M218" s="225">
        <v>17.33</v>
      </c>
      <c r="N218" s="225">
        <v>17.33</v>
      </c>
      <c r="O218" s="225">
        <v>0.0</v>
      </c>
      <c r="P218" s="225">
        <v>0.25</v>
      </c>
      <c r="Q218" s="225">
        <v>0.25</v>
      </c>
      <c r="R218" s="225">
        <v>0.0</v>
      </c>
      <c r="S218" s="225">
        <v>0.0</v>
      </c>
      <c r="T218" s="225">
        <v>0.0</v>
      </c>
      <c r="U218" s="225">
        <v>0.0</v>
      </c>
      <c r="V218" s="58" t="b">
        <v>0</v>
      </c>
      <c r="W218" s="58" t="b">
        <v>0</v>
      </c>
      <c r="X218" s="58" t="b">
        <v>0</v>
      </c>
      <c r="Y218" s="225">
        <v>77.0</v>
      </c>
      <c r="Z218" s="225">
        <v>0.0</v>
      </c>
      <c r="AA218" s="225">
        <v>10.0</v>
      </c>
      <c r="AB218" s="254"/>
      <c r="AC218" s="254"/>
      <c r="AD218" s="254"/>
      <c r="AE218" s="58" t="s">
        <v>1967</v>
      </c>
      <c r="AF218" s="58">
        <v>1.0</v>
      </c>
      <c r="AG218" s="58" t="s">
        <v>1968</v>
      </c>
      <c r="AJ218" s="58" t="s">
        <v>1988</v>
      </c>
    </row>
    <row r="219" ht="22.5" customHeight="1">
      <c r="A219" s="58">
        <v>218.0</v>
      </c>
      <c r="B219" s="258">
        <v>45812.0</v>
      </c>
      <c r="C219" s="253">
        <v>2.07677593211029E14</v>
      </c>
      <c r="D219" s="58" t="s">
        <v>1563</v>
      </c>
      <c r="E219" s="255">
        <v>45808.905185185184</v>
      </c>
      <c r="F219" s="255">
        <v>45808.9053125</v>
      </c>
      <c r="G219" s="255">
        <v>45808.93077546296</v>
      </c>
      <c r="H219" s="58">
        <v>22.0</v>
      </c>
      <c r="I219" s="225">
        <v>784.0</v>
      </c>
      <c r="J219" s="225">
        <v>708.76</v>
      </c>
      <c r="K219" s="225">
        <v>75.24</v>
      </c>
      <c r="L219" s="225">
        <v>33.76</v>
      </c>
      <c r="M219" s="225">
        <v>16.88</v>
      </c>
      <c r="N219" s="225">
        <v>16.88</v>
      </c>
      <c r="O219" s="225">
        <v>0.0</v>
      </c>
      <c r="P219" s="225">
        <v>0.0</v>
      </c>
      <c r="Q219" s="225">
        <v>0.0</v>
      </c>
      <c r="R219" s="225">
        <v>0.0</v>
      </c>
      <c r="S219" s="225">
        <v>0.0</v>
      </c>
      <c r="T219" s="225">
        <v>0.0</v>
      </c>
      <c r="U219" s="225">
        <v>0.0</v>
      </c>
      <c r="V219" s="58" t="b">
        <v>0</v>
      </c>
      <c r="W219" s="58" t="b">
        <v>0</v>
      </c>
      <c r="X219" s="58" t="b">
        <v>0</v>
      </c>
      <c r="Y219" s="225">
        <v>75.0</v>
      </c>
      <c r="Z219" s="225">
        <v>0.0</v>
      </c>
      <c r="AA219" s="225">
        <v>0.0</v>
      </c>
      <c r="AB219" s="254"/>
      <c r="AC219" s="254"/>
      <c r="AD219" s="254"/>
      <c r="AE219" s="58" t="s">
        <v>1967</v>
      </c>
      <c r="AF219" s="58">
        <v>1.0</v>
      </c>
      <c r="AG219" s="58" t="s">
        <v>1968</v>
      </c>
      <c r="AJ219" s="58" t="s">
        <v>2041</v>
      </c>
    </row>
    <row r="220" ht="22.5" customHeight="1">
      <c r="A220" s="58">
        <v>219.0</v>
      </c>
      <c r="B220" s="258">
        <v>45812.0</v>
      </c>
      <c r="C220" s="253">
        <v>2.07678323066058E14</v>
      </c>
      <c r="D220" s="58" t="s">
        <v>1563</v>
      </c>
      <c r="E220" s="255">
        <v>45808.914143518516</v>
      </c>
      <c r="F220" s="255">
        <v>45808.91428240741</v>
      </c>
      <c r="G220" s="255">
        <v>45808.936574074076</v>
      </c>
      <c r="H220" s="58">
        <v>22.0</v>
      </c>
      <c r="I220" s="225">
        <v>559.0</v>
      </c>
      <c r="J220" s="225">
        <v>511.88</v>
      </c>
      <c r="K220" s="225">
        <v>47.12</v>
      </c>
      <c r="L220" s="225">
        <v>24.38</v>
      </c>
      <c r="M220" s="225">
        <v>11.94</v>
      </c>
      <c r="N220" s="225">
        <v>11.94</v>
      </c>
      <c r="O220" s="225">
        <v>0.0</v>
      </c>
      <c r="P220" s="225">
        <v>0.25</v>
      </c>
      <c r="Q220" s="225">
        <v>0.25</v>
      </c>
      <c r="R220" s="225">
        <v>0.0</v>
      </c>
      <c r="S220" s="225">
        <v>0.0</v>
      </c>
      <c r="T220" s="225">
        <v>0.0</v>
      </c>
      <c r="U220" s="225">
        <v>0.0</v>
      </c>
      <c r="V220" s="58" t="b">
        <v>0</v>
      </c>
      <c r="W220" s="58" t="b">
        <v>0</v>
      </c>
      <c r="X220" s="58" t="b">
        <v>0</v>
      </c>
      <c r="Y220" s="225">
        <v>47.5</v>
      </c>
      <c r="Z220" s="225">
        <v>0.0</v>
      </c>
      <c r="AA220" s="225">
        <v>10.0</v>
      </c>
      <c r="AB220" s="254"/>
      <c r="AC220" s="254"/>
      <c r="AD220" s="254"/>
      <c r="AE220" s="58" t="s">
        <v>1967</v>
      </c>
      <c r="AF220" s="58">
        <v>1.0</v>
      </c>
      <c r="AG220" s="58" t="s">
        <v>1968</v>
      </c>
      <c r="AJ220" s="58" t="s">
        <v>1972</v>
      </c>
    </row>
    <row r="221" ht="22.5" customHeight="1">
      <c r="A221" s="58">
        <v>220.0</v>
      </c>
      <c r="B221" s="258">
        <v>45812.0</v>
      </c>
      <c r="C221" s="253">
        <v>2.0768101195304E14</v>
      </c>
      <c r="D221" s="58" t="s">
        <v>1563</v>
      </c>
      <c r="E221" s="255">
        <v>45808.94464120371</v>
      </c>
      <c r="F221" s="255">
        <v>45808.944814814815</v>
      </c>
      <c r="G221" s="255">
        <v>45808.97107638889</v>
      </c>
      <c r="H221" s="58">
        <v>22.0</v>
      </c>
      <c r="I221" s="225">
        <v>614.0</v>
      </c>
      <c r="J221" s="225">
        <v>614.24</v>
      </c>
      <c r="K221" s="225">
        <v>-0.24</v>
      </c>
      <c r="L221" s="225">
        <v>29.26</v>
      </c>
      <c r="M221" s="225">
        <v>14.38</v>
      </c>
      <c r="N221" s="225">
        <v>14.38</v>
      </c>
      <c r="O221" s="225">
        <v>0.0</v>
      </c>
      <c r="P221" s="225">
        <v>0.25</v>
      </c>
      <c r="Q221" s="225">
        <v>0.25</v>
      </c>
      <c r="R221" s="225">
        <v>0.0</v>
      </c>
      <c r="S221" s="225">
        <v>0.0</v>
      </c>
      <c r="T221" s="225">
        <v>0.0</v>
      </c>
      <c r="U221" s="225">
        <v>0.0</v>
      </c>
      <c r="V221" s="58" t="b">
        <v>0</v>
      </c>
      <c r="W221" s="58" t="b">
        <v>0</v>
      </c>
      <c r="X221" s="58" t="b">
        <v>0</v>
      </c>
      <c r="Y221" s="225">
        <v>0.0</v>
      </c>
      <c r="Z221" s="225">
        <v>0.0</v>
      </c>
      <c r="AA221" s="225">
        <v>10.0</v>
      </c>
      <c r="AB221" s="254"/>
      <c r="AC221" s="254"/>
      <c r="AD221" s="254"/>
      <c r="AE221" s="58" t="s">
        <v>1967</v>
      </c>
      <c r="AF221" s="58">
        <v>1.0</v>
      </c>
      <c r="AG221" s="58" t="s">
        <v>1968</v>
      </c>
      <c r="AJ221" s="58" t="s">
        <v>2035</v>
      </c>
    </row>
    <row r="222" ht="22.5" customHeight="1">
      <c r="A222" s="58">
        <v>221.0</v>
      </c>
      <c r="B222" s="252">
        <v>45819.0</v>
      </c>
      <c r="C222" s="253">
        <v>2.07840032594252E14</v>
      </c>
      <c r="D222" s="58" t="s">
        <v>1563</v>
      </c>
      <c r="E222" s="58">
        <v>45694.78547</v>
      </c>
      <c r="F222" s="58">
        <v>45694.78576</v>
      </c>
      <c r="G222" s="58">
        <v>45694.81245</v>
      </c>
      <c r="H222" s="58">
        <v>23.0</v>
      </c>
      <c r="I222" s="225">
        <v>1432.0</v>
      </c>
      <c r="J222" s="225">
        <v>1296.76</v>
      </c>
      <c r="K222" s="225">
        <v>135.24</v>
      </c>
      <c r="L222" s="225">
        <v>61.76</v>
      </c>
      <c r="M222" s="225">
        <v>30.38</v>
      </c>
      <c r="N222" s="225">
        <v>30.38</v>
      </c>
      <c r="O222" s="225">
        <v>0.0</v>
      </c>
      <c r="P222" s="225">
        <v>0.5</v>
      </c>
      <c r="Q222" s="225">
        <v>0.5</v>
      </c>
      <c r="R222" s="225">
        <v>0.0</v>
      </c>
      <c r="S222" s="225">
        <v>0.0</v>
      </c>
      <c r="T222" s="225">
        <v>0.0</v>
      </c>
      <c r="U222" s="225">
        <v>0.0</v>
      </c>
      <c r="V222" s="58" t="b">
        <v>0</v>
      </c>
      <c r="W222" s="58" t="b">
        <v>0</v>
      </c>
      <c r="X222" s="58" t="b">
        <v>0</v>
      </c>
      <c r="Y222" s="225">
        <v>135.0</v>
      </c>
      <c r="Z222" s="225">
        <v>0.0</v>
      </c>
      <c r="AA222" s="225">
        <v>20.0</v>
      </c>
      <c r="AB222" s="254"/>
      <c r="AC222" s="254"/>
      <c r="AD222" s="254"/>
      <c r="AE222" s="58" t="s">
        <v>1967</v>
      </c>
      <c r="AF222" s="58">
        <v>2.0</v>
      </c>
      <c r="AG222" s="58" t="s">
        <v>1968</v>
      </c>
      <c r="AJ222" s="58" t="s">
        <v>1999</v>
      </c>
      <c r="AK222" s="58" t="s">
        <v>1974</v>
      </c>
    </row>
    <row r="223" ht="22.5" customHeight="1">
      <c r="A223" s="58">
        <v>222.0</v>
      </c>
      <c r="B223" s="252">
        <v>45819.0</v>
      </c>
      <c r="C223" s="253">
        <v>2.07842491619223E14</v>
      </c>
      <c r="D223" s="58" t="s">
        <v>1563</v>
      </c>
      <c r="E223" s="58">
        <v>45694.81375</v>
      </c>
      <c r="F223" s="58">
        <v>45694.81395</v>
      </c>
      <c r="G223" s="58">
        <v>45694.84297</v>
      </c>
      <c r="H223" s="58">
        <v>23.0</v>
      </c>
      <c r="I223" s="225">
        <v>420.0</v>
      </c>
      <c r="J223" s="225">
        <v>420.0</v>
      </c>
      <c r="K223" s="225">
        <v>0.0</v>
      </c>
      <c r="L223" s="225">
        <v>20.0</v>
      </c>
      <c r="M223" s="225">
        <v>10.0</v>
      </c>
      <c r="N223" s="225">
        <v>10.0</v>
      </c>
      <c r="O223" s="225">
        <v>0.0</v>
      </c>
      <c r="P223" s="225">
        <v>0.0</v>
      </c>
      <c r="Q223" s="225">
        <v>0.0</v>
      </c>
      <c r="R223" s="225">
        <v>0.0</v>
      </c>
      <c r="S223" s="225">
        <v>0.0</v>
      </c>
      <c r="T223" s="225">
        <v>0.0</v>
      </c>
      <c r="U223" s="225">
        <v>0.0</v>
      </c>
      <c r="V223" s="58" t="b">
        <v>0</v>
      </c>
      <c r="W223" s="58" t="b">
        <v>0</v>
      </c>
      <c r="X223" s="58" t="b">
        <v>0</v>
      </c>
      <c r="Y223" s="225">
        <v>0.0</v>
      </c>
      <c r="Z223" s="225">
        <v>0.0</v>
      </c>
      <c r="AA223" s="225">
        <v>0.0</v>
      </c>
      <c r="AB223" s="254"/>
      <c r="AC223" s="254"/>
      <c r="AD223" s="254"/>
      <c r="AE223" s="58" t="s">
        <v>1967</v>
      </c>
      <c r="AF223" s="58">
        <v>1.0</v>
      </c>
      <c r="AG223" s="58" t="s">
        <v>1968</v>
      </c>
      <c r="AJ223" s="58" t="s">
        <v>2083</v>
      </c>
    </row>
    <row r="224" ht="22.5" customHeight="1">
      <c r="A224" s="58">
        <v>223.0</v>
      </c>
      <c r="B224" s="252">
        <v>45819.0</v>
      </c>
      <c r="C224" s="253">
        <v>2.0784574916744E14</v>
      </c>
      <c r="D224" s="58" t="s">
        <v>1563</v>
      </c>
      <c r="E224" s="58">
        <v>45694.85153</v>
      </c>
      <c r="F224" s="58">
        <v>45694.8517</v>
      </c>
      <c r="G224" s="58">
        <v>45694.87554</v>
      </c>
      <c r="H224" s="58">
        <v>23.0</v>
      </c>
      <c r="I224" s="225">
        <v>1181.0</v>
      </c>
      <c r="J224" s="225">
        <v>1068.9</v>
      </c>
      <c r="K224" s="225">
        <v>112.1</v>
      </c>
      <c r="L224" s="225">
        <v>50.9</v>
      </c>
      <c r="M224" s="225">
        <v>25.2</v>
      </c>
      <c r="N224" s="225">
        <v>25.2</v>
      </c>
      <c r="O224" s="225">
        <v>0.0</v>
      </c>
      <c r="P224" s="225">
        <v>0.25</v>
      </c>
      <c r="Q224" s="225">
        <v>0.25</v>
      </c>
      <c r="R224" s="225">
        <v>0.0</v>
      </c>
      <c r="S224" s="225">
        <v>0.0</v>
      </c>
      <c r="T224" s="225">
        <v>0.0</v>
      </c>
      <c r="U224" s="225">
        <v>0.0</v>
      </c>
      <c r="V224" s="58" t="b">
        <v>0</v>
      </c>
      <c r="W224" s="58" t="b">
        <v>0</v>
      </c>
      <c r="X224" s="58" t="b">
        <v>0</v>
      </c>
      <c r="Y224" s="225">
        <v>112.0</v>
      </c>
      <c r="Z224" s="225">
        <v>0.0</v>
      </c>
      <c r="AA224" s="225">
        <v>10.0</v>
      </c>
      <c r="AB224" s="254"/>
      <c r="AC224" s="254"/>
      <c r="AD224" s="254"/>
      <c r="AE224" s="58" t="s">
        <v>1967</v>
      </c>
      <c r="AF224" s="58">
        <v>2.0</v>
      </c>
      <c r="AG224" s="58" t="s">
        <v>1968</v>
      </c>
      <c r="AJ224" s="58" t="s">
        <v>2066</v>
      </c>
      <c r="AK224" s="58" t="s">
        <v>2084</v>
      </c>
    </row>
    <row r="225" ht="22.5" customHeight="1">
      <c r="A225" s="58">
        <v>224.0</v>
      </c>
      <c r="B225" s="252">
        <v>45819.0</v>
      </c>
      <c r="C225" s="253">
        <v>2.0784789486544E14</v>
      </c>
      <c r="D225" s="58" t="s">
        <v>1563</v>
      </c>
      <c r="E225" s="58">
        <v>45694.87638</v>
      </c>
      <c r="F225" s="58">
        <v>45694.8765</v>
      </c>
      <c r="G225" s="58">
        <v>45694.89734</v>
      </c>
      <c r="H225" s="58">
        <v>23.0</v>
      </c>
      <c r="I225" s="225">
        <v>367.0</v>
      </c>
      <c r="J225" s="225">
        <v>367.5</v>
      </c>
      <c r="K225" s="225">
        <v>-0.5</v>
      </c>
      <c r="L225" s="225">
        <v>17.5</v>
      </c>
      <c r="M225" s="225">
        <v>8.75</v>
      </c>
      <c r="N225" s="225">
        <v>8.75</v>
      </c>
      <c r="O225" s="225">
        <v>0.0</v>
      </c>
      <c r="P225" s="225">
        <v>0.0</v>
      </c>
      <c r="Q225" s="225">
        <v>0.0</v>
      </c>
      <c r="R225" s="225">
        <v>0.0</v>
      </c>
      <c r="S225" s="225">
        <v>0.0</v>
      </c>
      <c r="T225" s="225">
        <v>0.0</v>
      </c>
      <c r="U225" s="225">
        <v>0.0</v>
      </c>
      <c r="V225" s="58" t="b">
        <v>0</v>
      </c>
      <c r="W225" s="58" t="b">
        <v>0</v>
      </c>
      <c r="X225" s="58" t="b">
        <v>0</v>
      </c>
      <c r="Y225" s="225">
        <v>0.0</v>
      </c>
      <c r="Z225" s="225">
        <v>0.0</v>
      </c>
      <c r="AA225" s="225">
        <v>0.0</v>
      </c>
      <c r="AB225" s="254"/>
      <c r="AC225" s="254"/>
      <c r="AD225" s="254"/>
      <c r="AE225" s="58" t="s">
        <v>1967</v>
      </c>
      <c r="AF225" s="58">
        <v>1.0</v>
      </c>
      <c r="AG225" s="58" t="s">
        <v>1968</v>
      </c>
      <c r="AJ225" s="58" t="s">
        <v>2017</v>
      </c>
    </row>
    <row r="226" ht="22.5" customHeight="1">
      <c r="A226" s="58">
        <v>225.0</v>
      </c>
      <c r="B226" s="252">
        <v>45819.0</v>
      </c>
      <c r="C226" s="253">
        <v>2.07851448876057E14</v>
      </c>
      <c r="D226" s="58" t="s">
        <v>1563</v>
      </c>
      <c r="E226" s="58">
        <v>45694.91749</v>
      </c>
      <c r="F226" s="58">
        <v>45694.91759</v>
      </c>
      <c r="G226" s="58">
        <v>45694.94059</v>
      </c>
      <c r="H226" s="58">
        <v>23.0</v>
      </c>
      <c r="I226" s="225">
        <v>664.0</v>
      </c>
      <c r="J226" s="225">
        <v>601.12</v>
      </c>
      <c r="K226" s="225">
        <v>62.88</v>
      </c>
      <c r="L226" s="225">
        <v>28.62</v>
      </c>
      <c r="M226" s="225">
        <v>14.06</v>
      </c>
      <c r="N226" s="225">
        <v>14.06</v>
      </c>
      <c r="O226" s="225">
        <v>0.0</v>
      </c>
      <c r="P226" s="225">
        <v>0.25</v>
      </c>
      <c r="Q226" s="225">
        <v>0.25</v>
      </c>
      <c r="R226" s="225">
        <v>0.0</v>
      </c>
      <c r="S226" s="225">
        <v>0.0</v>
      </c>
      <c r="T226" s="225">
        <v>0.0</v>
      </c>
      <c r="U226" s="225">
        <v>0.0</v>
      </c>
      <c r="V226" s="58" t="b">
        <v>0</v>
      </c>
      <c r="W226" s="58" t="b">
        <v>0</v>
      </c>
      <c r="X226" s="58" t="b">
        <v>0</v>
      </c>
      <c r="Y226" s="225">
        <v>62.5</v>
      </c>
      <c r="Z226" s="225">
        <v>0.0</v>
      </c>
      <c r="AA226" s="225">
        <v>10.0</v>
      </c>
      <c r="AB226" s="254"/>
      <c r="AC226" s="254"/>
      <c r="AD226" s="254"/>
      <c r="AE226" s="58" t="s">
        <v>1967</v>
      </c>
      <c r="AF226" s="58">
        <v>1.0</v>
      </c>
      <c r="AG226" s="58" t="s">
        <v>1968</v>
      </c>
      <c r="AJ226" s="58" t="s">
        <v>2014</v>
      </c>
    </row>
    <row r="227" ht="22.5" customHeight="1">
      <c r="A227" s="58">
        <v>226.0</v>
      </c>
      <c r="B227" s="252">
        <v>45819.0</v>
      </c>
      <c r="C227" s="253">
        <v>2.07926061068021E14</v>
      </c>
      <c r="D227" s="58" t="s">
        <v>1563</v>
      </c>
      <c r="E227" s="58">
        <v>45722.78086</v>
      </c>
      <c r="F227" s="58">
        <v>45722.78104</v>
      </c>
      <c r="G227" s="58">
        <v>45722.84162</v>
      </c>
      <c r="H227" s="58">
        <v>23.0</v>
      </c>
      <c r="I227" s="225">
        <v>1349.0</v>
      </c>
      <c r="J227" s="225">
        <v>1349.24</v>
      </c>
      <c r="K227" s="225">
        <v>-0.24</v>
      </c>
      <c r="L227" s="225">
        <v>64.26</v>
      </c>
      <c r="M227" s="225">
        <v>31.63</v>
      </c>
      <c r="N227" s="225">
        <v>31.63</v>
      </c>
      <c r="O227" s="225">
        <v>0.0</v>
      </c>
      <c r="P227" s="225">
        <v>0.5</v>
      </c>
      <c r="Q227" s="225">
        <v>0.5</v>
      </c>
      <c r="R227" s="225">
        <v>0.0</v>
      </c>
      <c r="S227" s="225">
        <v>0.0</v>
      </c>
      <c r="T227" s="225">
        <v>0.0</v>
      </c>
      <c r="U227" s="225">
        <v>0.0</v>
      </c>
      <c r="V227" s="58" t="b">
        <v>0</v>
      </c>
      <c r="W227" s="58" t="b">
        <v>0</v>
      </c>
      <c r="X227" s="58" t="b">
        <v>0</v>
      </c>
      <c r="Y227" s="225">
        <v>0.0</v>
      </c>
      <c r="Z227" s="225">
        <v>0.0</v>
      </c>
      <c r="AA227" s="225">
        <v>20.0</v>
      </c>
      <c r="AB227" s="254"/>
      <c r="AC227" s="254"/>
      <c r="AD227" s="254"/>
      <c r="AE227" s="58" t="s">
        <v>1967</v>
      </c>
      <c r="AF227" s="58">
        <v>2.0</v>
      </c>
      <c r="AG227" s="58" t="s">
        <v>1968</v>
      </c>
      <c r="AJ227" s="58" t="s">
        <v>2014</v>
      </c>
      <c r="AK227" s="58" t="s">
        <v>1989</v>
      </c>
    </row>
    <row r="228" ht="22.5" customHeight="1">
      <c r="A228" s="58">
        <v>227.0</v>
      </c>
      <c r="B228" s="252">
        <v>45819.0</v>
      </c>
      <c r="C228" s="253">
        <v>2.07929075136735E14</v>
      </c>
      <c r="D228" s="58" t="s">
        <v>1563</v>
      </c>
      <c r="E228" s="58">
        <v>45722.816</v>
      </c>
      <c r="F228" s="58">
        <v>45722.81618</v>
      </c>
      <c r="G228" s="58">
        <v>45722.83969</v>
      </c>
      <c r="H228" s="58">
        <v>23.0</v>
      </c>
      <c r="I228" s="225">
        <v>1657.0</v>
      </c>
      <c r="J228" s="225">
        <v>1513.04</v>
      </c>
      <c r="K228" s="225">
        <v>143.96</v>
      </c>
      <c r="L228" s="225">
        <v>72.06</v>
      </c>
      <c r="M228" s="225">
        <v>35.53</v>
      </c>
      <c r="N228" s="225">
        <v>35.53</v>
      </c>
      <c r="O228" s="225">
        <v>0.0</v>
      </c>
      <c r="P228" s="225">
        <v>0.5</v>
      </c>
      <c r="Q228" s="225">
        <v>0.5</v>
      </c>
      <c r="R228" s="225">
        <v>0.0</v>
      </c>
      <c r="S228" s="225">
        <v>0.0</v>
      </c>
      <c r="T228" s="225">
        <v>0.0</v>
      </c>
      <c r="U228" s="225">
        <v>0.0</v>
      </c>
      <c r="V228" s="58" t="b">
        <v>0</v>
      </c>
      <c r="W228" s="58" t="b">
        <v>0</v>
      </c>
      <c r="X228" s="58" t="b">
        <v>0</v>
      </c>
      <c r="Y228" s="225">
        <v>144.0</v>
      </c>
      <c r="Z228" s="225">
        <v>0.0</v>
      </c>
      <c r="AA228" s="225">
        <v>20.0</v>
      </c>
      <c r="AB228" s="254"/>
      <c r="AC228" s="254"/>
      <c r="AD228" s="254"/>
      <c r="AE228" s="58" t="s">
        <v>1967</v>
      </c>
      <c r="AF228" s="58">
        <v>2.0</v>
      </c>
      <c r="AG228" s="58" t="s">
        <v>1968</v>
      </c>
      <c r="AJ228" s="58" t="s">
        <v>2006</v>
      </c>
      <c r="AK228" s="58" t="s">
        <v>2007</v>
      </c>
    </row>
    <row r="229" ht="22.5" customHeight="1">
      <c r="A229" s="58">
        <v>228.0</v>
      </c>
      <c r="B229" s="252">
        <v>45819.0</v>
      </c>
      <c r="C229" s="253">
        <v>2.07931387141841E14</v>
      </c>
      <c r="D229" s="58" t="s">
        <v>1563</v>
      </c>
      <c r="E229" s="58">
        <v>45722.8427</v>
      </c>
      <c r="F229" s="58">
        <v>45722.84289</v>
      </c>
      <c r="G229" s="58">
        <v>45722.86207</v>
      </c>
      <c r="H229" s="58">
        <v>23.0</v>
      </c>
      <c r="I229" s="225">
        <v>768.0</v>
      </c>
      <c r="J229" s="225">
        <v>695.62</v>
      </c>
      <c r="K229" s="225">
        <v>72.38</v>
      </c>
      <c r="L229" s="225">
        <v>33.12</v>
      </c>
      <c r="M229" s="225">
        <v>16.31</v>
      </c>
      <c r="N229" s="225">
        <v>16.31</v>
      </c>
      <c r="O229" s="225">
        <v>0.0</v>
      </c>
      <c r="P229" s="225">
        <v>0.25</v>
      </c>
      <c r="Q229" s="225">
        <v>0.25</v>
      </c>
      <c r="R229" s="225">
        <v>0.0</v>
      </c>
      <c r="S229" s="225">
        <v>0.0</v>
      </c>
      <c r="T229" s="225">
        <v>0.0</v>
      </c>
      <c r="U229" s="225">
        <v>0.0</v>
      </c>
      <c r="V229" s="58" t="b">
        <v>0</v>
      </c>
      <c r="W229" s="58" t="b">
        <v>0</v>
      </c>
      <c r="X229" s="58" t="b">
        <v>0</v>
      </c>
      <c r="Y229" s="225">
        <v>72.5</v>
      </c>
      <c r="Z229" s="225">
        <v>0.0</v>
      </c>
      <c r="AA229" s="225">
        <v>10.0</v>
      </c>
      <c r="AB229" s="254"/>
      <c r="AC229" s="254"/>
      <c r="AD229" s="254"/>
      <c r="AE229" s="58" t="s">
        <v>1967</v>
      </c>
      <c r="AF229" s="58">
        <v>1.0</v>
      </c>
      <c r="AG229" s="58" t="s">
        <v>1968</v>
      </c>
      <c r="AJ229" s="58" t="s">
        <v>2032</v>
      </c>
    </row>
    <row r="230" ht="22.5" customHeight="1">
      <c r="A230" s="58">
        <v>229.0</v>
      </c>
      <c r="B230" s="252">
        <v>45819.0</v>
      </c>
      <c r="C230" s="253">
        <v>2.07932780521151E14</v>
      </c>
      <c r="D230" s="58" t="s">
        <v>1563</v>
      </c>
      <c r="E230" s="58">
        <v>45722.85911</v>
      </c>
      <c r="F230" s="58">
        <v>45722.85927</v>
      </c>
      <c r="G230" s="58">
        <v>45722.89115</v>
      </c>
      <c r="H230" s="58">
        <v>23.0</v>
      </c>
      <c r="I230" s="225">
        <v>1071.0</v>
      </c>
      <c r="J230" s="225">
        <v>969.69</v>
      </c>
      <c r="K230" s="225">
        <v>101.31</v>
      </c>
      <c r="L230" s="225">
        <v>46.18</v>
      </c>
      <c r="M230" s="225">
        <v>22.84</v>
      </c>
      <c r="N230" s="225">
        <v>22.84</v>
      </c>
      <c r="O230" s="225">
        <v>0.0</v>
      </c>
      <c r="P230" s="225">
        <v>0.25</v>
      </c>
      <c r="Q230" s="225">
        <v>0.25</v>
      </c>
      <c r="R230" s="225">
        <v>0.0</v>
      </c>
      <c r="S230" s="225">
        <v>0.0</v>
      </c>
      <c r="T230" s="225">
        <v>0.0</v>
      </c>
      <c r="U230" s="225">
        <v>0.0</v>
      </c>
      <c r="V230" s="58" t="b">
        <v>0</v>
      </c>
      <c r="W230" s="58" t="b">
        <v>0</v>
      </c>
      <c r="X230" s="58" t="b">
        <v>0</v>
      </c>
      <c r="Y230" s="225">
        <v>101.49</v>
      </c>
      <c r="Z230" s="225">
        <v>0.0</v>
      </c>
      <c r="AA230" s="225">
        <v>10.0</v>
      </c>
      <c r="AB230" s="254"/>
      <c r="AC230" s="254"/>
      <c r="AD230" s="254"/>
      <c r="AE230" s="58" t="s">
        <v>1967</v>
      </c>
      <c r="AF230" s="58">
        <v>2.0</v>
      </c>
      <c r="AG230" s="58" t="s">
        <v>1968</v>
      </c>
      <c r="AJ230" s="58" t="s">
        <v>1997</v>
      </c>
      <c r="AK230" s="58" t="s">
        <v>2085</v>
      </c>
    </row>
    <row r="231" ht="22.5" customHeight="1">
      <c r="A231" s="58">
        <v>230.0</v>
      </c>
      <c r="B231" s="252">
        <v>45819.0</v>
      </c>
      <c r="C231" s="253">
        <v>2.07942482741425E14</v>
      </c>
      <c r="D231" s="58" t="s">
        <v>1563</v>
      </c>
      <c r="E231" s="58">
        <v>45722.97117</v>
      </c>
      <c r="F231" s="58">
        <v>45722.9713</v>
      </c>
      <c r="G231" s="58">
        <v>45722.99911</v>
      </c>
      <c r="H231" s="58">
        <v>23.0</v>
      </c>
      <c r="I231" s="225">
        <v>611.0</v>
      </c>
      <c r="J231" s="225">
        <v>553.88</v>
      </c>
      <c r="K231" s="225">
        <v>57.12</v>
      </c>
      <c r="L231" s="225">
        <v>26.38</v>
      </c>
      <c r="M231" s="225">
        <v>12.94</v>
      </c>
      <c r="N231" s="225">
        <v>12.94</v>
      </c>
      <c r="O231" s="225">
        <v>0.0</v>
      </c>
      <c r="P231" s="225">
        <v>0.25</v>
      </c>
      <c r="Q231" s="225">
        <v>0.25</v>
      </c>
      <c r="R231" s="225">
        <v>0.0</v>
      </c>
      <c r="S231" s="225">
        <v>0.0</v>
      </c>
      <c r="T231" s="225">
        <v>0.0</v>
      </c>
      <c r="U231" s="225">
        <v>0.0</v>
      </c>
      <c r="V231" s="58" t="b">
        <v>0</v>
      </c>
      <c r="W231" s="58" t="b">
        <v>0</v>
      </c>
      <c r="X231" s="58" t="b">
        <v>0</v>
      </c>
      <c r="Y231" s="225">
        <v>57.5</v>
      </c>
      <c r="Z231" s="225">
        <v>0.0</v>
      </c>
      <c r="AA231" s="225">
        <v>10.0</v>
      </c>
      <c r="AB231" s="254"/>
      <c r="AC231" s="254"/>
      <c r="AD231" s="254"/>
      <c r="AE231" s="58" t="s">
        <v>1967</v>
      </c>
      <c r="AF231" s="58">
        <v>1.0</v>
      </c>
      <c r="AG231" s="58" t="s">
        <v>1968</v>
      </c>
      <c r="AJ231" s="58" t="s">
        <v>1975</v>
      </c>
    </row>
    <row r="232" ht="22.5" customHeight="1">
      <c r="A232" s="58">
        <v>231.0</v>
      </c>
      <c r="B232" s="252">
        <v>45819.0</v>
      </c>
      <c r="C232" s="253">
        <v>2.07988884650598E14</v>
      </c>
      <c r="D232" s="58" t="s">
        <v>1563</v>
      </c>
      <c r="E232" s="58">
        <v>45753.5081</v>
      </c>
      <c r="F232" s="58">
        <v>45753.50836</v>
      </c>
      <c r="G232" s="58">
        <v>45753.53722</v>
      </c>
      <c r="H232" s="58">
        <v>23.0</v>
      </c>
      <c r="I232" s="225">
        <v>664.0</v>
      </c>
      <c r="J232" s="225">
        <v>601.12</v>
      </c>
      <c r="K232" s="225">
        <v>62.88</v>
      </c>
      <c r="L232" s="225">
        <v>28.62</v>
      </c>
      <c r="M232" s="225">
        <v>14.06</v>
      </c>
      <c r="N232" s="225">
        <v>14.06</v>
      </c>
      <c r="O232" s="225">
        <v>0.0</v>
      </c>
      <c r="P232" s="225">
        <v>0.25</v>
      </c>
      <c r="Q232" s="225">
        <v>0.25</v>
      </c>
      <c r="R232" s="225">
        <v>0.0</v>
      </c>
      <c r="S232" s="225">
        <v>0.0</v>
      </c>
      <c r="T232" s="225">
        <v>0.0</v>
      </c>
      <c r="U232" s="225">
        <v>0.0</v>
      </c>
      <c r="V232" s="58" t="b">
        <v>0</v>
      </c>
      <c r="W232" s="58" t="b">
        <v>0</v>
      </c>
      <c r="X232" s="58" t="b">
        <v>0</v>
      </c>
      <c r="Y232" s="225">
        <v>62.5</v>
      </c>
      <c r="Z232" s="225">
        <v>0.0</v>
      </c>
      <c r="AA232" s="225">
        <v>10.0</v>
      </c>
      <c r="AB232" s="254"/>
      <c r="AC232" s="254"/>
      <c r="AD232" s="254"/>
      <c r="AE232" s="58" t="s">
        <v>1967</v>
      </c>
      <c r="AF232" s="58">
        <v>1.0</v>
      </c>
      <c r="AG232" s="58" t="s">
        <v>1968</v>
      </c>
      <c r="AJ232" s="58" t="s">
        <v>2016</v>
      </c>
    </row>
    <row r="233" ht="22.5" customHeight="1">
      <c r="A233" s="58">
        <v>232.0</v>
      </c>
      <c r="B233" s="252">
        <v>45819.0</v>
      </c>
      <c r="C233" s="253">
        <v>2.07992109305452E14</v>
      </c>
      <c r="D233" s="58" t="s">
        <v>1563</v>
      </c>
      <c r="E233" s="58">
        <v>45753.54544</v>
      </c>
      <c r="F233" s="58">
        <v>45753.54569</v>
      </c>
      <c r="G233" s="58">
        <v>45753.57653</v>
      </c>
      <c r="H233" s="58">
        <v>23.0</v>
      </c>
      <c r="I233" s="225">
        <v>1395.0</v>
      </c>
      <c r="J233" s="225">
        <v>1262.62</v>
      </c>
      <c r="K233" s="225">
        <v>132.38</v>
      </c>
      <c r="L233" s="225">
        <v>60.12</v>
      </c>
      <c r="M233" s="225">
        <v>29.81</v>
      </c>
      <c r="N233" s="225">
        <v>29.81</v>
      </c>
      <c r="O233" s="225">
        <v>0.0</v>
      </c>
      <c r="P233" s="225">
        <v>0.25</v>
      </c>
      <c r="Q233" s="225">
        <v>0.25</v>
      </c>
      <c r="R233" s="225">
        <v>0.0</v>
      </c>
      <c r="S233" s="225">
        <v>0.0</v>
      </c>
      <c r="T233" s="225">
        <v>0.0</v>
      </c>
      <c r="U233" s="225">
        <v>0.0</v>
      </c>
      <c r="V233" s="58" t="b">
        <v>0</v>
      </c>
      <c r="W233" s="58" t="b">
        <v>0</v>
      </c>
      <c r="X233" s="58" t="b">
        <v>0</v>
      </c>
      <c r="Y233" s="225">
        <v>132.5</v>
      </c>
      <c r="Z233" s="225">
        <v>0.0</v>
      </c>
      <c r="AA233" s="225">
        <v>10.0</v>
      </c>
      <c r="AB233" s="254"/>
      <c r="AC233" s="254"/>
      <c r="AD233" s="254"/>
      <c r="AE233" s="58" t="s">
        <v>1967</v>
      </c>
      <c r="AF233" s="58">
        <v>2.0</v>
      </c>
      <c r="AG233" s="58" t="s">
        <v>1968</v>
      </c>
      <c r="AJ233" s="58" t="s">
        <v>2086</v>
      </c>
      <c r="AK233" s="58" t="s">
        <v>2014</v>
      </c>
    </row>
    <row r="234" ht="22.5" customHeight="1">
      <c r="A234" s="58">
        <v>233.0</v>
      </c>
      <c r="B234" s="252">
        <v>45819.0</v>
      </c>
      <c r="C234" s="253">
        <v>2.08002727929253E14</v>
      </c>
      <c r="D234" s="58" t="s">
        <v>1563</v>
      </c>
      <c r="E234" s="58">
        <v>45753.66816</v>
      </c>
      <c r="F234" s="58">
        <v>45753.66853</v>
      </c>
      <c r="G234" s="58">
        <v>45753.70041</v>
      </c>
      <c r="H234" s="58">
        <v>23.0</v>
      </c>
      <c r="I234" s="225">
        <v>611.0</v>
      </c>
      <c r="J234" s="225">
        <v>553.88</v>
      </c>
      <c r="K234" s="225">
        <v>57.12</v>
      </c>
      <c r="L234" s="225">
        <v>26.38</v>
      </c>
      <c r="M234" s="225">
        <v>12.94</v>
      </c>
      <c r="N234" s="225">
        <v>12.94</v>
      </c>
      <c r="O234" s="225">
        <v>0.0</v>
      </c>
      <c r="P234" s="225">
        <v>0.25</v>
      </c>
      <c r="Q234" s="225">
        <v>0.25</v>
      </c>
      <c r="R234" s="225">
        <v>0.0</v>
      </c>
      <c r="S234" s="225">
        <v>0.0</v>
      </c>
      <c r="T234" s="225">
        <v>0.0</v>
      </c>
      <c r="U234" s="225">
        <v>0.0</v>
      </c>
      <c r="V234" s="58" t="b">
        <v>0</v>
      </c>
      <c r="W234" s="58" t="b">
        <v>0</v>
      </c>
      <c r="X234" s="58" t="b">
        <v>0</v>
      </c>
      <c r="Y234" s="225">
        <v>57.5</v>
      </c>
      <c r="Z234" s="225">
        <v>0.0</v>
      </c>
      <c r="AA234" s="225">
        <v>10.0</v>
      </c>
      <c r="AB234" s="254"/>
      <c r="AC234" s="254"/>
      <c r="AD234" s="254"/>
      <c r="AE234" s="58" t="s">
        <v>1967</v>
      </c>
      <c r="AF234" s="58">
        <v>1.0</v>
      </c>
      <c r="AG234" s="58" t="s">
        <v>1968</v>
      </c>
      <c r="AJ234" s="58" t="s">
        <v>2035</v>
      </c>
    </row>
    <row r="235" ht="22.5" customHeight="1">
      <c r="A235" s="58">
        <v>234.0</v>
      </c>
      <c r="B235" s="252">
        <v>45819.0</v>
      </c>
      <c r="C235" s="253">
        <v>2.08007747402404E14</v>
      </c>
      <c r="D235" s="58" t="s">
        <v>1563</v>
      </c>
      <c r="E235" s="58">
        <v>45753.72642</v>
      </c>
      <c r="F235" s="58">
        <v>45753.72657</v>
      </c>
      <c r="G235" s="58">
        <v>45753.75023</v>
      </c>
      <c r="H235" s="58">
        <v>23.0</v>
      </c>
      <c r="I235" s="225">
        <v>831.0</v>
      </c>
      <c r="J235" s="225">
        <v>752.87</v>
      </c>
      <c r="K235" s="225">
        <v>78.13</v>
      </c>
      <c r="L235" s="225">
        <v>35.86</v>
      </c>
      <c r="M235" s="225">
        <v>17.68</v>
      </c>
      <c r="N235" s="225">
        <v>17.68</v>
      </c>
      <c r="O235" s="225">
        <v>0.0</v>
      </c>
      <c r="P235" s="225">
        <v>0.25</v>
      </c>
      <c r="Q235" s="225">
        <v>0.25</v>
      </c>
      <c r="R235" s="225">
        <v>0.0</v>
      </c>
      <c r="S235" s="225">
        <v>0.0</v>
      </c>
      <c r="T235" s="225">
        <v>0.0</v>
      </c>
      <c r="U235" s="225">
        <v>0.0</v>
      </c>
      <c r="V235" s="58" t="b">
        <v>0</v>
      </c>
      <c r="W235" s="58" t="b">
        <v>0</v>
      </c>
      <c r="X235" s="58" t="b">
        <v>0</v>
      </c>
      <c r="Y235" s="225">
        <v>77.99</v>
      </c>
      <c r="Z235" s="225">
        <v>0.0</v>
      </c>
      <c r="AA235" s="225">
        <v>10.0</v>
      </c>
      <c r="AB235" s="254"/>
      <c r="AC235" s="254"/>
      <c r="AD235" s="254"/>
      <c r="AE235" s="58" t="s">
        <v>1967</v>
      </c>
      <c r="AF235" s="58">
        <v>2.0</v>
      </c>
      <c r="AG235" s="58" t="s">
        <v>1968</v>
      </c>
      <c r="AJ235" s="58" t="s">
        <v>2057</v>
      </c>
      <c r="AK235" s="58" t="s">
        <v>1999</v>
      </c>
    </row>
    <row r="236" ht="22.5" customHeight="1">
      <c r="A236" s="58">
        <v>235.0</v>
      </c>
      <c r="B236" s="252">
        <v>45819.0</v>
      </c>
      <c r="C236" s="253">
        <v>2.0801486651625E14</v>
      </c>
      <c r="D236" s="58" t="s">
        <v>1563</v>
      </c>
      <c r="E236" s="58">
        <v>45753.80917</v>
      </c>
      <c r="F236" s="58">
        <v>45753.80935</v>
      </c>
      <c r="G236" s="58">
        <v>45753.84311</v>
      </c>
      <c r="H236" s="58">
        <v>23.0</v>
      </c>
      <c r="I236" s="225">
        <v>1165.0</v>
      </c>
      <c r="J236" s="225">
        <v>1054.72</v>
      </c>
      <c r="K236" s="225">
        <v>110.28</v>
      </c>
      <c r="L236" s="225">
        <v>50.22</v>
      </c>
      <c r="M236" s="225">
        <v>24.86</v>
      </c>
      <c r="N236" s="225">
        <v>24.86</v>
      </c>
      <c r="O236" s="225">
        <v>0.0</v>
      </c>
      <c r="P236" s="225">
        <v>0.25</v>
      </c>
      <c r="Q236" s="225">
        <v>0.25</v>
      </c>
      <c r="R236" s="225">
        <v>0.0</v>
      </c>
      <c r="S236" s="225">
        <v>0.0</v>
      </c>
      <c r="T236" s="225">
        <v>0.0</v>
      </c>
      <c r="U236" s="225">
        <v>0.0</v>
      </c>
      <c r="V236" s="58" t="b">
        <v>0</v>
      </c>
      <c r="W236" s="58" t="b">
        <v>0</v>
      </c>
      <c r="X236" s="58" t="b">
        <v>0</v>
      </c>
      <c r="Y236" s="225">
        <v>110.5</v>
      </c>
      <c r="Z236" s="225">
        <v>0.0</v>
      </c>
      <c r="AA236" s="225">
        <v>10.0</v>
      </c>
      <c r="AB236" s="254"/>
      <c r="AC236" s="254"/>
      <c r="AD236" s="254"/>
      <c r="AE236" s="58" t="s">
        <v>1967</v>
      </c>
      <c r="AF236" s="58">
        <v>2.0</v>
      </c>
      <c r="AG236" s="58" t="s">
        <v>1968</v>
      </c>
      <c r="AJ236" s="58" t="s">
        <v>1973</v>
      </c>
      <c r="AK236" s="58" t="s">
        <v>1974</v>
      </c>
    </row>
    <row r="237" ht="22.5" customHeight="1">
      <c r="A237" s="58">
        <v>236.0</v>
      </c>
      <c r="B237" s="252">
        <v>45819.0</v>
      </c>
      <c r="C237" s="253">
        <v>2.08015021390784E14</v>
      </c>
      <c r="D237" s="58" t="s">
        <v>1589</v>
      </c>
      <c r="E237" s="58">
        <v>45753.81095</v>
      </c>
      <c r="F237" s="58">
        <v>45753.81109</v>
      </c>
      <c r="H237" s="58">
        <v>53.0</v>
      </c>
      <c r="I237" s="225">
        <v>530.0</v>
      </c>
      <c r="J237" s="225">
        <v>530.24</v>
      </c>
      <c r="K237" s="225">
        <v>-0.24</v>
      </c>
      <c r="L237" s="225">
        <v>25.26</v>
      </c>
      <c r="M237" s="225">
        <v>12.38</v>
      </c>
      <c r="N237" s="225">
        <v>12.38</v>
      </c>
      <c r="O237" s="225">
        <v>0.0</v>
      </c>
      <c r="P237" s="225">
        <v>0.25</v>
      </c>
      <c r="Q237" s="225">
        <v>0.25</v>
      </c>
      <c r="R237" s="225">
        <v>0.0</v>
      </c>
      <c r="S237" s="225">
        <v>0.0</v>
      </c>
      <c r="T237" s="225">
        <v>0.0</v>
      </c>
      <c r="U237" s="225">
        <v>0.0</v>
      </c>
      <c r="V237" s="58" t="b">
        <v>0</v>
      </c>
      <c r="W237" s="58" t="b">
        <v>0</v>
      </c>
      <c r="X237" s="58" t="b">
        <v>0</v>
      </c>
      <c r="Y237" s="225">
        <v>0.0</v>
      </c>
      <c r="Z237" s="225">
        <v>0.0</v>
      </c>
      <c r="AA237" s="225">
        <v>10.0</v>
      </c>
      <c r="AB237" s="254"/>
      <c r="AC237" s="254"/>
      <c r="AD237" s="225">
        <v>45812.85485</v>
      </c>
      <c r="AE237" s="58" t="s">
        <v>1967</v>
      </c>
      <c r="AF237" s="58">
        <v>1.0</v>
      </c>
      <c r="AG237" s="58" t="s">
        <v>1968</v>
      </c>
      <c r="AH237" s="58" t="s">
        <v>173</v>
      </c>
      <c r="AJ237" s="58" t="s">
        <v>2005</v>
      </c>
    </row>
    <row r="238" ht="22.5" customHeight="1">
      <c r="A238" s="58">
        <v>237.0</v>
      </c>
      <c r="B238" s="252">
        <v>45819.0</v>
      </c>
      <c r="C238" s="253">
        <v>2.08016198602643E14</v>
      </c>
      <c r="D238" s="58" t="s">
        <v>1563</v>
      </c>
      <c r="E238" s="58">
        <v>45753.82407</v>
      </c>
      <c r="F238" s="58">
        <v>45753.82431</v>
      </c>
      <c r="G238" s="58">
        <v>45753.85446</v>
      </c>
      <c r="H238" s="58">
        <v>23.0</v>
      </c>
      <c r="I238" s="225">
        <v>1432.0</v>
      </c>
      <c r="J238" s="225">
        <v>1296.76</v>
      </c>
      <c r="K238" s="225">
        <v>135.24</v>
      </c>
      <c r="L238" s="225">
        <v>61.76</v>
      </c>
      <c r="M238" s="225">
        <v>30.38</v>
      </c>
      <c r="N238" s="225">
        <v>30.38</v>
      </c>
      <c r="O238" s="225">
        <v>0.0</v>
      </c>
      <c r="P238" s="225">
        <v>0.5</v>
      </c>
      <c r="Q238" s="225">
        <v>0.5</v>
      </c>
      <c r="R238" s="225">
        <v>0.0</v>
      </c>
      <c r="S238" s="225">
        <v>0.0</v>
      </c>
      <c r="T238" s="225">
        <v>0.0</v>
      </c>
      <c r="U238" s="225">
        <v>0.0</v>
      </c>
      <c r="V238" s="58" t="b">
        <v>0</v>
      </c>
      <c r="W238" s="58" t="b">
        <v>0</v>
      </c>
      <c r="X238" s="58" t="b">
        <v>0</v>
      </c>
      <c r="Y238" s="225">
        <v>135.0</v>
      </c>
      <c r="Z238" s="225">
        <v>0.0</v>
      </c>
      <c r="AA238" s="225">
        <v>20.0</v>
      </c>
      <c r="AB238" s="254"/>
      <c r="AC238" s="254"/>
      <c r="AD238" s="254"/>
      <c r="AE238" s="58" t="s">
        <v>1967</v>
      </c>
      <c r="AF238" s="58">
        <v>2.0</v>
      </c>
      <c r="AG238" s="58" t="s">
        <v>1968</v>
      </c>
      <c r="AJ238" s="58" t="s">
        <v>1974</v>
      </c>
      <c r="AK238" s="58" t="s">
        <v>2014</v>
      </c>
    </row>
    <row r="239" ht="22.5" customHeight="1">
      <c r="A239" s="58">
        <v>238.0</v>
      </c>
      <c r="B239" s="252">
        <v>45819.0</v>
      </c>
      <c r="C239" s="253">
        <v>2.08017140513676E14</v>
      </c>
      <c r="D239" s="58" t="s">
        <v>1563</v>
      </c>
      <c r="E239" s="58">
        <v>45753.83534</v>
      </c>
      <c r="F239" s="58">
        <v>45753.83553</v>
      </c>
      <c r="G239" s="58">
        <v>45753.85578</v>
      </c>
      <c r="H239" s="58">
        <v>23.0</v>
      </c>
      <c r="I239" s="225">
        <v>794.0</v>
      </c>
      <c r="J239" s="225">
        <v>719.24</v>
      </c>
      <c r="K239" s="225">
        <v>74.76</v>
      </c>
      <c r="L239" s="225">
        <v>34.26</v>
      </c>
      <c r="M239" s="225">
        <v>16.88</v>
      </c>
      <c r="N239" s="225">
        <v>16.88</v>
      </c>
      <c r="O239" s="225">
        <v>0.0</v>
      </c>
      <c r="P239" s="225">
        <v>0.25</v>
      </c>
      <c r="Q239" s="225">
        <v>0.25</v>
      </c>
      <c r="R239" s="225">
        <v>0.0</v>
      </c>
      <c r="S239" s="225">
        <v>0.0</v>
      </c>
      <c r="T239" s="225">
        <v>0.0</v>
      </c>
      <c r="U239" s="225">
        <v>0.0</v>
      </c>
      <c r="V239" s="58" t="b">
        <v>0</v>
      </c>
      <c r="W239" s="58" t="b">
        <v>0</v>
      </c>
      <c r="X239" s="58" t="b">
        <v>0</v>
      </c>
      <c r="Y239" s="225">
        <v>75.0</v>
      </c>
      <c r="Z239" s="225">
        <v>0.0</v>
      </c>
      <c r="AA239" s="225">
        <v>10.0</v>
      </c>
      <c r="AB239" s="254"/>
      <c r="AC239" s="254"/>
      <c r="AD239" s="254"/>
      <c r="AE239" s="58" t="s">
        <v>1967</v>
      </c>
      <c r="AF239" s="58">
        <v>1.0</v>
      </c>
      <c r="AG239" s="58" t="s">
        <v>1968</v>
      </c>
      <c r="AJ239" s="58" t="s">
        <v>1970</v>
      </c>
    </row>
    <row r="240" ht="22.5" customHeight="1">
      <c r="A240" s="58">
        <v>239.0</v>
      </c>
      <c r="B240" s="252">
        <v>45819.0</v>
      </c>
      <c r="C240" s="253">
        <v>2.0802409053471E14</v>
      </c>
      <c r="D240" s="58" t="s">
        <v>1563</v>
      </c>
      <c r="E240" s="58">
        <v>45753.91556</v>
      </c>
      <c r="F240" s="58">
        <v>45753.91581</v>
      </c>
      <c r="G240" s="58">
        <v>45753.94079</v>
      </c>
      <c r="H240" s="58">
        <v>23.0</v>
      </c>
      <c r="I240" s="225">
        <v>611.0</v>
      </c>
      <c r="J240" s="225">
        <v>553.88</v>
      </c>
      <c r="K240" s="225">
        <v>57.12</v>
      </c>
      <c r="L240" s="225">
        <v>26.38</v>
      </c>
      <c r="M240" s="225">
        <v>12.94</v>
      </c>
      <c r="N240" s="225">
        <v>12.94</v>
      </c>
      <c r="O240" s="225">
        <v>0.0</v>
      </c>
      <c r="P240" s="225">
        <v>0.25</v>
      </c>
      <c r="Q240" s="225">
        <v>0.25</v>
      </c>
      <c r="R240" s="225">
        <v>0.0</v>
      </c>
      <c r="S240" s="225">
        <v>0.0</v>
      </c>
      <c r="T240" s="225">
        <v>0.0</v>
      </c>
      <c r="U240" s="225">
        <v>0.0</v>
      </c>
      <c r="V240" s="58" t="b">
        <v>0</v>
      </c>
      <c r="W240" s="58" t="b">
        <v>0</v>
      </c>
      <c r="X240" s="58" t="b">
        <v>0</v>
      </c>
      <c r="Y240" s="225">
        <v>57.5</v>
      </c>
      <c r="Z240" s="225">
        <v>0.0</v>
      </c>
      <c r="AA240" s="225">
        <v>10.0</v>
      </c>
      <c r="AB240" s="254"/>
      <c r="AC240" s="254"/>
      <c r="AD240" s="254"/>
      <c r="AE240" s="58" t="s">
        <v>1967</v>
      </c>
      <c r="AF240" s="58">
        <v>1.0</v>
      </c>
      <c r="AG240" s="58" t="s">
        <v>1968</v>
      </c>
      <c r="AJ240" s="58" t="s">
        <v>1975</v>
      </c>
    </row>
    <row r="241" ht="22.5" customHeight="1">
      <c r="A241" s="58">
        <v>240.0</v>
      </c>
      <c r="B241" s="252">
        <v>45819.0</v>
      </c>
      <c r="C241" s="253">
        <v>2.08100056718454E14</v>
      </c>
      <c r="D241" s="58" t="s">
        <v>1563</v>
      </c>
      <c r="E241" s="58">
        <v>45783.79509</v>
      </c>
      <c r="F241" s="58">
        <v>45783.79527</v>
      </c>
      <c r="G241" s="58">
        <v>45783.81763</v>
      </c>
      <c r="H241" s="58">
        <v>23.0</v>
      </c>
      <c r="I241" s="225">
        <v>611.0</v>
      </c>
      <c r="J241" s="225">
        <v>553.88</v>
      </c>
      <c r="K241" s="225">
        <v>57.12</v>
      </c>
      <c r="L241" s="225">
        <v>26.38</v>
      </c>
      <c r="M241" s="225">
        <v>12.94</v>
      </c>
      <c r="N241" s="225">
        <v>12.94</v>
      </c>
      <c r="O241" s="225">
        <v>0.0</v>
      </c>
      <c r="P241" s="225">
        <v>0.25</v>
      </c>
      <c r="Q241" s="225">
        <v>0.25</v>
      </c>
      <c r="R241" s="225">
        <v>0.0</v>
      </c>
      <c r="S241" s="225">
        <v>0.0</v>
      </c>
      <c r="T241" s="225">
        <v>0.0</v>
      </c>
      <c r="U241" s="225">
        <v>0.0</v>
      </c>
      <c r="V241" s="58" t="b">
        <v>0</v>
      </c>
      <c r="W241" s="58" t="b">
        <v>0</v>
      </c>
      <c r="X241" s="58" t="b">
        <v>0</v>
      </c>
      <c r="Y241" s="225">
        <v>57.5</v>
      </c>
      <c r="Z241" s="225">
        <v>0.0</v>
      </c>
      <c r="AA241" s="225">
        <v>10.0</v>
      </c>
      <c r="AB241" s="254"/>
      <c r="AC241" s="254"/>
      <c r="AD241" s="254"/>
      <c r="AE241" s="58" t="s">
        <v>1967</v>
      </c>
      <c r="AF241" s="58">
        <v>1.0</v>
      </c>
      <c r="AG241" s="58" t="s">
        <v>1968</v>
      </c>
      <c r="AJ241" s="58" t="s">
        <v>1975</v>
      </c>
    </row>
    <row r="242" ht="22.5" customHeight="1">
      <c r="A242" s="58">
        <v>241.0</v>
      </c>
      <c r="B242" s="252">
        <v>45819.0</v>
      </c>
      <c r="C242" s="253">
        <v>2.08101158232177E14</v>
      </c>
      <c r="D242" s="58" t="s">
        <v>1563</v>
      </c>
      <c r="E242" s="58">
        <v>45783.80775</v>
      </c>
      <c r="F242" s="58">
        <v>45783.80793</v>
      </c>
      <c r="G242" s="58">
        <v>45783.83216</v>
      </c>
      <c r="H242" s="58">
        <v>23.0</v>
      </c>
      <c r="I242" s="225">
        <v>719.0</v>
      </c>
      <c r="J242" s="225">
        <v>719.24</v>
      </c>
      <c r="K242" s="225">
        <v>-0.24</v>
      </c>
      <c r="L242" s="225">
        <v>34.26</v>
      </c>
      <c r="M242" s="225">
        <v>16.88</v>
      </c>
      <c r="N242" s="225">
        <v>16.88</v>
      </c>
      <c r="O242" s="225">
        <v>0.0</v>
      </c>
      <c r="P242" s="225">
        <v>0.25</v>
      </c>
      <c r="Q242" s="225">
        <v>0.25</v>
      </c>
      <c r="R242" s="225">
        <v>0.0</v>
      </c>
      <c r="S242" s="225">
        <v>0.0</v>
      </c>
      <c r="T242" s="225">
        <v>0.0</v>
      </c>
      <c r="U242" s="225">
        <v>0.0</v>
      </c>
      <c r="V242" s="58" t="b">
        <v>0</v>
      </c>
      <c r="W242" s="58" t="b">
        <v>0</v>
      </c>
      <c r="X242" s="58" t="b">
        <v>0</v>
      </c>
      <c r="Y242" s="225">
        <v>0.0</v>
      </c>
      <c r="Z242" s="225">
        <v>0.0</v>
      </c>
      <c r="AA242" s="225">
        <v>10.0</v>
      </c>
      <c r="AB242" s="254"/>
      <c r="AC242" s="254"/>
      <c r="AD242" s="254"/>
      <c r="AE242" s="58" t="s">
        <v>1967</v>
      </c>
      <c r="AF242" s="58">
        <v>1.0</v>
      </c>
      <c r="AG242" s="58" t="s">
        <v>1968</v>
      </c>
      <c r="AJ242" s="58" t="s">
        <v>1998</v>
      </c>
    </row>
    <row r="243" ht="22.5" customHeight="1">
      <c r="A243" s="58">
        <v>242.0</v>
      </c>
      <c r="B243" s="252">
        <v>45819.0</v>
      </c>
      <c r="C243" s="253">
        <v>2.08101454496071E14</v>
      </c>
      <c r="D243" s="58" t="s">
        <v>1563</v>
      </c>
      <c r="E243" s="58">
        <v>45783.81097</v>
      </c>
      <c r="F243" s="58">
        <v>45783.81113</v>
      </c>
      <c r="G243" s="58">
        <v>45783.83748</v>
      </c>
      <c r="H243" s="58">
        <v>23.0</v>
      </c>
      <c r="I243" s="225">
        <v>1732.0</v>
      </c>
      <c r="J243" s="225">
        <v>1732.5</v>
      </c>
      <c r="K243" s="225">
        <v>-0.5</v>
      </c>
      <c r="L243" s="225">
        <v>82.5</v>
      </c>
      <c r="M243" s="225">
        <v>41.0</v>
      </c>
      <c r="N243" s="225">
        <v>41.0</v>
      </c>
      <c r="O243" s="225">
        <v>0.0</v>
      </c>
      <c r="P243" s="225">
        <v>0.25</v>
      </c>
      <c r="Q243" s="225">
        <v>0.25</v>
      </c>
      <c r="R243" s="225">
        <v>0.0</v>
      </c>
      <c r="S243" s="225">
        <v>0.0</v>
      </c>
      <c r="T243" s="225">
        <v>0.0</v>
      </c>
      <c r="U243" s="225">
        <v>0.0</v>
      </c>
      <c r="V243" s="58" t="b">
        <v>0</v>
      </c>
      <c r="W243" s="58" t="b">
        <v>0</v>
      </c>
      <c r="X243" s="58" t="b">
        <v>0</v>
      </c>
      <c r="Y243" s="225">
        <v>0.0</v>
      </c>
      <c r="Z243" s="225">
        <v>0.0</v>
      </c>
      <c r="AA243" s="225">
        <v>10.0</v>
      </c>
      <c r="AB243" s="254"/>
      <c r="AC243" s="254"/>
      <c r="AD243" s="254"/>
      <c r="AE243" s="58" t="s">
        <v>1967</v>
      </c>
      <c r="AF243" s="58">
        <v>3.0</v>
      </c>
      <c r="AG243" s="58" t="s">
        <v>1968</v>
      </c>
      <c r="AJ243" s="58" t="s">
        <v>1985</v>
      </c>
      <c r="AK243" s="58" t="s">
        <v>1997</v>
      </c>
      <c r="AL243" s="58" t="s">
        <v>1993</v>
      </c>
    </row>
    <row r="244" ht="22.5" customHeight="1">
      <c r="A244" s="58">
        <v>243.0</v>
      </c>
      <c r="B244" s="252">
        <v>45819.0</v>
      </c>
      <c r="C244" s="253">
        <v>2.08104243693551E14</v>
      </c>
      <c r="D244" s="58" t="s">
        <v>1563</v>
      </c>
      <c r="E244" s="58">
        <v>45783.8434</v>
      </c>
      <c r="F244" s="58">
        <v>45783.84361</v>
      </c>
      <c r="G244" s="58">
        <v>45783.86383</v>
      </c>
      <c r="H244" s="58">
        <v>23.0</v>
      </c>
      <c r="I244" s="225">
        <v>798.0</v>
      </c>
      <c r="J244" s="225">
        <v>798.0</v>
      </c>
      <c r="K244" s="225">
        <v>0.0</v>
      </c>
      <c r="L244" s="225">
        <v>38.0</v>
      </c>
      <c r="M244" s="225">
        <v>18.75</v>
      </c>
      <c r="N244" s="225">
        <v>18.75</v>
      </c>
      <c r="O244" s="225">
        <v>0.0</v>
      </c>
      <c r="P244" s="225">
        <v>0.25</v>
      </c>
      <c r="Q244" s="225">
        <v>0.25</v>
      </c>
      <c r="R244" s="225">
        <v>0.0</v>
      </c>
      <c r="S244" s="225">
        <v>0.0</v>
      </c>
      <c r="T244" s="225">
        <v>0.0</v>
      </c>
      <c r="U244" s="225">
        <v>0.0</v>
      </c>
      <c r="V244" s="58" t="b">
        <v>0</v>
      </c>
      <c r="W244" s="58" t="b">
        <v>0</v>
      </c>
      <c r="X244" s="58" t="b">
        <v>0</v>
      </c>
      <c r="Y244" s="225">
        <v>0.0</v>
      </c>
      <c r="Z244" s="225">
        <v>0.0</v>
      </c>
      <c r="AA244" s="225">
        <v>10.0</v>
      </c>
      <c r="AB244" s="254"/>
      <c r="AC244" s="254"/>
      <c r="AD244" s="254"/>
      <c r="AE244" s="58" t="s">
        <v>1967</v>
      </c>
      <c r="AF244" s="58">
        <v>1.0</v>
      </c>
      <c r="AG244" s="58" t="s">
        <v>1968</v>
      </c>
      <c r="AJ244" s="58" t="s">
        <v>2084</v>
      </c>
    </row>
    <row r="245" ht="22.5" customHeight="1">
      <c r="A245" s="58">
        <v>244.0</v>
      </c>
      <c r="B245" s="252">
        <v>45819.0</v>
      </c>
      <c r="C245" s="253">
        <v>2.08107927982148E14</v>
      </c>
      <c r="D245" s="58" t="s">
        <v>1563</v>
      </c>
      <c r="E245" s="58">
        <v>45783.88591</v>
      </c>
      <c r="F245" s="58">
        <v>45783.88634</v>
      </c>
      <c r="G245" s="58">
        <v>45783.91414</v>
      </c>
      <c r="H245" s="58">
        <v>23.0</v>
      </c>
      <c r="I245" s="225">
        <v>794.0</v>
      </c>
      <c r="J245" s="225">
        <v>719.24</v>
      </c>
      <c r="K245" s="225">
        <v>74.76</v>
      </c>
      <c r="L245" s="225">
        <v>34.26</v>
      </c>
      <c r="M245" s="225">
        <v>16.88</v>
      </c>
      <c r="N245" s="225">
        <v>16.88</v>
      </c>
      <c r="O245" s="225">
        <v>0.0</v>
      </c>
      <c r="P245" s="225">
        <v>0.25</v>
      </c>
      <c r="Q245" s="225">
        <v>0.25</v>
      </c>
      <c r="R245" s="225">
        <v>0.0</v>
      </c>
      <c r="S245" s="225">
        <v>0.0</v>
      </c>
      <c r="T245" s="225">
        <v>0.0</v>
      </c>
      <c r="U245" s="225">
        <v>0.0</v>
      </c>
      <c r="V245" s="58" t="b">
        <v>0</v>
      </c>
      <c r="W245" s="58" t="b">
        <v>0</v>
      </c>
      <c r="X245" s="58" t="b">
        <v>0</v>
      </c>
      <c r="Y245" s="225">
        <v>75.0</v>
      </c>
      <c r="Z245" s="225">
        <v>0.0</v>
      </c>
      <c r="AA245" s="225">
        <v>10.0</v>
      </c>
      <c r="AB245" s="254"/>
      <c r="AC245" s="254"/>
      <c r="AD245" s="254"/>
      <c r="AE245" s="58" t="s">
        <v>1967</v>
      </c>
      <c r="AF245" s="58">
        <v>1.0</v>
      </c>
      <c r="AG245" s="58" t="s">
        <v>1968</v>
      </c>
      <c r="AJ245" s="58" t="s">
        <v>2078</v>
      </c>
    </row>
    <row r="246" ht="22.5" customHeight="1">
      <c r="A246" s="58">
        <v>245.0</v>
      </c>
      <c r="B246" s="252">
        <v>45819.0</v>
      </c>
      <c r="C246" s="253">
        <v>2.08108521197931E14</v>
      </c>
      <c r="D246" s="58" t="s">
        <v>1563</v>
      </c>
      <c r="E246" s="58">
        <v>45783.89275</v>
      </c>
      <c r="F246" s="58">
        <v>45783.893</v>
      </c>
      <c r="G246" s="58">
        <v>45783.92002</v>
      </c>
      <c r="H246" s="58">
        <v>23.0</v>
      </c>
      <c r="I246" s="225">
        <v>769.0</v>
      </c>
      <c r="J246" s="225">
        <v>711.38</v>
      </c>
      <c r="K246" s="225">
        <v>57.62</v>
      </c>
      <c r="L246" s="225">
        <v>33.88</v>
      </c>
      <c r="M246" s="225">
        <v>16.69</v>
      </c>
      <c r="N246" s="225">
        <v>16.69</v>
      </c>
      <c r="O246" s="225">
        <v>0.0</v>
      </c>
      <c r="P246" s="225">
        <v>0.25</v>
      </c>
      <c r="Q246" s="225">
        <v>0.25</v>
      </c>
      <c r="R246" s="225">
        <v>0.0</v>
      </c>
      <c r="S246" s="225">
        <v>0.0</v>
      </c>
      <c r="T246" s="225">
        <v>0.0</v>
      </c>
      <c r="U246" s="225">
        <v>0.0</v>
      </c>
      <c r="V246" s="58" t="b">
        <v>0</v>
      </c>
      <c r="W246" s="58" t="b">
        <v>0</v>
      </c>
      <c r="X246" s="58" t="b">
        <v>0</v>
      </c>
      <c r="Y246" s="225">
        <v>57.5</v>
      </c>
      <c r="Z246" s="225">
        <v>0.0</v>
      </c>
      <c r="AA246" s="225">
        <v>10.0</v>
      </c>
      <c r="AB246" s="254"/>
      <c r="AC246" s="254"/>
      <c r="AD246" s="254"/>
      <c r="AE246" s="58" t="s">
        <v>1967</v>
      </c>
      <c r="AF246" s="58">
        <v>1.0</v>
      </c>
      <c r="AG246" s="58" t="s">
        <v>1968</v>
      </c>
      <c r="AJ246" s="58" t="s">
        <v>2033</v>
      </c>
    </row>
    <row r="247" ht="22.5" customHeight="1">
      <c r="A247" s="58">
        <v>246.0</v>
      </c>
      <c r="B247" s="252">
        <v>45819.0</v>
      </c>
      <c r="C247" s="253">
        <v>2.08112548605365E14</v>
      </c>
      <c r="D247" s="58" t="s">
        <v>1563</v>
      </c>
      <c r="E247" s="58">
        <v>45783.9394</v>
      </c>
      <c r="F247" s="58">
        <v>45783.93965</v>
      </c>
      <c r="G247" s="58">
        <v>45783.96166</v>
      </c>
      <c r="H247" s="58">
        <v>23.0</v>
      </c>
      <c r="I247" s="225">
        <v>611.0</v>
      </c>
      <c r="J247" s="225">
        <v>553.88</v>
      </c>
      <c r="K247" s="225">
        <v>57.12</v>
      </c>
      <c r="L247" s="225">
        <v>26.38</v>
      </c>
      <c r="M247" s="225">
        <v>12.94</v>
      </c>
      <c r="N247" s="225">
        <v>12.94</v>
      </c>
      <c r="O247" s="225">
        <v>0.0</v>
      </c>
      <c r="P247" s="225">
        <v>0.25</v>
      </c>
      <c r="Q247" s="225">
        <v>0.25</v>
      </c>
      <c r="R247" s="225">
        <v>0.0</v>
      </c>
      <c r="S247" s="225">
        <v>0.0</v>
      </c>
      <c r="T247" s="225">
        <v>0.0</v>
      </c>
      <c r="U247" s="225">
        <v>0.0</v>
      </c>
      <c r="V247" s="58" t="b">
        <v>0</v>
      </c>
      <c r="W247" s="58" t="b">
        <v>0</v>
      </c>
      <c r="X247" s="58" t="b">
        <v>0</v>
      </c>
      <c r="Y247" s="225">
        <v>57.5</v>
      </c>
      <c r="Z247" s="225">
        <v>0.0</v>
      </c>
      <c r="AA247" s="225">
        <v>10.0</v>
      </c>
      <c r="AB247" s="254"/>
      <c r="AC247" s="254"/>
      <c r="AD247" s="254"/>
      <c r="AE247" s="58" t="s">
        <v>1967</v>
      </c>
      <c r="AF247" s="58">
        <v>1.0</v>
      </c>
      <c r="AG247" s="58" t="s">
        <v>1968</v>
      </c>
      <c r="AJ247" s="58" t="s">
        <v>2035</v>
      </c>
    </row>
    <row r="248" ht="22.5" customHeight="1">
      <c r="A248" s="58">
        <v>247.0</v>
      </c>
      <c r="B248" s="252">
        <v>45819.0</v>
      </c>
      <c r="C248" s="253">
        <v>2.08113624148479E14</v>
      </c>
      <c r="D248" s="58" t="s">
        <v>1563</v>
      </c>
      <c r="E248" s="58">
        <v>45783.95201</v>
      </c>
      <c r="F248" s="58">
        <v>45783.95233</v>
      </c>
      <c r="G248" s="58">
        <v>45783.97481</v>
      </c>
      <c r="H248" s="58">
        <v>23.0</v>
      </c>
      <c r="I248" s="225">
        <v>509.0</v>
      </c>
      <c r="J248" s="225">
        <v>509.24</v>
      </c>
      <c r="K248" s="225">
        <v>-0.24</v>
      </c>
      <c r="L248" s="225">
        <v>24.26</v>
      </c>
      <c r="M248" s="225">
        <v>11.88</v>
      </c>
      <c r="N248" s="225">
        <v>11.88</v>
      </c>
      <c r="O248" s="225">
        <v>0.0</v>
      </c>
      <c r="P248" s="225">
        <v>0.25</v>
      </c>
      <c r="Q248" s="225">
        <v>0.25</v>
      </c>
      <c r="R248" s="225">
        <v>0.0</v>
      </c>
      <c r="S248" s="225">
        <v>0.0</v>
      </c>
      <c r="T248" s="225">
        <v>0.0</v>
      </c>
      <c r="U248" s="225">
        <v>0.0</v>
      </c>
      <c r="V248" s="58" t="b">
        <v>0</v>
      </c>
      <c r="W248" s="58" t="b">
        <v>0</v>
      </c>
      <c r="X248" s="58" t="b">
        <v>0</v>
      </c>
      <c r="Y248" s="225">
        <v>0.0</v>
      </c>
      <c r="Z248" s="225">
        <v>0.0</v>
      </c>
      <c r="AA248" s="225">
        <v>10.0</v>
      </c>
      <c r="AB248" s="254"/>
      <c r="AC248" s="254"/>
      <c r="AD248" s="254"/>
      <c r="AE248" s="58" t="s">
        <v>1967</v>
      </c>
      <c r="AF248" s="58">
        <v>1.0</v>
      </c>
      <c r="AG248" s="58" t="s">
        <v>1968</v>
      </c>
      <c r="AJ248" s="58" t="s">
        <v>2062</v>
      </c>
    </row>
    <row r="249" ht="22.5" customHeight="1">
      <c r="A249" s="58">
        <v>248.0</v>
      </c>
      <c r="B249" s="252">
        <v>45819.0</v>
      </c>
      <c r="C249" s="253">
        <v>2.08115314306803E14</v>
      </c>
      <c r="D249" s="58" t="s">
        <v>1563</v>
      </c>
      <c r="E249" s="58">
        <v>45783.9713</v>
      </c>
      <c r="F249" s="58">
        <v>45783.97152</v>
      </c>
      <c r="G249" s="58">
        <v>45783.99334</v>
      </c>
      <c r="H249" s="58">
        <v>23.0</v>
      </c>
      <c r="I249" s="225">
        <v>611.0</v>
      </c>
      <c r="J249" s="225">
        <v>553.88</v>
      </c>
      <c r="K249" s="225">
        <v>57.12</v>
      </c>
      <c r="L249" s="225">
        <v>26.38</v>
      </c>
      <c r="M249" s="225">
        <v>12.94</v>
      </c>
      <c r="N249" s="225">
        <v>12.94</v>
      </c>
      <c r="O249" s="225">
        <v>0.0</v>
      </c>
      <c r="P249" s="225">
        <v>0.25</v>
      </c>
      <c r="Q249" s="225">
        <v>0.25</v>
      </c>
      <c r="R249" s="225">
        <v>0.0</v>
      </c>
      <c r="S249" s="225">
        <v>0.0</v>
      </c>
      <c r="T249" s="225">
        <v>0.0</v>
      </c>
      <c r="U249" s="225">
        <v>0.0</v>
      </c>
      <c r="V249" s="58" t="b">
        <v>0</v>
      </c>
      <c r="W249" s="58" t="b">
        <v>0</v>
      </c>
      <c r="X249" s="58" t="b">
        <v>0</v>
      </c>
      <c r="Y249" s="225">
        <v>57.5</v>
      </c>
      <c r="Z249" s="225">
        <v>0.0</v>
      </c>
      <c r="AA249" s="225">
        <v>10.0</v>
      </c>
      <c r="AB249" s="254"/>
      <c r="AC249" s="254"/>
      <c r="AD249" s="254"/>
      <c r="AE249" s="58" t="s">
        <v>1967</v>
      </c>
      <c r="AF249" s="58">
        <v>1.0</v>
      </c>
      <c r="AG249" s="58" t="s">
        <v>1968</v>
      </c>
      <c r="AJ249" s="58" t="s">
        <v>2035</v>
      </c>
    </row>
    <row r="250" ht="22.5" customHeight="1">
      <c r="A250" s="58">
        <v>249.0</v>
      </c>
      <c r="B250" s="252">
        <v>45819.0</v>
      </c>
      <c r="C250" s="253">
        <v>2.08179020214309E14</v>
      </c>
      <c r="D250" s="58" t="s">
        <v>1563</v>
      </c>
      <c r="E250" s="58">
        <v>45814.70878</v>
      </c>
      <c r="F250" s="58">
        <v>45814.70897</v>
      </c>
      <c r="G250" s="58">
        <v>45814.73064</v>
      </c>
      <c r="H250" s="58">
        <v>23.0</v>
      </c>
      <c r="I250" s="225">
        <v>378.0</v>
      </c>
      <c r="J250" s="225">
        <v>378.0</v>
      </c>
      <c r="K250" s="225">
        <v>0.0</v>
      </c>
      <c r="L250" s="225">
        <v>18.0</v>
      </c>
      <c r="M250" s="225">
        <v>9.0</v>
      </c>
      <c r="N250" s="225">
        <v>9.0</v>
      </c>
      <c r="O250" s="225">
        <v>0.0</v>
      </c>
      <c r="P250" s="225">
        <v>0.0</v>
      </c>
      <c r="Q250" s="225">
        <v>0.0</v>
      </c>
      <c r="R250" s="225">
        <v>0.0</v>
      </c>
      <c r="S250" s="225">
        <v>0.0</v>
      </c>
      <c r="T250" s="225">
        <v>0.0</v>
      </c>
      <c r="U250" s="225">
        <v>0.0</v>
      </c>
      <c r="V250" s="58" t="b">
        <v>0</v>
      </c>
      <c r="W250" s="58" t="b">
        <v>0</v>
      </c>
      <c r="X250" s="58" t="b">
        <v>0</v>
      </c>
      <c r="Y250" s="225">
        <v>0.0</v>
      </c>
      <c r="Z250" s="225">
        <v>0.0</v>
      </c>
      <c r="AA250" s="225">
        <v>0.0</v>
      </c>
      <c r="AB250" s="254"/>
      <c r="AC250" s="254"/>
      <c r="AD250" s="254"/>
      <c r="AE250" s="58" t="s">
        <v>1967</v>
      </c>
      <c r="AF250" s="58">
        <v>2.0</v>
      </c>
      <c r="AG250" s="58" t="s">
        <v>1968</v>
      </c>
      <c r="AJ250" s="58" t="s">
        <v>2018</v>
      </c>
      <c r="AK250" s="58" t="s">
        <v>1979</v>
      </c>
    </row>
    <row r="251" ht="22.5" customHeight="1">
      <c r="A251" s="58">
        <v>250.0</v>
      </c>
      <c r="B251" s="252">
        <v>45819.0</v>
      </c>
      <c r="C251" s="253">
        <v>2.08179152717858E14</v>
      </c>
      <c r="D251" s="58" t="s">
        <v>1563</v>
      </c>
      <c r="E251" s="58">
        <v>45814.71025</v>
      </c>
      <c r="F251" s="58">
        <v>45814.71044</v>
      </c>
      <c r="G251" s="58">
        <v>45814.73765</v>
      </c>
      <c r="H251" s="58">
        <v>23.0</v>
      </c>
      <c r="I251" s="225">
        <v>799.0</v>
      </c>
      <c r="J251" s="225">
        <v>723.98</v>
      </c>
      <c r="K251" s="225">
        <v>75.02</v>
      </c>
      <c r="L251" s="225">
        <v>34.48</v>
      </c>
      <c r="M251" s="225">
        <v>16.99</v>
      </c>
      <c r="N251" s="225">
        <v>16.99</v>
      </c>
      <c r="O251" s="225">
        <v>0.0</v>
      </c>
      <c r="P251" s="225">
        <v>0.25</v>
      </c>
      <c r="Q251" s="225">
        <v>0.25</v>
      </c>
      <c r="R251" s="225">
        <v>0.0</v>
      </c>
      <c r="S251" s="225">
        <v>0.0</v>
      </c>
      <c r="T251" s="225">
        <v>0.0</v>
      </c>
      <c r="U251" s="225">
        <v>0.0</v>
      </c>
      <c r="V251" s="58" t="b">
        <v>0</v>
      </c>
      <c r="W251" s="58" t="b">
        <v>0</v>
      </c>
      <c r="X251" s="58" t="b">
        <v>0</v>
      </c>
      <c r="Y251" s="225">
        <v>75.5</v>
      </c>
      <c r="Z251" s="225">
        <v>0.0</v>
      </c>
      <c r="AA251" s="225">
        <v>10.0</v>
      </c>
      <c r="AB251" s="254"/>
      <c r="AC251" s="254"/>
      <c r="AD251" s="254"/>
      <c r="AE251" s="58" t="s">
        <v>1967</v>
      </c>
      <c r="AF251" s="58">
        <v>3.0</v>
      </c>
      <c r="AG251" s="58" t="s">
        <v>1968</v>
      </c>
      <c r="AJ251" s="58" t="s">
        <v>1995</v>
      </c>
      <c r="AK251" s="58" t="s">
        <v>2057</v>
      </c>
      <c r="AL251" s="58" t="s">
        <v>2018</v>
      </c>
    </row>
    <row r="252" ht="22.5" customHeight="1">
      <c r="A252" s="58">
        <v>251.0</v>
      </c>
      <c r="B252" s="252">
        <v>45819.0</v>
      </c>
      <c r="C252" s="253">
        <v>2.08182353987801E14</v>
      </c>
      <c r="D252" s="58" t="s">
        <v>1563</v>
      </c>
      <c r="E252" s="58">
        <v>45814.74721</v>
      </c>
      <c r="F252" s="58">
        <v>45814.74731</v>
      </c>
      <c r="G252" s="58">
        <v>45814.77466</v>
      </c>
      <c r="H252" s="58">
        <v>23.0</v>
      </c>
      <c r="I252" s="225">
        <v>716.0</v>
      </c>
      <c r="J252" s="225">
        <v>648.38</v>
      </c>
      <c r="K252" s="225">
        <v>67.62</v>
      </c>
      <c r="L252" s="225">
        <v>30.88</v>
      </c>
      <c r="M252" s="225">
        <v>15.19</v>
      </c>
      <c r="N252" s="225">
        <v>15.19</v>
      </c>
      <c r="O252" s="225">
        <v>0.0</v>
      </c>
      <c r="P252" s="225">
        <v>0.25</v>
      </c>
      <c r="Q252" s="225">
        <v>0.25</v>
      </c>
      <c r="R252" s="225">
        <v>0.0</v>
      </c>
      <c r="S252" s="225">
        <v>0.0</v>
      </c>
      <c r="T252" s="225">
        <v>0.0</v>
      </c>
      <c r="U252" s="225">
        <v>0.0</v>
      </c>
      <c r="V252" s="58" t="b">
        <v>0</v>
      </c>
      <c r="W252" s="58" t="b">
        <v>0</v>
      </c>
      <c r="X252" s="58" t="b">
        <v>0</v>
      </c>
      <c r="Y252" s="225">
        <v>67.5</v>
      </c>
      <c r="Z252" s="225">
        <v>0.0</v>
      </c>
      <c r="AA252" s="225">
        <v>10.0</v>
      </c>
      <c r="AB252" s="254"/>
      <c r="AC252" s="254"/>
      <c r="AD252" s="254"/>
      <c r="AE252" s="58" t="s">
        <v>1967</v>
      </c>
      <c r="AF252" s="58">
        <v>1.0</v>
      </c>
      <c r="AG252" s="58" t="s">
        <v>1968</v>
      </c>
      <c r="AJ252" s="58" t="s">
        <v>1998</v>
      </c>
    </row>
    <row r="253" ht="22.5" customHeight="1">
      <c r="A253" s="58">
        <v>252.0</v>
      </c>
      <c r="B253" s="252">
        <v>45819.0</v>
      </c>
      <c r="C253" s="253">
        <v>2.08186151656823E14</v>
      </c>
      <c r="D253" s="58" t="s">
        <v>1563</v>
      </c>
      <c r="E253" s="58">
        <v>45814.79128</v>
      </c>
      <c r="F253" s="58">
        <v>45814.7915</v>
      </c>
      <c r="G253" s="58">
        <v>45814.82316</v>
      </c>
      <c r="H253" s="58">
        <v>23.0</v>
      </c>
      <c r="I253" s="225">
        <v>664.0</v>
      </c>
      <c r="J253" s="225">
        <v>607.69</v>
      </c>
      <c r="K253" s="225">
        <v>56.31</v>
      </c>
      <c r="L253" s="225">
        <v>28.94</v>
      </c>
      <c r="M253" s="225">
        <v>14.22</v>
      </c>
      <c r="N253" s="225">
        <v>14.22</v>
      </c>
      <c r="O253" s="225">
        <v>0.0</v>
      </c>
      <c r="P253" s="225">
        <v>0.25</v>
      </c>
      <c r="Q253" s="225">
        <v>0.25</v>
      </c>
      <c r="R253" s="225">
        <v>0.0</v>
      </c>
      <c r="S253" s="225">
        <v>0.0</v>
      </c>
      <c r="T253" s="225">
        <v>0.0</v>
      </c>
      <c r="U253" s="225">
        <v>0.0</v>
      </c>
      <c r="V253" s="58" t="b">
        <v>0</v>
      </c>
      <c r="W253" s="58" t="b">
        <v>0</v>
      </c>
      <c r="X253" s="58" t="b">
        <v>0</v>
      </c>
      <c r="Y253" s="225">
        <v>56.25</v>
      </c>
      <c r="Z253" s="225">
        <v>0.0</v>
      </c>
      <c r="AA253" s="225">
        <v>10.0</v>
      </c>
      <c r="AB253" s="254"/>
      <c r="AC253" s="254"/>
      <c r="AD253" s="254"/>
      <c r="AE253" s="58" t="s">
        <v>1967</v>
      </c>
      <c r="AF253" s="58">
        <v>1.0</v>
      </c>
      <c r="AG253" s="58" t="s">
        <v>1968</v>
      </c>
      <c r="AJ253" s="58" t="s">
        <v>2019</v>
      </c>
    </row>
    <row r="254" ht="22.5" customHeight="1">
      <c r="A254" s="58">
        <v>253.0</v>
      </c>
      <c r="B254" s="252">
        <v>45819.0</v>
      </c>
      <c r="C254" s="253">
        <v>2.08197698303038E14</v>
      </c>
      <c r="D254" s="58" t="s">
        <v>1563</v>
      </c>
      <c r="E254" s="58">
        <v>45814.92486</v>
      </c>
      <c r="F254" s="58">
        <v>45814.92503</v>
      </c>
      <c r="G254" s="58">
        <v>45814.94479</v>
      </c>
      <c r="H254" s="58">
        <v>23.0</v>
      </c>
      <c r="I254" s="225">
        <v>784.0</v>
      </c>
      <c r="J254" s="225">
        <v>708.76</v>
      </c>
      <c r="K254" s="225">
        <v>75.24</v>
      </c>
      <c r="L254" s="225">
        <v>33.76</v>
      </c>
      <c r="M254" s="225">
        <v>16.88</v>
      </c>
      <c r="N254" s="225">
        <v>16.88</v>
      </c>
      <c r="O254" s="225">
        <v>0.0</v>
      </c>
      <c r="P254" s="225">
        <v>0.0</v>
      </c>
      <c r="Q254" s="225">
        <v>0.0</v>
      </c>
      <c r="R254" s="225">
        <v>0.0</v>
      </c>
      <c r="S254" s="225">
        <v>0.0</v>
      </c>
      <c r="T254" s="225">
        <v>0.0</v>
      </c>
      <c r="U254" s="225">
        <v>0.0</v>
      </c>
      <c r="V254" s="58" t="b">
        <v>0</v>
      </c>
      <c r="W254" s="58" t="b">
        <v>0</v>
      </c>
      <c r="X254" s="58" t="b">
        <v>0</v>
      </c>
      <c r="Y254" s="225">
        <v>75.0</v>
      </c>
      <c r="Z254" s="225">
        <v>0.0</v>
      </c>
      <c r="AA254" s="225">
        <v>0.0</v>
      </c>
      <c r="AB254" s="254"/>
      <c r="AC254" s="254"/>
      <c r="AD254" s="254"/>
      <c r="AE254" s="58" t="s">
        <v>1967</v>
      </c>
      <c r="AF254" s="58">
        <v>1.0</v>
      </c>
      <c r="AG254" s="58" t="s">
        <v>1968</v>
      </c>
      <c r="AJ254" s="58" t="s">
        <v>2023</v>
      </c>
    </row>
    <row r="255" ht="22.5" customHeight="1">
      <c r="A255" s="58">
        <v>254.0</v>
      </c>
      <c r="B255" s="252">
        <v>45819.0</v>
      </c>
      <c r="C255" s="253">
        <v>2.08203704928819E14</v>
      </c>
      <c r="D255" s="58" t="s">
        <v>1563</v>
      </c>
      <c r="E255" s="58">
        <v>45814.99446</v>
      </c>
      <c r="F255" s="58">
        <v>45814.99485</v>
      </c>
      <c r="G255" s="58">
        <v>45844.01903</v>
      </c>
      <c r="H255" s="58">
        <v>23.0</v>
      </c>
      <c r="I255" s="225">
        <v>784.0</v>
      </c>
      <c r="J255" s="225">
        <v>709.28</v>
      </c>
      <c r="K255" s="225">
        <v>74.72</v>
      </c>
      <c r="L255" s="225">
        <v>33.78</v>
      </c>
      <c r="M255" s="225">
        <v>16.89</v>
      </c>
      <c r="N255" s="225">
        <v>16.89</v>
      </c>
      <c r="O255" s="225">
        <v>0.0</v>
      </c>
      <c r="P255" s="225">
        <v>0.0</v>
      </c>
      <c r="Q255" s="225">
        <v>0.0</v>
      </c>
      <c r="R255" s="225">
        <v>0.0</v>
      </c>
      <c r="S255" s="225">
        <v>0.0</v>
      </c>
      <c r="T255" s="225">
        <v>0.0</v>
      </c>
      <c r="U255" s="225">
        <v>0.0</v>
      </c>
      <c r="V255" s="58" t="b">
        <v>0</v>
      </c>
      <c r="W255" s="58" t="b">
        <v>0</v>
      </c>
      <c r="X255" s="58" t="b">
        <v>0</v>
      </c>
      <c r="Y255" s="225">
        <v>74.5</v>
      </c>
      <c r="Z255" s="225">
        <v>0.0</v>
      </c>
      <c r="AA255" s="225">
        <v>0.0</v>
      </c>
      <c r="AB255" s="254"/>
      <c r="AC255" s="254"/>
      <c r="AD255" s="254"/>
      <c r="AE255" s="58" t="s">
        <v>1967</v>
      </c>
      <c r="AF255" s="58">
        <v>1.0</v>
      </c>
      <c r="AG255" s="58" t="s">
        <v>1968</v>
      </c>
      <c r="AJ255" s="58" t="s">
        <v>2041</v>
      </c>
    </row>
    <row r="256" ht="22.5" customHeight="1">
      <c r="A256" s="58">
        <v>255.0</v>
      </c>
      <c r="B256" s="252">
        <v>45819.0</v>
      </c>
      <c r="C256" s="253">
        <v>2.08248338279531E14</v>
      </c>
      <c r="D256" s="58" t="s">
        <v>1563</v>
      </c>
      <c r="E256" s="58">
        <v>45844.51116</v>
      </c>
      <c r="F256" s="58">
        <v>45844.51133</v>
      </c>
      <c r="G256" s="58">
        <v>45844.53281</v>
      </c>
      <c r="H256" s="58">
        <v>23.0</v>
      </c>
      <c r="I256" s="225">
        <v>611.0</v>
      </c>
      <c r="J256" s="225">
        <v>553.88</v>
      </c>
      <c r="K256" s="225">
        <v>57.12</v>
      </c>
      <c r="L256" s="225">
        <v>26.38</v>
      </c>
      <c r="M256" s="225">
        <v>12.94</v>
      </c>
      <c r="N256" s="225">
        <v>12.94</v>
      </c>
      <c r="O256" s="225">
        <v>0.0</v>
      </c>
      <c r="P256" s="225">
        <v>0.25</v>
      </c>
      <c r="Q256" s="225">
        <v>0.25</v>
      </c>
      <c r="R256" s="225">
        <v>0.0</v>
      </c>
      <c r="S256" s="225">
        <v>0.0</v>
      </c>
      <c r="T256" s="225">
        <v>0.0</v>
      </c>
      <c r="U256" s="225">
        <v>0.0</v>
      </c>
      <c r="V256" s="58" t="b">
        <v>0</v>
      </c>
      <c r="W256" s="58" t="b">
        <v>0</v>
      </c>
      <c r="X256" s="58" t="b">
        <v>0</v>
      </c>
      <c r="Y256" s="225">
        <v>57.5</v>
      </c>
      <c r="Z256" s="225">
        <v>0.0</v>
      </c>
      <c r="AA256" s="225">
        <v>10.0</v>
      </c>
      <c r="AB256" s="254"/>
      <c r="AC256" s="254"/>
      <c r="AD256" s="254"/>
      <c r="AE256" s="58" t="s">
        <v>1967</v>
      </c>
      <c r="AF256" s="58">
        <v>1.0</v>
      </c>
      <c r="AG256" s="58" t="s">
        <v>1968</v>
      </c>
      <c r="AJ256" s="58" t="s">
        <v>1975</v>
      </c>
    </row>
    <row r="257" ht="22.5" customHeight="1">
      <c r="A257" s="58">
        <v>256.0</v>
      </c>
      <c r="B257" s="252">
        <v>45819.0</v>
      </c>
      <c r="C257" s="253">
        <v>2.08257867552363E14</v>
      </c>
      <c r="D257" s="58" t="s">
        <v>1563</v>
      </c>
      <c r="E257" s="58">
        <v>45844.62131</v>
      </c>
      <c r="F257" s="58">
        <v>45844.62152</v>
      </c>
      <c r="G257" s="58">
        <v>45844.64419</v>
      </c>
      <c r="H257" s="58">
        <v>23.0</v>
      </c>
      <c r="I257" s="225">
        <v>664.0</v>
      </c>
      <c r="J257" s="225">
        <v>616.88</v>
      </c>
      <c r="K257" s="225">
        <v>47.12</v>
      </c>
      <c r="L257" s="225">
        <v>29.38</v>
      </c>
      <c r="M257" s="225">
        <v>14.44</v>
      </c>
      <c r="N257" s="225">
        <v>14.44</v>
      </c>
      <c r="O257" s="225">
        <v>0.0</v>
      </c>
      <c r="P257" s="225">
        <v>0.25</v>
      </c>
      <c r="Q257" s="225">
        <v>0.25</v>
      </c>
      <c r="R257" s="225">
        <v>0.0</v>
      </c>
      <c r="S257" s="225">
        <v>0.0</v>
      </c>
      <c r="T257" s="225">
        <v>0.0</v>
      </c>
      <c r="U257" s="225">
        <v>0.0</v>
      </c>
      <c r="V257" s="58" t="b">
        <v>0</v>
      </c>
      <c r="W257" s="58" t="b">
        <v>0</v>
      </c>
      <c r="X257" s="58" t="b">
        <v>0</v>
      </c>
      <c r="Y257" s="225">
        <v>47.5</v>
      </c>
      <c r="Z257" s="225">
        <v>0.0</v>
      </c>
      <c r="AA257" s="225">
        <v>10.0</v>
      </c>
      <c r="AB257" s="254"/>
      <c r="AC257" s="254"/>
      <c r="AD257" s="254"/>
      <c r="AE257" s="58" t="s">
        <v>1967</v>
      </c>
      <c r="AF257" s="58">
        <v>1.0</v>
      </c>
      <c r="AG257" s="58" t="s">
        <v>1968</v>
      </c>
      <c r="AJ257" s="58" t="s">
        <v>2060</v>
      </c>
    </row>
    <row r="258" ht="22.5" customHeight="1">
      <c r="A258" s="58">
        <v>257.0</v>
      </c>
      <c r="B258" s="252">
        <v>45819.0</v>
      </c>
      <c r="C258" s="253">
        <v>2.08262226246678E14</v>
      </c>
      <c r="D258" s="58" t="s">
        <v>1563</v>
      </c>
      <c r="E258" s="58">
        <v>45844.67302</v>
      </c>
      <c r="F258" s="58">
        <v>45844.67348</v>
      </c>
      <c r="G258" s="58">
        <v>45844.70369</v>
      </c>
      <c r="H258" s="58">
        <v>23.0</v>
      </c>
      <c r="I258" s="225">
        <v>1077.0</v>
      </c>
      <c r="J258" s="225">
        <v>995.4</v>
      </c>
      <c r="K258" s="225">
        <v>81.6</v>
      </c>
      <c r="L258" s="225">
        <v>47.4</v>
      </c>
      <c r="M258" s="225">
        <v>23.45</v>
      </c>
      <c r="N258" s="225">
        <v>23.45</v>
      </c>
      <c r="O258" s="225">
        <v>0.0</v>
      </c>
      <c r="P258" s="225">
        <v>0.25</v>
      </c>
      <c r="Q258" s="225">
        <v>0.25</v>
      </c>
      <c r="R258" s="225">
        <v>0.0</v>
      </c>
      <c r="S258" s="225">
        <v>0.0</v>
      </c>
      <c r="T258" s="225">
        <v>0.0</v>
      </c>
      <c r="U258" s="225">
        <v>0.0</v>
      </c>
      <c r="V258" s="58" t="b">
        <v>0</v>
      </c>
      <c r="W258" s="58" t="b">
        <v>0</v>
      </c>
      <c r="X258" s="58" t="b">
        <v>0</v>
      </c>
      <c r="Y258" s="225">
        <v>82.0</v>
      </c>
      <c r="Z258" s="225">
        <v>0.0</v>
      </c>
      <c r="AA258" s="225">
        <v>10.0</v>
      </c>
      <c r="AB258" s="254"/>
      <c r="AC258" s="254"/>
      <c r="AD258" s="254"/>
      <c r="AE258" s="58" t="s">
        <v>1967</v>
      </c>
      <c r="AF258" s="58">
        <v>1.0</v>
      </c>
      <c r="AG258" s="58" t="s">
        <v>1968</v>
      </c>
      <c r="AJ258" s="58" t="s">
        <v>2087</v>
      </c>
    </row>
    <row r="259" ht="22.5" customHeight="1">
      <c r="A259" s="58">
        <v>258.0</v>
      </c>
      <c r="B259" s="252">
        <v>45819.0</v>
      </c>
      <c r="C259" s="253">
        <v>2.08268699233137E14</v>
      </c>
      <c r="D259" s="58" t="s">
        <v>1563</v>
      </c>
      <c r="E259" s="58">
        <v>45844.74675</v>
      </c>
      <c r="F259" s="58">
        <v>45844.74698</v>
      </c>
      <c r="G259" s="58">
        <v>45844.79181</v>
      </c>
      <c r="H259" s="58">
        <v>23.0</v>
      </c>
      <c r="I259" s="225">
        <v>1683.0</v>
      </c>
      <c r="J259" s="225">
        <v>1538.28</v>
      </c>
      <c r="K259" s="225">
        <v>144.72</v>
      </c>
      <c r="L259" s="225">
        <v>73.26</v>
      </c>
      <c r="M259" s="225">
        <v>36.38</v>
      </c>
      <c r="N259" s="225">
        <v>36.38</v>
      </c>
      <c r="O259" s="225">
        <v>0.0</v>
      </c>
      <c r="P259" s="225">
        <v>0.25</v>
      </c>
      <c r="Q259" s="225">
        <v>0.25</v>
      </c>
      <c r="R259" s="225">
        <v>0.0</v>
      </c>
      <c r="S259" s="225">
        <v>0.0</v>
      </c>
      <c r="T259" s="225">
        <v>0.0</v>
      </c>
      <c r="U259" s="225">
        <v>0.0</v>
      </c>
      <c r="V259" s="58" t="b">
        <v>0</v>
      </c>
      <c r="W259" s="58" t="b">
        <v>0</v>
      </c>
      <c r="X259" s="58" t="b">
        <v>0</v>
      </c>
      <c r="Y259" s="225">
        <v>144.98</v>
      </c>
      <c r="Z259" s="225">
        <v>0.0</v>
      </c>
      <c r="AA259" s="225">
        <v>10.0</v>
      </c>
      <c r="AB259" s="254"/>
      <c r="AC259" s="254"/>
      <c r="AD259" s="254"/>
      <c r="AE259" s="58" t="s">
        <v>1967</v>
      </c>
      <c r="AF259" s="58">
        <v>4.0</v>
      </c>
      <c r="AG259" s="58" t="s">
        <v>1968</v>
      </c>
      <c r="AJ259" s="58" t="s">
        <v>2014</v>
      </c>
      <c r="AK259" s="58" t="s">
        <v>2018</v>
      </c>
      <c r="AL259" s="58" t="s">
        <v>1981</v>
      </c>
      <c r="AM259" s="58" t="s">
        <v>2077</v>
      </c>
    </row>
    <row r="260" ht="22.5" customHeight="1">
      <c r="A260" s="58">
        <v>259.0</v>
      </c>
      <c r="B260" s="252">
        <v>45819.0</v>
      </c>
      <c r="C260" s="253">
        <v>2.08276305644655E14</v>
      </c>
      <c r="D260" s="58" t="s">
        <v>1563</v>
      </c>
      <c r="E260" s="58">
        <v>45844.83529</v>
      </c>
      <c r="F260" s="58">
        <v>45844.83544</v>
      </c>
      <c r="G260" s="58">
        <v>45844.86729</v>
      </c>
      <c r="H260" s="58">
        <v>23.0</v>
      </c>
      <c r="I260" s="225">
        <v>1421.0</v>
      </c>
      <c r="J260" s="225">
        <v>1286.26</v>
      </c>
      <c r="K260" s="225">
        <v>134.74</v>
      </c>
      <c r="L260" s="225">
        <v>61.26</v>
      </c>
      <c r="M260" s="225">
        <v>30.38</v>
      </c>
      <c r="N260" s="225">
        <v>30.38</v>
      </c>
      <c r="O260" s="225">
        <v>0.0</v>
      </c>
      <c r="P260" s="225">
        <v>0.25</v>
      </c>
      <c r="Q260" s="225">
        <v>0.25</v>
      </c>
      <c r="R260" s="225">
        <v>0.0</v>
      </c>
      <c r="S260" s="225">
        <v>0.0</v>
      </c>
      <c r="T260" s="225">
        <v>0.0</v>
      </c>
      <c r="U260" s="225">
        <v>0.0</v>
      </c>
      <c r="V260" s="58" t="b">
        <v>0</v>
      </c>
      <c r="W260" s="58" t="b">
        <v>0</v>
      </c>
      <c r="X260" s="58" t="b">
        <v>0</v>
      </c>
      <c r="Y260" s="225">
        <v>135.0</v>
      </c>
      <c r="Z260" s="225">
        <v>0.0</v>
      </c>
      <c r="AA260" s="225">
        <v>10.0</v>
      </c>
      <c r="AB260" s="254"/>
      <c r="AC260" s="254"/>
      <c r="AD260" s="254"/>
      <c r="AE260" s="58" t="s">
        <v>1967</v>
      </c>
      <c r="AF260" s="58">
        <v>2.0</v>
      </c>
      <c r="AG260" s="58" t="s">
        <v>1968</v>
      </c>
      <c r="AJ260" s="58" t="s">
        <v>2045</v>
      </c>
      <c r="AK260" s="58" t="s">
        <v>2046</v>
      </c>
    </row>
    <row r="261" ht="22.5" customHeight="1">
      <c r="A261" s="58">
        <v>260.0</v>
      </c>
      <c r="B261" s="252">
        <v>45819.0</v>
      </c>
      <c r="C261" s="253">
        <v>2.08279663505334E14</v>
      </c>
      <c r="D261" s="58" t="s">
        <v>1563</v>
      </c>
      <c r="E261" s="58">
        <v>45844.87375</v>
      </c>
      <c r="F261" s="58">
        <v>45844.87409</v>
      </c>
      <c r="G261" s="58">
        <v>45844.91771</v>
      </c>
      <c r="H261" s="58">
        <v>23.0</v>
      </c>
      <c r="I261" s="225">
        <v>2508.0</v>
      </c>
      <c r="J261" s="225">
        <v>2271.17</v>
      </c>
      <c r="K261" s="225">
        <v>236.83</v>
      </c>
      <c r="L261" s="225">
        <v>108.16</v>
      </c>
      <c r="M261" s="225">
        <v>53.33</v>
      </c>
      <c r="N261" s="225">
        <v>53.33</v>
      </c>
      <c r="O261" s="225">
        <v>0.0</v>
      </c>
      <c r="P261" s="225">
        <v>0.75</v>
      </c>
      <c r="Q261" s="225">
        <v>0.75</v>
      </c>
      <c r="R261" s="225">
        <v>0.0</v>
      </c>
      <c r="S261" s="225">
        <v>0.0</v>
      </c>
      <c r="T261" s="225">
        <v>0.0</v>
      </c>
      <c r="U261" s="225">
        <v>0.0</v>
      </c>
      <c r="V261" s="58" t="b">
        <v>0</v>
      </c>
      <c r="W261" s="58" t="b">
        <v>0</v>
      </c>
      <c r="X261" s="58" t="b">
        <v>0</v>
      </c>
      <c r="Y261" s="225">
        <v>236.99</v>
      </c>
      <c r="Z261" s="225">
        <v>0.0</v>
      </c>
      <c r="AA261" s="225">
        <v>30.0</v>
      </c>
      <c r="AB261" s="254"/>
      <c r="AC261" s="254"/>
      <c r="AD261" s="254"/>
      <c r="AE261" s="58" t="s">
        <v>1967</v>
      </c>
      <c r="AF261" s="58">
        <v>3.0</v>
      </c>
      <c r="AG261" s="58" t="s">
        <v>1968</v>
      </c>
      <c r="AJ261" s="58" t="s">
        <v>1988</v>
      </c>
      <c r="AK261" s="58" t="s">
        <v>2046</v>
      </c>
      <c r="AL261" s="58" t="s">
        <v>2020</v>
      </c>
    </row>
    <row r="262" ht="22.5" customHeight="1">
      <c r="A262" s="58">
        <v>261.0</v>
      </c>
      <c r="B262" s="252">
        <v>45819.0</v>
      </c>
      <c r="C262" s="253">
        <v>2.08279784278056E14</v>
      </c>
      <c r="D262" s="58" t="s">
        <v>1563</v>
      </c>
      <c r="E262" s="58">
        <v>45844.87505</v>
      </c>
      <c r="F262" s="58">
        <v>45844.87523</v>
      </c>
      <c r="G262" s="58">
        <v>45844.90834</v>
      </c>
      <c r="H262" s="58">
        <v>23.0</v>
      </c>
      <c r="I262" s="225">
        <v>1186.0</v>
      </c>
      <c r="J262" s="225">
        <v>1074.68</v>
      </c>
      <c r="K262" s="225">
        <v>111.32</v>
      </c>
      <c r="L262" s="225">
        <v>51.18</v>
      </c>
      <c r="M262" s="225">
        <v>25.09</v>
      </c>
      <c r="N262" s="225">
        <v>25.09</v>
      </c>
      <c r="O262" s="225">
        <v>0.0</v>
      </c>
      <c r="P262" s="225">
        <v>0.5</v>
      </c>
      <c r="Q262" s="225">
        <v>0.5</v>
      </c>
      <c r="R262" s="225">
        <v>0.0</v>
      </c>
      <c r="S262" s="225">
        <v>0.0</v>
      </c>
      <c r="T262" s="225">
        <v>0.0</v>
      </c>
      <c r="U262" s="225">
        <v>0.0</v>
      </c>
      <c r="V262" s="58" t="b">
        <v>0</v>
      </c>
      <c r="W262" s="58" t="b">
        <v>0</v>
      </c>
      <c r="X262" s="58" t="b">
        <v>0</v>
      </c>
      <c r="Y262" s="225">
        <v>111.5</v>
      </c>
      <c r="Z262" s="225">
        <v>0.0</v>
      </c>
      <c r="AA262" s="225">
        <v>20.0</v>
      </c>
      <c r="AB262" s="254"/>
      <c r="AC262" s="254"/>
      <c r="AD262" s="254"/>
      <c r="AE262" s="58" t="s">
        <v>1967</v>
      </c>
      <c r="AF262" s="58">
        <v>2.0</v>
      </c>
      <c r="AG262" s="58" t="s">
        <v>1968</v>
      </c>
      <c r="AJ262" s="58" t="s">
        <v>2000</v>
      </c>
      <c r="AK262" s="58" t="s">
        <v>1989</v>
      </c>
    </row>
    <row r="263" ht="22.5" customHeight="1">
      <c r="A263" s="58">
        <v>262.0</v>
      </c>
      <c r="B263" s="252">
        <v>45819.0</v>
      </c>
      <c r="C263" s="253">
        <v>2.08289000454435E14</v>
      </c>
      <c r="D263" s="58" t="s">
        <v>1563</v>
      </c>
      <c r="E263" s="58">
        <v>45844.98149</v>
      </c>
      <c r="F263" s="58">
        <v>45844.98161</v>
      </c>
      <c r="G263" s="58">
        <v>45875.01744</v>
      </c>
      <c r="H263" s="58">
        <v>23.0</v>
      </c>
      <c r="I263" s="225">
        <v>731.0</v>
      </c>
      <c r="J263" s="225">
        <v>661.5</v>
      </c>
      <c r="K263" s="225">
        <v>69.5</v>
      </c>
      <c r="L263" s="225">
        <v>31.5</v>
      </c>
      <c r="M263" s="225">
        <v>15.75</v>
      </c>
      <c r="N263" s="225">
        <v>15.75</v>
      </c>
      <c r="O263" s="225">
        <v>0.0</v>
      </c>
      <c r="P263" s="225">
        <v>0.0</v>
      </c>
      <c r="Q263" s="225">
        <v>0.0</v>
      </c>
      <c r="R263" s="225">
        <v>0.0</v>
      </c>
      <c r="S263" s="225">
        <v>0.0</v>
      </c>
      <c r="T263" s="225">
        <v>0.0</v>
      </c>
      <c r="U263" s="225">
        <v>0.0</v>
      </c>
      <c r="V263" s="58" t="b">
        <v>0</v>
      </c>
      <c r="W263" s="58" t="b">
        <v>0</v>
      </c>
      <c r="X263" s="58" t="b">
        <v>0</v>
      </c>
      <c r="Y263" s="225">
        <v>70.0</v>
      </c>
      <c r="Z263" s="225">
        <v>0.0</v>
      </c>
      <c r="AA263" s="225">
        <v>0.0</v>
      </c>
      <c r="AB263" s="254"/>
      <c r="AC263" s="254"/>
      <c r="AD263" s="254"/>
      <c r="AE263" s="58" t="s">
        <v>1967</v>
      </c>
      <c r="AF263" s="58">
        <v>1.0</v>
      </c>
      <c r="AG263" s="58" t="s">
        <v>1968</v>
      </c>
      <c r="AJ263" s="58" t="s">
        <v>2088</v>
      </c>
    </row>
    <row r="264" ht="22.5" customHeight="1">
      <c r="A264" s="58">
        <v>263.0</v>
      </c>
      <c r="B264" s="252">
        <v>45826.0</v>
      </c>
      <c r="C264" s="253">
        <v>2.08446018386337E14</v>
      </c>
      <c r="D264" s="58" t="s">
        <v>1563</v>
      </c>
      <c r="E264" s="58">
        <v>45906.79919</v>
      </c>
      <c r="F264" s="58">
        <v>45906.79943</v>
      </c>
      <c r="G264" s="58">
        <v>45906.82277</v>
      </c>
      <c r="H264" s="58">
        <v>24.0</v>
      </c>
      <c r="I264" s="225">
        <v>1693.0</v>
      </c>
      <c r="J264" s="225">
        <v>1533.0</v>
      </c>
      <c r="K264" s="225">
        <v>160.0</v>
      </c>
      <c r="L264" s="225">
        <v>73.0</v>
      </c>
      <c r="M264" s="225">
        <v>36.0</v>
      </c>
      <c r="N264" s="225">
        <v>36.0</v>
      </c>
      <c r="O264" s="225">
        <v>0.0</v>
      </c>
      <c r="P264" s="225">
        <v>0.5</v>
      </c>
      <c r="Q264" s="225">
        <v>0.5</v>
      </c>
      <c r="R264" s="225">
        <v>0.0</v>
      </c>
      <c r="S264" s="225">
        <v>0.0</v>
      </c>
      <c r="T264" s="225">
        <v>0.0</v>
      </c>
      <c r="U264" s="225">
        <v>0.0</v>
      </c>
      <c r="V264" s="58" t="b">
        <v>0</v>
      </c>
      <c r="W264" s="58" t="b">
        <v>0</v>
      </c>
      <c r="X264" s="58" t="b">
        <v>0</v>
      </c>
      <c r="Y264" s="225">
        <v>160.0</v>
      </c>
      <c r="Z264" s="225">
        <v>0.0</v>
      </c>
      <c r="AA264" s="225">
        <v>20.0</v>
      </c>
      <c r="AB264" s="254"/>
      <c r="AC264" s="254"/>
      <c r="AD264" s="254"/>
      <c r="AE264" s="58" t="s">
        <v>1967</v>
      </c>
      <c r="AF264" s="58">
        <v>2.0</v>
      </c>
      <c r="AG264" s="58" t="s">
        <v>1968</v>
      </c>
      <c r="AJ264" s="58" t="s">
        <v>2022</v>
      </c>
      <c r="AK264" s="58" t="s">
        <v>2020</v>
      </c>
    </row>
    <row r="265" ht="22.5" customHeight="1">
      <c r="A265" s="58">
        <v>264.0</v>
      </c>
      <c r="B265" s="252">
        <v>45826.0</v>
      </c>
      <c r="C265" s="253">
        <v>2.08456527148808E14</v>
      </c>
      <c r="D265" s="58" t="s">
        <v>1563</v>
      </c>
      <c r="E265" s="58">
        <v>45906.92047</v>
      </c>
      <c r="F265" s="58">
        <v>45906.92072</v>
      </c>
      <c r="G265" s="58">
        <v>45906.94549</v>
      </c>
      <c r="H265" s="58">
        <v>24.0</v>
      </c>
      <c r="I265" s="225">
        <v>664.0</v>
      </c>
      <c r="J265" s="225">
        <v>601.12</v>
      </c>
      <c r="K265" s="225">
        <v>62.88</v>
      </c>
      <c r="L265" s="225">
        <v>28.62</v>
      </c>
      <c r="M265" s="225">
        <v>14.06</v>
      </c>
      <c r="N265" s="225">
        <v>14.06</v>
      </c>
      <c r="O265" s="225">
        <v>0.0</v>
      </c>
      <c r="P265" s="225">
        <v>0.25</v>
      </c>
      <c r="Q265" s="225">
        <v>0.25</v>
      </c>
      <c r="R265" s="225">
        <v>0.0</v>
      </c>
      <c r="S265" s="225">
        <v>0.0</v>
      </c>
      <c r="T265" s="225">
        <v>0.0</v>
      </c>
      <c r="U265" s="225">
        <v>0.0</v>
      </c>
      <c r="V265" s="58" t="b">
        <v>0</v>
      </c>
      <c r="W265" s="58" t="b">
        <v>0</v>
      </c>
      <c r="X265" s="58" t="b">
        <v>0</v>
      </c>
      <c r="Y265" s="225">
        <v>62.5</v>
      </c>
      <c r="Z265" s="225">
        <v>0.0</v>
      </c>
      <c r="AA265" s="225">
        <v>10.0</v>
      </c>
      <c r="AB265" s="254"/>
      <c r="AC265" s="254"/>
      <c r="AD265" s="254"/>
      <c r="AE265" s="58" t="s">
        <v>1967</v>
      </c>
      <c r="AF265" s="58">
        <v>1.0</v>
      </c>
      <c r="AG265" s="58" t="s">
        <v>1968</v>
      </c>
      <c r="AJ265" s="58" t="s">
        <v>2019</v>
      </c>
    </row>
    <row r="266" ht="22.5" customHeight="1">
      <c r="A266" s="58">
        <v>265.0</v>
      </c>
      <c r="B266" s="252">
        <v>45826.0</v>
      </c>
      <c r="C266" s="253">
        <v>2.08458334800932E14</v>
      </c>
      <c r="D266" s="58" t="s">
        <v>1563</v>
      </c>
      <c r="E266" s="58">
        <v>45906.9416</v>
      </c>
      <c r="F266" s="58">
        <v>45906.94175</v>
      </c>
      <c r="G266" s="58">
        <v>45906.96233</v>
      </c>
      <c r="H266" s="58">
        <v>24.0</v>
      </c>
      <c r="I266" s="225">
        <v>914.0</v>
      </c>
      <c r="J266" s="225">
        <v>828.47</v>
      </c>
      <c r="K266" s="225">
        <v>85.53</v>
      </c>
      <c r="L266" s="225">
        <v>39.46</v>
      </c>
      <c r="M266" s="225">
        <v>19.48</v>
      </c>
      <c r="N266" s="225">
        <v>19.48</v>
      </c>
      <c r="O266" s="225">
        <v>0.0</v>
      </c>
      <c r="P266" s="225">
        <v>0.25</v>
      </c>
      <c r="Q266" s="225">
        <v>0.25</v>
      </c>
      <c r="R266" s="225">
        <v>0.0</v>
      </c>
      <c r="S266" s="225">
        <v>0.0</v>
      </c>
      <c r="T266" s="225">
        <v>0.0</v>
      </c>
      <c r="U266" s="225">
        <v>0.0</v>
      </c>
      <c r="V266" s="58" t="b">
        <v>0</v>
      </c>
      <c r="W266" s="58" t="b">
        <v>0</v>
      </c>
      <c r="X266" s="58" t="b">
        <v>0</v>
      </c>
      <c r="Y266" s="225">
        <v>85.99</v>
      </c>
      <c r="Z266" s="225">
        <v>0.0</v>
      </c>
      <c r="AA266" s="225">
        <v>10.0</v>
      </c>
      <c r="AB266" s="254"/>
      <c r="AC266" s="254"/>
      <c r="AD266" s="254"/>
      <c r="AE266" s="58" t="s">
        <v>1967</v>
      </c>
      <c r="AF266" s="58">
        <v>2.0</v>
      </c>
      <c r="AG266" s="58" t="s">
        <v>1968</v>
      </c>
      <c r="AJ266" s="58" t="s">
        <v>2031</v>
      </c>
      <c r="AK266" s="58" t="s">
        <v>1997</v>
      </c>
    </row>
    <row r="267" ht="22.5" customHeight="1">
      <c r="A267" s="58">
        <v>266.0</v>
      </c>
      <c r="B267" s="252">
        <v>45826.0</v>
      </c>
      <c r="C267" s="253">
        <v>2.08519141040687E14</v>
      </c>
      <c r="D267" s="58" t="s">
        <v>1563</v>
      </c>
      <c r="E267" s="58">
        <v>45936.64572</v>
      </c>
      <c r="F267" s="58">
        <v>45936.6459</v>
      </c>
      <c r="G267" s="58">
        <v>45936.67512</v>
      </c>
      <c r="H267" s="58">
        <v>24.0</v>
      </c>
      <c r="I267" s="225">
        <v>1447.0</v>
      </c>
      <c r="J267" s="225">
        <v>1309.88</v>
      </c>
      <c r="K267" s="225">
        <v>137.12</v>
      </c>
      <c r="L267" s="225">
        <v>62.38</v>
      </c>
      <c r="M267" s="225">
        <v>30.94</v>
      </c>
      <c r="N267" s="225">
        <v>30.94</v>
      </c>
      <c r="O267" s="225">
        <v>0.0</v>
      </c>
      <c r="P267" s="225">
        <v>0.25</v>
      </c>
      <c r="Q267" s="225">
        <v>0.25</v>
      </c>
      <c r="R267" s="225">
        <v>0.0</v>
      </c>
      <c r="S267" s="225">
        <v>0.0</v>
      </c>
      <c r="T267" s="225">
        <v>0.0</v>
      </c>
      <c r="U267" s="225">
        <v>0.0</v>
      </c>
      <c r="V267" s="58" t="b">
        <v>0</v>
      </c>
      <c r="W267" s="58" t="b">
        <v>0</v>
      </c>
      <c r="X267" s="58" t="b">
        <v>0</v>
      </c>
      <c r="Y267" s="225">
        <v>137.5</v>
      </c>
      <c r="Z267" s="225">
        <v>0.0</v>
      </c>
      <c r="AA267" s="225">
        <v>10.0</v>
      </c>
      <c r="AB267" s="254"/>
      <c r="AC267" s="254"/>
      <c r="AD267" s="254"/>
      <c r="AE267" s="58" t="s">
        <v>1967</v>
      </c>
      <c r="AF267" s="58">
        <v>2.0</v>
      </c>
      <c r="AG267" s="58" t="s">
        <v>1968</v>
      </c>
      <c r="AJ267" s="58" t="s">
        <v>2089</v>
      </c>
      <c r="AK267" s="58" t="s">
        <v>2032</v>
      </c>
    </row>
    <row r="268" ht="22.5" customHeight="1">
      <c r="A268" s="58">
        <v>267.0</v>
      </c>
      <c r="B268" s="252">
        <v>45826.0</v>
      </c>
      <c r="C268" s="253">
        <v>2.08529972312437E14</v>
      </c>
      <c r="D268" s="58" t="s">
        <v>1563</v>
      </c>
      <c r="E268" s="58">
        <v>45936.77058</v>
      </c>
      <c r="F268" s="58">
        <v>45936.77084</v>
      </c>
      <c r="G268" s="58">
        <v>45936.79767</v>
      </c>
      <c r="H268" s="58">
        <v>24.0</v>
      </c>
      <c r="I268" s="225">
        <v>1244.0</v>
      </c>
      <c r="J268" s="225">
        <v>1126.64</v>
      </c>
      <c r="K268" s="225">
        <v>117.36</v>
      </c>
      <c r="L268" s="225">
        <v>53.66</v>
      </c>
      <c r="M268" s="225">
        <v>26.33</v>
      </c>
      <c r="N268" s="225">
        <v>26.33</v>
      </c>
      <c r="O268" s="225">
        <v>0.0</v>
      </c>
      <c r="P268" s="225">
        <v>0.5</v>
      </c>
      <c r="Q268" s="225">
        <v>0.5</v>
      </c>
      <c r="R268" s="225">
        <v>0.0</v>
      </c>
      <c r="S268" s="225">
        <v>0.0</v>
      </c>
      <c r="T268" s="225">
        <v>0.0</v>
      </c>
      <c r="U268" s="225">
        <v>0.0</v>
      </c>
      <c r="V268" s="58" t="b">
        <v>0</v>
      </c>
      <c r="W268" s="58" t="b">
        <v>0</v>
      </c>
      <c r="X268" s="58" t="b">
        <v>0</v>
      </c>
      <c r="Y268" s="225">
        <v>117.0</v>
      </c>
      <c r="Z268" s="225">
        <v>0.0</v>
      </c>
      <c r="AA268" s="225">
        <v>20.0</v>
      </c>
      <c r="AB268" s="254"/>
      <c r="AC268" s="254"/>
      <c r="AD268" s="254"/>
      <c r="AE268" s="58" t="s">
        <v>1967</v>
      </c>
      <c r="AF268" s="58">
        <v>2.0</v>
      </c>
      <c r="AG268" s="58" t="s">
        <v>1968</v>
      </c>
      <c r="AJ268" s="58" t="s">
        <v>2005</v>
      </c>
      <c r="AK268" s="58" t="s">
        <v>1998</v>
      </c>
    </row>
    <row r="269" ht="22.5" customHeight="1">
      <c r="A269" s="58">
        <v>268.0</v>
      </c>
      <c r="B269" s="252">
        <v>45826.0</v>
      </c>
      <c r="C269" s="253">
        <v>2.08531325370089E14</v>
      </c>
      <c r="D269" s="58" t="s">
        <v>1563</v>
      </c>
      <c r="E269" s="58">
        <v>45936.78644</v>
      </c>
      <c r="F269" s="58">
        <v>45936.78666</v>
      </c>
      <c r="G269" s="58">
        <v>45936.81501</v>
      </c>
      <c r="H269" s="58">
        <v>24.0</v>
      </c>
      <c r="I269" s="225">
        <v>1400.0</v>
      </c>
      <c r="J269" s="225">
        <v>1268.4</v>
      </c>
      <c r="K269" s="225">
        <v>131.6</v>
      </c>
      <c r="L269" s="225">
        <v>60.4</v>
      </c>
      <c r="M269" s="225">
        <v>29.7</v>
      </c>
      <c r="N269" s="225">
        <v>29.7</v>
      </c>
      <c r="O269" s="225">
        <v>0.0</v>
      </c>
      <c r="P269" s="225">
        <v>0.5</v>
      </c>
      <c r="Q269" s="225">
        <v>0.5</v>
      </c>
      <c r="R269" s="225">
        <v>0.0</v>
      </c>
      <c r="S269" s="225">
        <v>0.0</v>
      </c>
      <c r="T269" s="225">
        <v>0.0</v>
      </c>
      <c r="U269" s="225">
        <v>0.0</v>
      </c>
      <c r="V269" s="58" t="b">
        <v>0</v>
      </c>
      <c r="W269" s="58" t="b">
        <v>0</v>
      </c>
      <c r="X269" s="58" t="b">
        <v>0</v>
      </c>
      <c r="Y269" s="225">
        <v>132.0</v>
      </c>
      <c r="Z269" s="225">
        <v>0.0</v>
      </c>
      <c r="AA269" s="225">
        <v>20.0</v>
      </c>
      <c r="AB269" s="254"/>
      <c r="AC269" s="254"/>
      <c r="AD269" s="254"/>
      <c r="AE269" s="58" t="s">
        <v>1967</v>
      </c>
      <c r="AF269" s="58">
        <v>3.0</v>
      </c>
      <c r="AG269" s="58" t="s">
        <v>1968</v>
      </c>
      <c r="AJ269" s="58" t="s">
        <v>2066</v>
      </c>
      <c r="AK269" s="58" t="s">
        <v>1987</v>
      </c>
      <c r="AL269" s="58" t="s">
        <v>2002</v>
      </c>
    </row>
    <row r="270" ht="22.5" customHeight="1">
      <c r="A270" s="58">
        <v>269.0</v>
      </c>
      <c r="B270" s="252">
        <v>45826.0</v>
      </c>
      <c r="C270" s="253">
        <v>2.08534765854437E14</v>
      </c>
      <c r="D270" s="58" t="s">
        <v>1563</v>
      </c>
      <c r="E270" s="58">
        <v>45936.82686</v>
      </c>
      <c r="F270" s="58">
        <v>45936.82709</v>
      </c>
      <c r="G270" s="58">
        <v>45936.85154</v>
      </c>
      <c r="H270" s="58">
        <v>24.0</v>
      </c>
      <c r="I270" s="225">
        <v>815.0</v>
      </c>
      <c r="J270" s="225">
        <v>738.14</v>
      </c>
      <c r="K270" s="225">
        <v>76.86</v>
      </c>
      <c r="L270" s="225">
        <v>35.16</v>
      </c>
      <c r="M270" s="225">
        <v>17.33</v>
      </c>
      <c r="N270" s="225">
        <v>17.33</v>
      </c>
      <c r="O270" s="225">
        <v>0.0</v>
      </c>
      <c r="P270" s="225">
        <v>0.25</v>
      </c>
      <c r="Q270" s="225">
        <v>0.25</v>
      </c>
      <c r="R270" s="225">
        <v>0.0</v>
      </c>
      <c r="S270" s="225">
        <v>0.0</v>
      </c>
      <c r="T270" s="225">
        <v>0.0</v>
      </c>
      <c r="U270" s="225">
        <v>0.0</v>
      </c>
      <c r="V270" s="58" t="b">
        <v>0</v>
      </c>
      <c r="W270" s="58" t="b">
        <v>0</v>
      </c>
      <c r="X270" s="58" t="b">
        <v>0</v>
      </c>
      <c r="Y270" s="225">
        <v>77.0</v>
      </c>
      <c r="Z270" s="225">
        <v>0.0</v>
      </c>
      <c r="AA270" s="225">
        <v>10.0</v>
      </c>
      <c r="AB270" s="254"/>
      <c r="AC270" s="254"/>
      <c r="AD270" s="254"/>
      <c r="AE270" s="58" t="s">
        <v>1967</v>
      </c>
      <c r="AF270" s="58">
        <v>1.0</v>
      </c>
      <c r="AG270" s="58" t="s">
        <v>1968</v>
      </c>
      <c r="AJ270" s="58" t="s">
        <v>2027</v>
      </c>
    </row>
    <row r="271" ht="22.5" customHeight="1">
      <c r="A271" s="58">
        <v>270.0</v>
      </c>
      <c r="B271" s="252">
        <v>45826.0</v>
      </c>
      <c r="C271" s="253">
        <v>2.08536488817633E14</v>
      </c>
      <c r="D271" s="58" t="s">
        <v>1563</v>
      </c>
      <c r="E271" s="58">
        <v>45936.84635</v>
      </c>
      <c r="F271" s="58">
        <v>45936.84646</v>
      </c>
      <c r="G271" s="58">
        <v>45936.88615</v>
      </c>
      <c r="H271" s="58">
        <v>24.0</v>
      </c>
      <c r="I271" s="225">
        <v>472.0</v>
      </c>
      <c r="J271" s="225">
        <v>472.5</v>
      </c>
      <c r="K271" s="225">
        <v>-0.5</v>
      </c>
      <c r="L271" s="225">
        <v>22.5</v>
      </c>
      <c r="M271" s="225">
        <v>11.25</v>
      </c>
      <c r="N271" s="225">
        <v>11.25</v>
      </c>
      <c r="O271" s="225">
        <v>0.0</v>
      </c>
      <c r="P271" s="225">
        <v>0.0</v>
      </c>
      <c r="Q271" s="225">
        <v>0.0</v>
      </c>
      <c r="R271" s="225">
        <v>0.0</v>
      </c>
      <c r="S271" s="225">
        <v>0.0</v>
      </c>
      <c r="T271" s="225">
        <v>0.0</v>
      </c>
      <c r="U271" s="225">
        <v>0.0</v>
      </c>
      <c r="V271" s="58" t="b">
        <v>0</v>
      </c>
      <c r="W271" s="58" t="b">
        <v>0</v>
      </c>
      <c r="X271" s="58" t="b">
        <v>0</v>
      </c>
      <c r="Y271" s="225">
        <v>0.0</v>
      </c>
      <c r="Z271" s="225">
        <v>0.0</v>
      </c>
      <c r="AA271" s="225">
        <v>0.0</v>
      </c>
      <c r="AB271" s="254"/>
      <c r="AC271" s="254"/>
      <c r="AD271" s="254"/>
      <c r="AE271" s="58" t="s">
        <v>1967</v>
      </c>
      <c r="AF271" s="58">
        <v>1.0</v>
      </c>
      <c r="AG271" s="58" t="s">
        <v>1968</v>
      </c>
      <c r="AJ271" s="58" t="s">
        <v>2090</v>
      </c>
    </row>
    <row r="272" ht="22.5" customHeight="1">
      <c r="A272" s="58">
        <v>271.0</v>
      </c>
      <c r="B272" s="252">
        <v>45826.0</v>
      </c>
      <c r="C272" s="253">
        <v>2.08538545666992E14</v>
      </c>
      <c r="D272" s="58" t="s">
        <v>1563</v>
      </c>
      <c r="E272" s="58">
        <v>45936.87</v>
      </c>
      <c r="F272" s="58">
        <v>45936.87014</v>
      </c>
      <c r="G272" s="58">
        <v>45936.8955</v>
      </c>
      <c r="H272" s="58">
        <v>24.0</v>
      </c>
      <c r="I272" s="225">
        <v>1202.0</v>
      </c>
      <c r="J272" s="225">
        <v>1088.86</v>
      </c>
      <c r="K272" s="225">
        <v>113.14</v>
      </c>
      <c r="L272" s="225">
        <v>51.86</v>
      </c>
      <c r="M272" s="225">
        <v>25.43</v>
      </c>
      <c r="N272" s="225">
        <v>25.43</v>
      </c>
      <c r="O272" s="225">
        <v>0.0</v>
      </c>
      <c r="P272" s="225">
        <v>0.5</v>
      </c>
      <c r="Q272" s="225">
        <v>0.5</v>
      </c>
      <c r="R272" s="225">
        <v>0.0</v>
      </c>
      <c r="S272" s="225">
        <v>0.0</v>
      </c>
      <c r="T272" s="225">
        <v>0.0</v>
      </c>
      <c r="U272" s="225">
        <v>0.0</v>
      </c>
      <c r="V272" s="58" t="b">
        <v>0</v>
      </c>
      <c r="W272" s="58" t="b">
        <v>0</v>
      </c>
      <c r="X272" s="58" t="b">
        <v>0</v>
      </c>
      <c r="Y272" s="225">
        <v>113.0</v>
      </c>
      <c r="Z272" s="225">
        <v>0.0</v>
      </c>
      <c r="AA272" s="225">
        <v>20.0</v>
      </c>
      <c r="AB272" s="254"/>
      <c r="AC272" s="254"/>
      <c r="AD272" s="254"/>
      <c r="AE272" s="58" t="s">
        <v>1991</v>
      </c>
      <c r="AF272" s="58">
        <v>3.0</v>
      </c>
      <c r="AG272" s="58" t="s">
        <v>1968</v>
      </c>
      <c r="AJ272" s="58" t="s">
        <v>2029</v>
      </c>
      <c r="AK272" s="58" t="s">
        <v>1987</v>
      </c>
      <c r="AL272" s="58" t="s">
        <v>2071</v>
      </c>
    </row>
    <row r="273" ht="22.5" customHeight="1">
      <c r="A273" s="58">
        <v>272.0</v>
      </c>
      <c r="B273" s="252">
        <v>45826.0</v>
      </c>
      <c r="C273" s="253">
        <v>2.08547649689794E14</v>
      </c>
      <c r="D273" s="58" t="s">
        <v>1563</v>
      </c>
      <c r="E273" s="58">
        <v>45936.97531</v>
      </c>
      <c r="F273" s="58">
        <v>45936.9758</v>
      </c>
      <c r="G273" s="58">
        <v>45936.99881</v>
      </c>
      <c r="H273" s="58">
        <v>24.0</v>
      </c>
      <c r="I273" s="225">
        <v>951.0</v>
      </c>
      <c r="J273" s="225">
        <v>861.0</v>
      </c>
      <c r="K273" s="225">
        <v>90.0</v>
      </c>
      <c r="L273" s="225">
        <v>41.0</v>
      </c>
      <c r="M273" s="225">
        <v>20.25</v>
      </c>
      <c r="N273" s="225">
        <v>20.25</v>
      </c>
      <c r="O273" s="225">
        <v>0.0</v>
      </c>
      <c r="P273" s="225">
        <v>0.25</v>
      </c>
      <c r="Q273" s="225">
        <v>0.25</v>
      </c>
      <c r="R273" s="225">
        <v>0.0</v>
      </c>
      <c r="S273" s="225">
        <v>0.0</v>
      </c>
      <c r="T273" s="225">
        <v>0.0</v>
      </c>
      <c r="U273" s="225">
        <v>0.0</v>
      </c>
      <c r="V273" s="58" t="b">
        <v>0</v>
      </c>
      <c r="W273" s="58" t="b">
        <v>0</v>
      </c>
      <c r="X273" s="58" t="b">
        <v>0</v>
      </c>
      <c r="Y273" s="225">
        <v>90.0</v>
      </c>
      <c r="Z273" s="225">
        <v>0.0</v>
      </c>
      <c r="AA273" s="225">
        <v>10.0</v>
      </c>
      <c r="AB273" s="254"/>
      <c r="AC273" s="254"/>
      <c r="AD273" s="254"/>
      <c r="AE273" s="58" t="s">
        <v>1991</v>
      </c>
      <c r="AF273" s="58">
        <v>1.0</v>
      </c>
      <c r="AG273" s="58" t="s">
        <v>1968</v>
      </c>
      <c r="AJ273" s="58" t="s">
        <v>2091</v>
      </c>
    </row>
    <row r="274" ht="22.5" customHeight="1">
      <c r="A274" s="58">
        <v>273.0</v>
      </c>
      <c r="B274" s="252">
        <v>45826.0</v>
      </c>
      <c r="C274" s="253">
        <v>2.08548098498347E14</v>
      </c>
      <c r="D274" s="58" t="s">
        <v>1563</v>
      </c>
      <c r="E274" s="58">
        <v>45936.98054</v>
      </c>
      <c r="F274" s="58">
        <v>45936.98122</v>
      </c>
      <c r="G274" s="58">
        <v>45967.0055</v>
      </c>
      <c r="H274" s="58">
        <v>24.0</v>
      </c>
      <c r="I274" s="225">
        <v>614.0</v>
      </c>
      <c r="J274" s="225">
        <v>614.24</v>
      </c>
      <c r="K274" s="225">
        <v>-0.24</v>
      </c>
      <c r="L274" s="225">
        <v>29.26</v>
      </c>
      <c r="M274" s="225">
        <v>14.38</v>
      </c>
      <c r="N274" s="225">
        <v>14.38</v>
      </c>
      <c r="O274" s="225">
        <v>0.0</v>
      </c>
      <c r="P274" s="225">
        <v>0.25</v>
      </c>
      <c r="Q274" s="225">
        <v>0.25</v>
      </c>
      <c r="R274" s="225">
        <v>0.0</v>
      </c>
      <c r="S274" s="225">
        <v>0.0</v>
      </c>
      <c r="T274" s="225">
        <v>0.0</v>
      </c>
      <c r="U274" s="225">
        <v>0.0</v>
      </c>
      <c r="V274" s="58" t="b">
        <v>0</v>
      </c>
      <c r="W274" s="58" t="b">
        <v>0</v>
      </c>
      <c r="X274" s="58" t="b">
        <v>0</v>
      </c>
      <c r="Y274" s="225">
        <v>0.0</v>
      </c>
      <c r="Z274" s="225">
        <v>0.0</v>
      </c>
      <c r="AA274" s="225">
        <v>10.0</v>
      </c>
      <c r="AB274" s="254"/>
      <c r="AC274" s="254"/>
      <c r="AD274" s="254"/>
      <c r="AE274" s="58" t="s">
        <v>1967</v>
      </c>
      <c r="AF274" s="58">
        <v>1.0</v>
      </c>
      <c r="AG274" s="58" t="s">
        <v>1968</v>
      </c>
      <c r="AJ274" s="58" t="s">
        <v>1975</v>
      </c>
    </row>
    <row r="275" ht="22.5" customHeight="1">
      <c r="A275" s="58">
        <v>274.0</v>
      </c>
      <c r="B275" s="252">
        <v>45826.0</v>
      </c>
      <c r="C275" s="253">
        <v>2.08548222786266E14</v>
      </c>
      <c r="D275" s="58" t="s">
        <v>1563</v>
      </c>
      <c r="E275" s="58">
        <v>45936.98197</v>
      </c>
      <c r="F275" s="58">
        <v>45936.98213</v>
      </c>
      <c r="G275" s="58">
        <v>45967.00111</v>
      </c>
      <c r="H275" s="58">
        <v>24.0</v>
      </c>
      <c r="I275" s="225">
        <v>509.0</v>
      </c>
      <c r="J275" s="225">
        <v>509.24</v>
      </c>
      <c r="K275" s="225">
        <v>-0.24</v>
      </c>
      <c r="L275" s="225">
        <v>24.26</v>
      </c>
      <c r="M275" s="225">
        <v>11.88</v>
      </c>
      <c r="N275" s="225">
        <v>11.88</v>
      </c>
      <c r="O275" s="225">
        <v>0.0</v>
      </c>
      <c r="P275" s="225">
        <v>0.25</v>
      </c>
      <c r="Q275" s="225">
        <v>0.25</v>
      </c>
      <c r="R275" s="225">
        <v>0.0</v>
      </c>
      <c r="S275" s="225">
        <v>0.0</v>
      </c>
      <c r="T275" s="225">
        <v>0.0</v>
      </c>
      <c r="U275" s="225">
        <v>0.0</v>
      </c>
      <c r="V275" s="58" t="b">
        <v>0</v>
      </c>
      <c r="W275" s="58" t="b">
        <v>0</v>
      </c>
      <c r="X275" s="58" t="b">
        <v>0</v>
      </c>
      <c r="Y275" s="225">
        <v>0.0</v>
      </c>
      <c r="Z275" s="225">
        <v>0.0</v>
      </c>
      <c r="AA275" s="225">
        <v>10.0</v>
      </c>
      <c r="AB275" s="254"/>
      <c r="AC275" s="254"/>
      <c r="AD275" s="254"/>
      <c r="AE275" s="58" t="s">
        <v>1967</v>
      </c>
      <c r="AF275" s="58">
        <v>1.0</v>
      </c>
      <c r="AG275" s="58" t="s">
        <v>1968</v>
      </c>
      <c r="AJ275" s="58" t="s">
        <v>2072</v>
      </c>
    </row>
    <row r="276" ht="22.5" customHeight="1">
      <c r="A276" s="58">
        <v>275.0</v>
      </c>
      <c r="B276" s="252">
        <v>45826.0</v>
      </c>
      <c r="C276" s="253">
        <v>2.08619967425997E14</v>
      </c>
      <c r="D276" s="58" t="s">
        <v>1563</v>
      </c>
      <c r="E276" s="58">
        <v>45967.81248</v>
      </c>
      <c r="F276" s="58">
        <v>45967.81289</v>
      </c>
      <c r="G276" s="58">
        <v>45967.85317</v>
      </c>
      <c r="H276" s="58">
        <v>24.0</v>
      </c>
      <c r="I276" s="225">
        <v>1369.0</v>
      </c>
      <c r="J276" s="225">
        <v>1240.04</v>
      </c>
      <c r="K276" s="225">
        <v>128.96</v>
      </c>
      <c r="L276" s="225">
        <v>59.06</v>
      </c>
      <c r="M276" s="225">
        <v>29.03</v>
      </c>
      <c r="N276" s="225">
        <v>29.03</v>
      </c>
      <c r="O276" s="225">
        <v>0.0</v>
      </c>
      <c r="P276" s="225">
        <v>0.5</v>
      </c>
      <c r="Q276" s="225">
        <v>0.5</v>
      </c>
      <c r="R276" s="225">
        <v>0.0</v>
      </c>
      <c r="S276" s="225">
        <v>0.0</v>
      </c>
      <c r="T276" s="225">
        <v>0.0</v>
      </c>
      <c r="U276" s="225">
        <v>0.0</v>
      </c>
      <c r="V276" s="58" t="b">
        <v>0</v>
      </c>
      <c r="W276" s="58" t="b">
        <v>0</v>
      </c>
      <c r="X276" s="58" t="b">
        <v>0</v>
      </c>
      <c r="Y276" s="225">
        <v>129.0</v>
      </c>
      <c r="Z276" s="225">
        <v>0.0</v>
      </c>
      <c r="AA276" s="225">
        <v>20.0</v>
      </c>
      <c r="AB276" s="254"/>
      <c r="AC276" s="254"/>
      <c r="AD276" s="254"/>
      <c r="AE276" s="58" t="s">
        <v>1967</v>
      </c>
      <c r="AF276" s="58">
        <v>3.0</v>
      </c>
      <c r="AG276" s="58" t="s">
        <v>1968</v>
      </c>
      <c r="AJ276" s="58" t="s">
        <v>1979</v>
      </c>
      <c r="AK276" s="58" t="s">
        <v>1975</v>
      </c>
      <c r="AL276" s="58" t="s">
        <v>1995</v>
      </c>
    </row>
    <row r="277" ht="22.5" customHeight="1">
      <c r="A277" s="58">
        <v>276.0</v>
      </c>
      <c r="B277" s="252">
        <v>45826.0</v>
      </c>
      <c r="C277" s="253">
        <v>2.08623649344941E14</v>
      </c>
      <c r="D277" s="58" t="s">
        <v>1563</v>
      </c>
      <c r="E277" s="58">
        <v>45967.85539</v>
      </c>
      <c r="F277" s="58">
        <v>45967.85551</v>
      </c>
      <c r="G277" s="58">
        <v>45967.88216</v>
      </c>
      <c r="H277" s="58">
        <v>24.0</v>
      </c>
      <c r="I277" s="225">
        <v>1076.0</v>
      </c>
      <c r="J277" s="225">
        <v>974.4</v>
      </c>
      <c r="K277" s="225">
        <v>101.6</v>
      </c>
      <c r="L277" s="225">
        <v>46.4</v>
      </c>
      <c r="M277" s="225">
        <v>22.95</v>
      </c>
      <c r="N277" s="225">
        <v>22.95</v>
      </c>
      <c r="O277" s="225">
        <v>0.0</v>
      </c>
      <c r="P277" s="225">
        <v>0.25</v>
      </c>
      <c r="Q277" s="225">
        <v>0.25</v>
      </c>
      <c r="R277" s="225">
        <v>0.0</v>
      </c>
      <c r="S277" s="225">
        <v>0.0</v>
      </c>
      <c r="T277" s="225">
        <v>0.0</v>
      </c>
      <c r="U277" s="225">
        <v>0.0</v>
      </c>
      <c r="V277" s="58" t="b">
        <v>0</v>
      </c>
      <c r="W277" s="58" t="b">
        <v>0</v>
      </c>
      <c r="X277" s="58" t="b">
        <v>0</v>
      </c>
      <c r="Y277" s="225">
        <v>102.0</v>
      </c>
      <c r="Z277" s="225">
        <v>0.0</v>
      </c>
      <c r="AA277" s="225">
        <v>10.0</v>
      </c>
      <c r="AB277" s="254"/>
      <c r="AC277" s="254"/>
      <c r="AD277" s="254"/>
      <c r="AE277" s="58" t="s">
        <v>1967</v>
      </c>
      <c r="AF277" s="58">
        <v>2.0</v>
      </c>
      <c r="AG277" s="58" t="s">
        <v>1968</v>
      </c>
      <c r="AJ277" s="58" t="s">
        <v>2092</v>
      </c>
      <c r="AK277" s="58" t="s">
        <v>1973</v>
      </c>
    </row>
    <row r="278" ht="22.5" customHeight="1">
      <c r="A278" s="58">
        <v>277.0</v>
      </c>
      <c r="B278" s="252">
        <v>45826.0</v>
      </c>
      <c r="C278" s="253">
        <v>2.08625255293586E14</v>
      </c>
      <c r="D278" s="58" t="s">
        <v>1563</v>
      </c>
      <c r="E278" s="58">
        <v>45967.8736</v>
      </c>
      <c r="F278" s="58">
        <v>45967.87384</v>
      </c>
      <c r="G278" s="58">
        <v>45967.89248</v>
      </c>
      <c r="H278" s="58">
        <v>24.0</v>
      </c>
      <c r="I278" s="225">
        <v>688.0</v>
      </c>
      <c r="J278" s="225">
        <v>687.76</v>
      </c>
      <c r="K278" s="225">
        <v>0.24</v>
      </c>
      <c r="L278" s="225">
        <v>32.76</v>
      </c>
      <c r="M278" s="225">
        <v>16.13</v>
      </c>
      <c r="N278" s="225">
        <v>16.13</v>
      </c>
      <c r="O278" s="225">
        <v>0.0</v>
      </c>
      <c r="P278" s="225">
        <v>0.25</v>
      </c>
      <c r="Q278" s="225">
        <v>0.25</v>
      </c>
      <c r="R278" s="225">
        <v>0.0</v>
      </c>
      <c r="S278" s="225">
        <v>0.0</v>
      </c>
      <c r="T278" s="225">
        <v>0.0</v>
      </c>
      <c r="U278" s="225">
        <v>0.0</v>
      </c>
      <c r="V278" s="58" t="b">
        <v>0</v>
      </c>
      <c r="W278" s="58" t="b">
        <v>0</v>
      </c>
      <c r="X278" s="58" t="b">
        <v>0</v>
      </c>
      <c r="Y278" s="225">
        <v>0.0</v>
      </c>
      <c r="Z278" s="225">
        <v>0.0</v>
      </c>
      <c r="AA278" s="225">
        <v>10.0</v>
      </c>
      <c r="AB278" s="254"/>
      <c r="AC278" s="254"/>
      <c r="AD278" s="254"/>
      <c r="AE278" s="58" t="s">
        <v>1967</v>
      </c>
      <c r="AF278" s="58">
        <v>1.0</v>
      </c>
      <c r="AG278" s="58" t="s">
        <v>1968</v>
      </c>
      <c r="AJ278" s="58" t="s">
        <v>2026</v>
      </c>
    </row>
    <row r="279" ht="22.5" customHeight="1">
      <c r="A279" s="58">
        <v>278.0</v>
      </c>
      <c r="B279" s="252">
        <v>45826.0</v>
      </c>
      <c r="C279" s="253">
        <v>2.08631538566262E14</v>
      </c>
      <c r="D279" s="58" t="s">
        <v>1563</v>
      </c>
      <c r="E279" s="58">
        <v>45967.94626</v>
      </c>
      <c r="F279" s="58">
        <v>45967.94644</v>
      </c>
      <c r="G279" s="58">
        <v>45967.97385</v>
      </c>
      <c r="H279" s="58">
        <v>24.0</v>
      </c>
      <c r="I279" s="225">
        <v>1014.0</v>
      </c>
      <c r="J279" s="225">
        <v>921.9</v>
      </c>
      <c r="K279" s="225">
        <v>92.1</v>
      </c>
      <c r="L279" s="225">
        <v>43.9</v>
      </c>
      <c r="M279" s="225">
        <v>21.45</v>
      </c>
      <c r="N279" s="225">
        <v>21.45</v>
      </c>
      <c r="O279" s="225">
        <v>0.0</v>
      </c>
      <c r="P279" s="225">
        <v>0.5</v>
      </c>
      <c r="Q279" s="225">
        <v>0.5</v>
      </c>
      <c r="R279" s="225">
        <v>0.0</v>
      </c>
      <c r="S279" s="225">
        <v>0.0</v>
      </c>
      <c r="T279" s="225">
        <v>0.0</v>
      </c>
      <c r="U279" s="225">
        <v>0.0</v>
      </c>
      <c r="V279" s="58" t="b">
        <v>0</v>
      </c>
      <c r="W279" s="58" t="b">
        <v>0</v>
      </c>
      <c r="X279" s="58" t="b">
        <v>0</v>
      </c>
      <c r="Y279" s="225">
        <v>92.0</v>
      </c>
      <c r="Z279" s="225">
        <v>0.0</v>
      </c>
      <c r="AA279" s="225">
        <v>20.0</v>
      </c>
      <c r="AB279" s="254"/>
      <c r="AC279" s="254"/>
      <c r="AD279" s="254"/>
      <c r="AE279" s="58" t="s">
        <v>1967</v>
      </c>
      <c r="AF279" s="58">
        <v>2.0</v>
      </c>
      <c r="AG279" s="58" t="s">
        <v>1968</v>
      </c>
      <c r="AJ279" s="58" t="s">
        <v>2002</v>
      </c>
      <c r="AK279" s="58" t="s">
        <v>1995</v>
      </c>
    </row>
    <row r="280" ht="22.5" customHeight="1">
      <c r="A280" s="58">
        <v>279.0</v>
      </c>
      <c r="B280" s="252">
        <v>45826.0</v>
      </c>
      <c r="C280" s="253">
        <v>2.08631840068755E14</v>
      </c>
      <c r="D280" s="58" t="s">
        <v>1563</v>
      </c>
      <c r="E280" s="58">
        <v>45967.95006</v>
      </c>
      <c r="F280" s="58">
        <v>45967.95089</v>
      </c>
      <c r="G280" s="58">
        <v>45967.98084</v>
      </c>
      <c r="H280" s="58">
        <v>24.0</v>
      </c>
      <c r="I280" s="225">
        <v>664.0</v>
      </c>
      <c r="J280" s="225">
        <v>601.12</v>
      </c>
      <c r="K280" s="225">
        <v>62.88</v>
      </c>
      <c r="L280" s="225">
        <v>28.62</v>
      </c>
      <c r="M280" s="225">
        <v>14.06</v>
      </c>
      <c r="N280" s="225">
        <v>14.06</v>
      </c>
      <c r="O280" s="225">
        <v>0.0</v>
      </c>
      <c r="P280" s="225">
        <v>0.25</v>
      </c>
      <c r="Q280" s="225">
        <v>0.25</v>
      </c>
      <c r="R280" s="225">
        <v>0.0</v>
      </c>
      <c r="S280" s="225">
        <v>0.0</v>
      </c>
      <c r="T280" s="225">
        <v>0.0</v>
      </c>
      <c r="U280" s="225">
        <v>0.0</v>
      </c>
      <c r="V280" s="58" t="b">
        <v>0</v>
      </c>
      <c r="W280" s="58" t="b">
        <v>0</v>
      </c>
      <c r="X280" s="58" t="b">
        <v>0</v>
      </c>
      <c r="Y280" s="225">
        <v>62.5</v>
      </c>
      <c r="Z280" s="225">
        <v>0.0</v>
      </c>
      <c r="AA280" s="225">
        <v>10.0</v>
      </c>
      <c r="AB280" s="254"/>
      <c r="AC280" s="254"/>
      <c r="AD280" s="254"/>
      <c r="AE280" s="58" t="s">
        <v>1967</v>
      </c>
      <c r="AF280" s="58">
        <v>1.0</v>
      </c>
      <c r="AG280" s="58" t="s">
        <v>1968</v>
      </c>
      <c r="AJ280" s="58" t="s">
        <v>2014</v>
      </c>
    </row>
    <row r="281" ht="22.5" customHeight="1">
      <c r="A281" s="58">
        <v>280.0</v>
      </c>
      <c r="B281" s="252">
        <v>45826.0</v>
      </c>
      <c r="C281" s="253">
        <v>2.08701268896827E14</v>
      </c>
      <c r="D281" s="58" t="s">
        <v>1563</v>
      </c>
      <c r="E281" s="58">
        <v>45997.75366</v>
      </c>
      <c r="F281" s="58">
        <v>45997.75381</v>
      </c>
      <c r="G281" s="58">
        <v>45997.78846</v>
      </c>
      <c r="H281" s="58">
        <v>24.0</v>
      </c>
      <c r="I281" s="225">
        <v>894.0</v>
      </c>
      <c r="J281" s="225">
        <v>809.02</v>
      </c>
      <c r="K281" s="225">
        <v>84.98</v>
      </c>
      <c r="L281" s="225">
        <v>38.52</v>
      </c>
      <c r="M281" s="225">
        <v>19.01</v>
      </c>
      <c r="N281" s="225">
        <v>19.01</v>
      </c>
      <c r="O281" s="225">
        <v>0.0</v>
      </c>
      <c r="P281" s="225">
        <v>0.25</v>
      </c>
      <c r="Q281" s="225">
        <v>0.25</v>
      </c>
      <c r="R281" s="225">
        <v>0.0</v>
      </c>
      <c r="S281" s="225">
        <v>0.0</v>
      </c>
      <c r="T281" s="225">
        <v>0.0</v>
      </c>
      <c r="U281" s="225">
        <v>0.0</v>
      </c>
      <c r="V281" s="58" t="b">
        <v>0</v>
      </c>
      <c r="W281" s="58" t="b">
        <v>0</v>
      </c>
      <c r="X281" s="58" t="b">
        <v>0</v>
      </c>
      <c r="Y281" s="225">
        <v>84.5</v>
      </c>
      <c r="Z281" s="225">
        <v>0.0</v>
      </c>
      <c r="AA281" s="225">
        <v>10.0</v>
      </c>
      <c r="AB281" s="254"/>
      <c r="AC281" s="254"/>
      <c r="AD281" s="254"/>
      <c r="AE281" s="58" t="s">
        <v>1967</v>
      </c>
      <c r="AF281" s="58">
        <v>2.0</v>
      </c>
      <c r="AG281" s="58" t="s">
        <v>1968</v>
      </c>
      <c r="AJ281" s="58" t="s">
        <v>2017</v>
      </c>
      <c r="AK281" s="58" t="s">
        <v>2005</v>
      </c>
    </row>
    <row r="282" ht="22.5" customHeight="1">
      <c r="A282" s="58">
        <v>281.0</v>
      </c>
      <c r="B282" s="252">
        <v>45826.0</v>
      </c>
      <c r="C282" s="253">
        <v>2.08703511280439E14</v>
      </c>
      <c r="D282" s="58" t="s">
        <v>1563</v>
      </c>
      <c r="E282" s="58">
        <v>45997.77958</v>
      </c>
      <c r="F282" s="58">
        <v>45997.77986</v>
      </c>
      <c r="G282" s="58">
        <v>45997.81444</v>
      </c>
      <c r="H282" s="58">
        <v>24.0</v>
      </c>
      <c r="I282" s="225">
        <v>509.0</v>
      </c>
      <c r="J282" s="225">
        <v>509.24</v>
      </c>
      <c r="K282" s="225">
        <v>-0.24</v>
      </c>
      <c r="L282" s="225">
        <v>24.26</v>
      </c>
      <c r="M282" s="225">
        <v>11.88</v>
      </c>
      <c r="N282" s="225">
        <v>11.88</v>
      </c>
      <c r="O282" s="225">
        <v>0.0</v>
      </c>
      <c r="P282" s="225">
        <v>0.25</v>
      </c>
      <c r="Q282" s="225">
        <v>0.25</v>
      </c>
      <c r="R282" s="225">
        <v>0.0</v>
      </c>
      <c r="S282" s="225">
        <v>0.0</v>
      </c>
      <c r="T282" s="225">
        <v>0.0</v>
      </c>
      <c r="U282" s="225">
        <v>0.0</v>
      </c>
      <c r="V282" s="58" t="b">
        <v>0</v>
      </c>
      <c r="W282" s="58" t="b">
        <v>0</v>
      </c>
      <c r="X282" s="58" t="b">
        <v>0</v>
      </c>
      <c r="Y282" s="225">
        <v>0.0</v>
      </c>
      <c r="Z282" s="225">
        <v>0.0</v>
      </c>
      <c r="AA282" s="225">
        <v>10.0</v>
      </c>
      <c r="AB282" s="254"/>
      <c r="AC282" s="254"/>
      <c r="AD282" s="254"/>
      <c r="AE282" s="58" t="s">
        <v>1967</v>
      </c>
      <c r="AF282" s="58">
        <v>1.0</v>
      </c>
      <c r="AG282" s="58" t="s">
        <v>1968</v>
      </c>
      <c r="AJ282" s="58" t="s">
        <v>2062</v>
      </c>
    </row>
    <row r="283" ht="22.5" customHeight="1">
      <c r="A283" s="58">
        <v>282.0</v>
      </c>
      <c r="B283" s="252">
        <v>45826.0</v>
      </c>
      <c r="C283" s="253">
        <v>2.08709193672512E14</v>
      </c>
      <c r="D283" s="58" t="s">
        <v>1563</v>
      </c>
      <c r="E283" s="58">
        <v>45997.84514</v>
      </c>
      <c r="F283" s="58">
        <v>45997.84532</v>
      </c>
      <c r="G283" s="58">
        <v>45997.87164</v>
      </c>
      <c r="H283" s="58">
        <v>24.0</v>
      </c>
      <c r="I283" s="225">
        <v>1526.0</v>
      </c>
      <c r="J283" s="225">
        <v>1381.8</v>
      </c>
      <c r="K283" s="225">
        <v>144.2</v>
      </c>
      <c r="L283" s="225">
        <v>65.8</v>
      </c>
      <c r="M283" s="225">
        <v>32.4</v>
      </c>
      <c r="N283" s="225">
        <v>32.4</v>
      </c>
      <c r="O283" s="225">
        <v>0.0</v>
      </c>
      <c r="P283" s="225">
        <v>0.5</v>
      </c>
      <c r="Q283" s="225">
        <v>0.5</v>
      </c>
      <c r="R283" s="225">
        <v>0.0</v>
      </c>
      <c r="S283" s="225">
        <v>0.0</v>
      </c>
      <c r="T283" s="225">
        <v>0.0</v>
      </c>
      <c r="U283" s="225">
        <v>0.0</v>
      </c>
      <c r="V283" s="58" t="b">
        <v>0</v>
      </c>
      <c r="W283" s="58" t="b">
        <v>0</v>
      </c>
      <c r="X283" s="58" t="b">
        <v>0</v>
      </c>
      <c r="Y283" s="225">
        <v>144.0</v>
      </c>
      <c r="Z283" s="225">
        <v>0.0</v>
      </c>
      <c r="AA283" s="225">
        <v>20.0</v>
      </c>
      <c r="AB283" s="254"/>
      <c r="AC283" s="254"/>
      <c r="AD283" s="254"/>
      <c r="AE283" s="58" t="s">
        <v>1967</v>
      </c>
      <c r="AF283" s="58">
        <v>3.0</v>
      </c>
      <c r="AG283" s="58" t="s">
        <v>1968</v>
      </c>
      <c r="AJ283" s="58" t="s">
        <v>2074</v>
      </c>
      <c r="AK283" s="58" t="s">
        <v>1995</v>
      </c>
      <c r="AL283" s="58" t="s">
        <v>2005</v>
      </c>
    </row>
    <row r="284" ht="22.5" customHeight="1">
      <c r="A284" s="58">
        <v>283.0</v>
      </c>
      <c r="B284" s="252">
        <v>45826.0</v>
      </c>
      <c r="C284" s="253">
        <v>2.08713117482182E14</v>
      </c>
      <c r="D284" s="58" t="s">
        <v>1563</v>
      </c>
      <c r="E284" s="58">
        <v>45997.89081</v>
      </c>
      <c r="F284" s="58">
        <v>45997.89118</v>
      </c>
      <c r="G284" s="58">
        <v>45997.91521</v>
      </c>
      <c r="H284" s="58">
        <v>24.0</v>
      </c>
      <c r="I284" s="225">
        <v>899.0</v>
      </c>
      <c r="J284" s="225">
        <v>813.76</v>
      </c>
      <c r="K284" s="225">
        <v>85.24</v>
      </c>
      <c r="L284" s="225">
        <v>38.76</v>
      </c>
      <c r="M284" s="225">
        <v>19.13</v>
      </c>
      <c r="N284" s="225">
        <v>19.13</v>
      </c>
      <c r="O284" s="225">
        <v>0.0</v>
      </c>
      <c r="P284" s="225">
        <v>0.25</v>
      </c>
      <c r="Q284" s="225">
        <v>0.25</v>
      </c>
      <c r="R284" s="225">
        <v>0.0</v>
      </c>
      <c r="S284" s="225">
        <v>0.0</v>
      </c>
      <c r="T284" s="225">
        <v>0.0</v>
      </c>
      <c r="U284" s="225">
        <v>0.0</v>
      </c>
      <c r="V284" s="58" t="b">
        <v>0</v>
      </c>
      <c r="W284" s="58" t="b">
        <v>0</v>
      </c>
      <c r="X284" s="58" t="b">
        <v>0</v>
      </c>
      <c r="Y284" s="225">
        <v>85.0</v>
      </c>
      <c r="Z284" s="225">
        <v>0.0</v>
      </c>
      <c r="AA284" s="225">
        <v>10.0</v>
      </c>
      <c r="AB284" s="254"/>
      <c r="AC284" s="254"/>
      <c r="AD284" s="254"/>
      <c r="AE284" s="58" t="s">
        <v>1967</v>
      </c>
      <c r="AF284" s="58">
        <v>1.0</v>
      </c>
      <c r="AG284" s="58" t="s">
        <v>1968</v>
      </c>
      <c r="AJ284" s="58" t="s">
        <v>2020</v>
      </c>
    </row>
    <row r="285" ht="22.5" customHeight="1">
      <c r="A285" s="58">
        <v>284.0</v>
      </c>
      <c r="B285" s="252">
        <v>45826.0</v>
      </c>
      <c r="C285" s="253">
        <v>2.0878298378737E14</v>
      </c>
      <c r="D285" s="58" t="s">
        <v>1563</v>
      </c>
      <c r="E285" s="255">
        <v>45821.69908564815</v>
      </c>
      <c r="F285" s="255">
        <v>45821.699421296296</v>
      </c>
      <c r="G285" s="255">
        <v>45821.72085648148</v>
      </c>
      <c r="H285" s="58">
        <v>24.0</v>
      </c>
      <c r="I285" s="225">
        <v>608.0</v>
      </c>
      <c r="J285" s="225">
        <v>483.0</v>
      </c>
      <c r="K285" s="225">
        <v>125.0</v>
      </c>
      <c r="L285" s="225">
        <v>23.0</v>
      </c>
      <c r="M285" s="225">
        <v>11.25</v>
      </c>
      <c r="N285" s="225">
        <v>11.25</v>
      </c>
      <c r="O285" s="225">
        <v>0.0</v>
      </c>
      <c r="P285" s="225">
        <v>0.25</v>
      </c>
      <c r="Q285" s="225">
        <v>0.25</v>
      </c>
      <c r="R285" s="225">
        <v>0.0</v>
      </c>
      <c r="S285" s="225">
        <v>0.0</v>
      </c>
      <c r="T285" s="225">
        <v>0.0</v>
      </c>
      <c r="U285" s="225">
        <v>0.0</v>
      </c>
      <c r="V285" s="58" t="b">
        <v>0</v>
      </c>
      <c r="W285" s="58" t="b">
        <v>0</v>
      </c>
      <c r="X285" s="58" t="b">
        <v>0</v>
      </c>
      <c r="Y285" s="225">
        <v>50.0</v>
      </c>
      <c r="Z285" s="225">
        <v>75.0</v>
      </c>
      <c r="AA285" s="225">
        <v>10.0</v>
      </c>
      <c r="AB285" s="254"/>
      <c r="AC285" s="254"/>
      <c r="AD285" s="254"/>
      <c r="AE285" s="58" t="s">
        <v>1967</v>
      </c>
      <c r="AF285" s="58">
        <v>1.0</v>
      </c>
      <c r="AG285" s="58" t="s">
        <v>1968</v>
      </c>
      <c r="AJ285" s="58" t="s">
        <v>1975</v>
      </c>
    </row>
    <row r="286" ht="22.5" customHeight="1">
      <c r="A286" s="58">
        <v>285.0</v>
      </c>
      <c r="B286" s="252">
        <v>45826.0</v>
      </c>
      <c r="C286" s="253">
        <v>2.08785993406588E14</v>
      </c>
      <c r="D286" s="58" t="s">
        <v>1563</v>
      </c>
      <c r="E286" s="255">
        <v>45821.733877314815</v>
      </c>
      <c r="F286" s="255">
        <v>45821.73403935185</v>
      </c>
      <c r="G286" s="255">
        <v>45821.757743055554</v>
      </c>
      <c r="H286" s="58">
        <v>24.0</v>
      </c>
      <c r="I286" s="225">
        <v>895.0</v>
      </c>
      <c r="J286" s="225">
        <v>742.88</v>
      </c>
      <c r="K286" s="225">
        <v>152.12</v>
      </c>
      <c r="L286" s="225">
        <v>35.38</v>
      </c>
      <c r="M286" s="225">
        <v>17.44</v>
      </c>
      <c r="N286" s="225">
        <v>17.44</v>
      </c>
      <c r="O286" s="225">
        <v>0.0</v>
      </c>
      <c r="P286" s="225">
        <v>0.25</v>
      </c>
      <c r="Q286" s="225">
        <v>0.25</v>
      </c>
      <c r="R286" s="225">
        <v>0.0</v>
      </c>
      <c r="S286" s="225">
        <v>0.0</v>
      </c>
      <c r="T286" s="225">
        <v>0.0</v>
      </c>
      <c r="U286" s="225">
        <v>0.0</v>
      </c>
      <c r="V286" s="58" t="b">
        <v>0</v>
      </c>
      <c r="W286" s="58" t="b">
        <v>0</v>
      </c>
      <c r="X286" s="58" t="b">
        <v>0</v>
      </c>
      <c r="Y286" s="225">
        <v>77.5</v>
      </c>
      <c r="Z286" s="225">
        <v>75.0</v>
      </c>
      <c r="AA286" s="225">
        <v>10.0</v>
      </c>
      <c r="AB286" s="254"/>
      <c r="AC286" s="254"/>
      <c r="AD286" s="254"/>
      <c r="AE286" s="58" t="s">
        <v>1967</v>
      </c>
      <c r="AF286" s="58">
        <v>1.0</v>
      </c>
      <c r="AG286" s="58" t="s">
        <v>1968</v>
      </c>
      <c r="AJ286" s="58" t="s">
        <v>2020</v>
      </c>
    </row>
    <row r="287" ht="22.5" customHeight="1">
      <c r="A287" s="58">
        <v>286.0</v>
      </c>
      <c r="B287" s="252">
        <v>45826.0</v>
      </c>
      <c r="C287" s="253">
        <v>2.08792624605511E14</v>
      </c>
      <c r="D287" s="58" t="s">
        <v>1563</v>
      </c>
      <c r="E287" s="255">
        <v>45821.8106712963</v>
      </c>
      <c r="F287" s="255">
        <v>45821.81083333334</v>
      </c>
      <c r="G287" s="255">
        <v>45821.83115740741</v>
      </c>
      <c r="H287" s="58">
        <v>24.0</v>
      </c>
      <c r="I287" s="225">
        <v>1032.0</v>
      </c>
      <c r="J287" s="225">
        <v>888.32</v>
      </c>
      <c r="K287" s="225">
        <v>143.68</v>
      </c>
      <c r="L287" s="225">
        <v>42.3</v>
      </c>
      <c r="M287" s="225">
        <v>21.15</v>
      </c>
      <c r="N287" s="225">
        <v>21.15</v>
      </c>
      <c r="O287" s="225">
        <v>0.0</v>
      </c>
      <c r="P287" s="225">
        <v>0.0</v>
      </c>
      <c r="Q287" s="225">
        <v>0.0</v>
      </c>
      <c r="R287" s="225">
        <v>0.0</v>
      </c>
      <c r="S287" s="225">
        <v>0.0</v>
      </c>
      <c r="T287" s="225">
        <v>0.0</v>
      </c>
      <c r="U287" s="225">
        <v>0.0</v>
      </c>
      <c r="V287" s="58" t="b">
        <v>0</v>
      </c>
      <c r="W287" s="58" t="b">
        <v>0</v>
      </c>
      <c r="X287" s="58" t="b">
        <v>0</v>
      </c>
      <c r="Y287" s="225">
        <v>93.99</v>
      </c>
      <c r="Z287" s="225">
        <v>49.99</v>
      </c>
      <c r="AA287" s="225">
        <v>0.0</v>
      </c>
      <c r="AB287" s="254"/>
      <c r="AC287" s="254"/>
      <c r="AD287" s="254"/>
      <c r="AE287" s="58" t="s">
        <v>1967</v>
      </c>
      <c r="AF287" s="58">
        <v>3.0</v>
      </c>
      <c r="AG287" s="58" t="s">
        <v>1968</v>
      </c>
      <c r="AJ287" s="58" t="s">
        <v>1969</v>
      </c>
      <c r="AK287" s="58" t="s">
        <v>1979</v>
      </c>
      <c r="AL287" s="58" t="s">
        <v>2036</v>
      </c>
    </row>
    <row r="288" ht="22.5" customHeight="1">
      <c r="A288" s="58">
        <v>287.0</v>
      </c>
      <c r="B288" s="252">
        <v>45826.0</v>
      </c>
      <c r="C288" s="253">
        <v>2.08794124160586E14</v>
      </c>
      <c r="D288" s="58" t="s">
        <v>1563</v>
      </c>
      <c r="E288" s="255">
        <v>45821.8281712963</v>
      </c>
      <c r="F288" s="255">
        <v>45821.828993055555</v>
      </c>
      <c r="G288" s="255">
        <v>45821.8549537037</v>
      </c>
      <c r="H288" s="58">
        <v>24.0</v>
      </c>
      <c r="I288" s="225">
        <v>967.0</v>
      </c>
      <c r="J288" s="225">
        <v>875.18</v>
      </c>
      <c r="K288" s="225">
        <v>91.82</v>
      </c>
      <c r="L288" s="225">
        <v>41.68</v>
      </c>
      <c r="M288" s="225">
        <v>20.59</v>
      </c>
      <c r="N288" s="225">
        <v>20.59</v>
      </c>
      <c r="O288" s="225">
        <v>0.0</v>
      </c>
      <c r="P288" s="225">
        <v>0.25</v>
      </c>
      <c r="Q288" s="225">
        <v>0.25</v>
      </c>
      <c r="R288" s="225">
        <v>0.0</v>
      </c>
      <c r="S288" s="225">
        <v>0.0</v>
      </c>
      <c r="T288" s="225">
        <v>0.0</v>
      </c>
      <c r="U288" s="225">
        <v>0.0</v>
      </c>
      <c r="V288" s="58" t="b">
        <v>0</v>
      </c>
      <c r="W288" s="58" t="b">
        <v>0</v>
      </c>
      <c r="X288" s="58" t="b">
        <v>0</v>
      </c>
      <c r="Y288" s="225">
        <v>91.5</v>
      </c>
      <c r="Z288" s="225">
        <v>0.0</v>
      </c>
      <c r="AA288" s="225">
        <v>10.0</v>
      </c>
      <c r="AB288" s="254"/>
      <c r="AC288" s="254"/>
      <c r="AD288" s="254"/>
      <c r="AE288" s="58" t="s">
        <v>1967</v>
      </c>
      <c r="AF288" s="58">
        <v>2.0</v>
      </c>
      <c r="AG288" s="58" t="s">
        <v>1968</v>
      </c>
      <c r="AJ288" s="58" t="s">
        <v>2093</v>
      </c>
      <c r="AK288" s="58" t="s">
        <v>1979</v>
      </c>
    </row>
    <row r="289" ht="22.5" customHeight="1">
      <c r="A289" s="58">
        <v>288.0</v>
      </c>
      <c r="B289" s="252">
        <v>45826.0</v>
      </c>
      <c r="C289" s="253">
        <v>2.08794415967365E14</v>
      </c>
      <c r="D289" s="58" t="s">
        <v>1563</v>
      </c>
      <c r="E289" s="255">
        <v>45821.83137731482</v>
      </c>
      <c r="F289" s="255">
        <v>45821.83155092593</v>
      </c>
      <c r="G289" s="255">
        <v>45821.85503472222</v>
      </c>
      <c r="H289" s="58">
        <v>24.0</v>
      </c>
      <c r="I289" s="225">
        <v>469.0</v>
      </c>
      <c r="J289" s="225">
        <v>393.76</v>
      </c>
      <c r="K289" s="225">
        <v>75.24</v>
      </c>
      <c r="L289" s="225">
        <v>18.76</v>
      </c>
      <c r="M289" s="225">
        <v>9.38</v>
      </c>
      <c r="N289" s="225">
        <v>9.38</v>
      </c>
      <c r="O289" s="225">
        <v>0.0</v>
      </c>
      <c r="P289" s="225">
        <v>0.0</v>
      </c>
      <c r="Q289" s="225">
        <v>0.0</v>
      </c>
      <c r="R289" s="225">
        <v>0.0</v>
      </c>
      <c r="S289" s="225">
        <v>0.0</v>
      </c>
      <c r="T289" s="225">
        <v>0.0</v>
      </c>
      <c r="U289" s="225">
        <v>0.0</v>
      </c>
      <c r="V289" s="58" t="b">
        <v>0</v>
      </c>
      <c r="W289" s="58" t="b">
        <v>0</v>
      </c>
      <c r="X289" s="58" t="b">
        <v>0</v>
      </c>
      <c r="Y289" s="225">
        <v>0.0</v>
      </c>
      <c r="Z289" s="225">
        <v>75.0</v>
      </c>
      <c r="AA289" s="225">
        <v>0.0</v>
      </c>
      <c r="AB289" s="254"/>
      <c r="AC289" s="254"/>
      <c r="AD289" s="254"/>
      <c r="AE289" s="58" t="s">
        <v>1967</v>
      </c>
      <c r="AF289" s="58">
        <v>1.0</v>
      </c>
      <c r="AG289" s="58" t="s">
        <v>1968</v>
      </c>
      <c r="AJ289" s="58" t="s">
        <v>2094</v>
      </c>
    </row>
    <row r="290" ht="22.5" customHeight="1">
      <c r="A290" s="58">
        <v>289.0</v>
      </c>
      <c r="B290" s="252">
        <v>45826.0</v>
      </c>
      <c r="C290" s="253">
        <v>2.08795422031699E14</v>
      </c>
      <c r="D290" s="58" t="s">
        <v>1563</v>
      </c>
      <c r="E290" s="255">
        <v>45821.84302083333</v>
      </c>
      <c r="F290" s="255">
        <v>45821.8431712963</v>
      </c>
      <c r="G290" s="255">
        <v>45821.86210648148</v>
      </c>
      <c r="H290" s="58">
        <v>24.0</v>
      </c>
      <c r="I290" s="225">
        <v>791.0</v>
      </c>
      <c r="J290" s="225">
        <v>648.38</v>
      </c>
      <c r="K290" s="225">
        <v>142.62</v>
      </c>
      <c r="L290" s="225">
        <v>30.88</v>
      </c>
      <c r="M290" s="225">
        <v>15.19</v>
      </c>
      <c r="N290" s="225">
        <v>15.19</v>
      </c>
      <c r="O290" s="225">
        <v>0.0</v>
      </c>
      <c r="P290" s="225">
        <v>0.25</v>
      </c>
      <c r="Q290" s="225">
        <v>0.25</v>
      </c>
      <c r="R290" s="225">
        <v>0.0</v>
      </c>
      <c r="S290" s="225">
        <v>0.0</v>
      </c>
      <c r="T290" s="225">
        <v>0.0</v>
      </c>
      <c r="U290" s="225">
        <v>0.0</v>
      </c>
      <c r="V290" s="58" t="b">
        <v>0</v>
      </c>
      <c r="W290" s="58" t="b">
        <v>0</v>
      </c>
      <c r="X290" s="58" t="b">
        <v>0</v>
      </c>
      <c r="Y290" s="225">
        <v>67.5</v>
      </c>
      <c r="Z290" s="225">
        <v>75.0</v>
      </c>
      <c r="AA290" s="225">
        <v>10.0</v>
      </c>
      <c r="AB290" s="254"/>
      <c r="AC290" s="254"/>
      <c r="AD290" s="254"/>
      <c r="AE290" s="58" t="s">
        <v>1967</v>
      </c>
      <c r="AF290" s="58">
        <v>1.0</v>
      </c>
      <c r="AG290" s="58" t="s">
        <v>1968</v>
      </c>
      <c r="AJ290" s="58" t="s">
        <v>2081</v>
      </c>
    </row>
    <row r="291" ht="22.5" customHeight="1">
      <c r="A291" s="58">
        <v>290.0</v>
      </c>
      <c r="B291" s="252">
        <v>45826.0</v>
      </c>
      <c r="C291" s="253">
        <v>2.08796150495703E14</v>
      </c>
      <c r="D291" s="58" t="s">
        <v>1563</v>
      </c>
      <c r="E291" s="255">
        <v>45821.85144675926</v>
      </c>
      <c r="F291" s="255">
        <v>45821.85189814815</v>
      </c>
      <c r="G291" s="255">
        <v>45821.87863425926</v>
      </c>
      <c r="H291" s="58">
        <v>24.0</v>
      </c>
      <c r="I291" s="225">
        <v>735.0</v>
      </c>
      <c r="J291" s="225">
        <v>620.02</v>
      </c>
      <c r="K291" s="225">
        <v>114.98</v>
      </c>
      <c r="L291" s="225">
        <v>29.52</v>
      </c>
      <c r="M291" s="225">
        <v>14.51</v>
      </c>
      <c r="N291" s="225">
        <v>14.51</v>
      </c>
      <c r="O291" s="225">
        <v>0.0</v>
      </c>
      <c r="P291" s="225">
        <v>0.25</v>
      </c>
      <c r="Q291" s="225">
        <v>0.25</v>
      </c>
      <c r="R291" s="225">
        <v>0.0</v>
      </c>
      <c r="S291" s="225">
        <v>0.0</v>
      </c>
      <c r="T291" s="225">
        <v>0.0</v>
      </c>
      <c r="U291" s="225">
        <v>0.0</v>
      </c>
      <c r="V291" s="58" t="b">
        <v>0</v>
      </c>
      <c r="W291" s="58" t="b">
        <v>0</v>
      </c>
      <c r="X291" s="58" t="b">
        <v>0</v>
      </c>
      <c r="Y291" s="225">
        <v>64.5</v>
      </c>
      <c r="Z291" s="225">
        <v>50.0</v>
      </c>
      <c r="AA291" s="225">
        <v>10.0</v>
      </c>
      <c r="AB291" s="254"/>
      <c r="AC291" s="254"/>
      <c r="AD291" s="254"/>
      <c r="AE291" s="58" t="s">
        <v>1967</v>
      </c>
      <c r="AF291" s="58">
        <v>1.0</v>
      </c>
      <c r="AG291" s="58" t="s">
        <v>1968</v>
      </c>
      <c r="AJ291" s="58" t="s">
        <v>2095</v>
      </c>
    </row>
    <row r="292" ht="22.5" customHeight="1">
      <c r="A292" s="58">
        <v>291.0</v>
      </c>
      <c r="B292" s="252">
        <v>45826.0</v>
      </c>
      <c r="C292" s="253">
        <v>2.08796546125964E14</v>
      </c>
      <c r="D292" s="58" t="s">
        <v>1563</v>
      </c>
      <c r="E292" s="255">
        <v>45821.85612268518</v>
      </c>
      <c r="F292" s="255">
        <v>45821.85625</v>
      </c>
      <c r="G292" s="255">
        <v>45821.87688657407</v>
      </c>
      <c r="H292" s="58">
        <v>24.0</v>
      </c>
      <c r="I292" s="225">
        <v>420.0</v>
      </c>
      <c r="J292" s="225">
        <v>420.0</v>
      </c>
      <c r="K292" s="225">
        <v>0.0</v>
      </c>
      <c r="L292" s="225">
        <v>20.0</v>
      </c>
      <c r="M292" s="225">
        <v>10.0</v>
      </c>
      <c r="N292" s="225">
        <v>10.0</v>
      </c>
      <c r="O292" s="225">
        <v>0.0</v>
      </c>
      <c r="P292" s="225">
        <v>0.0</v>
      </c>
      <c r="Q292" s="225">
        <v>0.0</v>
      </c>
      <c r="R292" s="225">
        <v>0.0</v>
      </c>
      <c r="S292" s="225">
        <v>0.0</v>
      </c>
      <c r="T292" s="225">
        <v>0.0</v>
      </c>
      <c r="U292" s="225">
        <v>0.0</v>
      </c>
      <c r="V292" s="58" t="b">
        <v>0</v>
      </c>
      <c r="W292" s="58" t="b">
        <v>0</v>
      </c>
      <c r="X292" s="58" t="b">
        <v>0</v>
      </c>
      <c r="Y292" s="225">
        <v>0.0</v>
      </c>
      <c r="Z292" s="225">
        <v>0.0</v>
      </c>
      <c r="AA292" s="225">
        <v>0.0</v>
      </c>
      <c r="AB292" s="254"/>
      <c r="AC292" s="254"/>
      <c r="AD292" s="254"/>
      <c r="AE292" s="58" t="s">
        <v>1967</v>
      </c>
      <c r="AF292" s="58">
        <v>1.0</v>
      </c>
      <c r="AG292" s="58" t="s">
        <v>1968</v>
      </c>
      <c r="AJ292" s="58" t="s">
        <v>1969</v>
      </c>
    </row>
    <row r="293" ht="22.5" customHeight="1">
      <c r="A293" s="58">
        <v>292.0</v>
      </c>
      <c r="B293" s="252">
        <v>45826.0</v>
      </c>
      <c r="C293" s="253">
        <v>2.08797855230721E14</v>
      </c>
      <c r="D293" s="58" t="s">
        <v>1563</v>
      </c>
      <c r="E293" s="255">
        <v>45821.87118055556</v>
      </c>
      <c r="F293" s="255">
        <v>45821.87149305556</v>
      </c>
      <c r="G293" s="255">
        <v>45821.89815972222</v>
      </c>
      <c r="H293" s="58">
        <v>24.0</v>
      </c>
      <c r="I293" s="225">
        <v>791.0</v>
      </c>
      <c r="J293" s="225">
        <v>648.38</v>
      </c>
      <c r="K293" s="225">
        <v>142.62</v>
      </c>
      <c r="L293" s="225">
        <v>30.88</v>
      </c>
      <c r="M293" s="225">
        <v>15.19</v>
      </c>
      <c r="N293" s="225">
        <v>15.19</v>
      </c>
      <c r="O293" s="225">
        <v>0.0</v>
      </c>
      <c r="P293" s="225">
        <v>0.25</v>
      </c>
      <c r="Q293" s="225">
        <v>0.25</v>
      </c>
      <c r="R293" s="225">
        <v>0.0</v>
      </c>
      <c r="S293" s="225">
        <v>0.0</v>
      </c>
      <c r="T293" s="225">
        <v>0.0</v>
      </c>
      <c r="U293" s="225">
        <v>0.0</v>
      </c>
      <c r="V293" s="58" t="b">
        <v>0</v>
      </c>
      <c r="W293" s="58" t="b">
        <v>0</v>
      </c>
      <c r="X293" s="58" t="b">
        <v>0</v>
      </c>
      <c r="Y293" s="225">
        <v>67.5</v>
      </c>
      <c r="Z293" s="225">
        <v>75.0</v>
      </c>
      <c r="AA293" s="225">
        <v>10.0</v>
      </c>
      <c r="AB293" s="254"/>
      <c r="AC293" s="254"/>
      <c r="AD293" s="254"/>
      <c r="AE293" s="58" t="s">
        <v>1967</v>
      </c>
      <c r="AF293" s="58">
        <v>1.0</v>
      </c>
      <c r="AG293" s="58" t="s">
        <v>1968</v>
      </c>
      <c r="AJ293" s="58" t="s">
        <v>1970</v>
      </c>
    </row>
    <row r="294" ht="22.5" customHeight="1">
      <c r="A294" s="58">
        <v>293.0</v>
      </c>
      <c r="B294" s="252">
        <v>45826.0</v>
      </c>
      <c r="C294" s="253">
        <v>2.08797864880971E14</v>
      </c>
      <c r="D294" s="58" t="s">
        <v>1563</v>
      </c>
      <c r="E294" s="255">
        <v>45821.871296296296</v>
      </c>
      <c r="F294" s="255">
        <v>45821.87159722222</v>
      </c>
      <c r="G294" s="255">
        <v>45821.8897337963</v>
      </c>
      <c r="H294" s="58">
        <v>24.0</v>
      </c>
      <c r="I294" s="225">
        <v>660.0</v>
      </c>
      <c r="J294" s="225">
        <v>530.24</v>
      </c>
      <c r="K294" s="225">
        <v>129.76</v>
      </c>
      <c r="L294" s="225">
        <v>25.26</v>
      </c>
      <c r="M294" s="225">
        <v>12.38</v>
      </c>
      <c r="N294" s="225">
        <v>12.38</v>
      </c>
      <c r="O294" s="225">
        <v>0.0</v>
      </c>
      <c r="P294" s="225">
        <v>0.25</v>
      </c>
      <c r="Q294" s="225">
        <v>0.25</v>
      </c>
      <c r="R294" s="225">
        <v>0.0</v>
      </c>
      <c r="S294" s="225">
        <v>0.0</v>
      </c>
      <c r="T294" s="225">
        <v>0.0</v>
      </c>
      <c r="U294" s="225">
        <v>0.0</v>
      </c>
      <c r="V294" s="58" t="b">
        <v>0</v>
      </c>
      <c r="W294" s="58" t="b">
        <v>0</v>
      </c>
      <c r="X294" s="58" t="b">
        <v>0</v>
      </c>
      <c r="Y294" s="225">
        <v>55.0</v>
      </c>
      <c r="Z294" s="225">
        <v>75.0</v>
      </c>
      <c r="AA294" s="225">
        <v>10.0</v>
      </c>
      <c r="AB294" s="254"/>
      <c r="AC294" s="254"/>
      <c r="AD294" s="254"/>
      <c r="AE294" s="58" t="s">
        <v>1967</v>
      </c>
      <c r="AF294" s="58">
        <v>1.0</v>
      </c>
      <c r="AG294" s="58" t="s">
        <v>1968</v>
      </c>
      <c r="AJ294" s="58" t="s">
        <v>2096</v>
      </c>
    </row>
    <row r="295" ht="22.5" customHeight="1">
      <c r="A295" s="58">
        <v>294.0</v>
      </c>
      <c r="B295" s="252">
        <v>45826.0</v>
      </c>
      <c r="C295" s="253">
        <v>2.08798799343033E14</v>
      </c>
      <c r="D295" s="58" t="s">
        <v>1563</v>
      </c>
      <c r="E295" s="255">
        <v>45821.88212962963</v>
      </c>
      <c r="F295" s="255">
        <v>45821.882361111115</v>
      </c>
      <c r="G295" s="255">
        <v>45821.93135416666</v>
      </c>
      <c r="H295" s="58">
        <v>24.0</v>
      </c>
      <c r="I295" s="225">
        <v>1775.0</v>
      </c>
      <c r="J295" s="225">
        <v>1564.52</v>
      </c>
      <c r="K295" s="225">
        <v>210.48</v>
      </c>
      <c r="L295" s="225">
        <v>74.5</v>
      </c>
      <c r="M295" s="225">
        <v>37.25</v>
      </c>
      <c r="N295" s="225">
        <v>37.25</v>
      </c>
      <c r="O295" s="225">
        <v>0.0</v>
      </c>
      <c r="P295" s="225">
        <v>0.0</v>
      </c>
      <c r="Q295" s="225">
        <v>0.0</v>
      </c>
      <c r="R295" s="225">
        <v>0.0</v>
      </c>
      <c r="S295" s="225">
        <v>0.0</v>
      </c>
      <c r="T295" s="225">
        <v>0.0</v>
      </c>
      <c r="U295" s="225">
        <v>0.0</v>
      </c>
      <c r="V295" s="58" t="b">
        <v>0</v>
      </c>
      <c r="W295" s="58" t="b">
        <v>0</v>
      </c>
      <c r="X295" s="58" t="b">
        <v>0</v>
      </c>
      <c r="Y295" s="225">
        <v>159.99</v>
      </c>
      <c r="Z295" s="225">
        <v>49.99</v>
      </c>
      <c r="AA295" s="225">
        <v>0.0</v>
      </c>
      <c r="AB295" s="254"/>
      <c r="AC295" s="254"/>
      <c r="AD295" s="254"/>
      <c r="AE295" s="58" t="s">
        <v>1967</v>
      </c>
      <c r="AF295" s="58">
        <v>2.0</v>
      </c>
      <c r="AG295" s="58" t="s">
        <v>1968</v>
      </c>
      <c r="AJ295" s="58" t="s">
        <v>1971</v>
      </c>
      <c r="AK295" s="58" t="s">
        <v>2090</v>
      </c>
    </row>
    <row r="296" ht="22.5" customHeight="1">
      <c r="A296" s="58">
        <v>295.0</v>
      </c>
      <c r="B296" s="252">
        <v>45826.0</v>
      </c>
      <c r="C296" s="253">
        <v>2.08799159540603E14</v>
      </c>
      <c r="D296" s="58" t="s">
        <v>1563</v>
      </c>
      <c r="E296" s="255">
        <v>45821.88625</v>
      </c>
      <c r="F296" s="255">
        <v>45821.886516203704</v>
      </c>
      <c r="G296" s="255">
        <v>45821.931180555555</v>
      </c>
      <c r="H296" s="58">
        <v>24.0</v>
      </c>
      <c r="I296" s="225">
        <v>895.0</v>
      </c>
      <c r="J296" s="225">
        <v>742.88</v>
      </c>
      <c r="K296" s="225">
        <v>152.12</v>
      </c>
      <c r="L296" s="225">
        <v>35.38</v>
      </c>
      <c r="M296" s="225">
        <v>17.44</v>
      </c>
      <c r="N296" s="225">
        <v>17.44</v>
      </c>
      <c r="O296" s="225">
        <v>0.0</v>
      </c>
      <c r="P296" s="225">
        <v>0.25</v>
      </c>
      <c r="Q296" s="225">
        <v>0.25</v>
      </c>
      <c r="R296" s="225">
        <v>0.0</v>
      </c>
      <c r="S296" s="225">
        <v>0.0</v>
      </c>
      <c r="T296" s="225">
        <v>0.0</v>
      </c>
      <c r="U296" s="225">
        <v>0.0</v>
      </c>
      <c r="V296" s="58" t="b">
        <v>0</v>
      </c>
      <c r="W296" s="58" t="b">
        <v>0</v>
      </c>
      <c r="X296" s="58" t="b">
        <v>0</v>
      </c>
      <c r="Y296" s="225">
        <v>77.5</v>
      </c>
      <c r="Z296" s="225">
        <v>75.0</v>
      </c>
      <c r="AA296" s="225">
        <v>10.0</v>
      </c>
      <c r="AB296" s="254"/>
      <c r="AC296" s="254"/>
      <c r="AD296" s="254"/>
      <c r="AE296" s="58" t="s">
        <v>1967</v>
      </c>
      <c r="AF296" s="58">
        <v>1.0</v>
      </c>
      <c r="AG296" s="58" t="s">
        <v>1968</v>
      </c>
      <c r="AJ296" s="58" t="s">
        <v>2020</v>
      </c>
    </row>
    <row r="297" ht="22.5" customHeight="1">
      <c r="A297" s="58">
        <v>296.0</v>
      </c>
      <c r="B297" s="252">
        <v>45826.0</v>
      </c>
      <c r="C297" s="253">
        <v>2.0880625243515E14</v>
      </c>
      <c r="D297" s="58" t="s">
        <v>1563</v>
      </c>
      <c r="E297" s="255">
        <v>45821.96837962963</v>
      </c>
      <c r="F297" s="255">
        <v>45821.96855324074</v>
      </c>
      <c r="G297" s="255">
        <v>45821.992997685185</v>
      </c>
      <c r="H297" s="58">
        <v>24.0</v>
      </c>
      <c r="I297" s="225">
        <v>899.0</v>
      </c>
      <c r="J297" s="225">
        <v>813.76</v>
      </c>
      <c r="K297" s="225">
        <v>85.24</v>
      </c>
      <c r="L297" s="225">
        <v>38.76</v>
      </c>
      <c r="M297" s="225">
        <v>19.13</v>
      </c>
      <c r="N297" s="225">
        <v>19.13</v>
      </c>
      <c r="O297" s="225">
        <v>0.0</v>
      </c>
      <c r="P297" s="225">
        <v>0.25</v>
      </c>
      <c r="Q297" s="225">
        <v>0.25</v>
      </c>
      <c r="R297" s="225">
        <v>0.0</v>
      </c>
      <c r="S297" s="225">
        <v>0.0</v>
      </c>
      <c r="T297" s="225">
        <v>0.0</v>
      </c>
      <c r="U297" s="225">
        <v>0.0</v>
      </c>
      <c r="V297" s="58" t="b">
        <v>0</v>
      </c>
      <c r="W297" s="58" t="b">
        <v>0</v>
      </c>
      <c r="X297" s="58" t="b">
        <v>0</v>
      </c>
      <c r="Y297" s="225">
        <v>85.0</v>
      </c>
      <c r="Z297" s="225">
        <v>0.0</v>
      </c>
      <c r="AA297" s="225">
        <v>10.0</v>
      </c>
      <c r="AB297" s="254"/>
      <c r="AC297" s="254"/>
      <c r="AD297" s="254"/>
      <c r="AE297" s="58" t="s">
        <v>1967</v>
      </c>
      <c r="AF297" s="58">
        <v>1.0</v>
      </c>
      <c r="AG297" s="58" t="s">
        <v>1968</v>
      </c>
      <c r="AJ297" s="58" t="s">
        <v>2020</v>
      </c>
    </row>
    <row r="298" ht="22.5" customHeight="1">
      <c r="A298" s="58">
        <v>297.0</v>
      </c>
      <c r="B298" s="252">
        <v>45826.0</v>
      </c>
      <c r="C298" s="253">
        <v>2.08806657151419E14</v>
      </c>
      <c r="D298" s="58" t="s">
        <v>1563</v>
      </c>
      <c r="E298" s="255">
        <v>45821.972962962966</v>
      </c>
      <c r="F298" s="255">
        <v>45821.973078703704</v>
      </c>
      <c r="G298" s="255">
        <v>45821.99619212963</v>
      </c>
      <c r="H298" s="58">
        <v>24.0</v>
      </c>
      <c r="I298" s="225">
        <v>661.0</v>
      </c>
      <c r="J298" s="225">
        <v>553.88</v>
      </c>
      <c r="K298" s="225">
        <v>107.12</v>
      </c>
      <c r="L298" s="225">
        <v>26.38</v>
      </c>
      <c r="M298" s="225">
        <v>12.94</v>
      </c>
      <c r="N298" s="225">
        <v>12.94</v>
      </c>
      <c r="O298" s="225">
        <v>0.0</v>
      </c>
      <c r="P298" s="225">
        <v>0.25</v>
      </c>
      <c r="Q298" s="225">
        <v>0.25</v>
      </c>
      <c r="R298" s="225">
        <v>0.0</v>
      </c>
      <c r="S298" s="225">
        <v>0.0</v>
      </c>
      <c r="T298" s="225">
        <v>0.0</v>
      </c>
      <c r="U298" s="225">
        <v>0.0</v>
      </c>
      <c r="V298" s="58" t="b">
        <v>0</v>
      </c>
      <c r="W298" s="58" t="b">
        <v>0</v>
      </c>
      <c r="X298" s="58" t="b">
        <v>0</v>
      </c>
      <c r="Y298" s="225">
        <v>57.5</v>
      </c>
      <c r="Z298" s="225">
        <v>50.0</v>
      </c>
      <c r="AA298" s="225">
        <v>10.0</v>
      </c>
      <c r="AB298" s="254"/>
      <c r="AC298" s="254"/>
      <c r="AD298" s="254"/>
      <c r="AE298" s="58" t="s">
        <v>1967</v>
      </c>
      <c r="AF298" s="58">
        <v>1.0</v>
      </c>
      <c r="AG298" s="58" t="s">
        <v>1968</v>
      </c>
      <c r="AJ298" s="58" t="s">
        <v>2060</v>
      </c>
    </row>
    <row r="299" ht="22.5" customHeight="1">
      <c r="A299" s="58">
        <v>298.0</v>
      </c>
      <c r="B299" s="252">
        <v>45826.0</v>
      </c>
      <c r="C299" s="253">
        <v>2.08807949279682E14</v>
      </c>
      <c r="D299" s="58" t="s">
        <v>1563</v>
      </c>
      <c r="E299" s="255">
        <v>45821.988032407404</v>
      </c>
      <c r="F299" s="255">
        <v>45821.98820601852</v>
      </c>
      <c r="G299" s="255">
        <v>45822.005891203706</v>
      </c>
      <c r="H299" s="58">
        <v>24.0</v>
      </c>
      <c r="I299" s="225">
        <v>667.0</v>
      </c>
      <c r="J299" s="225">
        <v>666.76</v>
      </c>
      <c r="K299" s="225">
        <v>0.24</v>
      </c>
      <c r="L299" s="225">
        <v>31.76</v>
      </c>
      <c r="M299" s="225">
        <v>15.63</v>
      </c>
      <c r="N299" s="225">
        <v>15.63</v>
      </c>
      <c r="O299" s="225">
        <v>0.0</v>
      </c>
      <c r="P299" s="225">
        <v>0.25</v>
      </c>
      <c r="Q299" s="225">
        <v>0.25</v>
      </c>
      <c r="R299" s="225">
        <v>0.0</v>
      </c>
      <c r="S299" s="225">
        <v>0.0</v>
      </c>
      <c r="T299" s="225">
        <v>0.0</v>
      </c>
      <c r="U299" s="225">
        <v>0.0</v>
      </c>
      <c r="V299" s="58" t="b">
        <v>0</v>
      </c>
      <c r="W299" s="58" t="b">
        <v>0</v>
      </c>
      <c r="X299" s="58" t="b">
        <v>0</v>
      </c>
      <c r="Y299" s="225">
        <v>0.0</v>
      </c>
      <c r="Z299" s="225">
        <v>0.0</v>
      </c>
      <c r="AA299" s="225">
        <v>10.0</v>
      </c>
      <c r="AB299" s="254"/>
      <c r="AC299" s="254"/>
      <c r="AD299" s="254"/>
      <c r="AE299" s="58" t="s">
        <v>1967</v>
      </c>
      <c r="AF299" s="58">
        <v>1.0</v>
      </c>
      <c r="AG299" s="58" t="s">
        <v>1968</v>
      </c>
      <c r="AJ299" s="58" t="s">
        <v>2096</v>
      </c>
    </row>
    <row r="300" ht="22.5" customHeight="1">
      <c r="A300" s="58">
        <v>299.0</v>
      </c>
      <c r="B300" s="252">
        <v>45826.0</v>
      </c>
      <c r="C300" s="253">
        <v>2.08874174860314E14</v>
      </c>
      <c r="D300" s="58" t="s">
        <v>1563</v>
      </c>
      <c r="E300" s="255">
        <v>45822.75436342593</v>
      </c>
      <c r="F300" s="255">
        <v>45822.754745370374</v>
      </c>
      <c r="G300" s="255">
        <v>45822.77627314815</v>
      </c>
      <c r="H300" s="58">
        <v>24.0</v>
      </c>
      <c r="I300" s="225">
        <v>388.0</v>
      </c>
      <c r="J300" s="225">
        <v>388.5</v>
      </c>
      <c r="K300" s="225">
        <v>-0.5</v>
      </c>
      <c r="L300" s="225">
        <v>18.5</v>
      </c>
      <c r="M300" s="225">
        <v>9.25</v>
      </c>
      <c r="N300" s="225">
        <v>9.25</v>
      </c>
      <c r="O300" s="225">
        <v>0.0</v>
      </c>
      <c r="P300" s="225">
        <v>0.0</v>
      </c>
      <c r="Q300" s="225">
        <v>0.0</v>
      </c>
      <c r="R300" s="225">
        <v>0.0</v>
      </c>
      <c r="S300" s="225">
        <v>0.0</v>
      </c>
      <c r="T300" s="225">
        <v>0.0</v>
      </c>
      <c r="U300" s="225">
        <v>0.0</v>
      </c>
      <c r="V300" s="58" t="b">
        <v>0</v>
      </c>
      <c r="W300" s="58" t="b">
        <v>0</v>
      </c>
      <c r="X300" s="58" t="b">
        <v>0</v>
      </c>
      <c r="Y300" s="225">
        <v>0.0</v>
      </c>
      <c r="Z300" s="225">
        <v>0.0</v>
      </c>
      <c r="AA300" s="225">
        <v>0.0</v>
      </c>
      <c r="AB300" s="254"/>
      <c r="AC300" s="254"/>
      <c r="AD300" s="254"/>
      <c r="AE300" s="58" t="s">
        <v>1967</v>
      </c>
      <c r="AF300" s="58">
        <v>1.0</v>
      </c>
      <c r="AG300" s="58" t="s">
        <v>1968</v>
      </c>
      <c r="AJ300" s="58" t="s">
        <v>2066</v>
      </c>
    </row>
    <row r="301" ht="22.5" customHeight="1">
      <c r="A301" s="58">
        <v>300.0</v>
      </c>
      <c r="B301" s="252">
        <v>45826.0</v>
      </c>
      <c r="C301" s="253">
        <v>2.08879442005359E14</v>
      </c>
      <c r="D301" s="58" t="s">
        <v>1563</v>
      </c>
      <c r="E301" s="255">
        <v>45822.8155787037</v>
      </c>
      <c r="F301" s="255">
        <v>45822.81574074074</v>
      </c>
      <c r="G301" s="255">
        <v>45822.83697916667</v>
      </c>
      <c r="H301" s="58">
        <v>24.0</v>
      </c>
      <c r="I301" s="225">
        <v>614.0</v>
      </c>
      <c r="J301" s="225">
        <v>614.24</v>
      </c>
      <c r="K301" s="225">
        <v>-0.24</v>
      </c>
      <c r="L301" s="225">
        <v>29.26</v>
      </c>
      <c r="M301" s="225">
        <v>14.38</v>
      </c>
      <c r="N301" s="225">
        <v>14.38</v>
      </c>
      <c r="O301" s="225">
        <v>0.0</v>
      </c>
      <c r="P301" s="225">
        <v>0.25</v>
      </c>
      <c r="Q301" s="225">
        <v>0.25</v>
      </c>
      <c r="R301" s="225">
        <v>0.0</v>
      </c>
      <c r="S301" s="225">
        <v>0.0</v>
      </c>
      <c r="T301" s="225">
        <v>0.0</v>
      </c>
      <c r="U301" s="225">
        <v>0.0</v>
      </c>
      <c r="V301" s="58" t="b">
        <v>0</v>
      </c>
      <c r="W301" s="58" t="b">
        <v>0</v>
      </c>
      <c r="X301" s="58" t="b">
        <v>0</v>
      </c>
      <c r="Y301" s="225">
        <v>0.0</v>
      </c>
      <c r="Z301" s="225">
        <v>0.0</v>
      </c>
      <c r="AA301" s="225">
        <v>10.0</v>
      </c>
      <c r="AB301" s="254"/>
      <c r="AC301" s="254"/>
      <c r="AD301" s="254"/>
      <c r="AE301" s="58" t="s">
        <v>1967</v>
      </c>
      <c r="AF301" s="58">
        <v>1.0</v>
      </c>
      <c r="AG301" s="58" t="s">
        <v>1968</v>
      </c>
      <c r="AJ301" s="58" t="s">
        <v>1975</v>
      </c>
    </row>
    <row r="302" ht="22.5" customHeight="1">
      <c r="A302" s="58">
        <v>301.0</v>
      </c>
      <c r="B302" s="252">
        <v>45826.0</v>
      </c>
      <c r="C302" s="253">
        <v>2.08880918756828E14</v>
      </c>
      <c r="D302" s="58" t="s">
        <v>1563</v>
      </c>
      <c r="E302" s="255">
        <v>45822.83261574074</v>
      </c>
      <c r="F302" s="255">
        <v>45822.83277777778</v>
      </c>
      <c r="G302" s="255">
        <v>45822.84936342593</v>
      </c>
      <c r="H302" s="58">
        <v>24.0</v>
      </c>
      <c r="I302" s="225">
        <v>499.0</v>
      </c>
      <c r="J302" s="225">
        <v>498.76</v>
      </c>
      <c r="K302" s="225">
        <v>0.24</v>
      </c>
      <c r="L302" s="225">
        <v>23.76</v>
      </c>
      <c r="M302" s="225">
        <v>11.88</v>
      </c>
      <c r="N302" s="225">
        <v>11.88</v>
      </c>
      <c r="O302" s="225">
        <v>0.0</v>
      </c>
      <c r="P302" s="225">
        <v>0.0</v>
      </c>
      <c r="Q302" s="225">
        <v>0.0</v>
      </c>
      <c r="R302" s="225">
        <v>0.0</v>
      </c>
      <c r="S302" s="225">
        <v>0.0</v>
      </c>
      <c r="T302" s="225">
        <v>0.0</v>
      </c>
      <c r="U302" s="225">
        <v>0.0</v>
      </c>
      <c r="V302" s="58" t="b">
        <v>0</v>
      </c>
      <c r="W302" s="58" t="b">
        <v>0</v>
      </c>
      <c r="X302" s="58" t="b">
        <v>0</v>
      </c>
      <c r="Y302" s="225">
        <v>0.0</v>
      </c>
      <c r="Z302" s="225">
        <v>0.0</v>
      </c>
      <c r="AA302" s="225">
        <v>0.0</v>
      </c>
      <c r="AB302" s="254"/>
      <c r="AC302" s="254"/>
      <c r="AD302" s="254"/>
      <c r="AE302" s="58" t="s">
        <v>1967</v>
      </c>
      <c r="AF302" s="58">
        <v>1.0</v>
      </c>
      <c r="AG302" s="58" t="s">
        <v>1968</v>
      </c>
      <c r="AJ302" s="58" t="s">
        <v>2097</v>
      </c>
    </row>
    <row r="303" ht="22.5" customHeight="1">
      <c r="A303" s="58">
        <v>302.0</v>
      </c>
      <c r="B303" s="252">
        <v>45826.0</v>
      </c>
      <c r="C303" s="253">
        <v>2.08882078058963E14</v>
      </c>
      <c r="D303" s="58" t="s">
        <v>1563</v>
      </c>
      <c r="E303" s="255">
        <v>45822.84596064815</v>
      </c>
      <c r="F303" s="255">
        <v>45822.8462037037</v>
      </c>
      <c r="G303" s="255">
        <v>45822.87039351852</v>
      </c>
      <c r="H303" s="58">
        <v>24.0</v>
      </c>
      <c r="I303" s="225">
        <v>1454.0</v>
      </c>
      <c r="J303" s="225">
        <v>1454.24</v>
      </c>
      <c r="K303" s="225">
        <v>-0.24</v>
      </c>
      <c r="L303" s="225">
        <v>69.26</v>
      </c>
      <c r="M303" s="225">
        <v>34.38</v>
      </c>
      <c r="N303" s="225">
        <v>34.38</v>
      </c>
      <c r="O303" s="225">
        <v>0.0</v>
      </c>
      <c r="P303" s="225">
        <v>0.25</v>
      </c>
      <c r="Q303" s="225">
        <v>0.25</v>
      </c>
      <c r="R303" s="225">
        <v>0.0</v>
      </c>
      <c r="S303" s="225">
        <v>0.0</v>
      </c>
      <c r="T303" s="225">
        <v>0.0</v>
      </c>
      <c r="U303" s="225">
        <v>0.0</v>
      </c>
      <c r="V303" s="58" t="b">
        <v>0</v>
      </c>
      <c r="W303" s="58" t="b">
        <v>0</v>
      </c>
      <c r="X303" s="58" t="b">
        <v>0</v>
      </c>
      <c r="Y303" s="225">
        <v>0.0</v>
      </c>
      <c r="Z303" s="225">
        <v>0.0</v>
      </c>
      <c r="AA303" s="225">
        <v>10.0</v>
      </c>
      <c r="AB303" s="254"/>
      <c r="AC303" s="254"/>
      <c r="AD303" s="254"/>
      <c r="AE303" s="58" t="s">
        <v>1967</v>
      </c>
      <c r="AF303" s="58">
        <v>2.0</v>
      </c>
      <c r="AG303" s="58" t="s">
        <v>1968</v>
      </c>
      <c r="AJ303" s="58" t="s">
        <v>2098</v>
      </c>
      <c r="AK303" s="58" t="s">
        <v>2099</v>
      </c>
    </row>
    <row r="304" ht="22.5" customHeight="1">
      <c r="A304" s="58">
        <v>303.0</v>
      </c>
      <c r="B304" s="252">
        <v>45826.0</v>
      </c>
      <c r="C304" s="253">
        <v>2.08884546890748E14</v>
      </c>
      <c r="D304" s="58" t="s">
        <v>1563</v>
      </c>
      <c r="E304" s="255">
        <v>45822.87457175926</v>
      </c>
      <c r="F304" s="255">
        <v>45822.87467592592</v>
      </c>
      <c r="G304" s="255">
        <v>45822.90930555556</v>
      </c>
      <c r="H304" s="58">
        <v>24.0</v>
      </c>
      <c r="I304" s="225">
        <v>1848.0</v>
      </c>
      <c r="J304" s="225">
        <v>1848.0</v>
      </c>
      <c r="K304" s="225">
        <v>0.0</v>
      </c>
      <c r="L304" s="225">
        <v>88.0</v>
      </c>
      <c r="M304" s="225">
        <v>43.5</v>
      </c>
      <c r="N304" s="225">
        <v>43.5</v>
      </c>
      <c r="O304" s="225">
        <v>0.0</v>
      </c>
      <c r="P304" s="225">
        <v>0.5</v>
      </c>
      <c r="Q304" s="225">
        <v>0.5</v>
      </c>
      <c r="R304" s="225">
        <v>0.0</v>
      </c>
      <c r="S304" s="225">
        <v>0.0</v>
      </c>
      <c r="T304" s="225">
        <v>0.0</v>
      </c>
      <c r="U304" s="225">
        <v>0.0</v>
      </c>
      <c r="V304" s="58" t="b">
        <v>0</v>
      </c>
      <c r="W304" s="58" t="b">
        <v>0</v>
      </c>
      <c r="X304" s="58" t="b">
        <v>0</v>
      </c>
      <c r="Y304" s="225">
        <v>0.0</v>
      </c>
      <c r="Z304" s="225">
        <v>0.0</v>
      </c>
      <c r="AA304" s="225">
        <v>20.0</v>
      </c>
      <c r="AB304" s="254"/>
      <c r="AC304" s="254"/>
      <c r="AD304" s="254"/>
      <c r="AE304" s="58" t="s">
        <v>1967</v>
      </c>
      <c r="AF304" s="58">
        <v>3.0</v>
      </c>
      <c r="AG304" s="58" t="s">
        <v>1968</v>
      </c>
      <c r="AJ304" s="58" t="s">
        <v>1989</v>
      </c>
      <c r="AK304" s="58" t="s">
        <v>2017</v>
      </c>
      <c r="AL304" s="58" t="s">
        <v>1984</v>
      </c>
    </row>
    <row r="305" ht="22.5" customHeight="1">
      <c r="A305" s="58">
        <v>304.0</v>
      </c>
      <c r="B305" s="252">
        <v>45826.0</v>
      </c>
      <c r="C305" s="253">
        <v>2.08885732440135E14</v>
      </c>
      <c r="D305" s="58" t="s">
        <v>1563</v>
      </c>
      <c r="E305" s="255">
        <v>45822.88980324074</v>
      </c>
      <c r="F305" s="255">
        <v>45822.89003472222</v>
      </c>
      <c r="G305" s="255">
        <v>45822.92340277778</v>
      </c>
      <c r="H305" s="58">
        <v>24.0</v>
      </c>
      <c r="I305" s="225">
        <v>798.0</v>
      </c>
      <c r="J305" s="225">
        <v>798.0</v>
      </c>
      <c r="K305" s="225">
        <v>0.0</v>
      </c>
      <c r="L305" s="225">
        <v>38.0</v>
      </c>
      <c r="M305" s="225">
        <v>18.75</v>
      </c>
      <c r="N305" s="225">
        <v>18.75</v>
      </c>
      <c r="O305" s="225">
        <v>0.0</v>
      </c>
      <c r="P305" s="225">
        <v>0.25</v>
      </c>
      <c r="Q305" s="225">
        <v>0.25</v>
      </c>
      <c r="R305" s="225">
        <v>0.0</v>
      </c>
      <c r="S305" s="225">
        <v>0.0</v>
      </c>
      <c r="T305" s="225">
        <v>0.0</v>
      </c>
      <c r="U305" s="225">
        <v>0.0</v>
      </c>
      <c r="V305" s="58" t="b">
        <v>0</v>
      </c>
      <c r="W305" s="58" t="b">
        <v>0</v>
      </c>
      <c r="X305" s="58" t="b">
        <v>0</v>
      </c>
      <c r="Y305" s="225">
        <v>0.0</v>
      </c>
      <c r="Z305" s="225">
        <v>0.0</v>
      </c>
      <c r="AA305" s="225">
        <v>10.0</v>
      </c>
      <c r="AB305" s="254"/>
      <c r="AC305" s="254"/>
      <c r="AD305" s="254"/>
      <c r="AE305" s="58" t="s">
        <v>1967</v>
      </c>
      <c r="AF305" s="58">
        <v>1.0</v>
      </c>
      <c r="AG305" s="58" t="s">
        <v>1968</v>
      </c>
      <c r="AJ305" s="58" t="s">
        <v>2081</v>
      </c>
    </row>
    <row r="306" ht="22.5" customHeight="1">
      <c r="A306" s="58">
        <v>305.0</v>
      </c>
      <c r="B306" s="252">
        <v>45833.0</v>
      </c>
      <c r="C306" s="253">
        <v>2.090286605722E14</v>
      </c>
      <c r="D306" s="58" t="s">
        <v>1563</v>
      </c>
      <c r="E306" s="255">
        <v>45824.542604166665</v>
      </c>
      <c r="F306" s="255">
        <v>45824.542905092596</v>
      </c>
      <c r="G306" s="255">
        <v>45824.58005787037</v>
      </c>
      <c r="H306" s="58">
        <v>25.0</v>
      </c>
      <c r="I306" s="225">
        <v>614.0</v>
      </c>
      <c r="J306" s="225">
        <v>614.24</v>
      </c>
      <c r="K306" s="225">
        <v>-0.24</v>
      </c>
      <c r="L306" s="225">
        <v>29.26</v>
      </c>
      <c r="M306" s="225">
        <v>14.38</v>
      </c>
      <c r="N306" s="225">
        <v>14.38</v>
      </c>
      <c r="O306" s="225">
        <v>0.0</v>
      </c>
      <c r="P306" s="225">
        <v>0.25</v>
      </c>
      <c r="Q306" s="225">
        <v>0.25</v>
      </c>
      <c r="R306" s="225">
        <v>0.0</v>
      </c>
      <c r="S306" s="225">
        <v>0.0</v>
      </c>
      <c r="T306" s="225">
        <v>0.0</v>
      </c>
      <c r="U306" s="225">
        <v>0.0</v>
      </c>
      <c r="V306" s="58" t="b">
        <v>0</v>
      </c>
      <c r="W306" s="58" t="b">
        <v>0</v>
      </c>
      <c r="X306" s="58" t="b">
        <v>0</v>
      </c>
      <c r="Y306" s="225">
        <v>0.0</v>
      </c>
      <c r="Z306" s="225">
        <v>0.0</v>
      </c>
      <c r="AA306" s="225">
        <v>10.0</v>
      </c>
      <c r="AB306" s="254"/>
      <c r="AC306" s="254"/>
      <c r="AD306" s="254"/>
      <c r="AE306" s="58" t="s">
        <v>1967</v>
      </c>
      <c r="AF306" s="58">
        <v>1.0</v>
      </c>
      <c r="AG306" s="58" t="s">
        <v>1968</v>
      </c>
      <c r="AJ306" s="58" t="s">
        <v>1975</v>
      </c>
    </row>
    <row r="307" ht="22.5" customHeight="1">
      <c r="A307" s="58">
        <v>306.0</v>
      </c>
      <c r="B307" s="252">
        <v>45833.0</v>
      </c>
      <c r="C307" s="253">
        <v>2.09052386479866E14</v>
      </c>
      <c r="D307" s="58" t="s">
        <v>1563</v>
      </c>
      <c r="E307" s="255">
        <v>45824.817453703705</v>
      </c>
      <c r="F307" s="255">
        <v>45824.81759259259</v>
      </c>
      <c r="G307" s="255">
        <v>45824.83023148148</v>
      </c>
      <c r="H307" s="58">
        <v>25.0</v>
      </c>
      <c r="I307" s="225">
        <v>499.0</v>
      </c>
      <c r="J307" s="225">
        <v>498.76</v>
      </c>
      <c r="K307" s="225">
        <v>0.24</v>
      </c>
      <c r="L307" s="225">
        <v>23.76</v>
      </c>
      <c r="M307" s="225">
        <v>11.88</v>
      </c>
      <c r="N307" s="225">
        <v>11.88</v>
      </c>
      <c r="O307" s="225">
        <v>0.0</v>
      </c>
      <c r="P307" s="225">
        <v>0.0</v>
      </c>
      <c r="Q307" s="225">
        <v>0.0</v>
      </c>
      <c r="R307" s="225">
        <v>0.0</v>
      </c>
      <c r="S307" s="225">
        <v>0.0</v>
      </c>
      <c r="T307" s="225">
        <v>0.0</v>
      </c>
      <c r="U307" s="225">
        <v>0.0</v>
      </c>
      <c r="V307" s="58" t="b">
        <v>0</v>
      </c>
      <c r="W307" s="58" t="b">
        <v>0</v>
      </c>
      <c r="X307" s="58" t="b">
        <v>0</v>
      </c>
      <c r="Y307" s="225">
        <v>0.0</v>
      </c>
      <c r="Z307" s="225">
        <v>0.0</v>
      </c>
      <c r="AA307" s="225">
        <v>0.0</v>
      </c>
      <c r="AB307" s="254"/>
      <c r="AC307" s="254"/>
      <c r="AD307" s="254"/>
      <c r="AE307" s="58" t="s">
        <v>1967</v>
      </c>
      <c r="AF307" s="58">
        <v>1.0</v>
      </c>
      <c r="AG307" s="58" t="s">
        <v>1968</v>
      </c>
      <c r="AJ307" s="58" t="s">
        <v>2097</v>
      </c>
    </row>
    <row r="308" ht="22.5" customHeight="1">
      <c r="A308" s="58">
        <v>307.0</v>
      </c>
      <c r="B308" s="252">
        <v>45833.0</v>
      </c>
      <c r="C308" s="253">
        <v>2.09052397737708E14</v>
      </c>
      <c r="D308" s="58" t="s">
        <v>1563</v>
      </c>
      <c r="E308" s="255">
        <v>45824.81730324074</v>
      </c>
      <c r="F308" s="255">
        <v>45824.81949074074</v>
      </c>
      <c r="G308" s="255">
        <v>45824.85234953704</v>
      </c>
      <c r="H308" s="58">
        <v>25.0</v>
      </c>
      <c r="I308" s="225">
        <v>509.0</v>
      </c>
      <c r="J308" s="225">
        <v>509.24</v>
      </c>
      <c r="K308" s="225">
        <v>-0.24</v>
      </c>
      <c r="L308" s="225">
        <v>24.26</v>
      </c>
      <c r="M308" s="225">
        <v>11.88</v>
      </c>
      <c r="N308" s="225">
        <v>11.88</v>
      </c>
      <c r="O308" s="225">
        <v>0.0</v>
      </c>
      <c r="P308" s="225">
        <v>0.25</v>
      </c>
      <c r="Q308" s="225">
        <v>0.25</v>
      </c>
      <c r="R308" s="225">
        <v>0.0</v>
      </c>
      <c r="S308" s="225">
        <v>0.0</v>
      </c>
      <c r="T308" s="225">
        <v>0.0</v>
      </c>
      <c r="U308" s="225">
        <v>0.0</v>
      </c>
      <c r="V308" s="58" t="b">
        <v>0</v>
      </c>
      <c r="W308" s="58" t="b">
        <v>0</v>
      </c>
      <c r="X308" s="58" t="b">
        <v>0</v>
      </c>
      <c r="Y308" s="225">
        <v>0.0</v>
      </c>
      <c r="Z308" s="225">
        <v>0.0</v>
      </c>
      <c r="AA308" s="225">
        <v>10.0</v>
      </c>
      <c r="AB308" s="254"/>
      <c r="AC308" s="254"/>
      <c r="AD308" s="254"/>
      <c r="AE308" s="58" t="s">
        <v>1967</v>
      </c>
      <c r="AF308" s="58">
        <v>1.0</v>
      </c>
      <c r="AG308" s="58" t="s">
        <v>1968</v>
      </c>
      <c r="AJ308" s="58" t="s">
        <v>1995</v>
      </c>
    </row>
    <row r="309" ht="22.5" customHeight="1">
      <c r="A309" s="58">
        <v>308.0</v>
      </c>
      <c r="B309" s="252">
        <v>45833.0</v>
      </c>
      <c r="C309" s="253">
        <v>2.09056653379176E14</v>
      </c>
      <c r="D309" s="58" t="s">
        <v>1563</v>
      </c>
      <c r="E309" s="255">
        <v>45824.86729166667</v>
      </c>
      <c r="F309" s="255">
        <v>45824.867476851854</v>
      </c>
      <c r="G309" s="255">
        <v>45824.88658564815</v>
      </c>
      <c r="H309" s="58">
        <v>25.0</v>
      </c>
      <c r="I309" s="225">
        <v>798.0</v>
      </c>
      <c r="J309" s="225">
        <v>798.0</v>
      </c>
      <c r="K309" s="225">
        <v>0.0</v>
      </c>
      <c r="L309" s="225">
        <v>38.0</v>
      </c>
      <c r="M309" s="225">
        <v>18.75</v>
      </c>
      <c r="N309" s="225">
        <v>18.75</v>
      </c>
      <c r="O309" s="225">
        <v>0.0</v>
      </c>
      <c r="P309" s="225">
        <v>0.25</v>
      </c>
      <c r="Q309" s="225">
        <v>0.25</v>
      </c>
      <c r="R309" s="225">
        <v>0.0</v>
      </c>
      <c r="S309" s="225">
        <v>0.0</v>
      </c>
      <c r="T309" s="225">
        <v>0.0</v>
      </c>
      <c r="U309" s="225">
        <v>0.0</v>
      </c>
      <c r="V309" s="58" t="b">
        <v>0</v>
      </c>
      <c r="W309" s="58" t="b">
        <v>0</v>
      </c>
      <c r="X309" s="58" t="b">
        <v>0</v>
      </c>
      <c r="Y309" s="225">
        <v>0.0</v>
      </c>
      <c r="Z309" s="225">
        <v>0.0</v>
      </c>
      <c r="AA309" s="225">
        <v>10.0</v>
      </c>
      <c r="AB309" s="254"/>
      <c r="AC309" s="254"/>
      <c r="AD309" s="254"/>
      <c r="AE309" s="58" t="s">
        <v>1967</v>
      </c>
      <c r="AF309" s="58">
        <v>1.0</v>
      </c>
      <c r="AG309" s="58" t="s">
        <v>1968</v>
      </c>
      <c r="AJ309" s="58" t="s">
        <v>2081</v>
      </c>
    </row>
    <row r="310" ht="22.5" customHeight="1">
      <c r="A310" s="58">
        <v>309.0</v>
      </c>
      <c r="B310" s="252">
        <v>45833.0</v>
      </c>
      <c r="C310" s="253">
        <v>2.09059860927744E14</v>
      </c>
      <c r="D310" s="58" t="s">
        <v>1563</v>
      </c>
      <c r="E310" s="255">
        <v>45824.9034837963</v>
      </c>
      <c r="F310" s="255">
        <v>45824.90537037037</v>
      </c>
      <c r="G310" s="255">
        <v>45824.930185185185</v>
      </c>
      <c r="H310" s="58">
        <v>25.0</v>
      </c>
      <c r="I310" s="225">
        <v>1192.0</v>
      </c>
      <c r="J310" s="225">
        <v>1191.76</v>
      </c>
      <c r="K310" s="225">
        <v>0.24</v>
      </c>
      <c r="L310" s="225">
        <v>56.76</v>
      </c>
      <c r="M310" s="225">
        <v>27.88</v>
      </c>
      <c r="N310" s="225">
        <v>27.88</v>
      </c>
      <c r="O310" s="225">
        <v>0.0</v>
      </c>
      <c r="P310" s="225">
        <v>0.5</v>
      </c>
      <c r="Q310" s="225">
        <v>0.5</v>
      </c>
      <c r="R310" s="225">
        <v>0.0</v>
      </c>
      <c r="S310" s="225">
        <v>0.0</v>
      </c>
      <c r="T310" s="225">
        <v>0.0</v>
      </c>
      <c r="U310" s="225">
        <v>0.0</v>
      </c>
      <c r="V310" s="58" t="b">
        <v>0</v>
      </c>
      <c r="W310" s="58" t="b">
        <v>0</v>
      </c>
      <c r="X310" s="58" t="b">
        <v>0</v>
      </c>
      <c r="Y310" s="225">
        <v>0.0</v>
      </c>
      <c r="Z310" s="225">
        <v>0.0</v>
      </c>
      <c r="AA310" s="225">
        <v>20.0</v>
      </c>
      <c r="AB310" s="254"/>
      <c r="AC310" s="254"/>
      <c r="AD310" s="254"/>
      <c r="AE310" s="58" t="s">
        <v>1967</v>
      </c>
      <c r="AF310" s="58">
        <v>2.0</v>
      </c>
      <c r="AG310" s="58" t="s">
        <v>1968</v>
      </c>
      <c r="AJ310" s="58" t="s">
        <v>2013</v>
      </c>
      <c r="AK310" s="58" t="s">
        <v>2014</v>
      </c>
    </row>
    <row r="311" ht="22.5" customHeight="1">
      <c r="A311" s="58">
        <v>310.0</v>
      </c>
      <c r="B311" s="252">
        <v>45833.0</v>
      </c>
      <c r="C311" s="253">
        <v>2.090603255649E14</v>
      </c>
      <c r="D311" s="58" t="s">
        <v>1563</v>
      </c>
      <c r="E311" s="255">
        <v>45824.909224537034</v>
      </c>
      <c r="F311" s="255">
        <v>45824.909421296295</v>
      </c>
      <c r="G311" s="255">
        <v>45824.93462962963</v>
      </c>
      <c r="H311" s="58">
        <v>25.0</v>
      </c>
      <c r="I311" s="225">
        <v>903.0</v>
      </c>
      <c r="J311" s="225">
        <v>903.0</v>
      </c>
      <c r="K311" s="225">
        <v>0.0</v>
      </c>
      <c r="L311" s="225">
        <v>43.0</v>
      </c>
      <c r="M311" s="225">
        <v>21.25</v>
      </c>
      <c r="N311" s="225">
        <v>21.25</v>
      </c>
      <c r="O311" s="225">
        <v>0.0</v>
      </c>
      <c r="P311" s="225">
        <v>0.25</v>
      </c>
      <c r="Q311" s="225">
        <v>0.25</v>
      </c>
      <c r="R311" s="225">
        <v>0.0</v>
      </c>
      <c r="S311" s="225">
        <v>0.0</v>
      </c>
      <c r="T311" s="225">
        <v>0.0</v>
      </c>
      <c r="U311" s="225">
        <v>0.0</v>
      </c>
      <c r="V311" s="58" t="b">
        <v>0</v>
      </c>
      <c r="W311" s="58" t="b">
        <v>0</v>
      </c>
      <c r="X311" s="58" t="b">
        <v>0</v>
      </c>
      <c r="Y311" s="225">
        <v>0.0</v>
      </c>
      <c r="Z311" s="225">
        <v>0.0</v>
      </c>
      <c r="AA311" s="225">
        <v>10.0</v>
      </c>
      <c r="AB311" s="254"/>
      <c r="AC311" s="254"/>
      <c r="AD311" s="254"/>
      <c r="AE311" s="58" t="s">
        <v>1967</v>
      </c>
      <c r="AF311" s="58">
        <v>1.0</v>
      </c>
      <c r="AG311" s="58" t="s">
        <v>1968</v>
      </c>
      <c r="AJ311" s="58" t="s">
        <v>2020</v>
      </c>
    </row>
    <row r="312" ht="22.5" customHeight="1">
      <c r="A312" s="58">
        <v>311.0</v>
      </c>
      <c r="B312" s="252">
        <v>45833.0</v>
      </c>
      <c r="C312" s="253">
        <v>2.09065554448952E14</v>
      </c>
      <c r="D312" s="58" t="s">
        <v>1563</v>
      </c>
      <c r="E312" s="255">
        <v>45824.96957175926</v>
      </c>
      <c r="F312" s="255">
        <v>45824.96979166667</v>
      </c>
      <c r="G312" s="255">
        <v>45824.99309027778</v>
      </c>
      <c r="H312" s="58">
        <v>25.0</v>
      </c>
      <c r="I312" s="225">
        <v>787.0</v>
      </c>
      <c r="J312" s="225">
        <v>787.5</v>
      </c>
      <c r="K312" s="225">
        <v>-0.5</v>
      </c>
      <c r="L312" s="225">
        <v>37.5</v>
      </c>
      <c r="M312" s="225">
        <v>18.75</v>
      </c>
      <c r="N312" s="225">
        <v>18.75</v>
      </c>
      <c r="O312" s="225">
        <v>0.0</v>
      </c>
      <c r="P312" s="225">
        <v>0.0</v>
      </c>
      <c r="Q312" s="225">
        <v>0.0</v>
      </c>
      <c r="R312" s="225">
        <v>0.0</v>
      </c>
      <c r="S312" s="225">
        <v>0.0</v>
      </c>
      <c r="T312" s="225">
        <v>0.0</v>
      </c>
      <c r="U312" s="225">
        <v>0.0</v>
      </c>
      <c r="V312" s="58" t="b">
        <v>0</v>
      </c>
      <c r="W312" s="58" t="b">
        <v>0</v>
      </c>
      <c r="X312" s="58" t="b">
        <v>0</v>
      </c>
      <c r="Y312" s="225">
        <v>0.0</v>
      </c>
      <c r="Z312" s="225">
        <v>0.0</v>
      </c>
      <c r="AA312" s="225">
        <v>0.0</v>
      </c>
      <c r="AB312" s="254"/>
      <c r="AC312" s="254"/>
      <c r="AD312" s="254"/>
      <c r="AE312" s="58" t="s">
        <v>1967</v>
      </c>
      <c r="AF312" s="58">
        <v>1.0</v>
      </c>
      <c r="AG312" s="58" t="s">
        <v>1968</v>
      </c>
      <c r="AJ312" s="58" t="s">
        <v>2041</v>
      </c>
    </row>
    <row r="313" ht="22.5" customHeight="1">
      <c r="A313" s="58">
        <v>312.0</v>
      </c>
      <c r="B313" s="252">
        <v>45833.0</v>
      </c>
      <c r="C313" s="253">
        <v>2.09136094241233E14</v>
      </c>
      <c r="D313" s="58" t="s">
        <v>1563</v>
      </c>
      <c r="E313" s="255">
        <v>45825.7859837963</v>
      </c>
      <c r="F313" s="255">
        <v>45825.78622685185</v>
      </c>
      <c r="G313" s="255">
        <v>45825.814479166664</v>
      </c>
      <c r="H313" s="58">
        <v>25.0</v>
      </c>
      <c r="I313" s="225">
        <v>252.0</v>
      </c>
      <c r="J313" s="225">
        <v>252.0</v>
      </c>
      <c r="K313" s="225">
        <v>0.0</v>
      </c>
      <c r="L313" s="225">
        <v>12.0</v>
      </c>
      <c r="M313" s="225">
        <v>6.0</v>
      </c>
      <c r="N313" s="225">
        <v>6.0</v>
      </c>
      <c r="O313" s="225">
        <v>0.0</v>
      </c>
      <c r="P313" s="225">
        <v>0.0</v>
      </c>
      <c r="Q313" s="225">
        <v>0.0</v>
      </c>
      <c r="R313" s="225">
        <v>0.0</v>
      </c>
      <c r="S313" s="225">
        <v>0.0</v>
      </c>
      <c r="T313" s="225">
        <v>0.0</v>
      </c>
      <c r="U313" s="225">
        <v>0.0</v>
      </c>
      <c r="V313" s="58" t="b">
        <v>0</v>
      </c>
      <c r="W313" s="58" t="b">
        <v>0</v>
      </c>
      <c r="X313" s="58" t="b">
        <v>0</v>
      </c>
      <c r="Y313" s="225">
        <v>0.0</v>
      </c>
      <c r="Z313" s="225">
        <v>0.0</v>
      </c>
      <c r="AA313" s="225">
        <v>0.0</v>
      </c>
      <c r="AB313" s="254"/>
      <c r="AC313" s="254"/>
      <c r="AD313" s="254"/>
      <c r="AE313" s="58" t="s">
        <v>1967</v>
      </c>
      <c r="AF313" s="58">
        <v>1.0</v>
      </c>
      <c r="AG313" s="58" t="s">
        <v>1968</v>
      </c>
      <c r="AJ313" s="58" t="s">
        <v>2100</v>
      </c>
    </row>
    <row r="314" ht="22.5" customHeight="1">
      <c r="A314" s="58">
        <v>313.0</v>
      </c>
      <c r="B314" s="252">
        <v>45833.0</v>
      </c>
      <c r="C314" s="253">
        <v>2.09143861446498E14</v>
      </c>
      <c r="D314" s="58" t="s">
        <v>1563</v>
      </c>
      <c r="E314" s="255">
        <v>45825.875925925924</v>
      </c>
      <c r="F314" s="255">
        <v>45825.87615740741</v>
      </c>
      <c r="G314" s="255">
        <v>45825.907847222225</v>
      </c>
      <c r="H314" s="58">
        <v>25.0</v>
      </c>
      <c r="I314" s="225">
        <v>1207.0</v>
      </c>
      <c r="J314" s="225">
        <v>1207.5</v>
      </c>
      <c r="K314" s="225">
        <v>-0.5</v>
      </c>
      <c r="L314" s="225">
        <v>57.5</v>
      </c>
      <c r="M314" s="225">
        <v>28.75</v>
      </c>
      <c r="N314" s="225">
        <v>28.75</v>
      </c>
      <c r="O314" s="225">
        <v>0.0</v>
      </c>
      <c r="P314" s="225">
        <v>0.0</v>
      </c>
      <c r="Q314" s="225">
        <v>0.0</v>
      </c>
      <c r="R314" s="225">
        <v>0.0</v>
      </c>
      <c r="S314" s="225">
        <v>0.0</v>
      </c>
      <c r="T314" s="225">
        <v>0.0</v>
      </c>
      <c r="U314" s="225">
        <v>0.0</v>
      </c>
      <c r="V314" s="58" t="b">
        <v>0</v>
      </c>
      <c r="W314" s="58" t="b">
        <v>0</v>
      </c>
      <c r="X314" s="58" t="b">
        <v>0</v>
      </c>
      <c r="Y314" s="225">
        <v>0.0</v>
      </c>
      <c r="Z314" s="225">
        <v>0.0</v>
      </c>
      <c r="AA314" s="225">
        <v>0.0</v>
      </c>
      <c r="AB314" s="254"/>
      <c r="AC314" s="254"/>
      <c r="AD314" s="254"/>
      <c r="AE314" s="58" t="s">
        <v>1967</v>
      </c>
      <c r="AF314" s="58">
        <v>3.0</v>
      </c>
      <c r="AG314" s="58" t="s">
        <v>1968</v>
      </c>
      <c r="AJ314" s="58" t="s">
        <v>1997</v>
      </c>
      <c r="AK314" s="58" t="s">
        <v>1981</v>
      </c>
      <c r="AL314" s="58" t="s">
        <v>1973</v>
      </c>
    </row>
    <row r="315" ht="22.5" customHeight="1">
      <c r="A315" s="58">
        <v>314.0</v>
      </c>
      <c r="B315" s="252">
        <v>45833.0</v>
      </c>
      <c r="C315" s="253">
        <v>2.09150618559714E14</v>
      </c>
      <c r="D315" s="58" t="s">
        <v>1563</v>
      </c>
      <c r="E315" s="255">
        <v>45825.95414351852</v>
      </c>
      <c r="F315" s="255">
        <v>45825.95427083333</v>
      </c>
      <c r="G315" s="255">
        <v>45825.978854166664</v>
      </c>
      <c r="H315" s="58">
        <v>25.0</v>
      </c>
      <c r="I315" s="225">
        <v>1312.0</v>
      </c>
      <c r="J315" s="225">
        <v>1312.5</v>
      </c>
      <c r="K315" s="225">
        <v>-0.5</v>
      </c>
      <c r="L315" s="225">
        <v>62.5</v>
      </c>
      <c r="M315" s="225">
        <v>31.0</v>
      </c>
      <c r="N315" s="225">
        <v>31.0</v>
      </c>
      <c r="O315" s="225">
        <v>0.0</v>
      </c>
      <c r="P315" s="225">
        <v>0.25</v>
      </c>
      <c r="Q315" s="225">
        <v>0.25</v>
      </c>
      <c r="R315" s="225">
        <v>0.0</v>
      </c>
      <c r="S315" s="225">
        <v>0.0</v>
      </c>
      <c r="T315" s="225">
        <v>0.0</v>
      </c>
      <c r="U315" s="225">
        <v>0.0</v>
      </c>
      <c r="V315" s="58" t="b">
        <v>0</v>
      </c>
      <c r="W315" s="58" t="b">
        <v>0</v>
      </c>
      <c r="X315" s="58" t="b">
        <v>0</v>
      </c>
      <c r="Y315" s="225">
        <v>0.0</v>
      </c>
      <c r="Z315" s="225">
        <v>0.0</v>
      </c>
      <c r="AA315" s="225">
        <v>10.0</v>
      </c>
      <c r="AB315" s="254"/>
      <c r="AC315" s="254"/>
      <c r="AD315" s="254"/>
      <c r="AE315" s="58" t="s">
        <v>1967</v>
      </c>
      <c r="AF315" s="58">
        <v>2.0</v>
      </c>
      <c r="AG315" s="58" t="s">
        <v>1968</v>
      </c>
      <c r="AJ315" s="58" t="s">
        <v>2101</v>
      </c>
      <c r="AK315" s="58" t="s">
        <v>2040</v>
      </c>
    </row>
    <row r="316" ht="22.5" customHeight="1">
      <c r="A316" s="58">
        <v>315.0</v>
      </c>
      <c r="B316" s="252">
        <v>45833.0</v>
      </c>
      <c r="C316" s="253">
        <v>2.09217140334982E14</v>
      </c>
      <c r="D316" s="58" t="s">
        <v>1563</v>
      </c>
      <c r="E316" s="255">
        <v>45826.724340277775</v>
      </c>
      <c r="F316" s="255">
        <v>45826.72618055555</v>
      </c>
      <c r="G316" s="255">
        <v>45826.768842592595</v>
      </c>
      <c r="H316" s="58">
        <v>25.0</v>
      </c>
      <c r="I316" s="225">
        <v>1470.0</v>
      </c>
      <c r="J316" s="225">
        <v>1470.0</v>
      </c>
      <c r="K316" s="225">
        <v>0.0</v>
      </c>
      <c r="L316" s="225">
        <v>70.0</v>
      </c>
      <c r="M316" s="225">
        <v>34.5</v>
      </c>
      <c r="N316" s="225">
        <v>34.5</v>
      </c>
      <c r="O316" s="225">
        <v>0.0</v>
      </c>
      <c r="P316" s="225">
        <v>0.5</v>
      </c>
      <c r="Q316" s="225">
        <v>0.5</v>
      </c>
      <c r="R316" s="225">
        <v>0.0</v>
      </c>
      <c r="S316" s="225">
        <v>0.0</v>
      </c>
      <c r="T316" s="225">
        <v>0.0</v>
      </c>
      <c r="U316" s="225">
        <v>0.0</v>
      </c>
      <c r="V316" s="58" t="b">
        <v>0</v>
      </c>
      <c r="W316" s="58" t="b">
        <v>0</v>
      </c>
      <c r="X316" s="58" t="b">
        <v>0</v>
      </c>
      <c r="Y316" s="225">
        <v>0.0</v>
      </c>
      <c r="Z316" s="225">
        <v>0.0</v>
      </c>
      <c r="AA316" s="225">
        <v>20.0</v>
      </c>
      <c r="AB316" s="254"/>
      <c r="AC316" s="254"/>
      <c r="AD316" s="254"/>
      <c r="AE316" s="58" t="s">
        <v>1967</v>
      </c>
      <c r="AF316" s="58">
        <v>3.0</v>
      </c>
      <c r="AG316" s="58" t="s">
        <v>1968</v>
      </c>
      <c r="AJ316" s="58" t="s">
        <v>1985</v>
      </c>
      <c r="AK316" s="58" t="s">
        <v>1973</v>
      </c>
      <c r="AL316" s="58" t="s">
        <v>2002</v>
      </c>
    </row>
    <row r="317" ht="22.5" customHeight="1">
      <c r="A317" s="58">
        <v>316.0</v>
      </c>
      <c r="B317" s="252">
        <v>45833.0</v>
      </c>
      <c r="C317" s="253">
        <v>2.09222599561116E14</v>
      </c>
      <c r="D317" s="58" t="s">
        <v>1563</v>
      </c>
      <c r="E317" s="255">
        <v>45826.787199074075</v>
      </c>
      <c r="F317" s="255">
        <v>45826.78743055555</v>
      </c>
      <c r="G317" s="255">
        <v>45826.81946759259</v>
      </c>
      <c r="H317" s="58">
        <v>25.0</v>
      </c>
      <c r="I317" s="225">
        <v>2258.0</v>
      </c>
      <c r="J317" s="225">
        <v>2257.5</v>
      </c>
      <c r="K317" s="225">
        <v>0.5</v>
      </c>
      <c r="L317" s="225">
        <v>107.5</v>
      </c>
      <c r="M317" s="225">
        <v>53.0</v>
      </c>
      <c r="N317" s="225">
        <v>53.0</v>
      </c>
      <c r="O317" s="225">
        <v>0.0</v>
      </c>
      <c r="P317" s="225">
        <v>0.75</v>
      </c>
      <c r="Q317" s="225">
        <v>0.75</v>
      </c>
      <c r="R317" s="225">
        <v>0.0</v>
      </c>
      <c r="S317" s="225">
        <v>0.0</v>
      </c>
      <c r="T317" s="225">
        <v>0.0</v>
      </c>
      <c r="U317" s="225">
        <v>0.0</v>
      </c>
      <c r="V317" s="58" t="b">
        <v>0</v>
      </c>
      <c r="W317" s="58" t="b">
        <v>0</v>
      </c>
      <c r="X317" s="58" t="b">
        <v>0</v>
      </c>
      <c r="Y317" s="225">
        <v>0.0</v>
      </c>
      <c r="Z317" s="225">
        <v>0.0</v>
      </c>
      <c r="AA317" s="225">
        <v>30.0</v>
      </c>
      <c r="AB317" s="254"/>
      <c r="AC317" s="254"/>
      <c r="AD317" s="254"/>
      <c r="AE317" s="58" t="s">
        <v>1967</v>
      </c>
      <c r="AF317" s="58">
        <v>5.0</v>
      </c>
      <c r="AG317" s="58" t="s">
        <v>1968</v>
      </c>
      <c r="AJ317" s="58" t="s">
        <v>2057</v>
      </c>
      <c r="AK317" s="58" t="s">
        <v>2018</v>
      </c>
      <c r="AL317" s="58" t="s">
        <v>1974</v>
      </c>
      <c r="AM317" s="58" t="s">
        <v>1989</v>
      </c>
      <c r="AN317" s="58" t="s">
        <v>2000</v>
      </c>
    </row>
    <row r="318" ht="22.5" customHeight="1">
      <c r="A318" s="58">
        <v>317.0</v>
      </c>
      <c r="B318" s="252">
        <v>45833.0</v>
      </c>
      <c r="C318" s="253">
        <v>2.09226984698649E14</v>
      </c>
      <c r="D318" s="58" t="s">
        <v>1563</v>
      </c>
      <c r="E318" s="255">
        <v>45826.83796296296</v>
      </c>
      <c r="F318" s="255">
        <v>45826.838171296295</v>
      </c>
      <c r="G318" s="255">
        <v>45826.85733796296</v>
      </c>
      <c r="H318" s="58">
        <v>25.0</v>
      </c>
      <c r="I318" s="225">
        <v>919.0</v>
      </c>
      <c r="J318" s="225">
        <v>918.76</v>
      </c>
      <c r="K318" s="225">
        <v>0.24</v>
      </c>
      <c r="L318" s="225">
        <v>43.76</v>
      </c>
      <c r="M318" s="225">
        <v>21.88</v>
      </c>
      <c r="N318" s="225">
        <v>21.88</v>
      </c>
      <c r="O318" s="225">
        <v>0.0</v>
      </c>
      <c r="P318" s="225">
        <v>0.0</v>
      </c>
      <c r="Q318" s="225">
        <v>0.0</v>
      </c>
      <c r="R318" s="225">
        <v>0.0</v>
      </c>
      <c r="S318" s="225">
        <v>0.0</v>
      </c>
      <c r="T318" s="225">
        <v>0.0</v>
      </c>
      <c r="U318" s="225">
        <v>0.0</v>
      </c>
      <c r="V318" s="58" t="b">
        <v>0</v>
      </c>
      <c r="W318" s="58" t="b">
        <v>0</v>
      </c>
      <c r="X318" s="58" t="b">
        <v>0</v>
      </c>
      <c r="Y318" s="225">
        <v>0.0</v>
      </c>
      <c r="Z318" s="225">
        <v>0.0</v>
      </c>
      <c r="AA318" s="225">
        <v>0.0</v>
      </c>
      <c r="AB318" s="254"/>
      <c r="AC318" s="254"/>
      <c r="AD318" s="254"/>
      <c r="AE318" s="58" t="s">
        <v>1967</v>
      </c>
      <c r="AF318" s="58">
        <v>2.0</v>
      </c>
      <c r="AG318" s="58" t="s">
        <v>1968</v>
      </c>
      <c r="AJ318" s="58" t="s">
        <v>2043</v>
      </c>
      <c r="AK318" s="58" t="s">
        <v>2036</v>
      </c>
    </row>
    <row r="319" ht="22.5" customHeight="1">
      <c r="A319" s="58">
        <v>318.0</v>
      </c>
      <c r="B319" s="252">
        <v>45833.0</v>
      </c>
      <c r="C319" s="253">
        <v>2.0922856025378E14</v>
      </c>
      <c r="D319" s="58" t="s">
        <v>1563</v>
      </c>
      <c r="E319" s="255">
        <v>45826.85619212963</v>
      </c>
      <c r="F319" s="255">
        <v>45826.85655092593</v>
      </c>
      <c r="G319" s="255">
        <v>45826.880428240744</v>
      </c>
      <c r="H319" s="58">
        <v>25.0</v>
      </c>
      <c r="I319" s="225">
        <v>866.0</v>
      </c>
      <c r="J319" s="225">
        <v>866.24</v>
      </c>
      <c r="K319" s="225">
        <v>-0.24</v>
      </c>
      <c r="L319" s="225">
        <v>41.26</v>
      </c>
      <c r="M319" s="225">
        <v>20.63</v>
      </c>
      <c r="N319" s="225">
        <v>20.63</v>
      </c>
      <c r="O319" s="225">
        <v>0.0</v>
      </c>
      <c r="P319" s="225">
        <v>0.0</v>
      </c>
      <c r="Q319" s="225">
        <v>0.0</v>
      </c>
      <c r="R319" s="225">
        <v>0.0</v>
      </c>
      <c r="S319" s="225">
        <v>0.0</v>
      </c>
      <c r="T319" s="225">
        <v>0.0</v>
      </c>
      <c r="U319" s="225">
        <v>0.0</v>
      </c>
      <c r="V319" s="58" t="b">
        <v>0</v>
      </c>
      <c r="W319" s="58" t="b">
        <v>0</v>
      </c>
      <c r="X319" s="58" t="b">
        <v>0</v>
      </c>
      <c r="Y319" s="225">
        <v>0.0</v>
      </c>
      <c r="Z319" s="225">
        <v>0.0</v>
      </c>
      <c r="AA319" s="225">
        <v>0.0</v>
      </c>
      <c r="AB319" s="254"/>
      <c r="AC319" s="254"/>
      <c r="AD319" s="254"/>
      <c r="AE319" s="58" t="s">
        <v>1967</v>
      </c>
      <c r="AF319" s="58">
        <v>1.0</v>
      </c>
      <c r="AG319" s="58" t="s">
        <v>1968</v>
      </c>
      <c r="AJ319" s="58" t="s">
        <v>2102</v>
      </c>
    </row>
    <row r="320" ht="22.5" customHeight="1">
      <c r="A320" s="58">
        <v>319.0</v>
      </c>
      <c r="B320" s="252">
        <v>45833.0</v>
      </c>
      <c r="C320" s="253">
        <v>2.09314773615472E14</v>
      </c>
      <c r="D320" s="58" t="s">
        <v>1563</v>
      </c>
      <c r="E320" s="255">
        <v>45827.85402777778</v>
      </c>
      <c r="F320" s="255">
        <v>45827.85430555556</v>
      </c>
      <c r="G320" s="255">
        <v>45827.87496527778</v>
      </c>
      <c r="H320" s="58">
        <v>25.0</v>
      </c>
      <c r="I320" s="225">
        <v>1552.0</v>
      </c>
      <c r="J320" s="225">
        <v>1404.38</v>
      </c>
      <c r="K320" s="225">
        <v>147.62</v>
      </c>
      <c r="L320" s="225">
        <v>66.88</v>
      </c>
      <c r="M320" s="225">
        <v>33.19</v>
      </c>
      <c r="N320" s="225">
        <v>33.19</v>
      </c>
      <c r="O320" s="225">
        <v>0.0</v>
      </c>
      <c r="P320" s="225">
        <v>0.25</v>
      </c>
      <c r="Q320" s="225">
        <v>0.25</v>
      </c>
      <c r="R320" s="225">
        <v>0.0</v>
      </c>
      <c r="S320" s="225">
        <v>0.0</v>
      </c>
      <c r="T320" s="225">
        <v>0.0</v>
      </c>
      <c r="U320" s="225">
        <v>0.0</v>
      </c>
      <c r="V320" s="58" t="b">
        <v>0</v>
      </c>
      <c r="W320" s="58" t="b">
        <v>0</v>
      </c>
      <c r="X320" s="58" t="b">
        <v>0</v>
      </c>
      <c r="Y320" s="225">
        <v>147.5</v>
      </c>
      <c r="Z320" s="225">
        <v>0.0</v>
      </c>
      <c r="AA320" s="225">
        <v>10.0</v>
      </c>
      <c r="AB320" s="254"/>
      <c r="AC320" s="254"/>
      <c r="AD320" s="254"/>
      <c r="AE320" s="58" t="s">
        <v>1967</v>
      </c>
      <c r="AF320" s="58">
        <v>2.0</v>
      </c>
      <c r="AG320" s="58" t="s">
        <v>1968</v>
      </c>
      <c r="AJ320" s="58" t="s">
        <v>2103</v>
      </c>
      <c r="AK320" s="58" t="s">
        <v>2030</v>
      </c>
    </row>
    <row r="321" ht="22.5" customHeight="1">
      <c r="A321" s="58">
        <v>320.0</v>
      </c>
      <c r="B321" s="252">
        <v>45833.0</v>
      </c>
      <c r="C321" s="253">
        <v>2.09320568136328E14</v>
      </c>
      <c r="D321" s="58" t="s">
        <v>1563</v>
      </c>
      <c r="E321" s="255">
        <v>45827.92136574074</v>
      </c>
      <c r="F321" s="255">
        <v>45827.92162037037</v>
      </c>
      <c r="G321" s="255">
        <v>45827.947175925925</v>
      </c>
      <c r="H321" s="58">
        <v>25.0</v>
      </c>
      <c r="I321" s="225">
        <v>899.0</v>
      </c>
      <c r="J321" s="225">
        <v>813.76</v>
      </c>
      <c r="K321" s="225">
        <v>85.24</v>
      </c>
      <c r="L321" s="225">
        <v>38.76</v>
      </c>
      <c r="M321" s="225">
        <v>19.13</v>
      </c>
      <c r="N321" s="225">
        <v>19.13</v>
      </c>
      <c r="O321" s="225">
        <v>0.0</v>
      </c>
      <c r="P321" s="225">
        <v>0.25</v>
      </c>
      <c r="Q321" s="225">
        <v>0.25</v>
      </c>
      <c r="R321" s="225">
        <v>0.0</v>
      </c>
      <c r="S321" s="225">
        <v>0.0</v>
      </c>
      <c r="T321" s="225">
        <v>0.0</v>
      </c>
      <c r="U321" s="225">
        <v>0.0</v>
      </c>
      <c r="V321" s="58" t="b">
        <v>0</v>
      </c>
      <c r="W321" s="58" t="b">
        <v>0</v>
      </c>
      <c r="X321" s="58" t="b">
        <v>0</v>
      </c>
      <c r="Y321" s="225">
        <v>85.0</v>
      </c>
      <c r="Z321" s="225">
        <v>0.0</v>
      </c>
      <c r="AA321" s="225">
        <v>10.0</v>
      </c>
      <c r="AB321" s="254"/>
      <c r="AC321" s="254"/>
      <c r="AD321" s="254"/>
      <c r="AE321" s="58" t="s">
        <v>1967</v>
      </c>
      <c r="AF321" s="58">
        <v>1.0</v>
      </c>
      <c r="AG321" s="58" t="s">
        <v>1968</v>
      </c>
      <c r="AJ321" s="58" t="s">
        <v>2020</v>
      </c>
    </row>
    <row r="322" ht="22.5" customHeight="1">
      <c r="A322" s="58">
        <v>321.0</v>
      </c>
      <c r="B322" s="252">
        <v>45833.0</v>
      </c>
      <c r="C322" s="253">
        <v>2.09388361349648E14</v>
      </c>
      <c r="D322" s="58" t="s">
        <v>1563</v>
      </c>
      <c r="E322" s="255">
        <v>45828.70581018519</v>
      </c>
      <c r="F322" s="255">
        <v>45828.70599537037</v>
      </c>
      <c r="G322" s="255">
        <v>45828.73836805556</v>
      </c>
      <c r="H322" s="58">
        <v>25.0</v>
      </c>
      <c r="I322" s="225">
        <v>1927.0</v>
      </c>
      <c r="J322" s="225">
        <v>1926.76</v>
      </c>
      <c r="K322" s="225">
        <v>0.24</v>
      </c>
      <c r="L322" s="225">
        <v>91.76</v>
      </c>
      <c r="M322" s="225">
        <v>45.63</v>
      </c>
      <c r="N322" s="225">
        <v>45.63</v>
      </c>
      <c r="O322" s="225">
        <v>0.0</v>
      </c>
      <c r="P322" s="225">
        <v>0.25</v>
      </c>
      <c r="Q322" s="225">
        <v>0.25</v>
      </c>
      <c r="R322" s="225">
        <v>0.0</v>
      </c>
      <c r="S322" s="225">
        <v>0.0</v>
      </c>
      <c r="T322" s="225">
        <v>0.0</v>
      </c>
      <c r="U322" s="225">
        <v>0.0</v>
      </c>
      <c r="V322" s="58" t="b">
        <v>0</v>
      </c>
      <c r="W322" s="58" t="b">
        <v>0</v>
      </c>
      <c r="X322" s="58" t="b">
        <v>0</v>
      </c>
      <c r="Y322" s="225">
        <v>0.0</v>
      </c>
      <c r="Z322" s="225">
        <v>0.0</v>
      </c>
      <c r="AA322" s="225">
        <v>10.0</v>
      </c>
      <c r="AB322" s="254"/>
      <c r="AC322" s="254"/>
      <c r="AD322" s="254"/>
      <c r="AE322" s="58" t="s">
        <v>1967</v>
      </c>
      <c r="AF322" s="58">
        <v>2.0</v>
      </c>
      <c r="AG322" s="58" t="s">
        <v>1968</v>
      </c>
      <c r="AJ322" s="58" t="s">
        <v>1975</v>
      </c>
      <c r="AK322" s="58" t="s">
        <v>2104</v>
      </c>
    </row>
    <row r="323" ht="22.5" customHeight="1">
      <c r="A323" s="58">
        <v>322.0</v>
      </c>
      <c r="B323" s="252">
        <v>45833.0</v>
      </c>
      <c r="C323" s="253">
        <v>2.0939231827696E14</v>
      </c>
      <c r="D323" s="58" t="s">
        <v>1563</v>
      </c>
      <c r="E323" s="255">
        <v>45828.751388888886</v>
      </c>
      <c r="F323" s="255">
        <v>45828.75152777778</v>
      </c>
      <c r="G323" s="255">
        <v>45828.76982638889</v>
      </c>
      <c r="H323" s="58">
        <v>25.0</v>
      </c>
      <c r="I323" s="225">
        <v>762.0</v>
      </c>
      <c r="J323" s="225">
        <v>558.6</v>
      </c>
      <c r="K323" s="225">
        <v>203.4</v>
      </c>
      <c r="L323" s="225">
        <v>26.6</v>
      </c>
      <c r="M323" s="225">
        <v>13.05</v>
      </c>
      <c r="N323" s="225">
        <v>13.05</v>
      </c>
      <c r="O323" s="225">
        <v>0.0</v>
      </c>
      <c r="P323" s="225">
        <v>0.25</v>
      </c>
      <c r="Q323" s="225">
        <v>0.25</v>
      </c>
      <c r="R323" s="225">
        <v>0.0</v>
      </c>
      <c r="S323" s="225">
        <v>0.0</v>
      </c>
      <c r="T323" s="225">
        <v>0.0</v>
      </c>
      <c r="U323" s="225">
        <v>0.0</v>
      </c>
      <c r="V323" s="58" t="b">
        <v>0</v>
      </c>
      <c r="W323" s="58" t="b">
        <v>0</v>
      </c>
      <c r="X323" s="58" t="b">
        <v>0</v>
      </c>
      <c r="Y323" s="225">
        <v>58.0</v>
      </c>
      <c r="Z323" s="225">
        <v>145.0</v>
      </c>
      <c r="AA323" s="225">
        <v>10.0</v>
      </c>
      <c r="AB323" s="254"/>
      <c r="AC323" s="254"/>
      <c r="AD323" s="254"/>
      <c r="AE323" s="58" t="s">
        <v>1967</v>
      </c>
      <c r="AF323" s="58">
        <v>1.0</v>
      </c>
      <c r="AG323" s="58" t="s">
        <v>1968</v>
      </c>
      <c r="AJ323" s="58" t="s">
        <v>2105</v>
      </c>
    </row>
    <row r="324" ht="22.5" customHeight="1">
      <c r="A324" s="58">
        <v>323.0</v>
      </c>
      <c r="B324" s="252">
        <v>45833.0</v>
      </c>
      <c r="C324" s="253">
        <v>2.09393203578519E14</v>
      </c>
      <c r="D324" s="58" t="s">
        <v>1563</v>
      </c>
      <c r="E324" s="255">
        <v>45828.76163194444</v>
      </c>
      <c r="F324" s="255">
        <v>45828.76180555556</v>
      </c>
      <c r="G324" s="255">
        <v>45828.78797453704</v>
      </c>
      <c r="H324" s="58">
        <v>25.0</v>
      </c>
      <c r="I324" s="225">
        <v>891.0</v>
      </c>
      <c r="J324" s="225">
        <v>653.1</v>
      </c>
      <c r="K324" s="225">
        <v>237.9</v>
      </c>
      <c r="L324" s="225">
        <v>31.1</v>
      </c>
      <c r="M324" s="225">
        <v>15.3</v>
      </c>
      <c r="N324" s="225">
        <v>15.3</v>
      </c>
      <c r="O324" s="225">
        <v>0.0</v>
      </c>
      <c r="P324" s="225">
        <v>0.25</v>
      </c>
      <c r="Q324" s="225">
        <v>0.25</v>
      </c>
      <c r="R324" s="225">
        <v>0.0</v>
      </c>
      <c r="S324" s="225">
        <v>0.0</v>
      </c>
      <c r="T324" s="225">
        <v>0.0</v>
      </c>
      <c r="U324" s="225">
        <v>0.0</v>
      </c>
      <c r="V324" s="58" t="b">
        <v>0</v>
      </c>
      <c r="W324" s="58" t="b">
        <v>0</v>
      </c>
      <c r="X324" s="58" t="b">
        <v>0</v>
      </c>
      <c r="Y324" s="225">
        <v>68.0</v>
      </c>
      <c r="Z324" s="225">
        <v>170.0</v>
      </c>
      <c r="AA324" s="225">
        <v>10.0</v>
      </c>
      <c r="AB324" s="254"/>
      <c r="AC324" s="254"/>
      <c r="AD324" s="254"/>
      <c r="AE324" s="58" t="s">
        <v>1967</v>
      </c>
      <c r="AF324" s="58">
        <v>1.0</v>
      </c>
      <c r="AG324" s="58" t="s">
        <v>1968</v>
      </c>
      <c r="AJ324" s="58" t="s">
        <v>2021</v>
      </c>
    </row>
    <row r="325" ht="22.5" customHeight="1">
      <c r="A325" s="58">
        <v>324.0</v>
      </c>
      <c r="B325" s="252">
        <v>45833.0</v>
      </c>
      <c r="C325" s="253">
        <v>2.09396152608656E14</v>
      </c>
      <c r="D325" s="58" t="s">
        <v>1563</v>
      </c>
      <c r="E325" s="255">
        <v>45828.79599537037</v>
      </c>
      <c r="F325" s="255">
        <v>45828.79618055555</v>
      </c>
      <c r="G325" s="255">
        <v>45828.82896990741</v>
      </c>
      <c r="H325" s="58">
        <v>25.0</v>
      </c>
      <c r="I325" s="225">
        <v>1269.0</v>
      </c>
      <c r="J325" s="225">
        <v>929.04</v>
      </c>
      <c r="K325" s="225">
        <v>339.96</v>
      </c>
      <c r="L325" s="225">
        <v>44.24</v>
      </c>
      <c r="M325" s="225">
        <v>21.87</v>
      </c>
      <c r="N325" s="225">
        <v>21.87</v>
      </c>
      <c r="O325" s="225">
        <v>0.0</v>
      </c>
      <c r="P325" s="225">
        <v>0.25</v>
      </c>
      <c r="Q325" s="225">
        <v>0.25</v>
      </c>
      <c r="R325" s="225">
        <v>0.0</v>
      </c>
      <c r="S325" s="225">
        <v>0.0</v>
      </c>
      <c r="T325" s="225">
        <v>0.0</v>
      </c>
      <c r="U325" s="225">
        <v>0.0</v>
      </c>
      <c r="V325" s="58" t="b">
        <v>0</v>
      </c>
      <c r="W325" s="58" t="b">
        <v>0</v>
      </c>
      <c r="X325" s="58" t="b">
        <v>0</v>
      </c>
      <c r="Y325" s="225">
        <v>97.2</v>
      </c>
      <c r="Z325" s="225">
        <v>243.0</v>
      </c>
      <c r="AA325" s="225">
        <v>10.0</v>
      </c>
      <c r="AB325" s="254"/>
      <c r="AC325" s="254"/>
      <c r="AD325" s="254"/>
      <c r="AE325" s="58" t="s">
        <v>1967</v>
      </c>
      <c r="AF325" s="58">
        <v>2.0</v>
      </c>
      <c r="AG325" s="58" t="s">
        <v>1968</v>
      </c>
      <c r="AJ325" s="58" t="s">
        <v>2106</v>
      </c>
      <c r="AK325" s="58" t="s">
        <v>1974</v>
      </c>
    </row>
    <row r="326" ht="22.5" customHeight="1">
      <c r="A326" s="58">
        <v>325.0</v>
      </c>
      <c r="B326" s="252">
        <v>45833.0</v>
      </c>
      <c r="C326" s="253">
        <v>2.09396957238606E14</v>
      </c>
      <c r="D326" s="58" t="s">
        <v>1563</v>
      </c>
      <c r="E326" s="255">
        <v>45828.80559027778</v>
      </c>
      <c r="F326" s="255">
        <v>45828.80570601852</v>
      </c>
      <c r="G326" s="255">
        <v>45828.837858796294</v>
      </c>
      <c r="H326" s="58">
        <v>25.0</v>
      </c>
      <c r="I326" s="225">
        <v>610.0</v>
      </c>
      <c r="J326" s="225">
        <v>530.27</v>
      </c>
      <c r="K326" s="225">
        <v>79.73</v>
      </c>
      <c r="L326" s="225">
        <v>25.26</v>
      </c>
      <c r="M326" s="225">
        <v>12.25</v>
      </c>
      <c r="N326" s="225">
        <v>12.25</v>
      </c>
      <c r="O326" s="225">
        <v>0.0</v>
      </c>
      <c r="P326" s="225">
        <v>0.38</v>
      </c>
      <c r="Q326" s="225">
        <v>0.38</v>
      </c>
      <c r="R326" s="225">
        <v>0.0</v>
      </c>
      <c r="S326" s="225">
        <v>0.0</v>
      </c>
      <c r="T326" s="225">
        <v>0.0</v>
      </c>
      <c r="U326" s="225">
        <v>0.0</v>
      </c>
      <c r="V326" s="58" t="b">
        <v>0</v>
      </c>
      <c r="W326" s="58" t="b">
        <v>0</v>
      </c>
      <c r="X326" s="58" t="b">
        <v>0</v>
      </c>
      <c r="Y326" s="225">
        <v>0.0</v>
      </c>
      <c r="Z326" s="225">
        <v>79.99</v>
      </c>
      <c r="AA326" s="225">
        <v>15.0</v>
      </c>
      <c r="AB326" s="254"/>
      <c r="AC326" s="254"/>
      <c r="AD326" s="254"/>
      <c r="AE326" s="58" t="s">
        <v>1967</v>
      </c>
      <c r="AF326" s="58">
        <v>2.0</v>
      </c>
      <c r="AG326" s="58" t="s">
        <v>1968</v>
      </c>
      <c r="AJ326" s="58" t="s">
        <v>2107</v>
      </c>
      <c r="AK326" s="58" t="s">
        <v>2108</v>
      </c>
    </row>
    <row r="327" ht="22.5" customHeight="1">
      <c r="A327" s="58">
        <v>326.0</v>
      </c>
      <c r="B327" s="252">
        <v>45833.0</v>
      </c>
      <c r="C327" s="253">
        <v>2.09397676015123E14</v>
      </c>
      <c r="D327" s="58" t="s">
        <v>1563</v>
      </c>
      <c r="E327" s="255">
        <v>45828.813576388886</v>
      </c>
      <c r="F327" s="255">
        <v>45828.81366898148</v>
      </c>
      <c r="G327" s="255">
        <v>45828.83075231482</v>
      </c>
      <c r="H327" s="58">
        <v>25.0</v>
      </c>
      <c r="I327" s="225">
        <v>611.0</v>
      </c>
      <c r="J327" s="225">
        <v>553.88</v>
      </c>
      <c r="K327" s="225">
        <v>57.12</v>
      </c>
      <c r="L327" s="225">
        <v>26.38</v>
      </c>
      <c r="M327" s="225">
        <v>12.94</v>
      </c>
      <c r="N327" s="225">
        <v>12.94</v>
      </c>
      <c r="O327" s="225">
        <v>0.0</v>
      </c>
      <c r="P327" s="225">
        <v>0.25</v>
      </c>
      <c r="Q327" s="225">
        <v>0.25</v>
      </c>
      <c r="R327" s="225">
        <v>0.0</v>
      </c>
      <c r="S327" s="225">
        <v>0.0</v>
      </c>
      <c r="T327" s="225">
        <v>0.0</v>
      </c>
      <c r="U327" s="225">
        <v>0.0</v>
      </c>
      <c r="V327" s="58" t="b">
        <v>0</v>
      </c>
      <c r="W327" s="58" t="b">
        <v>0</v>
      </c>
      <c r="X327" s="58" t="b">
        <v>0</v>
      </c>
      <c r="Y327" s="225">
        <v>57.5</v>
      </c>
      <c r="Z327" s="225">
        <v>0.0</v>
      </c>
      <c r="AA327" s="225">
        <v>10.0</v>
      </c>
      <c r="AB327" s="254"/>
      <c r="AC327" s="254"/>
      <c r="AD327" s="254"/>
      <c r="AE327" s="58" t="s">
        <v>1967</v>
      </c>
      <c r="AF327" s="58">
        <v>1.0</v>
      </c>
      <c r="AG327" s="58" t="s">
        <v>1968</v>
      </c>
      <c r="AJ327" s="58" t="s">
        <v>1975</v>
      </c>
    </row>
    <row r="328" ht="22.5" customHeight="1">
      <c r="A328" s="58">
        <v>327.0</v>
      </c>
      <c r="B328" s="252">
        <v>45833.0</v>
      </c>
      <c r="C328" s="253">
        <v>2.09397994854277E14</v>
      </c>
      <c r="D328" s="58" t="s">
        <v>1563</v>
      </c>
      <c r="E328" s="255">
        <v>45828.81728009259</v>
      </c>
      <c r="F328" s="255">
        <v>45828.817395833335</v>
      </c>
      <c r="G328" s="255">
        <v>45828.84638888889</v>
      </c>
      <c r="H328" s="58">
        <v>25.0</v>
      </c>
      <c r="I328" s="225">
        <v>611.0</v>
      </c>
      <c r="J328" s="225">
        <v>553.88</v>
      </c>
      <c r="K328" s="225">
        <v>57.12</v>
      </c>
      <c r="L328" s="225">
        <v>26.38</v>
      </c>
      <c r="M328" s="225">
        <v>12.94</v>
      </c>
      <c r="N328" s="225">
        <v>12.94</v>
      </c>
      <c r="O328" s="225">
        <v>0.0</v>
      </c>
      <c r="P328" s="225">
        <v>0.25</v>
      </c>
      <c r="Q328" s="225">
        <v>0.25</v>
      </c>
      <c r="R328" s="225">
        <v>0.0</v>
      </c>
      <c r="S328" s="225">
        <v>0.0</v>
      </c>
      <c r="T328" s="225">
        <v>0.0</v>
      </c>
      <c r="U328" s="225">
        <v>0.0</v>
      </c>
      <c r="V328" s="58" t="b">
        <v>0</v>
      </c>
      <c r="W328" s="58" t="b">
        <v>0</v>
      </c>
      <c r="X328" s="58" t="b">
        <v>0</v>
      </c>
      <c r="Y328" s="225">
        <v>57.5</v>
      </c>
      <c r="Z328" s="225">
        <v>0.0</v>
      </c>
      <c r="AA328" s="225">
        <v>10.0</v>
      </c>
      <c r="AB328" s="254"/>
      <c r="AC328" s="254"/>
      <c r="AD328" s="254"/>
      <c r="AE328" s="58" t="s">
        <v>1967</v>
      </c>
      <c r="AF328" s="58">
        <v>1.0</v>
      </c>
      <c r="AG328" s="58" t="s">
        <v>1968</v>
      </c>
      <c r="AJ328" s="58" t="s">
        <v>1975</v>
      </c>
    </row>
    <row r="329" ht="22.5" customHeight="1">
      <c r="A329" s="58">
        <v>328.0</v>
      </c>
      <c r="B329" s="252">
        <v>45833.0</v>
      </c>
      <c r="C329" s="253">
        <v>2.09398219147528E14</v>
      </c>
      <c r="D329" s="58" t="s">
        <v>1563</v>
      </c>
      <c r="E329" s="255">
        <v>45828.81988425926</v>
      </c>
      <c r="F329" s="255">
        <v>45828.82</v>
      </c>
      <c r="G329" s="255">
        <v>45828.875081018516</v>
      </c>
      <c r="H329" s="58">
        <v>25.0</v>
      </c>
      <c r="I329" s="225">
        <v>1745.0</v>
      </c>
      <c r="J329" s="225">
        <v>1580.24</v>
      </c>
      <c r="K329" s="225">
        <v>164.76</v>
      </c>
      <c r="L329" s="225">
        <v>75.26</v>
      </c>
      <c r="M329" s="225">
        <v>37.13</v>
      </c>
      <c r="N329" s="225">
        <v>37.13</v>
      </c>
      <c r="O329" s="225">
        <v>0.0</v>
      </c>
      <c r="P329" s="225">
        <v>0.5</v>
      </c>
      <c r="Q329" s="225">
        <v>0.5</v>
      </c>
      <c r="R329" s="225">
        <v>0.0</v>
      </c>
      <c r="S329" s="225">
        <v>0.0</v>
      </c>
      <c r="T329" s="225">
        <v>0.0</v>
      </c>
      <c r="U329" s="225">
        <v>0.0</v>
      </c>
      <c r="V329" s="58" t="b">
        <v>0</v>
      </c>
      <c r="W329" s="58" t="b">
        <v>0</v>
      </c>
      <c r="X329" s="58" t="b">
        <v>0</v>
      </c>
      <c r="Y329" s="225">
        <v>165.0</v>
      </c>
      <c r="Z329" s="225">
        <v>0.0</v>
      </c>
      <c r="AA329" s="225">
        <v>20.0</v>
      </c>
      <c r="AB329" s="254"/>
      <c r="AC329" s="254"/>
      <c r="AD329" s="254"/>
      <c r="AE329" s="58" t="s">
        <v>1967</v>
      </c>
      <c r="AF329" s="58">
        <v>2.0</v>
      </c>
      <c r="AG329" s="58" t="s">
        <v>1968</v>
      </c>
      <c r="AJ329" s="58" t="s">
        <v>2020</v>
      </c>
      <c r="AK329" s="58" t="s">
        <v>2109</v>
      </c>
    </row>
    <row r="330" ht="22.5" customHeight="1">
      <c r="A330" s="58">
        <v>329.0</v>
      </c>
      <c r="B330" s="252">
        <v>45833.0</v>
      </c>
      <c r="C330" s="253">
        <v>2.09400060315971E14</v>
      </c>
      <c r="D330" s="58" t="s">
        <v>1563</v>
      </c>
      <c r="E330" s="255">
        <v>45828.84143518518</v>
      </c>
      <c r="F330" s="255">
        <v>45828.84162037037</v>
      </c>
      <c r="G330" s="255">
        <v>45828.87954861111</v>
      </c>
      <c r="H330" s="58">
        <v>25.0</v>
      </c>
      <c r="I330" s="225">
        <v>4243.0</v>
      </c>
      <c r="J330" s="225">
        <v>3101.7</v>
      </c>
      <c r="K330" s="225">
        <v>1141.3</v>
      </c>
      <c r="L330" s="225">
        <v>147.7</v>
      </c>
      <c r="M330" s="225">
        <v>73.35</v>
      </c>
      <c r="N330" s="225">
        <v>73.35</v>
      </c>
      <c r="O330" s="225">
        <v>0.0</v>
      </c>
      <c r="P330" s="225">
        <v>0.5</v>
      </c>
      <c r="Q330" s="225">
        <v>0.5</v>
      </c>
      <c r="R330" s="225">
        <v>0.0</v>
      </c>
      <c r="S330" s="225">
        <v>0.0</v>
      </c>
      <c r="T330" s="225">
        <v>0.0</v>
      </c>
      <c r="U330" s="225">
        <v>0.0</v>
      </c>
      <c r="V330" s="58" t="b">
        <v>0</v>
      </c>
      <c r="W330" s="58" t="b">
        <v>0</v>
      </c>
      <c r="X330" s="58" t="b">
        <v>0</v>
      </c>
      <c r="Y330" s="225">
        <v>326.0</v>
      </c>
      <c r="Z330" s="225">
        <v>815.0</v>
      </c>
      <c r="AA330" s="225">
        <v>20.0</v>
      </c>
      <c r="AB330" s="254"/>
      <c r="AC330" s="254"/>
      <c r="AD330" s="254"/>
      <c r="AE330" s="58" t="s">
        <v>1967</v>
      </c>
      <c r="AF330" s="58">
        <v>4.0</v>
      </c>
      <c r="AG330" s="58" t="s">
        <v>1968</v>
      </c>
      <c r="AJ330" s="58" t="s">
        <v>2053</v>
      </c>
      <c r="AK330" s="58" t="s">
        <v>1984</v>
      </c>
      <c r="AL330" s="58" t="s">
        <v>2110</v>
      </c>
      <c r="AM330" s="58" t="s">
        <v>2111</v>
      </c>
    </row>
    <row r="331" ht="22.5" customHeight="1">
      <c r="A331" s="58">
        <v>330.0</v>
      </c>
      <c r="B331" s="252">
        <v>45833.0</v>
      </c>
      <c r="C331" s="253">
        <v>2.09401171578911E14</v>
      </c>
      <c r="D331" s="58" t="s">
        <v>1563</v>
      </c>
      <c r="E331" s="255">
        <v>45828.85402777778</v>
      </c>
      <c r="F331" s="255">
        <v>45828.85420138889</v>
      </c>
      <c r="G331" s="255">
        <v>45828.90015046296</v>
      </c>
      <c r="H331" s="58">
        <v>25.0</v>
      </c>
      <c r="I331" s="225">
        <v>754.0</v>
      </c>
      <c r="J331" s="225">
        <v>609.0</v>
      </c>
      <c r="K331" s="225">
        <v>145.0</v>
      </c>
      <c r="L331" s="225">
        <v>29.0</v>
      </c>
      <c r="M331" s="225">
        <v>14.5</v>
      </c>
      <c r="N331" s="225">
        <v>14.5</v>
      </c>
      <c r="O331" s="225">
        <v>0.0</v>
      </c>
      <c r="P331" s="225">
        <v>0.0</v>
      </c>
      <c r="Q331" s="225">
        <v>0.0</v>
      </c>
      <c r="R331" s="225">
        <v>0.0</v>
      </c>
      <c r="S331" s="225">
        <v>0.0</v>
      </c>
      <c r="T331" s="225">
        <v>0.0</v>
      </c>
      <c r="U331" s="225">
        <v>0.0</v>
      </c>
      <c r="V331" s="58" t="b">
        <v>0</v>
      </c>
      <c r="W331" s="58" t="b">
        <v>0</v>
      </c>
      <c r="X331" s="58" t="b">
        <v>0</v>
      </c>
      <c r="Y331" s="225">
        <v>0.0</v>
      </c>
      <c r="Z331" s="225">
        <v>145.0</v>
      </c>
      <c r="AA331" s="225">
        <v>0.0</v>
      </c>
      <c r="AB331" s="254"/>
      <c r="AC331" s="254"/>
      <c r="AD331" s="254"/>
      <c r="AE331" s="58" t="s">
        <v>1967</v>
      </c>
      <c r="AF331" s="58">
        <v>1.0</v>
      </c>
      <c r="AG331" s="58" t="s">
        <v>1968</v>
      </c>
      <c r="AJ331" s="58" t="s">
        <v>1993</v>
      </c>
    </row>
    <row r="332" ht="22.5" customHeight="1">
      <c r="A332" s="58">
        <v>331.0</v>
      </c>
      <c r="B332" s="252">
        <v>45833.0</v>
      </c>
      <c r="C332" s="253">
        <v>2.09403990858684E14</v>
      </c>
      <c r="D332" s="58" t="s">
        <v>1563</v>
      </c>
      <c r="E332" s="255">
        <v>45828.88674768519</v>
      </c>
      <c r="F332" s="255">
        <v>45828.886921296296</v>
      </c>
      <c r="G332" s="255">
        <v>45828.93240740741</v>
      </c>
      <c r="H332" s="58">
        <v>25.0</v>
      </c>
      <c r="I332" s="225">
        <v>543.0</v>
      </c>
      <c r="J332" s="225">
        <v>491.4</v>
      </c>
      <c r="K332" s="225">
        <v>51.6</v>
      </c>
      <c r="L332" s="225">
        <v>23.4</v>
      </c>
      <c r="M332" s="225">
        <v>11.7</v>
      </c>
      <c r="N332" s="225">
        <v>11.7</v>
      </c>
      <c r="O332" s="225">
        <v>0.0</v>
      </c>
      <c r="P332" s="225">
        <v>0.0</v>
      </c>
      <c r="Q332" s="225">
        <v>0.0</v>
      </c>
      <c r="R332" s="225">
        <v>0.0</v>
      </c>
      <c r="S332" s="225">
        <v>0.0</v>
      </c>
      <c r="T332" s="225">
        <v>0.0</v>
      </c>
      <c r="U332" s="225">
        <v>0.0</v>
      </c>
      <c r="V332" s="58" t="b">
        <v>0</v>
      </c>
      <c r="W332" s="58" t="b">
        <v>0</v>
      </c>
      <c r="X332" s="58" t="b">
        <v>0</v>
      </c>
      <c r="Y332" s="225">
        <v>52.0</v>
      </c>
      <c r="Z332" s="225">
        <v>0.0</v>
      </c>
      <c r="AA332" s="225">
        <v>0.0</v>
      </c>
      <c r="AB332" s="254"/>
      <c r="AC332" s="254"/>
      <c r="AD332" s="254"/>
      <c r="AE332" s="58" t="s">
        <v>1967</v>
      </c>
      <c r="AF332" s="58">
        <v>1.0</v>
      </c>
      <c r="AG332" s="58" t="s">
        <v>1968</v>
      </c>
      <c r="AJ332" s="58" t="s">
        <v>2112</v>
      </c>
    </row>
    <row r="333" ht="22.5" customHeight="1">
      <c r="A333" s="58">
        <v>332.0</v>
      </c>
      <c r="B333" s="252">
        <v>45833.0</v>
      </c>
      <c r="C333" s="253">
        <v>2.0940794602081E14</v>
      </c>
      <c r="D333" s="58" t="s">
        <v>1563</v>
      </c>
      <c r="E333" s="255">
        <v>45828.932534722226</v>
      </c>
      <c r="F333" s="255">
        <v>45828.93274305556</v>
      </c>
      <c r="G333" s="255">
        <v>45828.9534375</v>
      </c>
      <c r="H333" s="58">
        <v>25.0</v>
      </c>
      <c r="I333" s="225">
        <v>525.0</v>
      </c>
      <c r="J333" s="225">
        <v>525.0</v>
      </c>
      <c r="K333" s="225">
        <v>0.0</v>
      </c>
      <c r="L333" s="225">
        <v>25.0</v>
      </c>
      <c r="M333" s="225">
        <v>12.25</v>
      </c>
      <c r="N333" s="225">
        <v>12.25</v>
      </c>
      <c r="O333" s="225">
        <v>0.0</v>
      </c>
      <c r="P333" s="225">
        <v>0.25</v>
      </c>
      <c r="Q333" s="225">
        <v>0.25</v>
      </c>
      <c r="R333" s="225">
        <v>0.0</v>
      </c>
      <c r="S333" s="225">
        <v>0.0</v>
      </c>
      <c r="T333" s="225">
        <v>0.0</v>
      </c>
      <c r="U333" s="225">
        <v>0.0</v>
      </c>
      <c r="V333" s="58" t="b">
        <v>0</v>
      </c>
      <c r="W333" s="58" t="b">
        <v>0</v>
      </c>
      <c r="X333" s="58" t="b">
        <v>0</v>
      </c>
      <c r="Y333" s="225">
        <v>0.0</v>
      </c>
      <c r="Z333" s="225">
        <v>0.0</v>
      </c>
      <c r="AA333" s="225">
        <v>10.0</v>
      </c>
      <c r="AB333" s="254"/>
      <c r="AC333" s="254"/>
      <c r="AD333" s="254"/>
      <c r="AE333" s="58" t="s">
        <v>1991</v>
      </c>
      <c r="AF333" s="58">
        <v>1.0</v>
      </c>
      <c r="AG333" s="58" t="s">
        <v>1968</v>
      </c>
      <c r="AJ333" s="58" t="s">
        <v>2040</v>
      </c>
    </row>
    <row r="334" ht="22.5" customHeight="1">
      <c r="A334" s="58">
        <v>333.0</v>
      </c>
      <c r="B334" s="252">
        <v>45833.0</v>
      </c>
      <c r="C334" s="253">
        <v>2.09482558354008E14</v>
      </c>
      <c r="D334" s="58" t="s">
        <v>1563</v>
      </c>
      <c r="E334" s="255">
        <v>45829.795960648145</v>
      </c>
      <c r="F334" s="255">
        <v>45829.796168981484</v>
      </c>
      <c r="G334" s="255">
        <v>45829.823333333334</v>
      </c>
      <c r="H334" s="58">
        <v>25.0</v>
      </c>
      <c r="I334" s="225">
        <v>743.0</v>
      </c>
      <c r="J334" s="225">
        <v>485.77</v>
      </c>
      <c r="K334" s="225">
        <v>257.23</v>
      </c>
      <c r="L334" s="225">
        <v>23.14</v>
      </c>
      <c r="M334" s="225">
        <v>11.32</v>
      </c>
      <c r="N334" s="225">
        <v>11.32</v>
      </c>
      <c r="O334" s="225">
        <v>0.0</v>
      </c>
      <c r="P334" s="225">
        <v>0.25</v>
      </c>
      <c r="Q334" s="225">
        <v>0.25</v>
      </c>
      <c r="R334" s="225">
        <v>0.0</v>
      </c>
      <c r="S334" s="225">
        <v>0.0</v>
      </c>
      <c r="T334" s="225">
        <v>0.0</v>
      </c>
      <c r="U334" s="225">
        <v>0.0</v>
      </c>
      <c r="V334" s="58" t="b">
        <v>0</v>
      </c>
      <c r="W334" s="58" t="b">
        <v>0</v>
      </c>
      <c r="X334" s="58" t="b">
        <v>0</v>
      </c>
      <c r="Y334" s="225">
        <v>150.87</v>
      </c>
      <c r="Z334" s="225">
        <v>106.5</v>
      </c>
      <c r="AA334" s="225">
        <v>10.0</v>
      </c>
      <c r="AB334" s="254"/>
      <c r="AC334" s="254"/>
      <c r="AD334" s="254"/>
      <c r="AE334" s="58" t="s">
        <v>1967</v>
      </c>
      <c r="AF334" s="58">
        <v>1.0</v>
      </c>
      <c r="AG334" s="58" t="s">
        <v>1968</v>
      </c>
      <c r="AJ334" s="58" t="s">
        <v>2113</v>
      </c>
    </row>
    <row r="335" ht="22.5" customHeight="1">
      <c r="A335" s="58">
        <v>334.0</v>
      </c>
      <c r="B335" s="252">
        <v>45833.0</v>
      </c>
      <c r="C335" s="253">
        <v>2.0948449752319E14</v>
      </c>
      <c r="D335" s="58" t="s">
        <v>1563</v>
      </c>
      <c r="E335" s="255">
        <v>45829.81875</v>
      </c>
      <c r="F335" s="255">
        <v>45829.81895833334</v>
      </c>
      <c r="G335" s="255">
        <v>45829.84510416666</v>
      </c>
      <c r="H335" s="58">
        <v>25.0</v>
      </c>
      <c r="I335" s="225">
        <v>520.0</v>
      </c>
      <c r="J335" s="225">
        <v>519.76</v>
      </c>
      <c r="K335" s="225">
        <v>0.24</v>
      </c>
      <c r="L335" s="225">
        <v>24.76</v>
      </c>
      <c r="M335" s="225">
        <v>12.0</v>
      </c>
      <c r="N335" s="225">
        <v>12.0</v>
      </c>
      <c r="O335" s="225">
        <v>0.0</v>
      </c>
      <c r="P335" s="225">
        <v>0.38</v>
      </c>
      <c r="Q335" s="225">
        <v>0.38</v>
      </c>
      <c r="R335" s="225">
        <v>0.0</v>
      </c>
      <c r="S335" s="225">
        <v>0.0</v>
      </c>
      <c r="T335" s="225">
        <v>0.0</v>
      </c>
      <c r="U335" s="225">
        <v>0.0</v>
      </c>
      <c r="V335" s="58" t="b">
        <v>0</v>
      </c>
      <c r="W335" s="58" t="b">
        <v>0</v>
      </c>
      <c r="X335" s="58" t="b">
        <v>0</v>
      </c>
      <c r="Y335" s="225">
        <v>0.0</v>
      </c>
      <c r="Z335" s="225">
        <v>0.0</v>
      </c>
      <c r="AA335" s="225">
        <v>15.0</v>
      </c>
      <c r="AB335" s="254"/>
      <c r="AC335" s="254"/>
      <c r="AD335" s="254"/>
      <c r="AE335" s="58" t="s">
        <v>1967</v>
      </c>
      <c r="AF335" s="58">
        <v>1.0</v>
      </c>
      <c r="AG335" s="58" t="s">
        <v>1968</v>
      </c>
      <c r="AJ335" s="58" t="s">
        <v>2114</v>
      </c>
    </row>
    <row r="336" ht="22.5" customHeight="1">
      <c r="A336" s="58">
        <v>335.0</v>
      </c>
      <c r="B336" s="252">
        <v>45833.0</v>
      </c>
      <c r="C336" s="253">
        <v>2.09485253935736E14</v>
      </c>
      <c r="D336" s="58" t="s">
        <v>1563</v>
      </c>
      <c r="E336" s="255">
        <v>45829.82724537037</v>
      </c>
      <c r="F336" s="255">
        <v>45829.82744212963</v>
      </c>
      <c r="G336" s="255">
        <v>45829.8500462963</v>
      </c>
      <c r="H336" s="58">
        <v>25.0</v>
      </c>
      <c r="I336" s="225">
        <v>1776.0</v>
      </c>
      <c r="J336" s="225">
        <v>1277.08</v>
      </c>
      <c r="K336" s="225">
        <v>498.92</v>
      </c>
      <c r="L336" s="225">
        <v>60.82</v>
      </c>
      <c r="M336" s="225">
        <v>29.91</v>
      </c>
      <c r="N336" s="225">
        <v>29.91</v>
      </c>
      <c r="O336" s="225">
        <v>0.0</v>
      </c>
      <c r="P336" s="225">
        <v>0.5</v>
      </c>
      <c r="Q336" s="225">
        <v>0.5</v>
      </c>
      <c r="R336" s="225">
        <v>0.0</v>
      </c>
      <c r="S336" s="225">
        <v>0.0</v>
      </c>
      <c r="T336" s="225">
        <v>0.0</v>
      </c>
      <c r="U336" s="225">
        <v>0.0</v>
      </c>
      <c r="V336" s="58" t="b">
        <v>0</v>
      </c>
      <c r="W336" s="58" t="b">
        <v>0</v>
      </c>
      <c r="X336" s="58" t="b">
        <v>0</v>
      </c>
      <c r="Y336" s="225">
        <v>398.75</v>
      </c>
      <c r="Z336" s="225">
        <v>99.99</v>
      </c>
      <c r="AA336" s="225">
        <v>20.0</v>
      </c>
      <c r="AB336" s="254"/>
      <c r="AC336" s="254"/>
      <c r="AD336" s="254"/>
      <c r="AE336" s="58" t="s">
        <v>1967</v>
      </c>
      <c r="AF336" s="58">
        <v>2.0</v>
      </c>
      <c r="AG336" s="58" t="s">
        <v>1968</v>
      </c>
      <c r="AJ336" s="58" t="s">
        <v>2115</v>
      </c>
      <c r="AK336" s="58" t="s">
        <v>2116</v>
      </c>
    </row>
    <row r="337" ht="22.5" customHeight="1">
      <c r="A337" s="58">
        <v>336.0</v>
      </c>
      <c r="B337" s="252">
        <v>45833.0</v>
      </c>
      <c r="C337" s="253">
        <v>2.0948744779482E14</v>
      </c>
      <c r="D337" s="58" t="s">
        <v>1563</v>
      </c>
      <c r="E337" s="255">
        <v>45829.85261574074</v>
      </c>
      <c r="F337" s="255">
        <v>45829.85292824074</v>
      </c>
      <c r="G337" s="255">
        <v>45829.87774305556</v>
      </c>
      <c r="H337" s="58">
        <v>25.0</v>
      </c>
      <c r="I337" s="225">
        <v>1235.0</v>
      </c>
      <c r="J337" s="225">
        <v>1057.61</v>
      </c>
      <c r="K337" s="225">
        <v>177.39</v>
      </c>
      <c r="L337" s="225">
        <v>50.36</v>
      </c>
      <c r="M337" s="225">
        <v>25.18</v>
      </c>
      <c r="N337" s="225">
        <v>25.18</v>
      </c>
      <c r="O337" s="225">
        <v>0.0</v>
      </c>
      <c r="P337" s="225">
        <v>0.0</v>
      </c>
      <c r="Q337" s="225">
        <v>0.0</v>
      </c>
      <c r="R337" s="225">
        <v>0.0</v>
      </c>
      <c r="S337" s="225">
        <v>0.0</v>
      </c>
      <c r="T337" s="225">
        <v>0.0</v>
      </c>
      <c r="U337" s="225">
        <v>0.0</v>
      </c>
      <c r="V337" s="58" t="b">
        <v>0</v>
      </c>
      <c r="W337" s="58" t="b">
        <v>0</v>
      </c>
      <c r="X337" s="58" t="b">
        <v>0</v>
      </c>
      <c r="Y337" s="225">
        <v>177.75</v>
      </c>
      <c r="Z337" s="225">
        <v>0.0</v>
      </c>
      <c r="AA337" s="225">
        <v>0.0</v>
      </c>
      <c r="AB337" s="254"/>
      <c r="AC337" s="254"/>
      <c r="AD337" s="254"/>
      <c r="AE337" s="58" t="s">
        <v>1967</v>
      </c>
      <c r="AF337" s="58">
        <v>1.0</v>
      </c>
      <c r="AG337" s="58" t="s">
        <v>1968</v>
      </c>
      <c r="AJ337" s="58" t="s">
        <v>2117</v>
      </c>
    </row>
    <row r="338" ht="22.5" customHeight="1">
      <c r="A338" s="58">
        <v>337.0</v>
      </c>
      <c r="B338" s="252">
        <v>45833.0</v>
      </c>
      <c r="C338" s="253">
        <v>2.09489274715725E14</v>
      </c>
      <c r="D338" s="58" t="s">
        <v>1563</v>
      </c>
      <c r="E338" s="255">
        <v>45829.87375</v>
      </c>
      <c r="F338" s="255">
        <v>45829.87390046296</v>
      </c>
      <c r="G338" s="255">
        <v>45829.90961805556</v>
      </c>
      <c r="H338" s="58">
        <v>25.0</v>
      </c>
      <c r="I338" s="225">
        <v>2767.0</v>
      </c>
      <c r="J338" s="225">
        <v>2766.76</v>
      </c>
      <c r="K338" s="225">
        <v>0.24</v>
      </c>
      <c r="L338" s="225">
        <v>131.76</v>
      </c>
      <c r="M338" s="225">
        <v>65.0</v>
      </c>
      <c r="N338" s="225">
        <v>65.0</v>
      </c>
      <c r="O338" s="225">
        <v>0.0</v>
      </c>
      <c r="P338" s="225">
        <v>0.88</v>
      </c>
      <c r="Q338" s="225">
        <v>0.88</v>
      </c>
      <c r="R338" s="225">
        <v>0.0</v>
      </c>
      <c r="S338" s="225">
        <v>0.0</v>
      </c>
      <c r="T338" s="225">
        <v>0.0</v>
      </c>
      <c r="U338" s="225">
        <v>0.0</v>
      </c>
      <c r="V338" s="58" t="b">
        <v>0</v>
      </c>
      <c r="W338" s="58" t="b">
        <v>0</v>
      </c>
      <c r="X338" s="58" t="b">
        <v>0</v>
      </c>
      <c r="Y338" s="225">
        <v>0.0</v>
      </c>
      <c r="Z338" s="225">
        <v>0.0</v>
      </c>
      <c r="AA338" s="225">
        <v>35.0</v>
      </c>
      <c r="AB338" s="254"/>
      <c r="AC338" s="254"/>
      <c r="AD338" s="254"/>
      <c r="AE338" s="58" t="s">
        <v>1967</v>
      </c>
      <c r="AF338" s="58">
        <v>3.0</v>
      </c>
      <c r="AG338" s="58" t="s">
        <v>1968</v>
      </c>
      <c r="AJ338" s="58" t="s">
        <v>2118</v>
      </c>
      <c r="AK338" s="58" t="s">
        <v>2119</v>
      </c>
      <c r="AL338" s="58" t="s">
        <v>2120</v>
      </c>
    </row>
    <row r="339" ht="22.5" customHeight="1">
      <c r="A339" s="58">
        <v>338.0</v>
      </c>
      <c r="B339" s="252">
        <v>45833.0</v>
      </c>
      <c r="C339" s="253">
        <v>2.09490299273212E14</v>
      </c>
      <c r="D339" s="58" t="s">
        <v>1563</v>
      </c>
      <c r="E339" s="255">
        <v>45829.885567129626</v>
      </c>
      <c r="F339" s="255">
        <v>45829.88574074074</v>
      </c>
      <c r="G339" s="255">
        <v>45829.9140625</v>
      </c>
      <c r="H339" s="58">
        <v>25.0</v>
      </c>
      <c r="I339" s="225">
        <v>1460.0</v>
      </c>
      <c r="J339" s="225">
        <v>1252.67</v>
      </c>
      <c r="K339" s="225">
        <v>207.33</v>
      </c>
      <c r="L339" s="225">
        <v>59.66</v>
      </c>
      <c r="M339" s="225">
        <v>29.33</v>
      </c>
      <c r="N339" s="225">
        <v>29.33</v>
      </c>
      <c r="O339" s="225">
        <v>0.0</v>
      </c>
      <c r="P339" s="225">
        <v>0.5</v>
      </c>
      <c r="Q339" s="225">
        <v>0.5</v>
      </c>
      <c r="R339" s="225">
        <v>0.0</v>
      </c>
      <c r="S339" s="225">
        <v>0.0</v>
      </c>
      <c r="T339" s="225">
        <v>0.0</v>
      </c>
      <c r="U339" s="225">
        <v>0.0</v>
      </c>
      <c r="V339" s="58" t="b">
        <v>0</v>
      </c>
      <c r="W339" s="58" t="b">
        <v>0</v>
      </c>
      <c r="X339" s="58" t="b">
        <v>0</v>
      </c>
      <c r="Y339" s="225">
        <v>206.99</v>
      </c>
      <c r="Z339" s="225">
        <v>0.0</v>
      </c>
      <c r="AA339" s="225">
        <v>20.0</v>
      </c>
      <c r="AB339" s="254"/>
      <c r="AC339" s="254"/>
      <c r="AD339" s="254"/>
      <c r="AE339" s="58" t="s">
        <v>1967</v>
      </c>
      <c r="AF339" s="58">
        <v>2.0</v>
      </c>
      <c r="AG339" s="58" t="s">
        <v>1968</v>
      </c>
      <c r="AJ339" s="58" t="s">
        <v>2121</v>
      </c>
      <c r="AK339" s="58" t="s">
        <v>2122</v>
      </c>
    </row>
    <row r="340" ht="22.5" customHeight="1">
      <c r="A340" s="58">
        <v>339.0</v>
      </c>
      <c r="B340" s="253"/>
      <c r="C340" s="253">
        <v>2.09648717722771E14</v>
      </c>
      <c r="D340" s="58" t="s">
        <v>1563</v>
      </c>
      <c r="E340" s="255">
        <v>45831.719618055555</v>
      </c>
      <c r="F340" s="255">
        <v>45831.71978009259</v>
      </c>
      <c r="G340" s="255">
        <v>45831.74359953704</v>
      </c>
      <c r="H340" s="58">
        <v>26.0</v>
      </c>
      <c r="I340" s="225">
        <v>688.0</v>
      </c>
      <c r="J340" s="225" t="e">
        <v>#N/A</v>
      </c>
      <c r="K340" s="225" t="e">
        <v>#N/A</v>
      </c>
      <c r="L340" s="225">
        <v>28.12</v>
      </c>
      <c r="M340" s="225">
        <v>13.81</v>
      </c>
      <c r="N340" s="225">
        <v>13.81</v>
      </c>
      <c r="O340" s="225">
        <v>0.0</v>
      </c>
      <c r="P340" s="225">
        <v>0.25</v>
      </c>
      <c r="Q340" s="225">
        <v>0.25</v>
      </c>
      <c r="R340" s="225">
        <v>0.0</v>
      </c>
      <c r="S340" s="225">
        <v>0.0</v>
      </c>
      <c r="T340" s="225">
        <v>0.0</v>
      </c>
      <c r="U340" s="225">
        <v>0.0</v>
      </c>
      <c r="V340" s="58" t="b">
        <v>0</v>
      </c>
      <c r="W340" s="58" t="b">
        <v>0</v>
      </c>
      <c r="X340" s="58" t="b">
        <v>0</v>
      </c>
      <c r="Y340" s="225">
        <v>97.5</v>
      </c>
      <c r="Z340" s="225">
        <v>0.0</v>
      </c>
      <c r="AA340" s="225">
        <v>10.0</v>
      </c>
      <c r="AB340" s="254"/>
      <c r="AC340" s="254"/>
      <c r="AD340" s="254"/>
      <c r="AE340" s="58" t="s">
        <v>1967</v>
      </c>
      <c r="AF340" s="58">
        <v>1.0</v>
      </c>
      <c r="AG340" s="58" t="s">
        <v>1968</v>
      </c>
      <c r="AJ340" s="58" t="s">
        <v>2123</v>
      </c>
    </row>
    <row r="341" ht="22.5" customHeight="1">
      <c r="A341" s="58">
        <v>340.0</v>
      </c>
      <c r="B341" s="253"/>
      <c r="C341" s="253">
        <v>2.0965898454847E14</v>
      </c>
      <c r="D341" s="58" t="s">
        <v>1563</v>
      </c>
      <c r="E341" s="255">
        <v>45831.837789351855</v>
      </c>
      <c r="F341" s="255">
        <v>45831.837905092594</v>
      </c>
      <c r="G341" s="255">
        <v>45831.86914351852</v>
      </c>
      <c r="H341" s="58">
        <v>26.0</v>
      </c>
      <c r="I341" s="225">
        <v>924.0</v>
      </c>
      <c r="J341" s="225" t="e">
        <v>#N/A</v>
      </c>
      <c r="K341" s="225" t="e">
        <v>#N/A</v>
      </c>
      <c r="L341" s="225">
        <v>33.58</v>
      </c>
      <c r="M341" s="225">
        <v>16.79</v>
      </c>
      <c r="N341" s="225">
        <v>16.79</v>
      </c>
      <c r="O341" s="225">
        <v>0.0</v>
      </c>
      <c r="P341" s="225">
        <v>0.0</v>
      </c>
      <c r="Q341" s="225">
        <v>0.0</v>
      </c>
      <c r="R341" s="225">
        <v>0.0</v>
      </c>
      <c r="S341" s="225">
        <v>0.0</v>
      </c>
      <c r="T341" s="225">
        <v>0.0</v>
      </c>
      <c r="U341" s="225">
        <v>0.0</v>
      </c>
      <c r="V341" s="58" t="b">
        <v>0</v>
      </c>
      <c r="W341" s="58" t="b">
        <v>0</v>
      </c>
      <c r="X341" s="58" t="b">
        <v>0</v>
      </c>
      <c r="Y341" s="225">
        <v>118.5</v>
      </c>
      <c r="Z341" s="225">
        <v>100.0</v>
      </c>
      <c r="AA341" s="225">
        <v>0.0</v>
      </c>
      <c r="AB341" s="254"/>
      <c r="AC341" s="254"/>
      <c r="AD341" s="254"/>
      <c r="AE341" s="58" t="s">
        <v>1967</v>
      </c>
      <c r="AF341" s="58">
        <v>1.0</v>
      </c>
      <c r="AG341" s="58" t="s">
        <v>1968</v>
      </c>
      <c r="AJ341" s="58" t="s">
        <v>2124</v>
      </c>
    </row>
    <row r="342" ht="22.5" customHeight="1">
      <c r="A342" s="58">
        <v>341.0</v>
      </c>
      <c r="B342" s="253"/>
      <c r="C342" s="253">
        <v>2.0966038249954E14</v>
      </c>
      <c r="D342" s="58" t="s">
        <v>1563</v>
      </c>
      <c r="E342" s="255">
        <v>45831.854097222225</v>
      </c>
      <c r="F342" s="255">
        <v>45831.8543287037</v>
      </c>
      <c r="G342" s="255">
        <v>45831.877337962964</v>
      </c>
      <c r="H342" s="58">
        <v>26.0</v>
      </c>
      <c r="I342" s="225">
        <v>685.0</v>
      </c>
      <c r="J342" s="225" t="e">
        <v>#N/A</v>
      </c>
      <c r="K342" s="225" t="e">
        <v>#N/A</v>
      </c>
      <c r="L342" s="225">
        <v>24.94</v>
      </c>
      <c r="M342" s="225">
        <v>12.22</v>
      </c>
      <c r="N342" s="225">
        <v>12.22</v>
      </c>
      <c r="O342" s="225">
        <v>0.0</v>
      </c>
      <c r="P342" s="225">
        <v>0.25</v>
      </c>
      <c r="Q342" s="225">
        <v>0.25</v>
      </c>
      <c r="R342" s="225">
        <v>0.0</v>
      </c>
      <c r="S342" s="225">
        <v>0.0</v>
      </c>
      <c r="T342" s="225">
        <v>0.0</v>
      </c>
      <c r="U342" s="225">
        <v>0.0</v>
      </c>
      <c r="V342" s="58" t="b">
        <v>0</v>
      </c>
      <c r="W342" s="58" t="b">
        <v>0</v>
      </c>
      <c r="X342" s="58" t="b">
        <v>0</v>
      </c>
      <c r="Y342" s="225">
        <v>86.25</v>
      </c>
      <c r="Z342" s="225">
        <v>75.0</v>
      </c>
      <c r="AA342" s="225">
        <v>10.0</v>
      </c>
      <c r="AB342" s="254"/>
      <c r="AC342" s="254"/>
      <c r="AD342" s="254"/>
      <c r="AE342" s="58" t="s">
        <v>1967</v>
      </c>
      <c r="AF342" s="58">
        <v>1.0</v>
      </c>
      <c r="AG342" s="58" t="s">
        <v>1968</v>
      </c>
      <c r="AJ342" s="58" t="s">
        <v>2125</v>
      </c>
    </row>
    <row r="343" ht="22.5" customHeight="1">
      <c r="A343" s="58">
        <v>342.0</v>
      </c>
      <c r="B343" s="253"/>
      <c r="C343" s="253">
        <v>2.09666398849227E14</v>
      </c>
      <c r="D343" s="58" t="s">
        <v>1563</v>
      </c>
      <c r="E343" s="255">
        <v>45831.92381944445</v>
      </c>
      <c r="F343" s="255">
        <v>45831.92402777778</v>
      </c>
      <c r="G343" s="255">
        <v>45831.94862268519</v>
      </c>
      <c r="H343" s="58">
        <v>26.0</v>
      </c>
      <c r="I343" s="225">
        <v>2488.0</v>
      </c>
      <c r="J343" s="225" t="e">
        <v>#N/A</v>
      </c>
      <c r="K343" s="225" t="e">
        <v>#N/A</v>
      </c>
      <c r="L343" s="225">
        <v>112.76</v>
      </c>
      <c r="M343" s="225">
        <v>55.63</v>
      </c>
      <c r="N343" s="225">
        <v>55.63</v>
      </c>
      <c r="O343" s="225">
        <v>0.0</v>
      </c>
      <c r="P343" s="225">
        <v>0.75</v>
      </c>
      <c r="Q343" s="225">
        <v>0.75</v>
      </c>
      <c r="R343" s="225">
        <v>0.0</v>
      </c>
      <c r="S343" s="225">
        <v>0.0</v>
      </c>
      <c r="T343" s="225">
        <v>0.0</v>
      </c>
      <c r="U343" s="225">
        <v>0.0</v>
      </c>
      <c r="V343" s="58" t="b">
        <v>0</v>
      </c>
      <c r="W343" s="58" t="b">
        <v>0</v>
      </c>
      <c r="X343" s="58" t="b">
        <v>0</v>
      </c>
      <c r="Y343" s="225">
        <v>0.0</v>
      </c>
      <c r="Z343" s="225">
        <v>119.99</v>
      </c>
      <c r="AA343" s="225">
        <v>30.0</v>
      </c>
      <c r="AB343" s="254"/>
      <c r="AC343" s="254"/>
      <c r="AD343" s="254"/>
      <c r="AE343" s="58" t="s">
        <v>1967</v>
      </c>
      <c r="AF343" s="58">
        <v>3.0</v>
      </c>
      <c r="AG343" s="58" t="s">
        <v>1968</v>
      </c>
      <c r="AJ343" s="58" t="s">
        <v>2126</v>
      </c>
      <c r="AK343" s="58" t="s">
        <v>2127</v>
      </c>
      <c r="AL343" s="58" t="s">
        <v>2128</v>
      </c>
    </row>
    <row r="344" ht="22.5" customHeight="1">
      <c r="A344" s="58">
        <v>343.0</v>
      </c>
      <c r="B344" s="253"/>
      <c r="C344" s="253">
        <v>2.09670911565997E14</v>
      </c>
      <c r="D344" s="58" t="s">
        <v>1563</v>
      </c>
      <c r="E344" s="255">
        <v>45831.976018518515</v>
      </c>
      <c r="F344" s="255">
        <v>45831.97622685185</v>
      </c>
      <c r="G344" s="255">
        <v>45832.00380787037</v>
      </c>
      <c r="H344" s="58">
        <v>26.0</v>
      </c>
      <c r="I344" s="225">
        <v>750.0</v>
      </c>
      <c r="J344" s="225" t="e">
        <v>#N/A</v>
      </c>
      <c r="K344" s="225" t="e">
        <v>#N/A</v>
      </c>
      <c r="L344" s="225">
        <v>30.0</v>
      </c>
      <c r="M344" s="225">
        <v>14.75</v>
      </c>
      <c r="N344" s="225">
        <v>14.75</v>
      </c>
      <c r="O344" s="225">
        <v>0.0</v>
      </c>
      <c r="P344" s="225">
        <v>0.25</v>
      </c>
      <c r="Q344" s="225">
        <v>0.25</v>
      </c>
      <c r="R344" s="225">
        <v>0.0</v>
      </c>
      <c r="S344" s="225">
        <v>0.0</v>
      </c>
      <c r="T344" s="225">
        <v>0.0</v>
      </c>
      <c r="U344" s="225">
        <v>0.0</v>
      </c>
      <c r="V344" s="58" t="b">
        <v>0</v>
      </c>
      <c r="W344" s="58" t="b">
        <v>0</v>
      </c>
      <c r="X344" s="58" t="b">
        <v>0</v>
      </c>
      <c r="Y344" s="225">
        <v>0.0</v>
      </c>
      <c r="Z344" s="225">
        <v>120.0</v>
      </c>
      <c r="AA344" s="225">
        <v>10.0</v>
      </c>
      <c r="AB344" s="254"/>
      <c r="AC344" s="254"/>
      <c r="AD344" s="254"/>
      <c r="AE344" s="58" t="s">
        <v>1967</v>
      </c>
      <c r="AF344" s="58">
        <v>1.0</v>
      </c>
      <c r="AG344" s="58" t="s">
        <v>1968</v>
      </c>
      <c r="AJ344" s="58" t="s">
        <v>2129</v>
      </c>
    </row>
    <row r="345" ht="22.5" customHeight="1">
      <c r="A345" s="58">
        <v>344.0</v>
      </c>
      <c r="B345" s="253"/>
      <c r="C345" s="253">
        <v>2.09718627485134E14</v>
      </c>
      <c r="D345" s="58" t="s">
        <v>1563</v>
      </c>
      <c r="E345" s="255">
        <v>45832.528402777774</v>
      </c>
      <c r="F345" s="255">
        <v>45832.52869212963</v>
      </c>
      <c r="G345" s="255">
        <v>45832.563055555554</v>
      </c>
      <c r="H345" s="58">
        <v>26.0</v>
      </c>
      <c r="I345" s="225">
        <v>1690.0</v>
      </c>
      <c r="J345" s="225" t="e">
        <v>#N/A</v>
      </c>
      <c r="K345" s="225" t="e">
        <v>#N/A</v>
      </c>
      <c r="L345" s="225">
        <v>74.76</v>
      </c>
      <c r="M345" s="225">
        <v>36.88</v>
      </c>
      <c r="N345" s="225">
        <v>36.88</v>
      </c>
      <c r="O345" s="225">
        <v>0.0</v>
      </c>
      <c r="P345" s="225">
        <v>0.5</v>
      </c>
      <c r="Q345" s="225">
        <v>0.5</v>
      </c>
      <c r="R345" s="225">
        <v>0.0</v>
      </c>
      <c r="S345" s="225">
        <v>0.0</v>
      </c>
      <c r="T345" s="225">
        <v>0.0</v>
      </c>
      <c r="U345" s="225">
        <v>0.0</v>
      </c>
      <c r="V345" s="58" t="b">
        <v>0</v>
      </c>
      <c r="W345" s="58" t="b">
        <v>0</v>
      </c>
      <c r="X345" s="58" t="b">
        <v>0</v>
      </c>
      <c r="Y345" s="225">
        <v>0.0</v>
      </c>
      <c r="Z345" s="225">
        <v>120.0</v>
      </c>
      <c r="AA345" s="225">
        <v>20.0</v>
      </c>
      <c r="AB345" s="254"/>
      <c r="AC345" s="254"/>
      <c r="AD345" s="254"/>
      <c r="AE345" s="58" t="s">
        <v>1967</v>
      </c>
      <c r="AF345" s="58">
        <v>2.0</v>
      </c>
      <c r="AG345" s="58" t="s">
        <v>1968</v>
      </c>
      <c r="AJ345" s="58" t="s">
        <v>2130</v>
      </c>
      <c r="AK345" s="58" t="s">
        <v>2131</v>
      </c>
    </row>
    <row r="346" ht="22.5" customHeight="1">
      <c r="A346" s="58">
        <v>345.0</v>
      </c>
      <c r="B346" s="253"/>
      <c r="C346" s="253">
        <v>2.0972024862032E14</v>
      </c>
      <c r="D346" s="58" t="s">
        <v>1563</v>
      </c>
      <c r="E346" s="255">
        <v>45832.547060185185</v>
      </c>
      <c r="F346" s="255">
        <v>45832.54719907408</v>
      </c>
      <c r="G346" s="255">
        <v>45832.56964120371</v>
      </c>
      <c r="H346" s="58">
        <v>26.0</v>
      </c>
      <c r="I346" s="225">
        <v>693.0</v>
      </c>
      <c r="J346" s="225" t="e">
        <v>#N/A</v>
      </c>
      <c r="K346" s="225" t="e">
        <v>#N/A</v>
      </c>
      <c r="L346" s="225">
        <v>33.0</v>
      </c>
      <c r="M346" s="225">
        <v>16.25</v>
      </c>
      <c r="N346" s="225">
        <v>16.25</v>
      </c>
      <c r="O346" s="225">
        <v>0.0</v>
      </c>
      <c r="P346" s="225">
        <v>0.25</v>
      </c>
      <c r="Q346" s="225">
        <v>0.25</v>
      </c>
      <c r="R346" s="225">
        <v>0.0</v>
      </c>
      <c r="S346" s="225">
        <v>0.0</v>
      </c>
      <c r="T346" s="225">
        <v>0.0</v>
      </c>
      <c r="U346" s="225">
        <v>0.0</v>
      </c>
      <c r="V346" s="58" t="b">
        <v>0</v>
      </c>
      <c r="W346" s="58" t="b">
        <v>0</v>
      </c>
      <c r="X346" s="58" t="b">
        <v>0</v>
      </c>
      <c r="Y346" s="225">
        <v>0.0</v>
      </c>
      <c r="Z346" s="225">
        <v>0.0</v>
      </c>
      <c r="AA346" s="225">
        <v>10.0</v>
      </c>
      <c r="AB346" s="254"/>
      <c r="AC346" s="254"/>
      <c r="AD346" s="254"/>
      <c r="AE346" s="58" t="s">
        <v>1967</v>
      </c>
      <c r="AF346" s="58">
        <v>1.0</v>
      </c>
      <c r="AG346" s="58" t="s">
        <v>1968</v>
      </c>
      <c r="AJ346" s="58" t="s">
        <v>2123</v>
      </c>
    </row>
    <row r="347" ht="22.5" customHeight="1">
      <c r="A347" s="58">
        <v>346.0</v>
      </c>
      <c r="B347" s="253"/>
      <c r="C347" s="253">
        <v>2.09722979946893E14</v>
      </c>
      <c r="D347" s="58" t="s">
        <v>1563</v>
      </c>
      <c r="E347" s="255">
        <v>45832.57848379629</v>
      </c>
      <c r="F347" s="255">
        <v>45832.57861111111</v>
      </c>
      <c r="G347" s="255">
        <v>45832.60822916667</v>
      </c>
      <c r="H347" s="58">
        <v>26.0</v>
      </c>
      <c r="I347" s="225">
        <v>1696.0</v>
      </c>
      <c r="J347" s="225" t="e">
        <v>#N/A</v>
      </c>
      <c r="K347" s="225" t="e">
        <v>#N/A</v>
      </c>
      <c r="L347" s="225">
        <v>80.76</v>
      </c>
      <c r="M347" s="225">
        <v>39.88</v>
      </c>
      <c r="N347" s="225">
        <v>39.88</v>
      </c>
      <c r="O347" s="225">
        <v>0.0</v>
      </c>
      <c r="P347" s="225">
        <v>0.5</v>
      </c>
      <c r="Q347" s="225">
        <v>0.5</v>
      </c>
      <c r="R347" s="225">
        <v>0.0</v>
      </c>
      <c r="S347" s="225">
        <v>0.0</v>
      </c>
      <c r="T347" s="225">
        <v>0.0</v>
      </c>
      <c r="U347" s="225">
        <v>0.0</v>
      </c>
      <c r="V347" s="58" t="b">
        <v>0</v>
      </c>
      <c r="W347" s="58" t="b">
        <v>0</v>
      </c>
      <c r="X347" s="58" t="b">
        <v>0</v>
      </c>
      <c r="Y347" s="225">
        <v>0.0</v>
      </c>
      <c r="Z347" s="225">
        <v>0.0</v>
      </c>
      <c r="AA347" s="225">
        <v>20.0</v>
      </c>
      <c r="AB347" s="254"/>
      <c r="AC347" s="254"/>
      <c r="AD347" s="254"/>
      <c r="AE347" s="58" t="s">
        <v>1967</v>
      </c>
      <c r="AF347" s="58">
        <v>2.0</v>
      </c>
      <c r="AG347" s="58" t="s">
        <v>1968</v>
      </c>
      <c r="AJ347" s="58" t="s">
        <v>2131</v>
      </c>
      <c r="AK347" s="58" t="s">
        <v>2130</v>
      </c>
    </row>
    <row r="348" ht="22.5" customHeight="1">
      <c r="A348" s="58">
        <v>347.0</v>
      </c>
      <c r="B348" s="253"/>
      <c r="C348" s="253">
        <v>2.09746008982782E14</v>
      </c>
      <c r="D348" s="58" t="s">
        <v>1563</v>
      </c>
      <c r="E348" s="255">
        <v>45832.845243055555</v>
      </c>
      <c r="F348" s="255">
        <v>45832.84539351852</v>
      </c>
      <c r="G348" s="255">
        <v>45832.865069444444</v>
      </c>
      <c r="H348" s="58">
        <v>26.0</v>
      </c>
      <c r="I348" s="225">
        <v>1574.0</v>
      </c>
      <c r="J348" s="225" t="e">
        <v>#N/A</v>
      </c>
      <c r="K348" s="225" t="e">
        <v>#N/A</v>
      </c>
      <c r="L348" s="225">
        <v>69.26</v>
      </c>
      <c r="M348" s="225">
        <v>34.13</v>
      </c>
      <c r="N348" s="225">
        <v>34.13</v>
      </c>
      <c r="O348" s="225">
        <v>0.0</v>
      </c>
      <c r="P348" s="225">
        <v>0.5</v>
      </c>
      <c r="Q348" s="225">
        <v>0.5</v>
      </c>
      <c r="R348" s="225">
        <v>0.0</v>
      </c>
      <c r="S348" s="225">
        <v>0.0</v>
      </c>
      <c r="T348" s="225">
        <v>0.0</v>
      </c>
      <c r="U348" s="225">
        <v>0.0</v>
      </c>
      <c r="V348" s="58" t="b">
        <v>0</v>
      </c>
      <c r="W348" s="58" t="b">
        <v>0</v>
      </c>
      <c r="X348" s="58" t="b">
        <v>0</v>
      </c>
      <c r="Y348" s="225">
        <v>0.0</v>
      </c>
      <c r="Z348" s="225">
        <v>120.0</v>
      </c>
      <c r="AA348" s="225">
        <v>20.0</v>
      </c>
      <c r="AB348" s="254"/>
      <c r="AC348" s="254"/>
      <c r="AD348" s="254"/>
      <c r="AE348" s="58" t="s">
        <v>1967</v>
      </c>
      <c r="AF348" s="58">
        <v>2.0</v>
      </c>
      <c r="AG348" s="58" t="s">
        <v>1968</v>
      </c>
      <c r="AJ348" s="58" t="s">
        <v>2132</v>
      </c>
      <c r="AK348" s="58" t="s">
        <v>2120</v>
      </c>
    </row>
    <row r="349" ht="22.5" customHeight="1">
      <c r="A349" s="58">
        <v>348.0</v>
      </c>
      <c r="B349" s="253"/>
      <c r="C349" s="253">
        <v>2.09748862711984E14</v>
      </c>
      <c r="D349" s="58" t="s">
        <v>1563</v>
      </c>
      <c r="E349" s="255">
        <v>45832.87869212963</v>
      </c>
      <c r="F349" s="255">
        <v>45832.878854166665</v>
      </c>
      <c r="G349" s="255">
        <v>45832.89858796296</v>
      </c>
      <c r="H349" s="58">
        <v>26.0</v>
      </c>
      <c r="I349" s="225">
        <v>813.0</v>
      </c>
      <c r="J349" s="225" t="e">
        <v>#N/A</v>
      </c>
      <c r="K349" s="225" t="e">
        <v>#N/A</v>
      </c>
      <c r="L349" s="225">
        <v>33.0</v>
      </c>
      <c r="M349" s="225">
        <v>16.25</v>
      </c>
      <c r="N349" s="225">
        <v>16.25</v>
      </c>
      <c r="O349" s="225">
        <v>0.0</v>
      </c>
      <c r="P349" s="225">
        <v>0.25</v>
      </c>
      <c r="Q349" s="225">
        <v>0.25</v>
      </c>
      <c r="R349" s="225">
        <v>0.0</v>
      </c>
      <c r="S349" s="225">
        <v>0.0</v>
      </c>
      <c r="T349" s="225">
        <v>0.0</v>
      </c>
      <c r="U349" s="225">
        <v>0.0</v>
      </c>
      <c r="V349" s="58" t="b">
        <v>0</v>
      </c>
      <c r="W349" s="58" t="b">
        <v>0</v>
      </c>
      <c r="X349" s="58" t="b">
        <v>0</v>
      </c>
      <c r="Y349" s="225">
        <v>0.0</v>
      </c>
      <c r="Z349" s="225">
        <v>120.0</v>
      </c>
      <c r="AA349" s="225">
        <v>10.0</v>
      </c>
      <c r="AB349" s="254"/>
      <c r="AC349" s="254"/>
      <c r="AD349" s="254"/>
      <c r="AE349" s="58" t="s">
        <v>1967</v>
      </c>
      <c r="AF349" s="58">
        <v>1.0</v>
      </c>
      <c r="AG349" s="58" t="s">
        <v>1968</v>
      </c>
      <c r="AJ349" s="58" t="s">
        <v>2133</v>
      </c>
    </row>
    <row r="350" ht="22.5" customHeight="1">
      <c r="A350" s="58">
        <v>349.0</v>
      </c>
      <c r="B350" s="253"/>
      <c r="C350" s="253">
        <v>2.09749370957418E14</v>
      </c>
      <c r="D350" s="58" t="s">
        <v>1563</v>
      </c>
      <c r="E350" s="255">
        <v>45832.884201388886</v>
      </c>
      <c r="F350" s="255">
        <v>45832.884421296294</v>
      </c>
      <c r="G350" s="255">
        <v>45832.91826388889</v>
      </c>
      <c r="H350" s="58">
        <v>26.0</v>
      </c>
      <c r="I350" s="225">
        <v>520.0</v>
      </c>
      <c r="J350" s="225" t="e">
        <v>#N/A</v>
      </c>
      <c r="K350" s="225" t="e">
        <v>#N/A</v>
      </c>
      <c r="L350" s="225">
        <v>24.76</v>
      </c>
      <c r="M350" s="225">
        <v>12.0</v>
      </c>
      <c r="N350" s="225">
        <v>12.0</v>
      </c>
      <c r="O350" s="225">
        <v>0.0</v>
      </c>
      <c r="P350" s="225">
        <v>0.38</v>
      </c>
      <c r="Q350" s="225">
        <v>0.38</v>
      </c>
      <c r="R350" s="225">
        <v>0.0</v>
      </c>
      <c r="S350" s="225">
        <v>0.0</v>
      </c>
      <c r="T350" s="225">
        <v>0.0</v>
      </c>
      <c r="U350" s="225">
        <v>0.0</v>
      </c>
      <c r="V350" s="58" t="b">
        <v>0</v>
      </c>
      <c r="W350" s="58" t="b">
        <v>0</v>
      </c>
      <c r="X350" s="58" t="b">
        <v>0</v>
      </c>
      <c r="Y350" s="225">
        <v>0.0</v>
      </c>
      <c r="Z350" s="225">
        <v>0.0</v>
      </c>
      <c r="AA350" s="225">
        <v>15.0</v>
      </c>
      <c r="AB350" s="254"/>
      <c r="AC350" s="254"/>
      <c r="AD350" s="254"/>
      <c r="AE350" s="58" t="s">
        <v>1967</v>
      </c>
      <c r="AF350" s="58">
        <v>1.0</v>
      </c>
      <c r="AG350" s="58" t="s">
        <v>1968</v>
      </c>
      <c r="AJ350" s="58" t="s">
        <v>2114</v>
      </c>
    </row>
    <row r="351" ht="22.5" customHeight="1">
      <c r="A351" s="58">
        <v>350.0</v>
      </c>
      <c r="B351" s="253"/>
      <c r="C351" s="253">
        <v>2.09755643330064E14</v>
      </c>
      <c r="D351" s="58" t="s">
        <v>1563</v>
      </c>
      <c r="E351" s="255">
        <v>45832.95673611111</v>
      </c>
      <c r="F351" s="255">
        <v>45832.95707175926</v>
      </c>
      <c r="G351" s="255">
        <v>45832.97789351852</v>
      </c>
      <c r="H351" s="58">
        <v>26.0</v>
      </c>
      <c r="I351" s="225">
        <v>708.0</v>
      </c>
      <c r="J351" s="225" t="e">
        <v>#N/A</v>
      </c>
      <c r="K351" s="225" t="e">
        <v>#N/A</v>
      </c>
      <c r="L351" s="225">
        <v>28.0</v>
      </c>
      <c r="M351" s="225">
        <v>13.75</v>
      </c>
      <c r="N351" s="225">
        <v>13.75</v>
      </c>
      <c r="O351" s="225">
        <v>0.0</v>
      </c>
      <c r="P351" s="225">
        <v>0.25</v>
      </c>
      <c r="Q351" s="225">
        <v>0.25</v>
      </c>
      <c r="R351" s="225">
        <v>0.0</v>
      </c>
      <c r="S351" s="225">
        <v>0.0</v>
      </c>
      <c r="T351" s="225">
        <v>0.0</v>
      </c>
      <c r="U351" s="225">
        <v>0.0</v>
      </c>
      <c r="V351" s="58" t="b">
        <v>0</v>
      </c>
      <c r="W351" s="58" t="b">
        <v>0</v>
      </c>
      <c r="X351" s="58" t="b">
        <v>0</v>
      </c>
      <c r="Y351" s="225">
        <v>0.0</v>
      </c>
      <c r="Z351" s="225">
        <v>120.0</v>
      </c>
      <c r="AA351" s="225">
        <v>10.0</v>
      </c>
      <c r="AB351" s="254"/>
      <c r="AC351" s="254"/>
      <c r="AD351" s="254"/>
      <c r="AE351" s="58" t="s">
        <v>1967</v>
      </c>
      <c r="AF351" s="58">
        <v>1.0</v>
      </c>
      <c r="AG351" s="58" t="s">
        <v>1968</v>
      </c>
      <c r="AJ351" s="58" t="s">
        <v>2121</v>
      </c>
    </row>
    <row r="352" ht="22.5" customHeight="1">
      <c r="A352" s="58">
        <v>351.0</v>
      </c>
      <c r="B352" s="253"/>
      <c r="C352" s="253">
        <v>2.09804397076218E14</v>
      </c>
      <c r="D352" s="58" t="s">
        <v>1563</v>
      </c>
      <c r="E352" s="255">
        <v>45833.521006944444</v>
      </c>
      <c r="F352" s="255">
        <v>45833.52113425926</v>
      </c>
      <c r="G352" s="255">
        <v>45833.55335648148</v>
      </c>
      <c r="H352" s="58">
        <v>26.0</v>
      </c>
      <c r="I352" s="225">
        <v>1758.0</v>
      </c>
      <c r="J352" s="225" t="e">
        <v>#N/A</v>
      </c>
      <c r="K352" s="225" t="e">
        <v>#N/A</v>
      </c>
      <c r="L352" s="225">
        <v>78.0</v>
      </c>
      <c r="M352" s="225">
        <v>38.5</v>
      </c>
      <c r="N352" s="225">
        <v>38.5</v>
      </c>
      <c r="O352" s="225">
        <v>0.0</v>
      </c>
      <c r="P352" s="225">
        <v>0.5</v>
      </c>
      <c r="Q352" s="225">
        <v>0.5</v>
      </c>
      <c r="R352" s="225">
        <v>0.0</v>
      </c>
      <c r="S352" s="225">
        <v>0.0</v>
      </c>
      <c r="T352" s="225">
        <v>0.0</v>
      </c>
      <c r="U352" s="225">
        <v>0.0</v>
      </c>
      <c r="V352" s="58" t="b">
        <v>0</v>
      </c>
      <c r="W352" s="58" t="b">
        <v>0</v>
      </c>
      <c r="X352" s="58" t="b">
        <v>0</v>
      </c>
      <c r="Y352" s="225">
        <v>0.0</v>
      </c>
      <c r="Z352" s="225">
        <v>119.99</v>
      </c>
      <c r="AA352" s="225">
        <v>20.0</v>
      </c>
      <c r="AB352" s="254"/>
      <c r="AC352" s="254"/>
      <c r="AD352" s="254"/>
      <c r="AE352" s="58" t="s">
        <v>1967</v>
      </c>
      <c r="AF352" s="58">
        <v>2.0</v>
      </c>
      <c r="AG352" s="58" t="s">
        <v>1968</v>
      </c>
      <c r="AJ352" s="58" t="s">
        <v>2134</v>
      </c>
      <c r="AK352" s="58" t="s">
        <v>2135</v>
      </c>
    </row>
    <row r="353" ht="22.5" customHeight="1">
      <c r="A353" s="58">
        <v>352.0</v>
      </c>
      <c r="B353" s="253"/>
      <c r="C353" s="253">
        <v>2.09830258724533E14</v>
      </c>
      <c r="D353" s="58" t="s">
        <v>1563</v>
      </c>
      <c r="E353" s="255">
        <v>45833.82040509259</v>
      </c>
      <c r="F353" s="255">
        <v>45833.82068287037</v>
      </c>
      <c r="G353" s="255">
        <v>45833.84462962963</v>
      </c>
      <c r="H353" s="58">
        <v>26.0</v>
      </c>
      <c r="I353" s="225">
        <v>1034.0</v>
      </c>
      <c r="J353" s="225" t="e">
        <v>#N/A</v>
      </c>
      <c r="K353" s="225" t="e">
        <v>#N/A</v>
      </c>
      <c r="L353" s="225">
        <v>49.26</v>
      </c>
      <c r="M353" s="225">
        <v>24.0</v>
      </c>
      <c r="N353" s="225">
        <v>24.0</v>
      </c>
      <c r="O353" s="225">
        <v>0.0</v>
      </c>
      <c r="P353" s="225">
        <v>0.63</v>
      </c>
      <c r="Q353" s="225">
        <v>0.63</v>
      </c>
      <c r="R353" s="225">
        <v>0.0</v>
      </c>
      <c r="S353" s="225">
        <v>0.0</v>
      </c>
      <c r="T353" s="225">
        <v>0.0</v>
      </c>
      <c r="U353" s="225">
        <v>0.0</v>
      </c>
      <c r="V353" s="58" t="b">
        <v>0</v>
      </c>
      <c r="W353" s="58" t="b">
        <v>0</v>
      </c>
      <c r="X353" s="58" t="b">
        <v>0</v>
      </c>
      <c r="Y353" s="225">
        <v>0.0</v>
      </c>
      <c r="Z353" s="225">
        <v>0.0</v>
      </c>
      <c r="AA353" s="225">
        <v>25.0</v>
      </c>
      <c r="AB353" s="254"/>
      <c r="AC353" s="254"/>
      <c r="AD353" s="254"/>
      <c r="AE353" s="58" t="s">
        <v>1967</v>
      </c>
      <c r="AF353" s="58">
        <v>2.0</v>
      </c>
      <c r="AG353" s="58" t="s">
        <v>1968</v>
      </c>
      <c r="AJ353" s="58" t="s">
        <v>2136</v>
      </c>
      <c r="AK353" s="58" t="s">
        <v>2137</v>
      </c>
    </row>
    <row r="354" ht="22.5" customHeight="1">
      <c r="A354" s="58">
        <v>353.0</v>
      </c>
      <c r="B354" s="253"/>
      <c r="C354" s="253">
        <v>2.09830888136445E14</v>
      </c>
      <c r="D354" s="58" t="s">
        <v>1563</v>
      </c>
      <c r="E354" s="255">
        <v>45833.82780092592</v>
      </c>
      <c r="F354" s="255">
        <v>45833.82795138889</v>
      </c>
      <c r="G354" s="255">
        <v>45833.858460648145</v>
      </c>
      <c r="H354" s="58">
        <v>26.0</v>
      </c>
      <c r="I354" s="225">
        <v>2073.0</v>
      </c>
      <c r="J354" s="225" t="e">
        <v>#N/A</v>
      </c>
      <c r="K354" s="225" t="e">
        <v>#N/A</v>
      </c>
      <c r="L354" s="225">
        <v>93.0</v>
      </c>
      <c r="M354" s="225">
        <v>46.0</v>
      </c>
      <c r="N354" s="225">
        <v>46.0</v>
      </c>
      <c r="O354" s="225">
        <v>0.0</v>
      </c>
      <c r="P354" s="225">
        <v>0.5</v>
      </c>
      <c r="Q354" s="225">
        <v>0.5</v>
      </c>
      <c r="R354" s="225">
        <v>0.0</v>
      </c>
      <c r="S354" s="225">
        <v>0.0</v>
      </c>
      <c r="T354" s="225">
        <v>0.0</v>
      </c>
      <c r="U354" s="225">
        <v>0.0</v>
      </c>
      <c r="V354" s="58" t="b">
        <v>0</v>
      </c>
      <c r="W354" s="58" t="b">
        <v>0</v>
      </c>
      <c r="X354" s="58" t="b">
        <v>0</v>
      </c>
      <c r="Y354" s="225">
        <v>0.0</v>
      </c>
      <c r="Z354" s="225">
        <v>119.99</v>
      </c>
      <c r="AA354" s="225">
        <v>20.0</v>
      </c>
      <c r="AB354" s="254"/>
      <c r="AC354" s="254"/>
      <c r="AD354" s="254"/>
      <c r="AE354" s="58" t="s">
        <v>1967</v>
      </c>
      <c r="AF354" s="58">
        <v>2.0</v>
      </c>
      <c r="AG354" s="58" t="s">
        <v>1968</v>
      </c>
      <c r="AJ354" s="58" t="s">
        <v>2138</v>
      </c>
      <c r="AK354" s="58" t="s">
        <v>2139</v>
      </c>
    </row>
    <row r="355" ht="22.5" customHeight="1">
      <c r="A355" s="58">
        <v>354.0</v>
      </c>
      <c r="B355" s="253"/>
      <c r="C355" s="253">
        <v>2.099110469297E14</v>
      </c>
      <c r="D355" s="58" t="s">
        <v>1563</v>
      </c>
      <c r="E355" s="255">
        <v>45834.75518518518</v>
      </c>
      <c r="F355" s="255">
        <v>45834.75534722222</v>
      </c>
      <c r="G355" s="255">
        <v>45834.78561342593</v>
      </c>
      <c r="H355" s="58">
        <v>26.0</v>
      </c>
      <c r="I355" s="225">
        <v>630.0</v>
      </c>
      <c r="J355" s="225" t="e">
        <v>#N/A</v>
      </c>
      <c r="K355" s="225" t="e">
        <v>#N/A</v>
      </c>
      <c r="L355" s="225">
        <v>30.0</v>
      </c>
      <c r="M355" s="225">
        <v>14.75</v>
      </c>
      <c r="N355" s="225">
        <v>14.75</v>
      </c>
      <c r="O355" s="225">
        <v>0.0</v>
      </c>
      <c r="P355" s="225">
        <v>0.25</v>
      </c>
      <c r="Q355" s="225">
        <v>0.25</v>
      </c>
      <c r="R355" s="225">
        <v>0.0</v>
      </c>
      <c r="S355" s="225">
        <v>0.0</v>
      </c>
      <c r="T355" s="225">
        <v>0.0</v>
      </c>
      <c r="U355" s="225">
        <v>0.0</v>
      </c>
      <c r="V355" s="58" t="b">
        <v>0</v>
      </c>
      <c r="W355" s="58" t="b">
        <v>0</v>
      </c>
      <c r="X355" s="58" t="b">
        <v>0</v>
      </c>
      <c r="Y355" s="225">
        <v>0.0</v>
      </c>
      <c r="Z355" s="225">
        <v>0.0</v>
      </c>
      <c r="AA355" s="225">
        <v>10.0</v>
      </c>
      <c r="AB355" s="254"/>
      <c r="AC355" s="254"/>
      <c r="AD355" s="254"/>
      <c r="AE355" s="58" t="s">
        <v>1967</v>
      </c>
      <c r="AF355" s="58">
        <v>1.0</v>
      </c>
      <c r="AG355" s="58" t="s">
        <v>1968</v>
      </c>
      <c r="AJ355" s="58" t="s">
        <v>2140</v>
      </c>
    </row>
    <row r="356" ht="22.5" customHeight="1">
      <c r="A356" s="58">
        <v>355.0</v>
      </c>
      <c r="B356" s="253"/>
      <c r="C356" s="253">
        <v>2.09911260106971E14</v>
      </c>
      <c r="D356" s="58" t="s">
        <v>1563</v>
      </c>
      <c r="E356" s="255">
        <v>45834.757743055554</v>
      </c>
      <c r="F356" s="255">
        <v>45834.759409722225</v>
      </c>
      <c r="G356" s="255">
        <v>45834.794803240744</v>
      </c>
      <c r="H356" s="58">
        <v>26.0</v>
      </c>
      <c r="I356" s="225">
        <v>1496.0</v>
      </c>
      <c r="J356" s="225" t="e">
        <v>#N/A</v>
      </c>
      <c r="K356" s="225" t="e">
        <v>#N/A</v>
      </c>
      <c r="L356" s="225">
        <v>65.5</v>
      </c>
      <c r="M356" s="225">
        <v>32.25</v>
      </c>
      <c r="N356" s="225">
        <v>32.25</v>
      </c>
      <c r="O356" s="225">
        <v>0.0</v>
      </c>
      <c r="P356" s="225">
        <v>0.5</v>
      </c>
      <c r="Q356" s="225">
        <v>0.5</v>
      </c>
      <c r="R356" s="225">
        <v>0.0</v>
      </c>
      <c r="S356" s="225">
        <v>0.0</v>
      </c>
      <c r="T356" s="225">
        <v>0.0</v>
      </c>
      <c r="U356" s="225">
        <v>0.0</v>
      </c>
      <c r="V356" s="58" t="b">
        <v>0</v>
      </c>
      <c r="W356" s="58" t="b">
        <v>0</v>
      </c>
      <c r="X356" s="58" t="b">
        <v>0</v>
      </c>
      <c r="Y356" s="225">
        <v>0.0</v>
      </c>
      <c r="Z356" s="225">
        <v>119.99</v>
      </c>
      <c r="AA356" s="225">
        <v>20.0</v>
      </c>
      <c r="AB356" s="254"/>
      <c r="AC356" s="254"/>
      <c r="AD356" s="254"/>
      <c r="AE356" s="58" t="s">
        <v>1967</v>
      </c>
      <c r="AF356" s="58">
        <v>2.0</v>
      </c>
      <c r="AG356" s="58" t="s">
        <v>1968</v>
      </c>
      <c r="AJ356" s="58" t="s">
        <v>2141</v>
      </c>
      <c r="AK356" s="58" t="s">
        <v>2142</v>
      </c>
    </row>
    <row r="357" ht="22.5" customHeight="1">
      <c r="A357" s="58">
        <v>356.0</v>
      </c>
      <c r="B357" s="253"/>
      <c r="C357" s="253">
        <v>2.0991224986119E14</v>
      </c>
      <c r="D357" s="58" t="s">
        <v>1563</v>
      </c>
      <c r="E357" s="255">
        <v>45834.76929398148</v>
      </c>
      <c r="F357" s="255">
        <v>45834.769421296296</v>
      </c>
      <c r="G357" s="255">
        <v>45834.791238425925</v>
      </c>
      <c r="H357" s="58">
        <v>26.0</v>
      </c>
      <c r="I357" s="225">
        <v>718.0</v>
      </c>
      <c r="J357" s="225" t="e">
        <v>#N/A</v>
      </c>
      <c r="K357" s="225" t="e">
        <v>#N/A</v>
      </c>
      <c r="L357" s="225">
        <v>28.5</v>
      </c>
      <c r="M357" s="225">
        <v>14.0</v>
      </c>
      <c r="N357" s="225">
        <v>14.0</v>
      </c>
      <c r="O357" s="225">
        <v>0.0</v>
      </c>
      <c r="P357" s="225">
        <v>0.25</v>
      </c>
      <c r="Q357" s="225">
        <v>0.25</v>
      </c>
      <c r="R357" s="225">
        <v>0.0</v>
      </c>
      <c r="S357" s="225">
        <v>0.0</v>
      </c>
      <c r="T357" s="225">
        <v>0.0</v>
      </c>
      <c r="U357" s="225">
        <v>0.0</v>
      </c>
      <c r="V357" s="58" t="b">
        <v>0</v>
      </c>
      <c r="W357" s="58" t="b">
        <v>0</v>
      </c>
      <c r="X357" s="58" t="b">
        <v>0</v>
      </c>
      <c r="Y357" s="225">
        <v>0.0</v>
      </c>
      <c r="Z357" s="225">
        <v>120.0</v>
      </c>
      <c r="AA357" s="225">
        <v>10.0</v>
      </c>
      <c r="AB357" s="254"/>
      <c r="AC357" s="254"/>
      <c r="AD357" s="254"/>
      <c r="AE357" s="58" t="s">
        <v>1967</v>
      </c>
      <c r="AF357" s="58">
        <v>1.0</v>
      </c>
      <c r="AG357" s="58" t="s">
        <v>1968</v>
      </c>
      <c r="AJ357" s="58" t="s">
        <v>2142</v>
      </c>
    </row>
    <row r="358" ht="22.5" customHeight="1">
      <c r="A358" s="58">
        <v>357.0</v>
      </c>
      <c r="B358" s="253"/>
      <c r="C358" s="253">
        <v>2.09916086918896E14</v>
      </c>
      <c r="D358" s="58" t="s">
        <v>1563</v>
      </c>
      <c r="E358" s="255">
        <v>45834.813680555555</v>
      </c>
      <c r="F358" s="255">
        <v>45834.81392361111</v>
      </c>
      <c r="G358" s="255">
        <v>45834.849340277775</v>
      </c>
      <c r="H358" s="58">
        <v>26.0</v>
      </c>
      <c r="I358" s="225">
        <v>1307.0</v>
      </c>
      <c r="J358" s="225" t="e">
        <v>#N/A</v>
      </c>
      <c r="K358" s="225" t="e">
        <v>#N/A</v>
      </c>
      <c r="L358" s="225">
        <v>56.5</v>
      </c>
      <c r="M358" s="225">
        <v>27.75</v>
      </c>
      <c r="N358" s="225">
        <v>27.75</v>
      </c>
      <c r="O358" s="225">
        <v>0.0</v>
      </c>
      <c r="P358" s="225">
        <v>0.5</v>
      </c>
      <c r="Q358" s="225">
        <v>0.5</v>
      </c>
      <c r="R358" s="225">
        <v>0.0</v>
      </c>
      <c r="S358" s="225">
        <v>0.0</v>
      </c>
      <c r="T358" s="225">
        <v>0.0</v>
      </c>
      <c r="U358" s="225">
        <v>0.0</v>
      </c>
      <c r="V358" s="58" t="b">
        <v>0</v>
      </c>
      <c r="W358" s="58" t="b">
        <v>0</v>
      </c>
      <c r="X358" s="58" t="b">
        <v>0</v>
      </c>
      <c r="Y358" s="225">
        <v>0.0</v>
      </c>
      <c r="Z358" s="225">
        <v>119.99</v>
      </c>
      <c r="AA358" s="225">
        <v>20.0</v>
      </c>
      <c r="AB358" s="254"/>
      <c r="AC358" s="254"/>
      <c r="AD358" s="254"/>
      <c r="AE358" s="58" t="s">
        <v>1967</v>
      </c>
      <c r="AF358" s="58">
        <v>2.0</v>
      </c>
      <c r="AG358" s="58" t="s">
        <v>1968</v>
      </c>
      <c r="AJ358" s="58" t="s">
        <v>2143</v>
      </c>
      <c r="AK358" s="58" t="s">
        <v>2140</v>
      </c>
    </row>
    <row r="359" ht="22.5" customHeight="1">
      <c r="A359" s="58">
        <v>358.0</v>
      </c>
      <c r="B359" s="253"/>
      <c r="C359" s="253">
        <v>2.09919278276414E14</v>
      </c>
      <c r="D359" s="58" t="s">
        <v>1563</v>
      </c>
      <c r="E359" s="255">
        <v>45834.850636574076</v>
      </c>
      <c r="F359" s="255">
        <v>45834.850752314815</v>
      </c>
      <c r="G359" s="255">
        <v>45834.873703703706</v>
      </c>
      <c r="H359" s="58">
        <v>26.0</v>
      </c>
      <c r="I359" s="225">
        <v>619.0</v>
      </c>
      <c r="J359" s="225" t="e">
        <v>#N/A</v>
      </c>
      <c r="K359" s="225" t="e">
        <v>#N/A</v>
      </c>
      <c r="L359" s="225">
        <v>29.5</v>
      </c>
      <c r="M359" s="225">
        <v>14.5</v>
      </c>
      <c r="N359" s="225">
        <v>14.5</v>
      </c>
      <c r="O359" s="225">
        <v>0.0</v>
      </c>
      <c r="P359" s="225">
        <v>0.25</v>
      </c>
      <c r="Q359" s="225">
        <v>0.25</v>
      </c>
      <c r="R359" s="225">
        <v>0.0</v>
      </c>
      <c r="S359" s="225">
        <v>0.0</v>
      </c>
      <c r="T359" s="225">
        <v>0.0</v>
      </c>
      <c r="U359" s="225">
        <v>0.0</v>
      </c>
      <c r="V359" s="58" t="b">
        <v>0</v>
      </c>
      <c r="W359" s="58" t="b">
        <v>0</v>
      </c>
      <c r="X359" s="58" t="b">
        <v>0</v>
      </c>
      <c r="Y359" s="225">
        <v>0.0</v>
      </c>
      <c r="Z359" s="225">
        <v>0.0</v>
      </c>
      <c r="AA359" s="225">
        <v>10.0</v>
      </c>
      <c r="AB359" s="254"/>
      <c r="AC359" s="254"/>
      <c r="AD359" s="254"/>
      <c r="AE359" s="58" t="s">
        <v>1967</v>
      </c>
      <c r="AF359" s="58">
        <v>1.0</v>
      </c>
      <c r="AG359" s="58" t="s">
        <v>1968</v>
      </c>
      <c r="AJ359" s="58" t="s">
        <v>2144</v>
      </c>
    </row>
    <row r="360" ht="22.5" customHeight="1">
      <c r="A360" s="58">
        <v>359.0</v>
      </c>
      <c r="B360" s="253"/>
      <c r="C360" s="253">
        <v>2.09920573604023E14</v>
      </c>
      <c r="D360" s="58" t="s">
        <v>1563</v>
      </c>
      <c r="E360" s="255">
        <v>45834.86601851852</v>
      </c>
      <c r="F360" s="255">
        <v>45834.86615740741</v>
      </c>
      <c r="G360" s="255">
        <v>45834.89189814815</v>
      </c>
      <c r="H360" s="58">
        <v>26.0</v>
      </c>
      <c r="I360" s="225">
        <v>1286.0</v>
      </c>
      <c r="J360" s="225" t="e">
        <v>#N/A</v>
      </c>
      <c r="K360" s="225" t="e">
        <v>#N/A</v>
      </c>
      <c r="L360" s="225">
        <v>55.5</v>
      </c>
      <c r="M360" s="225">
        <v>27.25</v>
      </c>
      <c r="N360" s="225">
        <v>27.25</v>
      </c>
      <c r="O360" s="225">
        <v>0.0</v>
      </c>
      <c r="P360" s="225">
        <v>0.5</v>
      </c>
      <c r="Q360" s="225">
        <v>0.5</v>
      </c>
      <c r="R360" s="225">
        <v>0.0</v>
      </c>
      <c r="S360" s="225">
        <v>0.0</v>
      </c>
      <c r="T360" s="225">
        <v>0.0</v>
      </c>
      <c r="U360" s="225">
        <v>0.0</v>
      </c>
      <c r="V360" s="58" t="b">
        <v>0</v>
      </c>
      <c r="W360" s="58" t="b">
        <v>0</v>
      </c>
      <c r="X360" s="58" t="b">
        <v>0</v>
      </c>
      <c r="Y360" s="225">
        <v>0.0</v>
      </c>
      <c r="Z360" s="225">
        <v>119.99</v>
      </c>
      <c r="AA360" s="225">
        <v>20.0</v>
      </c>
      <c r="AB360" s="254"/>
      <c r="AC360" s="254"/>
      <c r="AD360" s="254"/>
      <c r="AE360" s="58" t="s">
        <v>1967</v>
      </c>
      <c r="AF360" s="58">
        <v>2.0</v>
      </c>
      <c r="AG360" s="58" t="s">
        <v>1968</v>
      </c>
      <c r="AJ360" s="58" t="s">
        <v>2145</v>
      </c>
      <c r="AK360" s="58" t="s">
        <v>2146</v>
      </c>
    </row>
    <row r="361" ht="22.5" customHeight="1">
      <c r="A361" s="58">
        <v>360.0</v>
      </c>
      <c r="B361" s="253"/>
      <c r="C361" s="253">
        <v>2.09923008133353E14</v>
      </c>
      <c r="D361" s="58" t="s">
        <v>1563</v>
      </c>
      <c r="E361" s="255">
        <v>45834.89372685185</v>
      </c>
      <c r="F361" s="255">
        <v>45834.893900462965</v>
      </c>
      <c r="G361" s="255">
        <v>45834.92061342593</v>
      </c>
      <c r="H361" s="58">
        <v>26.0</v>
      </c>
      <c r="I361" s="225">
        <v>1611.0</v>
      </c>
      <c r="J361" s="225" t="e">
        <v>#N/A</v>
      </c>
      <c r="K361" s="225" t="e">
        <v>#N/A</v>
      </c>
      <c r="L361" s="225">
        <v>71.0</v>
      </c>
      <c r="M361" s="225">
        <v>35.0</v>
      </c>
      <c r="N361" s="225">
        <v>35.0</v>
      </c>
      <c r="O361" s="225">
        <v>0.0</v>
      </c>
      <c r="P361" s="225">
        <v>0.5</v>
      </c>
      <c r="Q361" s="225">
        <v>0.5</v>
      </c>
      <c r="R361" s="225">
        <v>0.0</v>
      </c>
      <c r="S361" s="225">
        <v>0.0</v>
      </c>
      <c r="T361" s="225">
        <v>0.0</v>
      </c>
      <c r="U361" s="225">
        <v>0.0</v>
      </c>
      <c r="V361" s="58" t="b">
        <v>0</v>
      </c>
      <c r="W361" s="58" t="b">
        <v>0</v>
      </c>
      <c r="X361" s="58" t="b">
        <v>0</v>
      </c>
      <c r="Y361" s="225">
        <v>0.0</v>
      </c>
      <c r="Z361" s="225">
        <v>119.99</v>
      </c>
      <c r="AA361" s="225">
        <v>20.0</v>
      </c>
      <c r="AB361" s="254"/>
      <c r="AC361" s="254"/>
      <c r="AD361" s="254"/>
      <c r="AE361" s="58" t="s">
        <v>1967</v>
      </c>
      <c r="AF361" s="58">
        <v>2.0</v>
      </c>
      <c r="AG361" s="58" t="s">
        <v>1968</v>
      </c>
      <c r="AJ361" s="58" t="s">
        <v>2147</v>
      </c>
      <c r="AK361" s="58" t="s">
        <v>2148</v>
      </c>
    </row>
    <row r="362" ht="22.5" customHeight="1">
      <c r="A362" s="58">
        <v>361.0</v>
      </c>
      <c r="B362" s="253"/>
      <c r="C362" s="253">
        <v>2.0992307590926E14</v>
      </c>
      <c r="D362" s="58" t="s">
        <v>1563</v>
      </c>
      <c r="E362" s="255">
        <v>45834.89456018519</v>
      </c>
      <c r="F362" s="255">
        <v>45834.89475694444</v>
      </c>
      <c r="G362" s="255">
        <v>45834.92018518518</v>
      </c>
      <c r="H362" s="58">
        <v>26.0</v>
      </c>
      <c r="I362" s="225">
        <v>876.0</v>
      </c>
      <c r="J362" s="225" t="e">
        <v>#N/A</v>
      </c>
      <c r="K362" s="225" t="e">
        <v>#N/A</v>
      </c>
      <c r="L362" s="225">
        <v>36.0</v>
      </c>
      <c r="M362" s="225">
        <v>17.75</v>
      </c>
      <c r="N362" s="225">
        <v>17.75</v>
      </c>
      <c r="O362" s="225">
        <v>0.0</v>
      </c>
      <c r="P362" s="225">
        <v>0.25</v>
      </c>
      <c r="Q362" s="225">
        <v>0.25</v>
      </c>
      <c r="R362" s="225">
        <v>0.0</v>
      </c>
      <c r="S362" s="225">
        <v>0.0</v>
      </c>
      <c r="T362" s="225">
        <v>0.0</v>
      </c>
      <c r="U362" s="225">
        <v>0.0</v>
      </c>
      <c r="V362" s="58" t="b">
        <v>0</v>
      </c>
      <c r="W362" s="58" t="b">
        <v>0</v>
      </c>
      <c r="X362" s="58" t="b">
        <v>0</v>
      </c>
      <c r="Y362" s="225">
        <v>0.0</v>
      </c>
      <c r="Z362" s="225">
        <v>120.0</v>
      </c>
      <c r="AA362" s="225">
        <v>10.0</v>
      </c>
      <c r="AB362" s="254"/>
      <c r="AC362" s="254"/>
      <c r="AD362" s="254"/>
      <c r="AE362" s="58" t="s">
        <v>1967</v>
      </c>
      <c r="AF362" s="58">
        <v>1.0</v>
      </c>
      <c r="AG362" s="58" t="s">
        <v>1968</v>
      </c>
      <c r="AJ362" s="58" t="s">
        <v>2149</v>
      </c>
    </row>
    <row r="363" ht="22.5" customHeight="1">
      <c r="A363" s="58">
        <v>362.0</v>
      </c>
      <c r="B363" s="253"/>
      <c r="C363" s="253">
        <v>2.09923624154277E14</v>
      </c>
      <c r="D363" s="58" t="s">
        <v>1563</v>
      </c>
      <c r="E363" s="255">
        <v>45834.900983796295</v>
      </c>
      <c r="F363" s="255">
        <v>45834.90115740741</v>
      </c>
      <c r="G363" s="255">
        <v>45834.927303240744</v>
      </c>
      <c r="H363" s="58">
        <v>26.0</v>
      </c>
      <c r="I363" s="225">
        <v>1086.0</v>
      </c>
      <c r="J363" s="225" t="e">
        <v>#N/A</v>
      </c>
      <c r="K363" s="225" t="e">
        <v>#N/A</v>
      </c>
      <c r="L363" s="225">
        <v>46.0</v>
      </c>
      <c r="M363" s="225">
        <v>22.75</v>
      </c>
      <c r="N363" s="225">
        <v>22.75</v>
      </c>
      <c r="O363" s="225">
        <v>0.0</v>
      </c>
      <c r="P363" s="225">
        <v>0.25</v>
      </c>
      <c r="Q363" s="225">
        <v>0.25</v>
      </c>
      <c r="R363" s="225">
        <v>0.0</v>
      </c>
      <c r="S363" s="225">
        <v>0.0</v>
      </c>
      <c r="T363" s="225">
        <v>0.0</v>
      </c>
      <c r="U363" s="225">
        <v>0.0</v>
      </c>
      <c r="V363" s="58" t="b">
        <v>0</v>
      </c>
      <c r="W363" s="58" t="b">
        <v>0</v>
      </c>
      <c r="X363" s="58" t="b">
        <v>0</v>
      </c>
      <c r="Y363" s="225">
        <v>0.0</v>
      </c>
      <c r="Z363" s="225">
        <v>120.0</v>
      </c>
      <c r="AA363" s="225">
        <v>10.0</v>
      </c>
      <c r="AB363" s="254"/>
      <c r="AC363" s="254"/>
      <c r="AD363" s="254"/>
      <c r="AE363" s="58" t="s">
        <v>1967</v>
      </c>
      <c r="AF363" s="58">
        <v>1.0</v>
      </c>
      <c r="AG363" s="58" t="s">
        <v>1968</v>
      </c>
      <c r="AJ363" s="58" t="s">
        <v>2150</v>
      </c>
    </row>
    <row r="364" ht="22.5" customHeight="1">
      <c r="A364" s="58">
        <v>363.0</v>
      </c>
      <c r="B364" s="253"/>
      <c r="C364" s="253">
        <v>2.09924552620519E14</v>
      </c>
      <c r="D364" s="58" t="s">
        <v>1563</v>
      </c>
      <c r="E364" s="255">
        <v>45834.911678240744</v>
      </c>
      <c r="F364" s="255">
        <v>45834.91189814815</v>
      </c>
      <c r="G364" s="255">
        <v>45834.92873842592</v>
      </c>
      <c r="H364" s="58">
        <v>26.0</v>
      </c>
      <c r="I364" s="225">
        <v>928.0</v>
      </c>
      <c r="J364" s="225" t="e">
        <v>#N/A</v>
      </c>
      <c r="K364" s="225" t="e">
        <v>#N/A</v>
      </c>
      <c r="L364" s="225">
        <v>38.5</v>
      </c>
      <c r="M364" s="225">
        <v>19.0</v>
      </c>
      <c r="N364" s="225">
        <v>19.0</v>
      </c>
      <c r="O364" s="225">
        <v>0.0</v>
      </c>
      <c r="P364" s="225">
        <v>0.25</v>
      </c>
      <c r="Q364" s="225">
        <v>0.25</v>
      </c>
      <c r="R364" s="225">
        <v>0.0</v>
      </c>
      <c r="S364" s="225">
        <v>0.0</v>
      </c>
      <c r="T364" s="225">
        <v>0.0</v>
      </c>
      <c r="U364" s="225">
        <v>0.0</v>
      </c>
      <c r="V364" s="58" t="b">
        <v>0</v>
      </c>
      <c r="W364" s="58" t="b">
        <v>0</v>
      </c>
      <c r="X364" s="58" t="b">
        <v>0</v>
      </c>
      <c r="Y364" s="225">
        <v>0.0</v>
      </c>
      <c r="Z364" s="225">
        <v>120.0</v>
      </c>
      <c r="AA364" s="225">
        <v>10.0</v>
      </c>
      <c r="AB364" s="254"/>
      <c r="AC364" s="254"/>
      <c r="AD364" s="254"/>
      <c r="AE364" s="58" t="s">
        <v>1967</v>
      </c>
      <c r="AF364" s="58">
        <v>1.0</v>
      </c>
      <c r="AG364" s="58" t="s">
        <v>1968</v>
      </c>
      <c r="AJ364" s="58" t="s">
        <v>2151</v>
      </c>
    </row>
    <row r="365" ht="22.5" customHeight="1">
      <c r="A365" s="58">
        <v>364.0</v>
      </c>
      <c r="B365" s="253"/>
      <c r="C365" s="253">
        <v>2.09924955149298E14</v>
      </c>
      <c r="D365" s="58" t="s">
        <v>1563</v>
      </c>
      <c r="E365" s="255">
        <v>45834.916342592594</v>
      </c>
      <c r="F365" s="255">
        <v>45834.916493055556</v>
      </c>
      <c r="G365" s="255">
        <v>45834.93892361111</v>
      </c>
      <c r="H365" s="58">
        <v>26.0</v>
      </c>
      <c r="I365" s="225">
        <v>530.0</v>
      </c>
      <c r="J365" s="225" t="e">
        <v>#N/A</v>
      </c>
      <c r="K365" s="225" t="e">
        <v>#N/A</v>
      </c>
      <c r="L365" s="225">
        <v>25.26</v>
      </c>
      <c r="M365" s="225">
        <v>12.25</v>
      </c>
      <c r="N365" s="225">
        <v>12.25</v>
      </c>
      <c r="O365" s="225">
        <v>0.0</v>
      </c>
      <c r="P365" s="225">
        <v>0.38</v>
      </c>
      <c r="Q365" s="225">
        <v>0.38</v>
      </c>
      <c r="R365" s="225">
        <v>0.0</v>
      </c>
      <c r="S365" s="225">
        <v>0.0</v>
      </c>
      <c r="T365" s="225">
        <v>0.0</v>
      </c>
      <c r="U365" s="225">
        <v>0.0</v>
      </c>
      <c r="V365" s="58" t="b">
        <v>0</v>
      </c>
      <c r="W365" s="58" t="b">
        <v>0</v>
      </c>
      <c r="X365" s="58" t="b">
        <v>0</v>
      </c>
      <c r="Y365" s="225">
        <v>0.0</v>
      </c>
      <c r="Z365" s="225">
        <v>0.0</v>
      </c>
      <c r="AA365" s="225">
        <v>15.0</v>
      </c>
      <c r="AB365" s="254"/>
      <c r="AC365" s="254"/>
      <c r="AD365" s="254"/>
      <c r="AE365" s="58" t="s">
        <v>1967</v>
      </c>
      <c r="AF365" s="58">
        <v>1.0</v>
      </c>
      <c r="AG365" s="58" t="s">
        <v>1968</v>
      </c>
      <c r="AJ365" s="58" t="s">
        <v>2152</v>
      </c>
    </row>
    <row r="366" ht="22.5" customHeight="1">
      <c r="A366" s="58">
        <v>365.0</v>
      </c>
      <c r="B366" s="253"/>
      <c r="C366" s="253">
        <v>2.09928019124738E14</v>
      </c>
      <c r="D366" s="58" t="s">
        <v>1563</v>
      </c>
      <c r="E366" s="255">
        <v>45834.95217592592</v>
      </c>
      <c r="F366" s="255">
        <v>45834.95229166667</v>
      </c>
      <c r="G366" s="255">
        <v>45834.9753125</v>
      </c>
      <c r="H366" s="58">
        <v>26.0</v>
      </c>
      <c r="I366" s="225">
        <v>598.0</v>
      </c>
      <c r="J366" s="225" t="e">
        <v>#N/A</v>
      </c>
      <c r="K366" s="225" t="e">
        <v>#N/A</v>
      </c>
      <c r="L366" s="225">
        <v>28.5</v>
      </c>
      <c r="M366" s="225">
        <v>14.0</v>
      </c>
      <c r="N366" s="225">
        <v>14.0</v>
      </c>
      <c r="O366" s="225">
        <v>0.0</v>
      </c>
      <c r="P366" s="225">
        <v>0.25</v>
      </c>
      <c r="Q366" s="225">
        <v>0.25</v>
      </c>
      <c r="R366" s="225">
        <v>0.0</v>
      </c>
      <c r="S366" s="225">
        <v>0.0</v>
      </c>
      <c r="T366" s="225">
        <v>0.0</v>
      </c>
      <c r="U366" s="225">
        <v>0.0</v>
      </c>
      <c r="V366" s="58" t="b">
        <v>0</v>
      </c>
      <c r="W366" s="58" t="b">
        <v>0</v>
      </c>
      <c r="X366" s="58" t="b">
        <v>0</v>
      </c>
      <c r="Y366" s="225">
        <v>0.0</v>
      </c>
      <c r="Z366" s="225">
        <v>0.0</v>
      </c>
      <c r="AA366" s="225">
        <v>10.0</v>
      </c>
      <c r="AB366" s="254"/>
      <c r="AC366" s="254"/>
      <c r="AD366" s="254"/>
      <c r="AE366" s="58" t="s">
        <v>1967</v>
      </c>
      <c r="AF366" s="58">
        <v>1.0</v>
      </c>
      <c r="AG366" s="58" t="s">
        <v>1968</v>
      </c>
      <c r="AJ366" s="58" t="s">
        <v>2153</v>
      </c>
    </row>
    <row r="367" ht="22.5" customHeight="1">
      <c r="A367" s="58">
        <v>366.0</v>
      </c>
      <c r="B367" s="253"/>
      <c r="C367" s="253">
        <v>2.09981299883703E14</v>
      </c>
      <c r="D367" s="58" t="s">
        <v>1563</v>
      </c>
      <c r="E367" s="255">
        <v>45835.5684837963</v>
      </c>
      <c r="F367" s="255">
        <v>45835.56878472222</v>
      </c>
      <c r="G367" s="255">
        <v>45835.59107638889</v>
      </c>
      <c r="H367" s="58">
        <v>26.0</v>
      </c>
      <c r="I367" s="225">
        <v>771.0</v>
      </c>
      <c r="J367" s="225" t="e">
        <v>#N/A</v>
      </c>
      <c r="K367" s="225" t="e">
        <v>#N/A</v>
      </c>
      <c r="L367" s="225">
        <v>31.0</v>
      </c>
      <c r="M367" s="225">
        <v>15.25</v>
      </c>
      <c r="N367" s="225">
        <v>15.25</v>
      </c>
      <c r="O367" s="225">
        <v>0.0</v>
      </c>
      <c r="P367" s="225">
        <v>0.25</v>
      </c>
      <c r="Q367" s="225">
        <v>0.25</v>
      </c>
      <c r="R367" s="225">
        <v>0.0</v>
      </c>
      <c r="S367" s="225">
        <v>0.0</v>
      </c>
      <c r="T367" s="225">
        <v>0.0</v>
      </c>
      <c r="U367" s="225">
        <v>0.0</v>
      </c>
      <c r="V367" s="58" t="b">
        <v>0</v>
      </c>
      <c r="W367" s="58" t="b">
        <v>0</v>
      </c>
      <c r="X367" s="58" t="b">
        <v>0</v>
      </c>
      <c r="Y367" s="225">
        <v>0.0</v>
      </c>
      <c r="Z367" s="225">
        <v>120.0</v>
      </c>
      <c r="AA367" s="225">
        <v>10.0</v>
      </c>
      <c r="AB367" s="254"/>
      <c r="AC367" s="254"/>
      <c r="AD367" s="254"/>
      <c r="AE367" s="58" t="s">
        <v>1967</v>
      </c>
      <c r="AF367" s="58">
        <v>1.0</v>
      </c>
      <c r="AG367" s="58" t="s">
        <v>1968</v>
      </c>
      <c r="AJ367" s="58" t="s">
        <v>2154</v>
      </c>
    </row>
    <row r="368" ht="22.5" customHeight="1">
      <c r="A368" s="58">
        <v>367.0</v>
      </c>
      <c r="B368" s="253"/>
      <c r="C368" s="253">
        <v>2.09982168826654E14</v>
      </c>
      <c r="D368" s="58" t="s">
        <v>1563</v>
      </c>
      <c r="E368" s="255">
        <v>45835.57915509259</v>
      </c>
      <c r="F368" s="255">
        <v>45835.579351851855</v>
      </c>
      <c r="G368" s="255">
        <v>45835.61650462963</v>
      </c>
      <c r="H368" s="58">
        <v>26.0</v>
      </c>
      <c r="I368" s="225">
        <v>802.0</v>
      </c>
      <c r="J368" s="225" t="e">
        <v>#N/A</v>
      </c>
      <c r="K368" s="225" t="e">
        <v>#N/A</v>
      </c>
      <c r="L368" s="225">
        <v>32.5</v>
      </c>
      <c r="M368" s="225">
        <v>16.0</v>
      </c>
      <c r="N368" s="225">
        <v>16.0</v>
      </c>
      <c r="O368" s="225">
        <v>0.0</v>
      </c>
      <c r="P368" s="225">
        <v>0.25</v>
      </c>
      <c r="Q368" s="225">
        <v>0.25</v>
      </c>
      <c r="R368" s="225">
        <v>0.0</v>
      </c>
      <c r="S368" s="225">
        <v>0.0</v>
      </c>
      <c r="T368" s="225">
        <v>0.0</v>
      </c>
      <c r="U368" s="225">
        <v>0.0</v>
      </c>
      <c r="V368" s="58" t="b">
        <v>0</v>
      </c>
      <c r="W368" s="58" t="b">
        <v>0</v>
      </c>
      <c r="X368" s="58" t="b">
        <v>0</v>
      </c>
      <c r="Y368" s="225">
        <v>0.0</v>
      </c>
      <c r="Z368" s="225">
        <v>120.0</v>
      </c>
      <c r="AA368" s="225">
        <v>10.0</v>
      </c>
      <c r="AB368" s="254"/>
      <c r="AC368" s="254"/>
      <c r="AD368" s="254"/>
      <c r="AE368" s="58" t="s">
        <v>1967</v>
      </c>
      <c r="AF368" s="58">
        <v>1.0</v>
      </c>
      <c r="AG368" s="58" t="s">
        <v>1968</v>
      </c>
      <c r="AJ368" s="58" t="s">
        <v>2155</v>
      </c>
    </row>
    <row r="369" ht="22.5" customHeight="1">
      <c r="A369" s="58">
        <v>368.0</v>
      </c>
      <c r="B369" s="253"/>
      <c r="C369" s="253">
        <v>2.09996369798013E14</v>
      </c>
      <c r="D369" s="58" t="s">
        <v>1563</v>
      </c>
      <c r="E369" s="255">
        <v>45835.74291666667</v>
      </c>
      <c r="F369" s="255">
        <v>45835.7430787037</v>
      </c>
      <c r="G369" s="255">
        <v>45835.78925925926</v>
      </c>
      <c r="H369" s="58">
        <v>26.0</v>
      </c>
      <c r="I369" s="225">
        <v>2393.0</v>
      </c>
      <c r="J369" s="225" t="e">
        <v>#N/A</v>
      </c>
      <c r="K369" s="225" t="e">
        <v>#N/A</v>
      </c>
      <c r="L369" s="225">
        <v>108.26</v>
      </c>
      <c r="M369" s="225">
        <v>53.0</v>
      </c>
      <c r="N369" s="225">
        <v>53.0</v>
      </c>
      <c r="O369" s="225">
        <v>0.0</v>
      </c>
      <c r="P369" s="225">
        <v>1.13</v>
      </c>
      <c r="Q369" s="225">
        <v>1.13</v>
      </c>
      <c r="R369" s="225">
        <v>0.0</v>
      </c>
      <c r="S369" s="225">
        <v>0.0</v>
      </c>
      <c r="T369" s="225">
        <v>0.0</v>
      </c>
      <c r="U369" s="225">
        <v>0.0</v>
      </c>
      <c r="V369" s="58" t="b">
        <v>0</v>
      </c>
      <c r="W369" s="58" t="b">
        <v>0</v>
      </c>
      <c r="X369" s="58" t="b">
        <v>0</v>
      </c>
      <c r="Y369" s="225">
        <v>0.0</v>
      </c>
      <c r="Z369" s="225">
        <v>119.99</v>
      </c>
      <c r="AA369" s="225">
        <v>45.0</v>
      </c>
      <c r="AB369" s="254"/>
      <c r="AC369" s="254"/>
      <c r="AD369" s="254"/>
      <c r="AE369" s="58" t="s">
        <v>1967</v>
      </c>
      <c r="AF369" s="58">
        <v>5.0</v>
      </c>
      <c r="AG369" s="58" t="s">
        <v>1968</v>
      </c>
      <c r="AJ369" s="58" t="s">
        <v>2156</v>
      </c>
      <c r="AK369" s="58" t="s">
        <v>2157</v>
      </c>
      <c r="AL369" s="58" t="s">
        <v>2158</v>
      </c>
      <c r="AM369" s="58" t="s">
        <v>2137</v>
      </c>
      <c r="AN369" s="58" t="s">
        <v>2140</v>
      </c>
    </row>
    <row r="370" ht="22.5" customHeight="1">
      <c r="A370" s="58">
        <v>369.0</v>
      </c>
      <c r="B370" s="253"/>
      <c r="C370" s="253">
        <v>2.09999899326183E14</v>
      </c>
      <c r="D370" s="58" t="s">
        <v>1563</v>
      </c>
      <c r="E370" s="255">
        <v>45835.78380787037</v>
      </c>
      <c r="F370" s="255">
        <v>45835.7840162037</v>
      </c>
      <c r="G370" s="255">
        <v>45835.812939814816</v>
      </c>
      <c r="H370" s="58">
        <v>26.0</v>
      </c>
      <c r="I370" s="225">
        <v>2273.0</v>
      </c>
      <c r="J370" s="225" t="e">
        <v>#N/A</v>
      </c>
      <c r="K370" s="225" t="e">
        <v>#N/A</v>
      </c>
      <c r="L370" s="225">
        <v>102.5</v>
      </c>
      <c r="M370" s="225">
        <v>50.5</v>
      </c>
      <c r="N370" s="225">
        <v>50.5</v>
      </c>
      <c r="O370" s="225">
        <v>0.0</v>
      </c>
      <c r="P370" s="225">
        <v>0.75</v>
      </c>
      <c r="Q370" s="225">
        <v>0.75</v>
      </c>
      <c r="R370" s="225">
        <v>0.0</v>
      </c>
      <c r="S370" s="225">
        <v>0.0</v>
      </c>
      <c r="T370" s="225">
        <v>0.0</v>
      </c>
      <c r="U370" s="225">
        <v>0.0</v>
      </c>
      <c r="V370" s="58" t="b">
        <v>0</v>
      </c>
      <c r="W370" s="58" t="b">
        <v>0</v>
      </c>
      <c r="X370" s="58" t="b">
        <v>0</v>
      </c>
      <c r="Y370" s="225">
        <v>0.0</v>
      </c>
      <c r="Z370" s="225">
        <v>119.99</v>
      </c>
      <c r="AA370" s="225">
        <v>30.0</v>
      </c>
      <c r="AB370" s="254"/>
      <c r="AC370" s="254"/>
      <c r="AD370" s="254"/>
      <c r="AE370" s="58" t="s">
        <v>1967</v>
      </c>
      <c r="AF370" s="58">
        <v>3.0</v>
      </c>
      <c r="AG370" s="58" t="s">
        <v>1968</v>
      </c>
      <c r="AJ370" s="58" t="s">
        <v>2159</v>
      </c>
      <c r="AK370" s="58" t="s">
        <v>2160</v>
      </c>
      <c r="AL370" s="58" t="s">
        <v>2161</v>
      </c>
    </row>
    <row r="371" ht="22.5" customHeight="1">
      <c r="A371" s="58">
        <v>370.0</v>
      </c>
      <c r="B371" s="253"/>
      <c r="C371" s="253">
        <v>2.10000021503287E14</v>
      </c>
      <c r="D371" s="58" t="s">
        <v>1563</v>
      </c>
      <c r="E371" s="255">
        <v>45835.78528935185</v>
      </c>
      <c r="F371" s="255">
        <v>45835.785405092596</v>
      </c>
      <c r="G371" s="255">
        <v>45835.80252314815</v>
      </c>
      <c r="H371" s="58">
        <v>26.0</v>
      </c>
      <c r="I371" s="225">
        <v>457.0</v>
      </c>
      <c r="J371" s="225" t="e">
        <v>#N/A</v>
      </c>
      <c r="K371" s="225" t="e">
        <v>#N/A</v>
      </c>
      <c r="L371" s="225">
        <v>21.76</v>
      </c>
      <c r="M371" s="225">
        <v>10.5</v>
      </c>
      <c r="N371" s="225">
        <v>10.5</v>
      </c>
      <c r="O371" s="225">
        <v>0.0</v>
      </c>
      <c r="P371" s="225">
        <v>0.38</v>
      </c>
      <c r="Q371" s="225">
        <v>0.38</v>
      </c>
      <c r="R371" s="225">
        <v>0.0</v>
      </c>
      <c r="S371" s="225">
        <v>0.0</v>
      </c>
      <c r="T371" s="225">
        <v>0.0</v>
      </c>
      <c r="U371" s="225">
        <v>0.0</v>
      </c>
      <c r="V371" s="58" t="b">
        <v>0</v>
      </c>
      <c r="W371" s="58" t="b">
        <v>0</v>
      </c>
      <c r="X371" s="58" t="b">
        <v>0</v>
      </c>
      <c r="Y371" s="225">
        <v>0.0</v>
      </c>
      <c r="Z371" s="225">
        <v>0.0</v>
      </c>
      <c r="AA371" s="225">
        <v>15.0</v>
      </c>
      <c r="AB371" s="254"/>
      <c r="AC371" s="254"/>
      <c r="AD371" s="254"/>
      <c r="AE371" s="58" t="s">
        <v>1967</v>
      </c>
      <c r="AF371" s="58">
        <v>1.0</v>
      </c>
      <c r="AG371" s="58" t="s">
        <v>1968</v>
      </c>
      <c r="AJ371" s="58" t="s">
        <v>2137</v>
      </c>
    </row>
    <row r="372" ht="22.5" customHeight="1">
      <c r="A372" s="58">
        <v>371.0</v>
      </c>
      <c r="B372" s="253"/>
      <c r="C372" s="253">
        <v>2.10001103261108E14</v>
      </c>
      <c r="D372" s="58" t="s">
        <v>1563</v>
      </c>
      <c r="E372" s="255">
        <v>45835.797685185185</v>
      </c>
      <c r="F372" s="255">
        <v>45835.79787037037</v>
      </c>
      <c r="G372" s="255">
        <v>45835.833090277774</v>
      </c>
      <c r="H372" s="58">
        <v>26.0</v>
      </c>
      <c r="I372" s="225">
        <v>1716.0</v>
      </c>
      <c r="J372" s="225" t="e">
        <v>#N/A</v>
      </c>
      <c r="K372" s="225" t="e">
        <v>#N/A</v>
      </c>
      <c r="L372" s="225">
        <v>76.0</v>
      </c>
      <c r="M372" s="225">
        <v>37.25</v>
      </c>
      <c r="N372" s="225">
        <v>37.25</v>
      </c>
      <c r="O372" s="225">
        <v>0.0</v>
      </c>
      <c r="P372" s="225">
        <v>0.75</v>
      </c>
      <c r="Q372" s="225">
        <v>0.75</v>
      </c>
      <c r="R372" s="225">
        <v>0.0</v>
      </c>
      <c r="S372" s="225">
        <v>0.0</v>
      </c>
      <c r="T372" s="225">
        <v>0.0</v>
      </c>
      <c r="U372" s="225">
        <v>0.0</v>
      </c>
      <c r="V372" s="58" t="b">
        <v>0</v>
      </c>
      <c r="W372" s="58" t="b">
        <v>0</v>
      </c>
      <c r="X372" s="58" t="b">
        <v>0</v>
      </c>
      <c r="Y372" s="225">
        <v>0.0</v>
      </c>
      <c r="Z372" s="225">
        <v>120.0</v>
      </c>
      <c r="AA372" s="225">
        <v>30.0</v>
      </c>
      <c r="AB372" s="254"/>
      <c r="AC372" s="254"/>
      <c r="AD372" s="254"/>
      <c r="AE372" s="58" t="s">
        <v>1967</v>
      </c>
      <c r="AF372" s="58">
        <v>3.0</v>
      </c>
      <c r="AG372" s="58" t="s">
        <v>1968</v>
      </c>
      <c r="AJ372" s="58" t="s">
        <v>2144</v>
      </c>
      <c r="AK372" s="58" t="s">
        <v>2162</v>
      </c>
      <c r="AL372" s="58" t="s">
        <v>2163</v>
      </c>
    </row>
    <row r="373" ht="22.5" customHeight="1">
      <c r="A373" s="58">
        <v>372.0</v>
      </c>
      <c r="B373" s="253"/>
      <c r="C373" s="253">
        <v>2.10002163239374E14</v>
      </c>
      <c r="D373" s="58" t="s">
        <v>1563</v>
      </c>
      <c r="E373" s="255">
        <v>45835.81</v>
      </c>
      <c r="F373" s="255">
        <v>45835.81015046296</v>
      </c>
      <c r="G373" s="255">
        <v>45835.85820601852</v>
      </c>
      <c r="H373" s="58">
        <v>26.0</v>
      </c>
      <c r="I373" s="225">
        <v>509.0</v>
      </c>
      <c r="J373" s="225" t="e">
        <v>#N/A</v>
      </c>
      <c r="K373" s="225" t="e">
        <v>#N/A</v>
      </c>
      <c r="L373" s="225">
        <v>24.26</v>
      </c>
      <c r="M373" s="225">
        <v>11.75</v>
      </c>
      <c r="N373" s="225">
        <v>11.75</v>
      </c>
      <c r="O373" s="225">
        <v>0.0</v>
      </c>
      <c r="P373" s="225">
        <v>0.38</v>
      </c>
      <c r="Q373" s="225">
        <v>0.38</v>
      </c>
      <c r="R373" s="225">
        <v>0.0</v>
      </c>
      <c r="S373" s="225">
        <v>0.0</v>
      </c>
      <c r="T373" s="225">
        <v>0.0</v>
      </c>
      <c r="U373" s="225">
        <v>0.0</v>
      </c>
      <c r="V373" s="58" t="b">
        <v>0</v>
      </c>
      <c r="W373" s="58" t="b">
        <v>0</v>
      </c>
      <c r="X373" s="58" t="b">
        <v>0</v>
      </c>
      <c r="Y373" s="225">
        <v>0.0</v>
      </c>
      <c r="Z373" s="225">
        <v>0.0</v>
      </c>
      <c r="AA373" s="225">
        <v>15.0</v>
      </c>
      <c r="AB373" s="254"/>
      <c r="AC373" s="254"/>
      <c r="AD373" s="254"/>
      <c r="AE373" s="58" t="s">
        <v>1967</v>
      </c>
      <c r="AF373" s="58">
        <v>1.0</v>
      </c>
      <c r="AG373" s="58" t="s">
        <v>1968</v>
      </c>
      <c r="AJ373" s="58" t="s">
        <v>2164</v>
      </c>
    </row>
    <row r="374" ht="22.5" customHeight="1">
      <c r="A374" s="58">
        <v>373.0</v>
      </c>
      <c r="B374" s="253"/>
      <c r="C374" s="253">
        <v>2.100083783075E14</v>
      </c>
      <c r="D374" s="58" t="s">
        <v>1563</v>
      </c>
      <c r="E374" s="255">
        <v>45835.88186342592</v>
      </c>
      <c r="F374" s="255">
        <v>45835.88208333333</v>
      </c>
      <c r="G374" s="255">
        <v>45835.90657407408</v>
      </c>
      <c r="H374" s="58">
        <v>26.0</v>
      </c>
      <c r="I374" s="225">
        <v>718.0</v>
      </c>
      <c r="J374" s="225" t="e">
        <v>#N/A</v>
      </c>
      <c r="K374" s="225" t="e">
        <v>#N/A</v>
      </c>
      <c r="L374" s="225">
        <v>28.5</v>
      </c>
      <c r="M374" s="225">
        <v>14.0</v>
      </c>
      <c r="N374" s="225">
        <v>14.0</v>
      </c>
      <c r="O374" s="225">
        <v>0.0</v>
      </c>
      <c r="P374" s="225">
        <v>0.25</v>
      </c>
      <c r="Q374" s="225">
        <v>0.25</v>
      </c>
      <c r="R374" s="225">
        <v>0.0</v>
      </c>
      <c r="S374" s="225">
        <v>0.0</v>
      </c>
      <c r="T374" s="225">
        <v>0.0</v>
      </c>
      <c r="U374" s="225">
        <v>0.0</v>
      </c>
      <c r="V374" s="58" t="b">
        <v>0</v>
      </c>
      <c r="W374" s="58" t="b">
        <v>0</v>
      </c>
      <c r="X374" s="58" t="b">
        <v>0</v>
      </c>
      <c r="Y374" s="225">
        <v>0.0</v>
      </c>
      <c r="Z374" s="225">
        <v>120.0</v>
      </c>
      <c r="AA374" s="225">
        <v>10.0</v>
      </c>
      <c r="AB374" s="254"/>
      <c r="AC374" s="254"/>
      <c r="AD374" s="254"/>
      <c r="AE374" s="58" t="s">
        <v>1967</v>
      </c>
      <c r="AF374" s="58">
        <v>1.0</v>
      </c>
      <c r="AG374" s="58" t="s">
        <v>1968</v>
      </c>
      <c r="AJ374" s="58" t="s">
        <v>2142</v>
      </c>
    </row>
    <row r="375" ht="22.5" customHeight="1">
      <c r="A375" s="58">
        <v>374.0</v>
      </c>
      <c r="B375" s="253"/>
      <c r="C375" s="253">
        <v>2.10009364206114E14</v>
      </c>
      <c r="D375" s="58" t="s">
        <v>1563</v>
      </c>
      <c r="E375" s="255">
        <v>45835.893125</v>
      </c>
      <c r="F375" s="255">
        <v>45835.893275462964</v>
      </c>
      <c r="G375" s="255">
        <v>45835.922106481485</v>
      </c>
      <c r="H375" s="58">
        <v>26.0</v>
      </c>
      <c r="I375" s="225">
        <v>3239.0</v>
      </c>
      <c r="J375" s="225" t="e">
        <v>#N/A</v>
      </c>
      <c r="K375" s="225" t="e">
        <v>#N/A</v>
      </c>
      <c r="L375" s="225">
        <v>148.5</v>
      </c>
      <c r="M375" s="225">
        <v>73.25</v>
      </c>
      <c r="N375" s="225">
        <v>73.25</v>
      </c>
      <c r="O375" s="225">
        <v>0.0</v>
      </c>
      <c r="P375" s="225">
        <v>1.0</v>
      </c>
      <c r="Q375" s="225">
        <v>1.0</v>
      </c>
      <c r="R375" s="225">
        <v>0.0</v>
      </c>
      <c r="S375" s="225">
        <v>0.0</v>
      </c>
      <c r="T375" s="225">
        <v>0.0</v>
      </c>
      <c r="U375" s="225">
        <v>0.0</v>
      </c>
      <c r="V375" s="58" t="b">
        <v>0</v>
      </c>
      <c r="W375" s="58" t="b">
        <v>0</v>
      </c>
      <c r="X375" s="58" t="b">
        <v>0</v>
      </c>
      <c r="Y375" s="225">
        <v>0.0</v>
      </c>
      <c r="Z375" s="225">
        <v>119.99</v>
      </c>
      <c r="AA375" s="225">
        <v>40.0</v>
      </c>
      <c r="AB375" s="254"/>
      <c r="AC375" s="254"/>
      <c r="AD375" s="254"/>
      <c r="AE375" s="58" t="s">
        <v>1967</v>
      </c>
      <c r="AF375" s="58">
        <v>3.0</v>
      </c>
      <c r="AG375" s="58" t="s">
        <v>1968</v>
      </c>
      <c r="AJ375" s="58" t="s">
        <v>2165</v>
      </c>
      <c r="AK375" s="58" t="s">
        <v>2153</v>
      </c>
      <c r="AL375" s="58" t="s">
        <v>2141</v>
      </c>
    </row>
    <row r="376" ht="22.5" customHeight="1">
      <c r="A376" s="58">
        <v>375.0</v>
      </c>
      <c r="B376" s="253"/>
      <c r="C376" s="253">
        <v>2.10011881818715E14</v>
      </c>
      <c r="D376" s="58" t="s">
        <v>1563</v>
      </c>
      <c r="E376" s="255">
        <v>45835.922418981485</v>
      </c>
      <c r="F376" s="255">
        <v>45835.92252314815</v>
      </c>
      <c r="G376" s="255">
        <v>45835.95165509259</v>
      </c>
      <c r="H376" s="58">
        <v>26.0</v>
      </c>
      <c r="I376" s="225">
        <v>1138.0</v>
      </c>
      <c r="J376" s="225" t="e">
        <v>#N/A</v>
      </c>
      <c r="K376" s="225" t="e">
        <v>#N/A</v>
      </c>
      <c r="L376" s="225">
        <v>48.5</v>
      </c>
      <c r="M376" s="225">
        <v>23.75</v>
      </c>
      <c r="N376" s="225">
        <v>23.75</v>
      </c>
      <c r="O376" s="225">
        <v>0.0</v>
      </c>
      <c r="P376" s="225">
        <v>0.5</v>
      </c>
      <c r="Q376" s="225">
        <v>0.5</v>
      </c>
      <c r="R376" s="225">
        <v>0.0</v>
      </c>
      <c r="S376" s="225">
        <v>0.0</v>
      </c>
      <c r="T376" s="225">
        <v>0.0</v>
      </c>
      <c r="U376" s="225">
        <v>0.0</v>
      </c>
      <c r="V376" s="58" t="b">
        <v>0</v>
      </c>
      <c r="W376" s="58" t="b">
        <v>0</v>
      </c>
      <c r="X376" s="58" t="b">
        <v>0</v>
      </c>
      <c r="Y376" s="225">
        <v>0.0</v>
      </c>
      <c r="Z376" s="225">
        <v>120.0</v>
      </c>
      <c r="AA376" s="225">
        <v>20.0</v>
      </c>
      <c r="AB376" s="254"/>
      <c r="AC376" s="254"/>
      <c r="AD376" s="254"/>
      <c r="AE376" s="58" t="s">
        <v>1967</v>
      </c>
      <c r="AF376" s="58">
        <v>2.0</v>
      </c>
      <c r="AG376" s="58" t="s">
        <v>1968</v>
      </c>
      <c r="AJ376" s="58" t="s">
        <v>2166</v>
      </c>
      <c r="AK376" s="58" t="s">
        <v>2144</v>
      </c>
    </row>
    <row r="377" ht="22.5" customHeight="1">
      <c r="A377" s="58">
        <v>376.0</v>
      </c>
      <c r="B377" s="253"/>
      <c r="C377" s="253">
        <v>2.10063409476861E14</v>
      </c>
      <c r="D377" s="58" t="s">
        <v>1563</v>
      </c>
      <c r="E377" s="255">
        <v>45836.518854166665</v>
      </c>
      <c r="F377" s="255">
        <v>45836.51913194444</v>
      </c>
      <c r="G377" s="255">
        <v>45836.5459837963</v>
      </c>
      <c r="H377" s="58">
        <v>26.0</v>
      </c>
      <c r="I377" s="225">
        <v>718.0</v>
      </c>
      <c r="J377" s="225" t="e">
        <v>#N/A</v>
      </c>
      <c r="K377" s="225" t="e">
        <v>#N/A</v>
      </c>
      <c r="L377" s="225">
        <v>28.5</v>
      </c>
      <c r="M377" s="225">
        <v>14.0</v>
      </c>
      <c r="N377" s="225">
        <v>14.0</v>
      </c>
      <c r="O377" s="225">
        <v>0.0</v>
      </c>
      <c r="P377" s="225">
        <v>0.25</v>
      </c>
      <c r="Q377" s="225">
        <v>0.25</v>
      </c>
      <c r="R377" s="225">
        <v>0.0</v>
      </c>
      <c r="S377" s="225">
        <v>0.0</v>
      </c>
      <c r="T377" s="225">
        <v>0.0</v>
      </c>
      <c r="U377" s="225">
        <v>0.0</v>
      </c>
      <c r="V377" s="58" t="b">
        <v>0</v>
      </c>
      <c r="W377" s="58" t="b">
        <v>0</v>
      </c>
      <c r="X377" s="58" t="b">
        <v>0</v>
      </c>
      <c r="Y377" s="225">
        <v>0.0</v>
      </c>
      <c r="Z377" s="225">
        <v>120.0</v>
      </c>
      <c r="AA377" s="225">
        <v>10.0</v>
      </c>
      <c r="AB377" s="254"/>
      <c r="AC377" s="254"/>
      <c r="AD377" s="254"/>
      <c r="AE377" s="58" t="s">
        <v>1967</v>
      </c>
      <c r="AF377" s="58">
        <v>1.0</v>
      </c>
      <c r="AG377" s="58" t="s">
        <v>1968</v>
      </c>
      <c r="AJ377" s="58" t="s">
        <v>2145</v>
      </c>
    </row>
    <row r="378" ht="22.5" customHeight="1">
      <c r="A378" s="58">
        <v>377.0</v>
      </c>
      <c r="B378" s="253"/>
      <c r="C378" s="253">
        <v>2.10065160833316E14</v>
      </c>
      <c r="D378" s="58" t="s">
        <v>1563</v>
      </c>
      <c r="E378" s="255">
        <v>45836.540601851855</v>
      </c>
      <c r="F378" s="255">
        <v>45836.540821759256</v>
      </c>
      <c r="G378" s="255">
        <v>45836.57630787037</v>
      </c>
      <c r="H378" s="58">
        <v>26.0</v>
      </c>
      <c r="I378" s="225">
        <v>1459.0</v>
      </c>
      <c r="J378" s="225" t="e">
        <v>#N/A</v>
      </c>
      <c r="K378" s="225" t="e">
        <v>#N/A</v>
      </c>
      <c r="L378" s="225">
        <v>69.5</v>
      </c>
      <c r="M378" s="225">
        <v>34.0</v>
      </c>
      <c r="N378" s="225">
        <v>34.0</v>
      </c>
      <c r="O378" s="225">
        <v>0.0</v>
      </c>
      <c r="P378" s="225">
        <v>0.75</v>
      </c>
      <c r="Q378" s="225">
        <v>0.75</v>
      </c>
      <c r="R378" s="225">
        <v>0.0</v>
      </c>
      <c r="S378" s="225">
        <v>0.0</v>
      </c>
      <c r="T378" s="225">
        <v>0.0</v>
      </c>
      <c r="U378" s="225">
        <v>0.0</v>
      </c>
      <c r="V378" s="58" t="b">
        <v>0</v>
      </c>
      <c r="W378" s="58" t="b">
        <v>0</v>
      </c>
      <c r="X378" s="58" t="b">
        <v>0</v>
      </c>
      <c r="Y378" s="225">
        <v>0.0</v>
      </c>
      <c r="Z378" s="225">
        <v>0.0</v>
      </c>
      <c r="AA378" s="225">
        <v>30.0</v>
      </c>
      <c r="AB378" s="254"/>
      <c r="AC378" s="254"/>
      <c r="AD378" s="254"/>
      <c r="AE378" s="58" t="s">
        <v>1967</v>
      </c>
      <c r="AF378" s="58">
        <v>3.0</v>
      </c>
      <c r="AG378" s="58" t="s">
        <v>1968</v>
      </c>
      <c r="AJ378" s="58" t="s">
        <v>2261</v>
      </c>
      <c r="AK378" s="58" t="s">
        <v>2168</v>
      </c>
      <c r="AL378" s="58" t="s">
        <v>2169</v>
      </c>
    </row>
    <row r="379" ht="22.5" customHeight="1">
      <c r="A379" s="58">
        <v>378.0</v>
      </c>
      <c r="B379" s="253"/>
      <c r="C379" s="253">
        <v>2.10065450968162E14</v>
      </c>
      <c r="D379" s="58" t="s">
        <v>1563</v>
      </c>
      <c r="E379" s="255">
        <v>45836.54244212963</v>
      </c>
      <c r="F379" s="255">
        <v>45836.54258101852</v>
      </c>
      <c r="G379" s="255">
        <v>45836.563425925924</v>
      </c>
      <c r="H379" s="58">
        <v>26.0</v>
      </c>
      <c r="I379" s="225">
        <v>514.0</v>
      </c>
      <c r="J379" s="225" t="e">
        <v>#N/A</v>
      </c>
      <c r="K379" s="225" t="e">
        <v>#N/A</v>
      </c>
      <c r="L379" s="225">
        <v>24.5</v>
      </c>
      <c r="M379" s="225">
        <v>12.0</v>
      </c>
      <c r="N379" s="225">
        <v>12.0</v>
      </c>
      <c r="O379" s="225">
        <v>0.0</v>
      </c>
      <c r="P379" s="225">
        <v>0.25</v>
      </c>
      <c r="Q379" s="225">
        <v>0.25</v>
      </c>
      <c r="R379" s="225">
        <v>0.0</v>
      </c>
      <c r="S379" s="225">
        <v>0.0</v>
      </c>
      <c r="T379" s="225">
        <v>0.0</v>
      </c>
      <c r="U379" s="225">
        <v>0.0</v>
      </c>
      <c r="V379" s="58" t="b">
        <v>0</v>
      </c>
      <c r="W379" s="58" t="b">
        <v>0</v>
      </c>
      <c r="X379" s="58" t="b">
        <v>0</v>
      </c>
      <c r="Y379" s="225">
        <v>0.0</v>
      </c>
      <c r="Z379" s="225">
        <v>0.0</v>
      </c>
      <c r="AA379" s="225">
        <v>10.0</v>
      </c>
      <c r="AB379" s="254"/>
      <c r="AC379" s="254"/>
      <c r="AD379" s="254"/>
      <c r="AE379" s="58" t="s">
        <v>1967</v>
      </c>
      <c r="AF379" s="58">
        <v>1.0</v>
      </c>
      <c r="AG379" s="58" t="s">
        <v>1968</v>
      </c>
      <c r="AJ379" s="58" t="s">
        <v>2261</v>
      </c>
    </row>
    <row r="380" ht="22.5" customHeight="1">
      <c r="A380" s="58">
        <v>379.0</v>
      </c>
      <c r="B380" s="253"/>
      <c r="C380" s="253">
        <v>2.10065965766224E14</v>
      </c>
      <c r="D380" s="58" t="s">
        <v>1563</v>
      </c>
      <c r="E380" s="255">
        <v>45836.54837962963</v>
      </c>
      <c r="F380" s="255">
        <v>45836.54856481482</v>
      </c>
      <c r="G380" s="255">
        <v>45836.57366898148</v>
      </c>
      <c r="H380" s="58">
        <v>26.0</v>
      </c>
      <c r="I380" s="225">
        <v>613.0</v>
      </c>
      <c r="J380" s="225" t="e">
        <v>#N/A</v>
      </c>
      <c r="K380" s="225" t="e">
        <v>#N/A</v>
      </c>
      <c r="L380" s="225">
        <v>23.5</v>
      </c>
      <c r="M380" s="225">
        <v>11.5</v>
      </c>
      <c r="N380" s="225">
        <v>11.5</v>
      </c>
      <c r="O380" s="225">
        <v>0.0</v>
      </c>
      <c r="P380" s="225">
        <v>0.25</v>
      </c>
      <c r="Q380" s="225">
        <v>0.25</v>
      </c>
      <c r="R380" s="225">
        <v>0.0</v>
      </c>
      <c r="S380" s="225">
        <v>0.0</v>
      </c>
      <c r="T380" s="225">
        <v>0.0</v>
      </c>
      <c r="U380" s="225">
        <v>0.0</v>
      </c>
      <c r="V380" s="58" t="b">
        <v>0</v>
      </c>
      <c r="W380" s="58" t="b">
        <v>0</v>
      </c>
      <c r="X380" s="58" t="b">
        <v>0</v>
      </c>
      <c r="Y380" s="225">
        <v>0.0</v>
      </c>
      <c r="Z380" s="225">
        <v>120.0</v>
      </c>
      <c r="AA380" s="225">
        <v>10.0</v>
      </c>
      <c r="AB380" s="254"/>
      <c r="AC380" s="254"/>
      <c r="AD380" s="254"/>
      <c r="AE380" s="58" t="s">
        <v>1967</v>
      </c>
      <c r="AF380" s="58">
        <v>1.0</v>
      </c>
      <c r="AG380" s="58" t="s">
        <v>1968</v>
      </c>
      <c r="AJ380" s="58" t="s">
        <v>2144</v>
      </c>
    </row>
    <row r="381" ht="22.5" customHeight="1">
      <c r="A381" s="58">
        <v>380.0</v>
      </c>
      <c r="B381" s="253"/>
      <c r="C381" s="253">
        <v>2.10084111508044E14</v>
      </c>
      <c r="D381" s="58" t="s">
        <v>1563</v>
      </c>
      <c r="E381" s="255">
        <v>45836.75850694445</v>
      </c>
      <c r="F381" s="255">
        <v>45836.75863425926</v>
      </c>
      <c r="G381" s="255">
        <v>45836.78592592593</v>
      </c>
      <c r="H381" s="58">
        <v>26.0</v>
      </c>
      <c r="I381" s="225">
        <v>1548.0</v>
      </c>
      <c r="J381" s="225" t="e">
        <v>#N/A</v>
      </c>
      <c r="K381" s="225" t="e">
        <v>#N/A</v>
      </c>
      <c r="L381" s="225">
        <v>68.0</v>
      </c>
      <c r="M381" s="225">
        <v>33.75</v>
      </c>
      <c r="N381" s="225">
        <v>33.75</v>
      </c>
      <c r="O381" s="225">
        <v>0.0</v>
      </c>
      <c r="P381" s="225">
        <v>0.25</v>
      </c>
      <c r="Q381" s="225">
        <v>0.25</v>
      </c>
      <c r="R381" s="225">
        <v>0.0</v>
      </c>
      <c r="S381" s="225">
        <v>0.0</v>
      </c>
      <c r="T381" s="225">
        <v>0.0</v>
      </c>
      <c r="U381" s="225">
        <v>0.0</v>
      </c>
      <c r="V381" s="58" t="b">
        <v>0</v>
      </c>
      <c r="W381" s="58" t="b">
        <v>0</v>
      </c>
      <c r="X381" s="58" t="b">
        <v>0</v>
      </c>
      <c r="Y381" s="225">
        <v>0.0</v>
      </c>
      <c r="Z381" s="225">
        <v>120.0</v>
      </c>
      <c r="AA381" s="225">
        <v>10.0</v>
      </c>
      <c r="AB381" s="254"/>
      <c r="AC381" s="254"/>
      <c r="AD381" s="254"/>
      <c r="AE381" s="58" t="s">
        <v>1967</v>
      </c>
      <c r="AF381" s="58">
        <v>2.0</v>
      </c>
      <c r="AG381" s="58" t="s">
        <v>1968</v>
      </c>
      <c r="AJ381" s="58" t="s">
        <v>2170</v>
      </c>
      <c r="AK381" s="58" t="s">
        <v>2138</v>
      </c>
    </row>
    <row r="382" ht="22.5" customHeight="1">
      <c r="A382" s="58">
        <v>381.0</v>
      </c>
      <c r="B382" s="253"/>
      <c r="C382" s="253">
        <v>2.10088154759947E14</v>
      </c>
      <c r="D382" s="58" t="s">
        <v>1563</v>
      </c>
      <c r="E382" s="255">
        <v>45836.805185185185</v>
      </c>
      <c r="F382" s="255">
        <v>45836.80533564815</v>
      </c>
      <c r="G382" s="255">
        <v>45836.83797453704</v>
      </c>
      <c r="H382" s="58">
        <v>26.0</v>
      </c>
      <c r="I382" s="225">
        <v>1931.0</v>
      </c>
      <c r="J382" s="225" t="e">
        <v>#N/A</v>
      </c>
      <c r="K382" s="225" t="e">
        <v>#N/A</v>
      </c>
      <c r="L382" s="225">
        <v>86.26</v>
      </c>
      <c r="M382" s="225">
        <v>42.5</v>
      </c>
      <c r="N382" s="225">
        <v>42.5</v>
      </c>
      <c r="O382" s="225">
        <v>0.0</v>
      </c>
      <c r="P382" s="225">
        <v>0.63</v>
      </c>
      <c r="Q382" s="225">
        <v>0.63</v>
      </c>
      <c r="R382" s="225">
        <v>0.0</v>
      </c>
      <c r="S382" s="225">
        <v>0.0</v>
      </c>
      <c r="T382" s="225">
        <v>0.0</v>
      </c>
      <c r="U382" s="225">
        <v>0.0</v>
      </c>
      <c r="V382" s="58" t="b">
        <v>0</v>
      </c>
      <c r="W382" s="58" t="b">
        <v>0</v>
      </c>
      <c r="X382" s="58" t="b">
        <v>0</v>
      </c>
      <c r="Y382" s="225">
        <v>0.0</v>
      </c>
      <c r="Z382" s="225">
        <v>120.0</v>
      </c>
      <c r="AA382" s="225">
        <v>25.0</v>
      </c>
      <c r="AB382" s="254"/>
      <c r="AC382" s="254"/>
      <c r="AD382" s="254"/>
      <c r="AE382" s="58" t="s">
        <v>1967</v>
      </c>
      <c r="AF382" s="58">
        <v>2.0</v>
      </c>
      <c r="AG382" s="58" t="s">
        <v>1968</v>
      </c>
      <c r="AJ382" s="58" t="s">
        <v>2171</v>
      </c>
      <c r="AK382" s="58" t="s">
        <v>2172</v>
      </c>
    </row>
    <row r="383" ht="22.5" customHeight="1">
      <c r="A383" s="58">
        <v>382.0</v>
      </c>
      <c r="B383" s="253"/>
      <c r="C383" s="253">
        <v>2.100894535031E14</v>
      </c>
      <c r="D383" s="58" t="s">
        <v>1563</v>
      </c>
      <c r="E383" s="255">
        <v>45836.820243055554</v>
      </c>
      <c r="F383" s="255">
        <v>45836.820335648146</v>
      </c>
      <c r="G383" s="255">
        <v>45836.846724537034</v>
      </c>
      <c r="H383" s="58">
        <v>26.0</v>
      </c>
      <c r="I383" s="225">
        <v>624.0</v>
      </c>
      <c r="J383" s="225" t="e">
        <v>#N/A</v>
      </c>
      <c r="K383" s="225" t="e">
        <v>#N/A</v>
      </c>
      <c r="L383" s="225">
        <v>24.0</v>
      </c>
      <c r="M383" s="225">
        <v>11.75</v>
      </c>
      <c r="N383" s="225">
        <v>11.75</v>
      </c>
      <c r="O383" s="225">
        <v>0.0</v>
      </c>
      <c r="P383" s="225">
        <v>0.25</v>
      </c>
      <c r="Q383" s="225">
        <v>0.25</v>
      </c>
      <c r="R383" s="225">
        <v>0.0</v>
      </c>
      <c r="S383" s="225">
        <v>0.0</v>
      </c>
      <c r="T383" s="225">
        <v>0.0</v>
      </c>
      <c r="U383" s="225">
        <v>0.0</v>
      </c>
      <c r="V383" s="58" t="b">
        <v>0</v>
      </c>
      <c r="W383" s="58" t="b">
        <v>0</v>
      </c>
      <c r="X383" s="58" t="b">
        <v>0</v>
      </c>
      <c r="Y383" s="225">
        <v>0.0</v>
      </c>
      <c r="Z383" s="225">
        <v>120.0</v>
      </c>
      <c r="AA383" s="225">
        <v>10.0</v>
      </c>
      <c r="AB383" s="254"/>
      <c r="AC383" s="254"/>
      <c r="AD383" s="254"/>
      <c r="AE383" s="58" t="s">
        <v>1967</v>
      </c>
      <c r="AF383" s="58">
        <v>1.0</v>
      </c>
      <c r="AG383" s="58" t="s">
        <v>1968</v>
      </c>
      <c r="AJ383" s="58" t="s">
        <v>2173</v>
      </c>
    </row>
    <row r="384" ht="22.5" customHeight="1">
      <c r="A384" s="58">
        <v>383.0</v>
      </c>
      <c r="B384" s="253"/>
      <c r="C384" s="253">
        <v>2.10092329225262E14</v>
      </c>
      <c r="D384" s="58" t="s">
        <v>1563</v>
      </c>
      <c r="E384" s="255">
        <v>45836.85362268519</v>
      </c>
      <c r="F384" s="255">
        <v>45836.853784722225</v>
      </c>
      <c r="G384" s="255">
        <v>45836.89278935185</v>
      </c>
      <c r="H384" s="58">
        <v>26.0</v>
      </c>
      <c r="I384" s="225">
        <v>3044.0</v>
      </c>
      <c r="J384" s="225" t="e">
        <v>#N/A</v>
      </c>
      <c r="K384" s="225" t="e">
        <v>#N/A</v>
      </c>
      <c r="L384" s="225">
        <v>139.26</v>
      </c>
      <c r="M384" s="225">
        <v>69.0</v>
      </c>
      <c r="N384" s="225">
        <v>69.0</v>
      </c>
      <c r="O384" s="225">
        <v>0.0</v>
      </c>
      <c r="P384" s="225">
        <v>0.63</v>
      </c>
      <c r="Q384" s="225">
        <v>0.63</v>
      </c>
      <c r="R384" s="225">
        <v>0.0</v>
      </c>
      <c r="S384" s="225">
        <v>0.0</v>
      </c>
      <c r="T384" s="225">
        <v>0.0</v>
      </c>
      <c r="U384" s="225">
        <v>0.0</v>
      </c>
      <c r="V384" s="58" t="b">
        <v>0</v>
      </c>
      <c r="W384" s="58" t="b">
        <v>0</v>
      </c>
      <c r="X384" s="58" t="b">
        <v>0</v>
      </c>
      <c r="Y384" s="225">
        <v>0.0</v>
      </c>
      <c r="Z384" s="225">
        <v>119.99</v>
      </c>
      <c r="AA384" s="225">
        <v>25.0</v>
      </c>
      <c r="AB384" s="254"/>
      <c r="AC384" s="254"/>
      <c r="AD384" s="254"/>
      <c r="AE384" s="58" t="s">
        <v>1967</v>
      </c>
      <c r="AF384" s="58">
        <v>3.0</v>
      </c>
      <c r="AG384" s="58" t="s">
        <v>1968</v>
      </c>
      <c r="AJ384" s="58" t="s">
        <v>2142</v>
      </c>
      <c r="AK384" s="58" t="s">
        <v>2137</v>
      </c>
      <c r="AL384" s="58" t="s">
        <v>2174</v>
      </c>
    </row>
    <row r="385" ht="22.5" customHeight="1">
      <c r="A385" s="58">
        <v>384.0</v>
      </c>
      <c r="B385" s="253"/>
      <c r="C385" s="253">
        <v>2.10096286797693E14</v>
      </c>
      <c r="D385" s="58" t="s">
        <v>1563</v>
      </c>
      <c r="E385" s="255">
        <v>45836.89962962963</v>
      </c>
      <c r="F385" s="255">
        <v>45836.89971064815</v>
      </c>
      <c r="G385" s="255">
        <v>45836.92119212963</v>
      </c>
      <c r="H385" s="58">
        <v>26.0</v>
      </c>
      <c r="I385" s="225">
        <v>1086.0</v>
      </c>
      <c r="J385" s="225" t="e">
        <v>#N/A</v>
      </c>
      <c r="K385" s="225" t="e">
        <v>#N/A</v>
      </c>
      <c r="L385" s="225">
        <v>46.0</v>
      </c>
      <c r="M385" s="225">
        <v>22.75</v>
      </c>
      <c r="N385" s="225">
        <v>22.75</v>
      </c>
      <c r="O385" s="225">
        <v>0.0</v>
      </c>
      <c r="P385" s="225">
        <v>0.25</v>
      </c>
      <c r="Q385" s="225">
        <v>0.25</v>
      </c>
      <c r="R385" s="225">
        <v>0.0</v>
      </c>
      <c r="S385" s="225">
        <v>0.0</v>
      </c>
      <c r="T385" s="225">
        <v>0.0</v>
      </c>
      <c r="U385" s="225">
        <v>0.0</v>
      </c>
      <c r="V385" s="58" t="b">
        <v>0</v>
      </c>
      <c r="W385" s="58" t="b">
        <v>0</v>
      </c>
      <c r="X385" s="58" t="b">
        <v>0</v>
      </c>
      <c r="Y385" s="225">
        <v>0.0</v>
      </c>
      <c r="Z385" s="225">
        <v>120.0</v>
      </c>
      <c r="AA385" s="225">
        <v>10.0</v>
      </c>
      <c r="AB385" s="254"/>
      <c r="AC385" s="254"/>
      <c r="AD385" s="254"/>
      <c r="AE385" s="58" t="s">
        <v>1967</v>
      </c>
      <c r="AF385" s="58">
        <v>1.0</v>
      </c>
      <c r="AG385" s="58" t="s">
        <v>1968</v>
      </c>
      <c r="AJ385" s="58" t="s">
        <v>2150</v>
      </c>
    </row>
    <row r="386" ht="22.5" customHeight="1">
      <c r="A386" s="58">
        <v>385.0</v>
      </c>
      <c r="B386" s="253"/>
      <c r="C386" s="253">
        <v>2.10102211783166E14</v>
      </c>
      <c r="D386" s="58" t="s">
        <v>1563</v>
      </c>
      <c r="E386" s="255">
        <v>45836.96787037037</v>
      </c>
      <c r="F386" s="255">
        <v>45836.96797453704</v>
      </c>
      <c r="G386" s="255">
        <v>45836.98925925926</v>
      </c>
      <c r="H386" s="58">
        <v>26.0</v>
      </c>
      <c r="I386" s="225">
        <v>613.0</v>
      </c>
      <c r="J386" s="225" t="e">
        <v>#N/A</v>
      </c>
      <c r="K386" s="225" t="e">
        <v>#N/A</v>
      </c>
      <c r="L386" s="225">
        <v>23.5</v>
      </c>
      <c r="M386" s="225">
        <v>11.5</v>
      </c>
      <c r="N386" s="225">
        <v>11.5</v>
      </c>
      <c r="O386" s="225">
        <v>0.0</v>
      </c>
      <c r="P386" s="225">
        <v>0.25</v>
      </c>
      <c r="Q386" s="225">
        <v>0.25</v>
      </c>
      <c r="R386" s="225">
        <v>0.0</v>
      </c>
      <c r="S386" s="225">
        <v>0.0</v>
      </c>
      <c r="T386" s="225">
        <v>0.0</v>
      </c>
      <c r="U386" s="225">
        <v>0.0</v>
      </c>
      <c r="V386" s="58" t="b">
        <v>0</v>
      </c>
      <c r="W386" s="58" t="b">
        <v>0</v>
      </c>
      <c r="X386" s="58" t="b">
        <v>0</v>
      </c>
      <c r="Y386" s="225">
        <v>0.0</v>
      </c>
      <c r="Z386" s="225">
        <v>120.0</v>
      </c>
      <c r="AA386" s="225">
        <v>10.0</v>
      </c>
      <c r="AB386" s="254"/>
      <c r="AC386" s="254"/>
      <c r="AD386" s="254"/>
      <c r="AE386" s="58" t="s">
        <v>1967</v>
      </c>
      <c r="AF386" s="58">
        <v>1.0</v>
      </c>
      <c r="AG386" s="58" t="s">
        <v>1968</v>
      </c>
      <c r="AJ386" s="58" t="s">
        <v>2175</v>
      </c>
    </row>
    <row r="387" ht="22.5" customHeight="1">
      <c r="A387" s="58">
        <v>386.0</v>
      </c>
      <c r="B387" s="253"/>
      <c r="C387" s="253">
        <v>2.10242922441681E14</v>
      </c>
      <c r="D387" s="58" t="s">
        <v>1563</v>
      </c>
      <c r="E387" s="255">
        <v>45838.596504629626</v>
      </c>
      <c r="F387" s="255">
        <v>45838.59663194444</v>
      </c>
      <c r="G387" s="255">
        <v>45838.62636574074</v>
      </c>
      <c r="H387" s="58">
        <v>27.0</v>
      </c>
      <c r="I387" s="225">
        <v>1191.0</v>
      </c>
      <c r="J387" s="225" t="e">
        <v>#N/A</v>
      </c>
      <c r="K387" s="225" t="e">
        <v>#N/A</v>
      </c>
      <c r="L387" s="225">
        <v>51.0</v>
      </c>
      <c r="M387" s="225">
        <v>25.0</v>
      </c>
      <c r="N387" s="225">
        <v>25.0</v>
      </c>
      <c r="O387" s="225">
        <v>0.0</v>
      </c>
      <c r="P387" s="225">
        <v>0.5</v>
      </c>
      <c r="Q387" s="225">
        <v>0.5</v>
      </c>
      <c r="R387" s="225">
        <v>0.0</v>
      </c>
      <c r="S387" s="225">
        <v>0.0</v>
      </c>
      <c r="T387" s="225">
        <v>0.0</v>
      </c>
      <c r="U387" s="225">
        <v>0.0</v>
      </c>
      <c r="V387" s="58" t="b">
        <v>0</v>
      </c>
      <c r="W387" s="58" t="b">
        <v>0</v>
      </c>
      <c r="X387" s="58" t="b">
        <v>0</v>
      </c>
      <c r="Y387" s="225">
        <v>0.0</v>
      </c>
      <c r="Z387" s="225">
        <v>120.0</v>
      </c>
      <c r="AA387" s="225">
        <v>20.0</v>
      </c>
      <c r="AB387" s="254"/>
      <c r="AC387" s="254"/>
      <c r="AD387" s="254"/>
      <c r="AE387" s="58" t="s">
        <v>1967</v>
      </c>
      <c r="AF387" s="58">
        <v>2.0</v>
      </c>
      <c r="AG387" s="58" t="s">
        <v>1968</v>
      </c>
      <c r="AJ387" s="58" t="s">
        <v>2169</v>
      </c>
      <c r="AK387" s="58" t="s">
        <v>2153</v>
      </c>
    </row>
    <row r="388" ht="22.5" customHeight="1">
      <c r="A388" s="58">
        <v>387.0</v>
      </c>
      <c r="B388" s="253"/>
      <c r="C388" s="253">
        <v>2.10252024326772E14</v>
      </c>
      <c r="D388" s="58" t="s">
        <v>1563</v>
      </c>
      <c r="E388" s="255">
        <v>45838.70208333333</v>
      </c>
      <c r="F388" s="255">
        <v>45838.70245370371</v>
      </c>
      <c r="G388" s="255">
        <v>45838.73810185185</v>
      </c>
      <c r="H388" s="58">
        <v>27.0</v>
      </c>
      <c r="I388" s="225">
        <v>1411.0</v>
      </c>
      <c r="J388" s="225" t="e">
        <v>#N/A</v>
      </c>
      <c r="K388" s="225" t="e">
        <v>#N/A</v>
      </c>
      <c r="L388" s="225">
        <v>61.5</v>
      </c>
      <c r="M388" s="225">
        <v>30.0</v>
      </c>
      <c r="N388" s="225">
        <v>30.0</v>
      </c>
      <c r="O388" s="225">
        <v>0.0</v>
      </c>
      <c r="P388" s="225">
        <v>0.75</v>
      </c>
      <c r="Q388" s="225">
        <v>0.75</v>
      </c>
      <c r="R388" s="225">
        <v>0.0</v>
      </c>
      <c r="S388" s="225">
        <v>0.0</v>
      </c>
      <c r="T388" s="225">
        <v>0.0</v>
      </c>
      <c r="U388" s="225">
        <v>0.0</v>
      </c>
      <c r="V388" s="58" t="b">
        <v>0</v>
      </c>
      <c r="W388" s="58" t="b">
        <v>0</v>
      </c>
      <c r="X388" s="58" t="b">
        <v>0</v>
      </c>
      <c r="Y388" s="225">
        <v>0.0</v>
      </c>
      <c r="Z388" s="225">
        <v>120.0</v>
      </c>
      <c r="AA388" s="225">
        <v>30.0</v>
      </c>
      <c r="AB388" s="254"/>
      <c r="AC388" s="254"/>
      <c r="AD388" s="254"/>
      <c r="AE388" s="58" t="s">
        <v>1967</v>
      </c>
      <c r="AF388" s="58">
        <v>3.0</v>
      </c>
      <c r="AG388" s="58" t="s">
        <v>1968</v>
      </c>
      <c r="AJ388" s="58" t="s">
        <v>2168</v>
      </c>
      <c r="AK388" s="58" t="s">
        <v>2163</v>
      </c>
      <c r="AL388" s="58" t="s">
        <v>2176</v>
      </c>
    </row>
    <row r="389" ht="22.5" customHeight="1">
      <c r="A389" s="58">
        <v>388.0</v>
      </c>
      <c r="B389" s="253"/>
      <c r="C389" s="253">
        <v>2.10257716984427E14</v>
      </c>
      <c r="D389" s="58" t="s">
        <v>1563</v>
      </c>
      <c r="E389" s="255">
        <v>45838.76778935185</v>
      </c>
      <c r="F389" s="255">
        <v>45838.76799768519</v>
      </c>
      <c r="G389" s="255">
        <v>45838.82418981481</v>
      </c>
      <c r="H389" s="58">
        <v>27.0</v>
      </c>
      <c r="I389" s="225">
        <v>2583.0</v>
      </c>
      <c r="J389" s="225" t="e">
        <v>#N/A</v>
      </c>
      <c r="K389" s="225" t="e">
        <v>#N/A</v>
      </c>
      <c r="L389" s="225">
        <v>123.0</v>
      </c>
      <c r="M389" s="225">
        <v>61.0</v>
      </c>
      <c r="N389" s="225">
        <v>61.0</v>
      </c>
      <c r="O389" s="225">
        <v>0.0</v>
      </c>
      <c r="P389" s="225">
        <v>0.5</v>
      </c>
      <c r="Q389" s="225">
        <v>0.5</v>
      </c>
      <c r="R389" s="225">
        <v>0.0</v>
      </c>
      <c r="S389" s="225">
        <v>0.0</v>
      </c>
      <c r="T389" s="225">
        <v>0.0</v>
      </c>
      <c r="U389" s="225">
        <v>0.0</v>
      </c>
      <c r="V389" s="58" t="b">
        <v>0</v>
      </c>
      <c r="W389" s="58" t="b">
        <v>0</v>
      </c>
      <c r="X389" s="58" t="b">
        <v>0</v>
      </c>
      <c r="Y389" s="225">
        <v>0.0</v>
      </c>
      <c r="Z389" s="225">
        <v>0.0</v>
      </c>
      <c r="AA389" s="225">
        <v>20.0</v>
      </c>
      <c r="AB389" s="254"/>
      <c r="AC389" s="254"/>
      <c r="AD389" s="254"/>
      <c r="AE389" s="58" t="s">
        <v>1967</v>
      </c>
      <c r="AF389" s="58">
        <v>4.0</v>
      </c>
      <c r="AG389" s="58" t="s">
        <v>1968</v>
      </c>
      <c r="AJ389" s="58" t="s">
        <v>2177</v>
      </c>
      <c r="AK389" s="58" t="s">
        <v>2178</v>
      </c>
      <c r="AL389" s="58" t="s">
        <v>2158</v>
      </c>
      <c r="AM389" s="58" t="s">
        <v>2179</v>
      </c>
    </row>
    <row r="390" ht="22.5" customHeight="1">
      <c r="A390" s="58">
        <v>389.0</v>
      </c>
      <c r="B390" s="253"/>
      <c r="C390" s="253">
        <v>2.10257886214935E14</v>
      </c>
      <c r="D390" s="58" t="s">
        <v>1563</v>
      </c>
      <c r="E390" s="255">
        <v>45838.76969907407</v>
      </c>
      <c r="F390" s="255">
        <v>45838.76986111111</v>
      </c>
      <c r="G390" s="255">
        <v>45838.796215277776</v>
      </c>
      <c r="H390" s="58">
        <v>27.0</v>
      </c>
      <c r="I390" s="225">
        <v>928.0</v>
      </c>
      <c r="J390" s="225" t="e">
        <v>#N/A</v>
      </c>
      <c r="K390" s="225" t="e">
        <v>#N/A</v>
      </c>
      <c r="L390" s="225">
        <v>38.5</v>
      </c>
      <c r="M390" s="225">
        <v>19.25</v>
      </c>
      <c r="N390" s="225">
        <v>19.25</v>
      </c>
      <c r="O390" s="225">
        <v>0.0</v>
      </c>
      <c r="P390" s="225">
        <v>0.0</v>
      </c>
      <c r="Q390" s="225">
        <v>0.0</v>
      </c>
      <c r="R390" s="225">
        <v>0.0</v>
      </c>
      <c r="S390" s="225">
        <v>0.0</v>
      </c>
      <c r="T390" s="225">
        <v>0.0</v>
      </c>
      <c r="U390" s="225">
        <v>0.0</v>
      </c>
      <c r="V390" s="58" t="b">
        <v>0</v>
      </c>
      <c r="W390" s="58" t="b">
        <v>0</v>
      </c>
      <c r="X390" s="58" t="b">
        <v>0</v>
      </c>
      <c r="Y390" s="225">
        <v>0.0</v>
      </c>
      <c r="Z390" s="225">
        <v>120.0</v>
      </c>
      <c r="AA390" s="225">
        <v>0.0</v>
      </c>
      <c r="AB390" s="254"/>
      <c r="AC390" s="254"/>
      <c r="AD390" s="254"/>
      <c r="AE390" s="58" t="s">
        <v>1967</v>
      </c>
      <c r="AF390" s="58">
        <v>1.0</v>
      </c>
      <c r="AG390" s="58" t="s">
        <v>1968</v>
      </c>
      <c r="AJ390" s="58" t="s">
        <v>2124</v>
      </c>
    </row>
    <row r="391" ht="22.5" customHeight="1">
      <c r="A391" s="58">
        <v>390.0</v>
      </c>
      <c r="B391" s="253"/>
      <c r="C391" s="253">
        <v>2.10259498604154E14</v>
      </c>
      <c r="D391" s="58" t="s">
        <v>1563</v>
      </c>
      <c r="E391" s="255">
        <v>45838.788356481484</v>
      </c>
      <c r="F391" s="255">
        <v>45838.788506944446</v>
      </c>
      <c r="G391" s="255">
        <v>45838.810208333336</v>
      </c>
      <c r="H391" s="58">
        <v>27.0</v>
      </c>
      <c r="I391" s="225">
        <v>771.0</v>
      </c>
      <c r="J391" s="225" t="e">
        <v>#N/A</v>
      </c>
      <c r="K391" s="225" t="e">
        <v>#N/A</v>
      </c>
      <c r="L391" s="225">
        <v>31.0</v>
      </c>
      <c r="M391" s="225">
        <v>15.25</v>
      </c>
      <c r="N391" s="225">
        <v>15.25</v>
      </c>
      <c r="O391" s="225">
        <v>0.0</v>
      </c>
      <c r="P391" s="225">
        <v>0.25</v>
      </c>
      <c r="Q391" s="225">
        <v>0.25</v>
      </c>
      <c r="R391" s="225">
        <v>0.0</v>
      </c>
      <c r="S391" s="225">
        <v>0.0</v>
      </c>
      <c r="T391" s="225">
        <v>0.0</v>
      </c>
      <c r="U391" s="225">
        <v>0.0</v>
      </c>
      <c r="V391" s="58" t="b">
        <v>0</v>
      </c>
      <c r="W391" s="58" t="b">
        <v>0</v>
      </c>
      <c r="X391" s="58" t="b">
        <v>0</v>
      </c>
      <c r="Y391" s="225">
        <v>0.0</v>
      </c>
      <c r="Z391" s="225">
        <v>120.0</v>
      </c>
      <c r="AA391" s="225">
        <v>10.0</v>
      </c>
      <c r="AB391" s="254"/>
      <c r="AC391" s="254"/>
      <c r="AD391" s="254"/>
      <c r="AE391" s="58" t="s">
        <v>1967</v>
      </c>
      <c r="AF391" s="58">
        <v>1.0</v>
      </c>
      <c r="AG391" s="58" t="s">
        <v>1968</v>
      </c>
      <c r="AJ391" s="58" t="s">
        <v>2147</v>
      </c>
    </row>
    <row r="392" ht="22.5" customHeight="1">
      <c r="A392" s="58">
        <v>391.0</v>
      </c>
      <c r="B392" s="253"/>
      <c r="C392" s="253">
        <v>2.10261185299748E14</v>
      </c>
      <c r="D392" s="58" t="s">
        <v>1563</v>
      </c>
      <c r="E392" s="255">
        <v>45838.807905092595</v>
      </c>
      <c r="F392" s="255">
        <v>45838.80799768519</v>
      </c>
      <c r="G392" s="255">
        <v>45838.837002314816</v>
      </c>
      <c r="H392" s="58">
        <v>27.0</v>
      </c>
      <c r="I392" s="225">
        <v>561.0</v>
      </c>
      <c r="J392" s="225" t="e">
        <v>#N/A</v>
      </c>
      <c r="K392" s="225" t="e">
        <v>#N/A</v>
      </c>
      <c r="L392" s="225">
        <v>21.0</v>
      </c>
      <c r="M392" s="225">
        <v>10.25</v>
      </c>
      <c r="N392" s="225">
        <v>10.25</v>
      </c>
      <c r="O392" s="225">
        <v>0.0</v>
      </c>
      <c r="P392" s="225">
        <v>0.25</v>
      </c>
      <c r="Q392" s="225">
        <v>0.25</v>
      </c>
      <c r="R392" s="225">
        <v>0.0</v>
      </c>
      <c r="S392" s="225">
        <v>0.0</v>
      </c>
      <c r="T392" s="225">
        <v>0.0</v>
      </c>
      <c r="U392" s="225">
        <v>0.0</v>
      </c>
      <c r="V392" s="58" t="b">
        <v>0</v>
      </c>
      <c r="W392" s="58" t="b">
        <v>0</v>
      </c>
      <c r="X392" s="58" t="b">
        <v>0</v>
      </c>
      <c r="Y392" s="225">
        <v>0.0</v>
      </c>
      <c r="Z392" s="225">
        <v>120.0</v>
      </c>
      <c r="AA392" s="225">
        <v>10.0</v>
      </c>
      <c r="AB392" s="254"/>
      <c r="AC392" s="254"/>
      <c r="AD392" s="254"/>
      <c r="AE392" s="58" t="s">
        <v>1967</v>
      </c>
      <c r="AF392" s="58">
        <v>1.0</v>
      </c>
      <c r="AG392" s="58" t="s">
        <v>1968</v>
      </c>
      <c r="AJ392" s="58" t="s">
        <v>2176</v>
      </c>
    </row>
    <row r="393" ht="22.5" customHeight="1">
      <c r="A393" s="58">
        <v>392.0</v>
      </c>
      <c r="B393" s="253"/>
      <c r="C393" s="253">
        <v>2.10265130498494E14</v>
      </c>
      <c r="D393" s="58" t="s">
        <v>1563</v>
      </c>
      <c r="E393" s="255">
        <v>45838.85356481482</v>
      </c>
      <c r="F393" s="255">
        <v>45838.853796296295</v>
      </c>
      <c r="G393" s="255">
        <v>45838.87894675926</v>
      </c>
      <c r="H393" s="58">
        <v>27.0</v>
      </c>
      <c r="I393" s="225">
        <v>928.0</v>
      </c>
      <c r="J393" s="225" t="e">
        <v>#N/A</v>
      </c>
      <c r="K393" s="225" t="e">
        <v>#N/A</v>
      </c>
      <c r="L393" s="225">
        <v>38.5</v>
      </c>
      <c r="M393" s="225">
        <v>19.0</v>
      </c>
      <c r="N393" s="225">
        <v>19.0</v>
      </c>
      <c r="O393" s="225">
        <v>0.0</v>
      </c>
      <c r="P393" s="225">
        <v>0.25</v>
      </c>
      <c r="Q393" s="225">
        <v>0.25</v>
      </c>
      <c r="R393" s="225">
        <v>0.0</v>
      </c>
      <c r="S393" s="225">
        <v>0.0</v>
      </c>
      <c r="T393" s="225">
        <v>0.0</v>
      </c>
      <c r="U393" s="225">
        <v>0.0</v>
      </c>
      <c r="V393" s="58" t="b">
        <v>0</v>
      </c>
      <c r="W393" s="58" t="b">
        <v>0</v>
      </c>
      <c r="X393" s="58" t="b">
        <v>0</v>
      </c>
      <c r="Y393" s="225">
        <v>0.0</v>
      </c>
      <c r="Z393" s="225">
        <v>120.0</v>
      </c>
      <c r="AA393" s="225">
        <v>10.0</v>
      </c>
      <c r="AB393" s="254"/>
      <c r="AC393" s="254"/>
      <c r="AD393" s="254"/>
      <c r="AE393" s="58" t="s">
        <v>1967</v>
      </c>
      <c r="AF393" s="58">
        <v>1.0</v>
      </c>
      <c r="AG393" s="58" t="s">
        <v>1968</v>
      </c>
      <c r="AJ393" s="58" t="s">
        <v>2159</v>
      </c>
    </row>
    <row r="394" ht="22.5" customHeight="1">
      <c r="A394" s="58">
        <v>393.0</v>
      </c>
      <c r="B394" s="253"/>
      <c r="C394" s="253">
        <v>2.10267839146227E14</v>
      </c>
      <c r="D394" s="58" t="s">
        <v>1563</v>
      </c>
      <c r="E394" s="255">
        <v>45838.8849537037</v>
      </c>
      <c r="F394" s="255">
        <v>45838.88506944444</v>
      </c>
      <c r="G394" s="255">
        <v>45838.90440972222</v>
      </c>
      <c r="H394" s="58">
        <v>27.0</v>
      </c>
      <c r="I394" s="225">
        <v>934.0</v>
      </c>
      <c r="J394" s="225" t="e">
        <v>#N/A</v>
      </c>
      <c r="K394" s="225" t="e">
        <v>#N/A</v>
      </c>
      <c r="L394" s="225">
        <v>44.5</v>
      </c>
      <c r="M394" s="225">
        <v>22.0</v>
      </c>
      <c r="N394" s="225">
        <v>22.0</v>
      </c>
      <c r="O394" s="225">
        <v>0.0</v>
      </c>
      <c r="P394" s="225">
        <v>0.25</v>
      </c>
      <c r="Q394" s="225">
        <v>0.25</v>
      </c>
      <c r="R394" s="225">
        <v>0.0</v>
      </c>
      <c r="S394" s="225">
        <v>0.0</v>
      </c>
      <c r="T394" s="225">
        <v>0.0</v>
      </c>
      <c r="U394" s="225">
        <v>0.0</v>
      </c>
      <c r="V394" s="58" t="b">
        <v>0</v>
      </c>
      <c r="W394" s="58" t="b">
        <v>0</v>
      </c>
      <c r="X394" s="58" t="b">
        <v>0</v>
      </c>
      <c r="Y394" s="225">
        <v>0.0</v>
      </c>
      <c r="Z394" s="225">
        <v>0.0</v>
      </c>
      <c r="AA394" s="225">
        <v>10.0</v>
      </c>
      <c r="AB394" s="254"/>
      <c r="AC394" s="254"/>
      <c r="AD394" s="254"/>
      <c r="AE394" s="58" t="s">
        <v>1967</v>
      </c>
      <c r="AF394" s="58">
        <v>1.0</v>
      </c>
      <c r="AG394" s="58" t="s">
        <v>1968</v>
      </c>
      <c r="AJ394" s="58" t="s">
        <v>2180</v>
      </c>
    </row>
    <row r="395" ht="22.5" customHeight="1">
      <c r="A395" s="58">
        <v>394.0</v>
      </c>
      <c r="B395" s="253"/>
      <c r="C395" s="253">
        <v>2.10270100653275E14</v>
      </c>
      <c r="D395" s="58" t="s">
        <v>1563</v>
      </c>
      <c r="E395" s="255">
        <v>45838.91153935185</v>
      </c>
      <c r="F395" s="255">
        <v>45838.91171296296</v>
      </c>
      <c r="G395" s="255">
        <v>45838.939305555556</v>
      </c>
      <c r="H395" s="58">
        <v>27.0</v>
      </c>
      <c r="I395" s="225">
        <v>624.0</v>
      </c>
      <c r="J395" s="225" t="e">
        <v>#N/A</v>
      </c>
      <c r="K395" s="225" t="e">
        <v>#N/A</v>
      </c>
      <c r="L395" s="225">
        <v>24.0</v>
      </c>
      <c r="M395" s="225">
        <v>11.75</v>
      </c>
      <c r="N395" s="225">
        <v>11.75</v>
      </c>
      <c r="O395" s="225">
        <v>0.0</v>
      </c>
      <c r="P395" s="225">
        <v>0.25</v>
      </c>
      <c r="Q395" s="225">
        <v>0.25</v>
      </c>
      <c r="R395" s="225">
        <v>0.0</v>
      </c>
      <c r="S395" s="225">
        <v>0.0</v>
      </c>
      <c r="T395" s="225">
        <v>0.0</v>
      </c>
      <c r="U395" s="225">
        <v>0.0</v>
      </c>
      <c r="V395" s="58" t="b">
        <v>0</v>
      </c>
      <c r="W395" s="58" t="b">
        <v>0</v>
      </c>
      <c r="X395" s="58" t="b">
        <v>0</v>
      </c>
      <c r="Y395" s="225">
        <v>0.0</v>
      </c>
      <c r="Z395" s="225">
        <v>120.0</v>
      </c>
      <c r="AA395" s="225">
        <v>10.0</v>
      </c>
      <c r="AB395" s="254"/>
      <c r="AC395" s="254"/>
      <c r="AD395" s="254"/>
      <c r="AE395" s="58" t="s">
        <v>1967</v>
      </c>
      <c r="AF395" s="58">
        <v>1.0</v>
      </c>
      <c r="AG395" s="58" t="s">
        <v>1968</v>
      </c>
      <c r="AJ395" s="58" t="s">
        <v>2173</v>
      </c>
    </row>
    <row r="396" ht="22.5" customHeight="1">
      <c r="A396" s="58">
        <v>395.0</v>
      </c>
      <c r="B396" s="253"/>
      <c r="C396" s="253">
        <v>2.1027254166342E14</v>
      </c>
      <c r="D396" s="58" t="s">
        <v>1563</v>
      </c>
      <c r="E396" s="255">
        <v>45838.93914351852</v>
      </c>
      <c r="F396" s="255">
        <v>45838.93927083333</v>
      </c>
      <c r="G396" s="255">
        <v>45838.96556712963</v>
      </c>
      <c r="H396" s="58">
        <v>27.0</v>
      </c>
      <c r="I396" s="225">
        <v>939.0</v>
      </c>
      <c r="J396" s="225" t="e">
        <v>#N/A</v>
      </c>
      <c r="K396" s="225" t="e">
        <v>#N/A</v>
      </c>
      <c r="L396" s="225">
        <v>39.0</v>
      </c>
      <c r="M396" s="225">
        <v>19.25</v>
      </c>
      <c r="N396" s="225">
        <v>19.25</v>
      </c>
      <c r="O396" s="225">
        <v>0.0</v>
      </c>
      <c r="P396" s="225">
        <v>0.25</v>
      </c>
      <c r="Q396" s="225">
        <v>0.25</v>
      </c>
      <c r="R396" s="225">
        <v>0.0</v>
      </c>
      <c r="S396" s="225">
        <v>0.0</v>
      </c>
      <c r="T396" s="225">
        <v>0.0</v>
      </c>
      <c r="U396" s="225">
        <v>0.0</v>
      </c>
      <c r="V396" s="58" t="b">
        <v>0</v>
      </c>
      <c r="W396" s="58" t="b">
        <v>0</v>
      </c>
      <c r="X396" s="58" t="b">
        <v>0</v>
      </c>
      <c r="Y396" s="225">
        <v>0.0</v>
      </c>
      <c r="Z396" s="225">
        <v>120.0</v>
      </c>
      <c r="AA396" s="225">
        <v>10.0</v>
      </c>
      <c r="AB396" s="254"/>
      <c r="AC396" s="254"/>
      <c r="AD396" s="254"/>
      <c r="AE396" s="58" t="s">
        <v>1991</v>
      </c>
      <c r="AF396" s="58">
        <v>1.0</v>
      </c>
      <c r="AG396" s="58" t="s">
        <v>1968</v>
      </c>
      <c r="AJ396" s="58" t="s">
        <v>2181</v>
      </c>
    </row>
    <row r="397" ht="22.5" customHeight="1">
      <c r="A397" s="58">
        <v>396.0</v>
      </c>
      <c r="B397" s="253"/>
      <c r="C397" s="253">
        <v>2.1032213113429E14</v>
      </c>
      <c r="D397" s="58" t="s">
        <v>1563</v>
      </c>
      <c r="E397" s="58">
        <v>45664.51328</v>
      </c>
      <c r="F397" s="58">
        <v>45664.51343</v>
      </c>
      <c r="G397" s="58">
        <v>45664.54021</v>
      </c>
      <c r="H397" s="58">
        <v>27.0</v>
      </c>
      <c r="I397" s="225">
        <v>592.0</v>
      </c>
      <c r="J397" s="225" t="e">
        <v>#N/A</v>
      </c>
      <c r="K397" s="225" t="e">
        <v>#N/A</v>
      </c>
      <c r="L397" s="225">
        <v>22.5</v>
      </c>
      <c r="M397" s="225">
        <v>11.0</v>
      </c>
      <c r="N397" s="225">
        <v>11.0</v>
      </c>
      <c r="O397" s="225">
        <v>0.0</v>
      </c>
      <c r="P397" s="225">
        <v>0.25</v>
      </c>
      <c r="Q397" s="225">
        <v>0.25</v>
      </c>
      <c r="R397" s="225">
        <v>0.0</v>
      </c>
      <c r="S397" s="225">
        <v>0.0</v>
      </c>
      <c r="T397" s="225">
        <v>0.0</v>
      </c>
      <c r="U397" s="225">
        <v>0.0</v>
      </c>
      <c r="V397" s="58" t="b">
        <v>0</v>
      </c>
      <c r="W397" s="58" t="b">
        <v>0</v>
      </c>
      <c r="X397" s="58" t="b">
        <v>0</v>
      </c>
      <c r="Y397" s="225">
        <v>0.0</v>
      </c>
      <c r="Z397" s="225">
        <v>120.0</v>
      </c>
      <c r="AA397" s="225">
        <v>10.0</v>
      </c>
      <c r="AB397" s="254"/>
      <c r="AC397" s="254"/>
      <c r="AD397" s="254"/>
      <c r="AE397" s="58" t="s">
        <v>1967</v>
      </c>
      <c r="AF397" s="58">
        <v>1.0</v>
      </c>
      <c r="AG397" s="58" t="s">
        <v>1968</v>
      </c>
      <c r="AJ397" s="58" t="s">
        <v>2153</v>
      </c>
    </row>
    <row r="398" ht="22.5" customHeight="1">
      <c r="A398" s="58">
        <v>397.0</v>
      </c>
      <c r="B398" s="253"/>
      <c r="C398" s="253">
        <v>2.1033408469766E14</v>
      </c>
      <c r="D398" s="58" t="s">
        <v>1563</v>
      </c>
      <c r="E398" s="58">
        <v>45664.65163</v>
      </c>
      <c r="F398" s="58">
        <v>45664.65183</v>
      </c>
      <c r="G398" s="58">
        <v>45664.69148</v>
      </c>
      <c r="H398" s="58">
        <v>27.0</v>
      </c>
      <c r="I398" s="225">
        <v>530.0</v>
      </c>
      <c r="J398" s="225" t="e">
        <v>#N/A</v>
      </c>
      <c r="K398" s="225" t="e">
        <v>#N/A</v>
      </c>
      <c r="L398" s="225">
        <v>25.26</v>
      </c>
      <c r="M398" s="225">
        <v>12.25</v>
      </c>
      <c r="N398" s="225">
        <v>12.25</v>
      </c>
      <c r="O398" s="225">
        <v>0.0</v>
      </c>
      <c r="P398" s="225">
        <v>0.38</v>
      </c>
      <c r="Q398" s="225">
        <v>0.38</v>
      </c>
      <c r="R398" s="225">
        <v>0.0</v>
      </c>
      <c r="S398" s="225">
        <v>0.0</v>
      </c>
      <c r="T398" s="225">
        <v>0.0</v>
      </c>
      <c r="U398" s="225">
        <v>0.0</v>
      </c>
      <c r="V398" s="58" t="b">
        <v>0</v>
      </c>
      <c r="W398" s="58" t="b">
        <v>0</v>
      </c>
      <c r="X398" s="58" t="b">
        <v>0</v>
      </c>
      <c r="Y398" s="225">
        <v>0.0</v>
      </c>
      <c r="Z398" s="225">
        <v>0.0</v>
      </c>
      <c r="AA398" s="225">
        <v>15.0</v>
      </c>
      <c r="AB398" s="254"/>
      <c r="AC398" s="254"/>
      <c r="AD398" s="254"/>
      <c r="AE398" s="58" t="s">
        <v>1967</v>
      </c>
      <c r="AF398" s="58">
        <v>1.0</v>
      </c>
      <c r="AG398" s="58" t="s">
        <v>1968</v>
      </c>
      <c r="AJ398" s="58" t="s">
        <v>2152</v>
      </c>
    </row>
    <row r="399" ht="22.5" customHeight="1">
      <c r="A399" s="58">
        <v>398.0</v>
      </c>
      <c r="B399" s="253"/>
      <c r="C399" s="253">
        <v>2.10349946215913E14</v>
      </c>
      <c r="D399" s="58" t="s">
        <v>1563</v>
      </c>
      <c r="E399" s="58">
        <v>45664.83503</v>
      </c>
      <c r="F399" s="58">
        <v>45664.83521</v>
      </c>
      <c r="G399" s="58">
        <v>45664.85811</v>
      </c>
      <c r="H399" s="58">
        <v>27.0</v>
      </c>
      <c r="I399" s="225">
        <v>823.0</v>
      </c>
      <c r="J399" s="225" t="e">
        <v>#N/A</v>
      </c>
      <c r="K399" s="225" t="e">
        <v>#N/A</v>
      </c>
      <c r="L399" s="225">
        <v>33.5</v>
      </c>
      <c r="M399" s="225">
        <v>16.5</v>
      </c>
      <c r="N399" s="225">
        <v>16.5</v>
      </c>
      <c r="O399" s="225">
        <v>0.0</v>
      </c>
      <c r="P399" s="225">
        <v>0.25</v>
      </c>
      <c r="Q399" s="225">
        <v>0.25</v>
      </c>
      <c r="R399" s="225">
        <v>0.0</v>
      </c>
      <c r="S399" s="225">
        <v>0.0</v>
      </c>
      <c r="T399" s="225">
        <v>0.0</v>
      </c>
      <c r="U399" s="225">
        <v>0.0</v>
      </c>
      <c r="V399" s="58" t="b">
        <v>0</v>
      </c>
      <c r="W399" s="58" t="b">
        <v>0</v>
      </c>
      <c r="X399" s="58" t="b">
        <v>0</v>
      </c>
      <c r="Y399" s="225">
        <v>0.0</v>
      </c>
      <c r="Z399" s="225">
        <v>120.0</v>
      </c>
      <c r="AA399" s="225">
        <v>10.0</v>
      </c>
      <c r="AB399" s="254"/>
      <c r="AC399" s="254"/>
      <c r="AD399" s="254"/>
      <c r="AE399" s="58" t="s">
        <v>1967</v>
      </c>
      <c r="AF399" s="58">
        <v>1.0</v>
      </c>
      <c r="AG399" s="58" t="s">
        <v>1968</v>
      </c>
      <c r="AJ399" s="58" t="s">
        <v>2182</v>
      </c>
    </row>
    <row r="400" ht="22.5" customHeight="1">
      <c r="A400" s="58">
        <v>399.0</v>
      </c>
      <c r="B400" s="253"/>
      <c r="C400" s="253">
        <v>2.10351677781428E14</v>
      </c>
      <c r="D400" s="58" t="s">
        <v>1563</v>
      </c>
      <c r="E400" s="58">
        <v>45664.85537</v>
      </c>
      <c r="F400" s="58">
        <v>45664.85547</v>
      </c>
      <c r="G400" s="58">
        <v>45664.87391</v>
      </c>
      <c r="H400" s="58">
        <v>27.0</v>
      </c>
      <c r="I400" s="225">
        <v>561.0</v>
      </c>
      <c r="J400" s="225" t="e">
        <v>#N/A</v>
      </c>
      <c r="K400" s="225" t="e">
        <v>#N/A</v>
      </c>
      <c r="L400" s="225">
        <v>21.0</v>
      </c>
      <c r="M400" s="225">
        <v>10.25</v>
      </c>
      <c r="N400" s="225">
        <v>10.25</v>
      </c>
      <c r="O400" s="225">
        <v>0.0</v>
      </c>
      <c r="P400" s="225">
        <v>0.25</v>
      </c>
      <c r="Q400" s="225">
        <v>0.25</v>
      </c>
      <c r="R400" s="225">
        <v>0.0</v>
      </c>
      <c r="S400" s="225">
        <v>0.0</v>
      </c>
      <c r="T400" s="225">
        <v>0.0</v>
      </c>
      <c r="U400" s="225">
        <v>0.0</v>
      </c>
      <c r="V400" s="58" t="b">
        <v>0</v>
      </c>
      <c r="W400" s="58" t="b">
        <v>0</v>
      </c>
      <c r="X400" s="58" t="b">
        <v>0</v>
      </c>
      <c r="Y400" s="225">
        <v>0.0</v>
      </c>
      <c r="Z400" s="225">
        <v>120.0</v>
      </c>
      <c r="AA400" s="225">
        <v>10.0</v>
      </c>
      <c r="AB400" s="254"/>
      <c r="AC400" s="254"/>
      <c r="AD400" s="254"/>
      <c r="AE400" s="58" t="s">
        <v>1967</v>
      </c>
      <c r="AF400" s="58">
        <v>1.0</v>
      </c>
      <c r="AG400" s="58" t="s">
        <v>1968</v>
      </c>
      <c r="AJ400" s="58" t="s">
        <v>2176</v>
      </c>
    </row>
    <row r="401" ht="22.5" customHeight="1">
      <c r="A401" s="58">
        <v>400.0</v>
      </c>
      <c r="B401" s="253"/>
      <c r="C401" s="253">
        <v>2.10352003454307E14</v>
      </c>
      <c r="D401" s="58" t="s">
        <v>1563</v>
      </c>
      <c r="E401" s="58">
        <v>45664.85891</v>
      </c>
      <c r="F401" s="58">
        <v>45664.85905</v>
      </c>
      <c r="G401" s="58">
        <v>45664.89213</v>
      </c>
      <c r="H401" s="58">
        <v>27.0</v>
      </c>
      <c r="I401" s="225">
        <v>1863.0</v>
      </c>
      <c r="J401" s="225" t="e">
        <v>#N/A</v>
      </c>
      <c r="K401" s="225" t="e">
        <v>#N/A</v>
      </c>
      <c r="L401" s="225">
        <v>83.0</v>
      </c>
      <c r="M401" s="225">
        <v>41.0</v>
      </c>
      <c r="N401" s="225">
        <v>41.0</v>
      </c>
      <c r="O401" s="225">
        <v>0.0</v>
      </c>
      <c r="P401" s="225">
        <v>0.5</v>
      </c>
      <c r="Q401" s="225">
        <v>0.5</v>
      </c>
      <c r="R401" s="225">
        <v>0.0</v>
      </c>
      <c r="S401" s="225">
        <v>0.0</v>
      </c>
      <c r="T401" s="225">
        <v>0.0</v>
      </c>
      <c r="U401" s="225">
        <v>0.0</v>
      </c>
      <c r="V401" s="58" t="b">
        <v>0</v>
      </c>
      <c r="W401" s="58" t="b">
        <v>0</v>
      </c>
      <c r="X401" s="58" t="b">
        <v>0</v>
      </c>
      <c r="Y401" s="225">
        <v>0.0</v>
      </c>
      <c r="Z401" s="225">
        <v>120.0</v>
      </c>
      <c r="AA401" s="225">
        <v>20.0</v>
      </c>
      <c r="AB401" s="254"/>
      <c r="AC401" s="254"/>
      <c r="AD401" s="254"/>
      <c r="AE401" s="58" t="s">
        <v>1967</v>
      </c>
      <c r="AF401" s="58">
        <v>2.0</v>
      </c>
      <c r="AG401" s="58" t="s">
        <v>1968</v>
      </c>
      <c r="AJ401" s="58" t="s">
        <v>2183</v>
      </c>
      <c r="AK401" s="58" t="s">
        <v>2180</v>
      </c>
    </row>
    <row r="402" ht="22.5" customHeight="1">
      <c r="A402" s="58">
        <v>401.0</v>
      </c>
      <c r="B402" s="253"/>
      <c r="C402" s="253">
        <v>2.10353996621543E14</v>
      </c>
      <c r="D402" s="58" t="s">
        <v>1563</v>
      </c>
      <c r="E402" s="58">
        <v>45664.88211</v>
      </c>
      <c r="F402" s="58">
        <v>45664.88226</v>
      </c>
      <c r="G402" s="58">
        <v>45664.89976</v>
      </c>
      <c r="H402" s="58">
        <v>27.0</v>
      </c>
      <c r="I402" s="225">
        <v>823.0</v>
      </c>
      <c r="J402" s="225" t="e">
        <v>#N/A</v>
      </c>
      <c r="K402" s="225" t="e">
        <v>#N/A</v>
      </c>
      <c r="L402" s="225">
        <v>33.5</v>
      </c>
      <c r="M402" s="225">
        <v>16.5</v>
      </c>
      <c r="N402" s="225">
        <v>16.5</v>
      </c>
      <c r="O402" s="225">
        <v>0.0</v>
      </c>
      <c r="P402" s="225">
        <v>0.25</v>
      </c>
      <c r="Q402" s="225">
        <v>0.25</v>
      </c>
      <c r="R402" s="225">
        <v>0.0</v>
      </c>
      <c r="S402" s="225">
        <v>0.0</v>
      </c>
      <c r="T402" s="225">
        <v>0.0</v>
      </c>
      <c r="U402" s="225">
        <v>0.0</v>
      </c>
      <c r="V402" s="58" t="b">
        <v>0</v>
      </c>
      <c r="W402" s="58" t="b">
        <v>0</v>
      </c>
      <c r="X402" s="58" t="b">
        <v>0</v>
      </c>
      <c r="Y402" s="225">
        <v>0.0</v>
      </c>
      <c r="Z402" s="225">
        <v>120.0</v>
      </c>
      <c r="AA402" s="225">
        <v>10.0</v>
      </c>
      <c r="AB402" s="254"/>
      <c r="AC402" s="254"/>
      <c r="AD402" s="254"/>
      <c r="AE402" s="58" t="s">
        <v>1967</v>
      </c>
      <c r="AF402" s="58">
        <v>1.0</v>
      </c>
      <c r="AG402" s="58" t="s">
        <v>1968</v>
      </c>
      <c r="AJ402" s="58" t="s">
        <v>2161</v>
      </c>
    </row>
    <row r="403" ht="22.5" customHeight="1">
      <c r="A403" s="58">
        <v>402.0</v>
      </c>
      <c r="B403" s="253"/>
      <c r="C403" s="253">
        <v>2.10360214152949E14</v>
      </c>
      <c r="D403" s="58" t="s">
        <v>1563</v>
      </c>
      <c r="E403" s="58">
        <v>45664.95407</v>
      </c>
      <c r="F403" s="58">
        <v>45664.95426</v>
      </c>
      <c r="G403" s="58">
        <v>45664.97676</v>
      </c>
      <c r="H403" s="58">
        <v>27.0</v>
      </c>
      <c r="I403" s="225">
        <v>561.0</v>
      </c>
      <c r="J403" s="225" t="e">
        <v>#N/A</v>
      </c>
      <c r="K403" s="225" t="e">
        <v>#N/A</v>
      </c>
      <c r="L403" s="225">
        <v>21.0</v>
      </c>
      <c r="M403" s="225">
        <v>10.25</v>
      </c>
      <c r="N403" s="225">
        <v>10.25</v>
      </c>
      <c r="O403" s="225">
        <v>0.0</v>
      </c>
      <c r="P403" s="225">
        <v>0.25</v>
      </c>
      <c r="Q403" s="225">
        <v>0.25</v>
      </c>
      <c r="R403" s="225">
        <v>0.0</v>
      </c>
      <c r="S403" s="225">
        <v>0.0</v>
      </c>
      <c r="T403" s="225">
        <v>0.0</v>
      </c>
      <c r="U403" s="225">
        <v>0.0</v>
      </c>
      <c r="V403" s="58" t="b">
        <v>0</v>
      </c>
      <c r="W403" s="58" t="b">
        <v>0</v>
      </c>
      <c r="X403" s="58" t="b">
        <v>0</v>
      </c>
      <c r="Y403" s="225">
        <v>0.0</v>
      </c>
      <c r="Z403" s="225">
        <v>120.0</v>
      </c>
      <c r="AA403" s="225">
        <v>10.0</v>
      </c>
      <c r="AB403" s="254"/>
      <c r="AC403" s="254"/>
      <c r="AD403" s="254"/>
      <c r="AE403" s="58" t="s">
        <v>1967</v>
      </c>
      <c r="AF403" s="58">
        <v>1.0</v>
      </c>
      <c r="AG403" s="58" t="s">
        <v>1968</v>
      </c>
      <c r="AJ403" s="58" t="s">
        <v>2156</v>
      </c>
    </row>
    <row r="404" ht="22.5" customHeight="1">
      <c r="A404" s="58">
        <v>403.0</v>
      </c>
      <c r="B404" s="253"/>
      <c r="C404" s="253">
        <v>2.10412769463337E14</v>
      </c>
      <c r="D404" s="58" t="s">
        <v>1563</v>
      </c>
      <c r="E404" s="58">
        <v>45695.5624</v>
      </c>
      <c r="F404" s="58">
        <v>45695.56269</v>
      </c>
      <c r="G404" s="58">
        <v>45695.60073</v>
      </c>
      <c r="H404" s="58">
        <v>27.0</v>
      </c>
      <c r="I404" s="225">
        <v>771.0</v>
      </c>
      <c r="J404" s="225" t="e">
        <v>#N/A</v>
      </c>
      <c r="K404" s="225" t="e">
        <v>#N/A</v>
      </c>
      <c r="L404" s="225">
        <v>31.0</v>
      </c>
      <c r="M404" s="225">
        <v>15.25</v>
      </c>
      <c r="N404" s="225">
        <v>15.25</v>
      </c>
      <c r="O404" s="225">
        <v>0.0</v>
      </c>
      <c r="P404" s="225">
        <v>0.25</v>
      </c>
      <c r="Q404" s="225">
        <v>0.25</v>
      </c>
      <c r="R404" s="225">
        <v>0.0</v>
      </c>
      <c r="S404" s="225">
        <v>0.0</v>
      </c>
      <c r="T404" s="225">
        <v>0.0</v>
      </c>
      <c r="U404" s="225">
        <v>0.0</v>
      </c>
      <c r="V404" s="58" t="b">
        <v>0</v>
      </c>
      <c r="W404" s="58" t="b">
        <v>0</v>
      </c>
      <c r="X404" s="58" t="b">
        <v>0</v>
      </c>
      <c r="Y404" s="225">
        <v>0.0</v>
      </c>
      <c r="Z404" s="225">
        <v>120.0</v>
      </c>
      <c r="AA404" s="225">
        <v>10.0</v>
      </c>
      <c r="AB404" s="254"/>
      <c r="AC404" s="254"/>
      <c r="AD404" s="254"/>
      <c r="AE404" s="58" t="s">
        <v>1991</v>
      </c>
      <c r="AF404" s="58">
        <v>1.0</v>
      </c>
      <c r="AG404" s="58" t="s">
        <v>1968</v>
      </c>
      <c r="AJ404" s="58" t="s">
        <v>2184</v>
      </c>
    </row>
    <row r="405" ht="22.5" customHeight="1">
      <c r="A405" s="58">
        <v>404.0</v>
      </c>
      <c r="B405" s="253"/>
      <c r="C405" s="253">
        <v>2.10422336025561E14</v>
      </c>
      <c r="D405" s="58" t="s">
        <v>1563</v>
      </c>
      <c r="E405" s="58">
        <v>45695.67297</v>
      </c>
      <c r="F405" s="58">
        <v>45695.67306</v>
      </c>
      <c r="G405" s="58">
        <v>45695.69875</v>
      </c>
      <c r="H405" s="58">
        <v>27.0</v>
      </c>
      <c r="I405" s="225">
        <v>613.0</v>
      </c>
      <c r="J405" s="225" t="e">
        <v>#N/A</v>
      </c>
      <c r="K405" s="225" t="e">
        <v>#N/A</v>
      </c>
      <c r="L405" s="225">
        <v>23.5</v>
      </c>
      <c r="M405" s="225">
        <v>11.5</v>
      </c>
      <c r="N405" s="225">
        <v>11.5</v>
      </c>
      <c r="O405" s="225">
        <v>0.0</v>
      </c>
      <c r="P405" s="225">
        <v>0.25</v>
      </c>
      <c r="Q405" s="225">
        <v>0.25</v>
      </c>
      <c r="R405" s="225">
        <v>0.0</v>
      </c>
      <c r="S405" s="225">
        <v>0.0</v>
      </c>
      <c r="T405" s="225">
        <v>0.0</v>
      </c>
      <c r="U405" s="225">
        <v>0.0</v>
      </c>
      <c r="V405" s="58" t="b">
        <v>0</v>
      </c>
      <c r="W405" s="58" t="b">
        <v>0</v>
      </c>
      <c r="X405" s="58" t="b">
        <v>0</v>
      </c>
      <c r="Y405" s="225">
        <v>0.0</v>
      </c>
      <c r="Z405" s="225">
        <v>120.0</v>
      </c>
      <c r="AA405" s="225">
        <v>10.0</v>
      </c>
      <c r="AB405" s="254"/>
      <c r="AC405" s="254"/>
      <c r="AD405" s="254"/>
      <c r="AE405" s="58" t="s">
        <v>1967</v>
      </c>
      <c r="AF405" s="58">
        <v>1.0</v>
      </c>
      <c r="AG405" s="58" t="s">
        <v>1968</v>
      </c>
      <c r="AJ405" s="58" t="s">
        <v>2175</v>
      </c>
    </row>
    <row r="406" ht="22.5" customHeight="1">
      <c r="A406" s="58">
        <v>405.0</v>
      </c>
      <c r="B406" s="253"/>
      <c r="C406" s="253">
        <v>2.10424229291614E14</v>
      </c>
      <c r="D406" s="58" t="s">
        <v>1563</v>
      </c>
      <c r="E406" s="58">
        <v>45695.69572</v>
      </c>
      <c r="F406" s="58">
        <v>45695.69598</v>
      </c>
      <c r="G406" s="58">
        <v>45695.74163</v>
      </c>
      <c r="H406" s="58">
        <v>27.0</v>
      </c>
      <c r="I406" s="225">
        <v>1365.0</v>
      </c>
      <c r="J406" s="225" t="e">
        <v>#N/A</v>
      </c>
      <c r="K406" s="225" t="e">
        <v>#N/A</v>
      </c>
      <c r="L406" s="225">
        <v>65.0</v>
      </c>
      <c r="M406" s="225">
        <v>31.75</v>
      </c>
      <c r="N406" s="225">
        <v>31.75</v>
      </c>
      <c r="O406" s="225">
        <v>0.0</v>
      </c>
      <c r="P406" s="225">
        <v>0.75</v>
      </c>
      <c r="Q406" s="225">
        <v>0.75</v>
      </c>
      <c r="R406" s="225">
        <v>0.0</v>
      </c>
      <c r="S406" s="225">
        <v>0.0</v>
      </c>
      <c r="T406" s="225">
        <v>0.0</v>
      </c>
      <c r="U406" s="225">
        <v>0.0</v>
      </c>
      <c r="V406" s="58" t="b">
        <v>0</v>
      </c>
      <c r="W406" s="58" t="b">
        <v>0</v>
      </c>
      <c r="X406" s="58" t="b">
        <v>0</v>
      </c>
      <c r="Y406" s="225">
        <v>0.0</v>
      </c>
      <c r="Z406" s="225">
        <v>0.0</v>
      </c>
      <c r="AA406" s="225">
        <v>30.0</v>
      </c>
      <c r="AB406" s="254"/>
      <c r="AC406" s="254"/>
      <c r="AD406" s="254"/>
      <c r="AE406" s="58" t="s">
        <v>1967</v>
      </c>
      <c r="AF406" s="58">
        <v>3.0</v>
      </c>
      <c r="AG406" s="58" t="s">
        <v>1968</v>
      </c>
      <c r="AJ406" s="58" t="s">
        <v>2168</v>
      </c>
      <c r="AK406" s="58" t="s">
        <v>2163</v>
      </c>
      <c r="AL406" s="58" t="s">
        <v>2157</v>
      </c>
    </row>
    <row r="407" ht="22.5" customHeight="1">
      <c r="A407" s="58">
        <v>406.0</v>
      </c>
      <c r="B407" s="253"/>
      <c r="C407" s="253">
        <v>2.10430080103678E14</v>
      </c>
      <c r="D407" s="58" t="s">
        <v>1563</v>
      </c>
      <c r="E407" s="58">
        <v>45695.76266</v>
      </c>
      <c r="F407" s="58">
        <v>45695.76274</v>
      </c>
      <c r="G407" s="58">
        <v>45695.78839</v>
      </c>
      <c r="H407" s="58">
        <v>27.0</v>
      </c>
      <c r="I407" s="225">
        <v>718.0</v>
      </c>
      <c r="J407" s="225" t="e">
        <v>#N/A</v>
      </c>
      <c r="K407" s="225" t="e">
        <v>#N/A</v>
      </c>
      <c r="L407" s="225">
        <v>28.5</v>
      </c>
      <c r="M407" s="225">
        <v>14.0</v>
      </c>
      <c r="N407" s="225">
        <v>14.0</v>
      </c>
      <c r="O407" s="225">
        <v>0.0</v>
      </c>
      <c r="P407" s="225">
        <v>0.25</v>
      </c>
      <c r="Q407" s="225">
        <v>0.25</v>
      </c>
      <c r="R407" s="225">
        <v>0.0</v>
      </c>
      <c r="S407" s="225">
        <v>0.0</v>
      </c>
      <c r="T407" s="225">
        <v>0.0</v>
      </c>
      <c r="U407" s="225">
        <v>0.0</v>
      </c>
      <c r="V407" s="58" t="b">
        <v>0</v>
      </c>
      <c r="W407" s="58" t="b">
        <v>0</v>
      </c>
      <c r="X407" s="58" t="b">
        <v>0</v>
      </c>
      <c r="Y407" s="225">
        <v>0.0</v>
      </c>
      <c r="Z407" s="225">
        <v>120.0</v>
      </c>
      <c r="AA407" s="225">
        <v>10.0</v>
      </c>
      <c r="AB407" s="254"/>
      <c r="AC407" s="254"/>
      <c r="AD407" s="254"/>
      <c r="AE407" s="58" t="s">
        <v>1967</v>
      </c>
      <c r="AF407" s="58">
        <v>1.0</v>
      </c>
      <c r="AG407" s="58" t="s">
        <v>1968</v>
      </c>
      <c r="AJ407" s="58" t="s">
        <v>2142</v>
      </c>
    </row>
    <row r="408" ht="22.5" customHeight="1">
      <c r="A408" s="58">
        <v>407.0</v>
      </c>
      <c r="B408" s="253"/>
      <c r="C408" s="253">
        <v>2.10434125314443E14</v>
      </c>
      <c r="D408" s="58" t="s">
        <v>1563</v>
      </c>
      <c r="E408" s="58">
        <v>45695.8097</v>
      </c>
      <c r="F408" s="58">
        <v>45695.80973</v>
      </c>
      <c r="G408" s="58">
        <v>45695.84091</v>
      </c>
      <c r="H408" s="58">
        <v>27.0</v>
      </c>
      <c r="I408" s="225">
        <v>613.0</v>
      </c>
      <c r="J408" s="225" t="e">
        <v>#N/A</v>
      </c>
      <c r="K408" s="225" t="e">
        <v>#N/A</v>
      </c>
      <c r="L408" s="225">
        <v>23.5</v>
      </c>
      <c r="M408" s="225">
        <v>11.5</v>
      </c>
      <c r="N408" s="225">
        <v>11.5</v>
      </c>
      <c r="O408" s="225">
        <v>0.0</v>
      </c>
      <c r="P408" s="225">
        <v>0.25</v>
      </c>
      <c r="Q408" s="225">
        <v>0.25</v>
      </c>
      <c r="R408" s="225">
        <v>0.0</v>
      </c>
      <c r="S408" s="225">
        <v>0.0</v>
      </c>
      <c r="T408" s="225">
        <v>0.0</v>
      </c>
      <c r="U408" s="225">
        <v>0.0</v>
      </c>
      <c r="V408" s="58" t="b">
        <v>0</v>
      </c>
      <c r="W408" s="58" t="b">
        <v>0</v>
      </c>
      <c r="X408" s="58" t="b">
        <v>0</v>
      </c>
      <c r="Y408" s="225">
        <v>0.0</v>
      </c>
      <c r="Z408" s="225">
        <v>120.0</v>
      </c>
      <c r="AA408" s="225">
        <v>10.0</v>
      </c>
      <c r="AB408" s="254"/>
      <c r="AC408" s="254"/>
      <c r="AD408" s="254"/>
      <c r="AE408" s="58" t="s">
        <v>1967</v>
      </c>
      <c r="AF408" s="58">
        <v>1.0</v>
      </c>
      <c r="AG408" s="58" t="s">
        <v>1968</v>
      </c>
      <c r="AJ408" s="58" t="s">
        <v>2185</v>
      </c>
    </row>
    <row r="409" ht="22.5" customHeight="1">
      <c r="A409" s="58">
        <v>408.0</v>
      </c>
      <c r="B409" s="253"/>
      <c r="C409" s="253">
        <v>2.10442431005118E14</v>
      </c>
      <c r="D409" s="58" t="s">
        <v>1563</v>
      </c>
      <c r="E409" s="58">
        <v>45695.9062</v>
      </c>
      <c r="F409" s="58">
        <v>45695.90637</v>
      </c>
      <c r="G409" s="58">
        <v>45695.91957</v>
      </c>
      <c r="H409" s="58">
        <v>27.0</v>
      </c>
      <c r="I409" s="225">
        <v>592.0</v>
      </c>
      <c r="J409" s="225" t="e">
        <v>#N/A</v>
      </c>
      <c r="K409" s="225" t="e">
        <v>#N/A</v>
      </c>
      <c r="L409" s="225">
        <v>22.5</v>
      </c>
      <c r="M409" s="225">
        <v>11.0</v>
      </c>
      <c r="N409" s="225">
        <v>11.0</v>
      </c>
      <c r="O409" s="225">
        <v>0.0</v>
      </c>
      <c r="P409" s="225">
        <v>0.25</v>
      </c>
      <c r="Q409" s="225">
        <v>0.25</v>
      </c>
      <c r="R409" s="225">
        <v>0.0</v>
      </c>
      <c r="S409" s="225">
        <v>0.0</v>
      </c>
      <c r="T409" s="225">
        <v>0.0</v>
      </c>
      <c r="U409" s="225">
        <v>0.0</v>
      </c>
      <c r="V409" s="58" t="b">
        <v>0</v>
      </c>
      <c r="W409" s="58" t="b">
        <v>0</v>
      </c>
      <c r="X409" s="58" t="b">
        <v>0</v>
      </c>
      <c r="Y409" s="225">
        <v>0.0</v>
      </c>
      <c r="Z409" s="225">
        <v>120.0</v>
      </c>
      <c r="AA409" s="225">
        <v>10.0</v>
      </c>
      <c r="AB409" s="254"/>
      <c r="AC409" s="254"/>
      <c r="AD409" s="254"/>
      <c r="AE409" s="58" t="s">
        <v>1967</v>
      </c>
      <c r="AF409" s="58">
        <v>1.0</v>
      </c>
      <c r="AG409" s="58" t="s">
        <v>1968</v>
      </c>
      <c r="AJ409" s="58" t="s">
        <v>2186</v>
      </c>
    </row>
    <row r="410" ht="22.5" customHeight="1">
      <c r="A410" s="58">
        <v>409.0</v>
      </c>
      <c r="B410" s="253"/>
      <c r="C410" s="253">
        <v>2.10517976438242E14</v>
      </c>
      <c r="D410" s="58" t="s">
        <v>1563</v>
      </c>
      <c r="E410" s="58">
        <v>45723.77998</v>
      </c>
      <c r="F410" s="58">
        <v>45723.78019</v>
      </c>
      <c r="G410" s="58">
        <v>45723.80227</v>
      </c>
      <c r="H410" s="58">
        <v>27.0</v>
      </c>
      <c r="I410" s="225">
        <v>928.0</v>
      </c>
      <c r="J410" s="225" t="e">
        <v>#N/A</v>
      </c>
      <c r="K410" s="225" t="e">
        <v>#N/A</v>
      </c>
      <c r="L410" s="225">
        <v>38.5</v>
      </c>
      <c r="M410" s="225">
        <v>19.0</v>
      </c>
      <c r="N410" s="225">
        <v>19.0</v>
      </c>
      <c r="O410" s="225">
        <v>0.0</v>
      </c>
      <c r="P410" s="225">
        <v>0.25</v>
      </c>
      <c r="Q410" s="225">
        <v>0.25</v>
      </c>
      <c r="R410" s="225">
        <v>0.0</v>
      </c>
      <c r="S410" s="225">
        <v>0.0</v>
      </c>
      <c r="T410" s="225">
        <v>0.0</v>
      </c>
      <c r="U410" s="225">
        <v>0.0</v>
      </c>
      <c r="V410" s="58" t="b">
        <v>0</v>
      </c>
      <c r="W410" s="58" t="b">
        <v>0</v>
      </c>
      <c r="X410" s="58" t="b">
        <v>0</v>
      </c>
      <c r="Y410" s="225">
        <v>0.0</v>
      </c>
      <c r="Z410" s="225">
        <v>120.0</v>
      </c>
      <c r="AA410" s="225">
        <v>10.0</v>
      </c>
      <c r="AB410" s="254"/>
      <c r="AC410" s="254"/>
      <c r="AD410" s="254"/>
      <c r="AE410" s="58" t="s">
        <v>1967</v>
      </c>
      <c r="AF410" s="58">
        <v>1.0</v>
      </c>
      <c r="AG410" s="58" t="s">
        <v>1968</v>
      </c>
      <c r="AJ410" s="58" t="s">
        <v>2151</v>
      </c>
    </row>
    <row r="411" ht="22.5" customHeight="1">
      <c r="A411" s="58">
        <v>410.0</v>
      </c>
      <c r="B411" s="253"/>
      <c r="C411" s="253">
        <v>2.1051919089721E14</v>
      </c>
      <c r="D411" s="58" t="s">
        <v>1563</v>
      </c>
      <c r="E411" s="58">
        <v>45723.79396</v>
      </c>
      <c r="F411" s="58">
        <v>45723.79407</v>
      </c>
      <c r="G411" s="58">
        <v>45723.81419</v>
      </c>
      <c r="H411" s="58">
        <v>27.0</v>
      </c>
      <c r="I411" s="225">
        <v>561.0</v>
      </c>
      <c r="J411" s="225" t="e">
        <v>#N/A</v>
      </c>
      <c r="K411" s="225" t="e">
        <v>#N/A</v>
      </c>
      <c r="L411" s="225">
        <v>21.0</v>
      </c>
      <c r="M411" s="225">
        <v>10.25</v>
      </c>
      <c r="N411" s="225">
        <v>10.25</v>
      </c>
      <c r="O411" s="225">
        <v>0.0</v>
      </c>
      <c r="P411" s="225">
        <v>0.25</v>
      </c>
      <c r="Q411" s="225">
        <v>0.25</v>
      </c>
      <c r="R411" s="225">
        <v>0.0</v>
      </c>
      <c r="S411" s="225">
        <v>0.0</v>
      </c>
      <c r="T411" s="225">
        <v>0.0</v>
      </c>
      <c r="U411" s="225">
        <v>0.0</v>
      </c>
      <c r="V411" s="58" t="b">
        <v>0</v>
      </c>
      <c r="W411" s="58" t="b">
        <v>0</v>
      </c>
      <c r="X411" s="58" t="b">
        <v>0</v>
      </c>
      <c r="Y411" s="225">
        <v>0.0</v>
      </c>
      <c r="Z411" s="225">
        <v>120.0</v>
      </c>
      <c r="AA411" s="225">
        <v>10.0</v>
      </c>
      <c r="AB411" s="254"/>
      <c r="AC411" s="254"/>
      <c r="AD411" s="254"/>
      <c r="AE411" s="58" t="s">
        <v>1967</v>
      </c>
      <c r="AF411" s="58">
        <v>1.0</v>
      </c>
      <c r="AG411" s="58" t="s">
        <v>1968</v>
      </c>
      <c r="AJ411" s="58" t="s">
        <v>2156</v>
      </c>
    </row>
    <row r="412" ht="22.5" customHeight="1">
      <c r="A412" s="58">
        <v>411.0</v>
      </c>
      <c r="B412" s="253"/>
      <c r="C412" s="253">
        <v>2.10530210273969E14</v>
      </c>
      <c r="D412" s="58" t="s">
        <v>1563</v>
      </c>
      <c r="E412" s="58">
        <v>45723.92201</v>
      </c>
      <c r="F412" s="58">
        <v>45723.9223</v>
      </c>
      <c r="G412" s="58">
        <v>45723.95233</v>
      </c>
      <c r="H412" s="58">
        <v>27.0</v>
      </c>
      <c r="I412" s="225">
        <v>1706.0</v>
      </c>
      <c r="J412" s="225" t="e">
        <v>#N/A</v>
      </c>
      <c r="K412" s="225" t="e">
        <v>#N/A</v>
      </c>
      <c r="L412" s="225">
        <v>75.5</v>
      </c>
      <c r="M412" s="225">
        <v>37.5</v>
      </c>
      <c r="N412" s="225">
        <v>37.5</v>
      </c>
      <c r="O412" s="225">
        <v>0.0</v>
      </c>
      <c r="P412" s="225">
        <v>0.25</v>
      </c>
      <c r="Q412" s="225">
        <v>0.25</v>
      </c>
      <c r="R412" s="225">
        <v>0.0</v>
      </c>
      <c r="S412" s="225">
        <v>0.0</v>
      </c>
      <c r="T412" s="225">
        <v>0.0</v>
      </c>
      <c r="U412" s="225">
        <v>0.0</v>
      </c>
      <c r="V412" s="58" t="b">
        <v>0</v>
      </c>
      <c r="W412" s="58" t="b">
        <v>0</v>
      </c>
      <c r="X412" s="58" t="b">
        <v>0</v>
      </c>
      <c r="Y412" s="225">
        <v>0.0</v>
      </c>
      <c r="Z412" s="225">
        <v>119.99</v>
      </c>
      <c r="AA412" s="225">
        <v>10.0</v>
      </c>
      <c r="AB412" s="254"/>
      <c r="AC412" s="254"/>
      <c r="AD412" s="254"/>
      <c r="AE412" s="58" t="s">
        <v>1967</v>
      </c>
      <c r="AF412" s="58">
        <v>2.0</v>
      </c>
      <c r="AG412" s="58" t="s">
        <v>1968</v>
      </c>
      <c r="AJ412" s="58" t="s">
        <v>2124</v>
      </c>
      <c r="AK412" s="58" t="s">
        <v>2187</v>
      </c>
    </row>
    <row r="413" ht="22.5" customHeight="1">
      <c r="A413" s="58">
        <v>412.0</v>
      </c>
      <c r="B413" s="253"/>
      <c r="C413" s="253">
        <v>2.10532881795539E14</v>
      </c>
      <c r="D413" s="58" t="s">
        <v>1563</v>
      </c>
      <c r="E413" s="58">
        <v>45723.95252</v>
      </c>
      <c r="F413" s="58">
        <v>45723.9526</v>
      </c>
      <c r="G413" s="58">
        <v>45723.97569</v>
      </c>
      <c r="H413" s="58">
        <v>27.0</v>
      </c>
      <c r="I413" s="225">
        <v>1443.0</v>
      </c>
      <c r="J413" s="225" t="e">
        <v>#N/A</v>
      </c>
      <c r="K413" s="225" t="e">
        <v>#N/A</v>
      </c>
      <c r="L413" s="225">
        <v>63.0</v>
      </c>
      <c r="M413" s="225">
        <v>31.25</v>
      </c>
      <c r="N413" s="225">
        <v>31.25</v>
      </c>
      <c r="O413" s="225">
        <v>0.0</v>
      </c>
      <c r="P413" s="225">
        <v>0.25</v>
      </c>
      <c r="Q413" s="225">
        <v>0.25</v>
      </c>
      <c r="R413" s="225">
        <v>0.0</v>
      </c>
      <c r="S413" s="225">
        <v>0.0</v>
      </c>
      <c r="T413" s="225">
        <v>0.0</v>
      </c>
      <c r="U413" s="225">
        <v>0.0</v>
      </c>
      <c r="V413" s="58" t="b">
        <v>0</v>
      </c>
      <c r="W413" s="58" t="b">
        <v>0</v>
      </c>
      <c r="X413" s="58" t="b">
        <v>0</v>
      </c>
      <c r="Y413" s="225">
        <v>0.0</v>
      </c>
      <c r="Z413" s="225">
        <v>120.0</v>
      </c>
      <c r="AA413" s="225">
        <v>10.0</v>
      </c>
      <c r="AB413" s="254"/>
      <c r="AC413" s="254"/>
      <c r="AD413" s="254"/>
      <c r="AE413" s="58" t="s">
        <v>1967</v>
      </c>
      <c r="AF413" s="58">
        <v>2.0</v>
      </c>
      <c r="AG413" s="58" t="s">
        <v>1968</v>
      </c>
      <c r="AJ413" s="58" t="s">
        <v>2188</v>
      </c>
      <c r="AK413" s="58" t="s">
        <v>2157</v>
      </c>
    </row>
    <row r="414" ht="22.5" customHeight="1">
      <c r="A414" s="58">
        <v>413.0</v>
      </c>
      <c r="B414" s="253"/>
      <c r="C414" s="253">
        <v>2.10606644577172E14</v>
      </c>
      <c r="D414" s="58" t="s">
        <v>1563</v>
      </c>
      <c r="E414" s="58">
        <v>45754.80626</v>
      </c>
      <c r="F414" s="58">
        <v>45754.80645</v>
      </c>
      <c r="G414" s="58">
        <v>45754.8258</v>
      </c>
      <c r="H414" s="58">
        <v>27.0</v>
      </c>
      <c r="I414" s="225">
        <v>619.0</v>
      </c>
      <c r="J414" s="225" t="e">
        <v>#N/A</v>
      </c>
      <c r="K414" s="225" t="e">
        <v>#N/A</v>
      </c>
      <c r="L414" s="225">
        <v>29.5</v>
      </c>
      <c r="M414" s="225">
        <v>14.5</v>
      </c>
      <c r="N414" s="225">
        <v>14.5</v>
      </c>
      <c r="O414" s="225">
        <v>0.0</v>
      </c>
      <c r="P414" s="225">
        <v>0.25</v>
      </c>
      <c r="Q414" s="225">
        <v>0.25</v>
      </c>
      <c r="R414" s="225">
        <v>0.0</v>
      </c>
      <c r="S414" s="225">
        <v>0.0</v>
      </c>
      <c r="T414" s="225">
        <v>0.0</v>
      </c>
      <c r="U414" s="225">
        <v>0.0</v>
      </c>
      <c r="V414" s="58" t="b">
        <v>0</v>
      </c>
      <c r="W414" s="58" t="b">
        <v>0</v>
      </c>
      <c r="X414" s="58" t="b">
        <v>0</v>
      </c>
      <c r="Y414" s="225">
        <v>0.0</v>
      </c>
      <c r="Z414" s="225">
        <v>0.0</v>
      </c>
      <c r="AA414" s="225">
        <v>10.0</v>
      </c>
      <c r="AB414" s="254"/>
      <c r="AC414" s="254"/>
      <c r="AD414" s="254"/>
      <c r="AE414" s="58" t="s">
        <v>1967</v>
      </c>
      <c r="AF414" s="58">
        <v>1.0</v>
      </c>
      <c r="AG414" s="58" t="s">
        <v>1968</v>
      </c>
      <c r="AJ414" s="58" t="s">
        <v>2144</v>
      </c>
    </row>
    <row r="415" ht="22.5" customHeight="1">
      <c r="A415" s="58">
        <v>414.0</v>
      </c>
      <c r="B415" s="253"/>
      <c r="C415" s="253">
        <v>2.10606887375672E14</v>
      </c>
      <c r="D415" s="58" t="s">
        <v>1563</v>
      </c>
      <c r="E415" s="58">
        <v>45754.80964</v>
      </c>
      <c r="F415" s="58">
        <v>45754.80992</v>
      </c>
      <c r="G415" s="58">
        <v>45754.83649</v>
      </c>
      <c r="H415" s="58">
        <v>27.0</v>
      </c>
      <c r="I415" s="225">
        <v>808.0</v>
      </c>
      <c r="J415" s="225" t="e">
        <v>#N/A</v>
      </c>
      <c r="K415" s="225" t="e">
        <v>#N/A</v>
      </c>
      <c r="L415" s="225">
        <v>38.5</v>
      </c>
      <c r="M415" s="225">
        <v>19.0</v>
      </c>
      <c r="N415" s="225">
        <v>19.0</v>
      </c>
      <c r="O415" s="225">
        <v>0.0</v>
      </c>
      <c r="P415" s="225">
        <v>0.25</v>
      </c>
      <c r="Q415" s="225">
        <v>0.25</v>
      </c>
      <c r="R415" s="225">
        <v>0.0</v>
      </c>
      <c r="S415" s="225">
        <v>0.0</v>
      </c>
      <c r="T415" s="225">
        <v>0.0</v>
      </c>
      <c r="U415" s="225">
        <v>0.0</v>
      </c>
      <c r="V415" s="58" t="b">
        <v>0</v>
      </c>
      <c r="W415" s="58" t="b">
        <v>0</v>
      </c>
      <c r="X415" s="58" t="b">
        <v>0</v>
      </c>
      <c r="Y415" s="225">
        <v>0.0</v>
      </c>
      <c r="Z415" s="225">
        <v>0.0</v>
      </c>
      <c r="AA415" s="225">
        <v>10.0</v>
      </c>
      <c r="AB415" s="254"/>
      <c r="AC415" s="254"/>
      <c r="AD415" s="254"/>
      <c r="AE415" s="58" t="s">
        <v>1991</v>
      </c>
      <c r="AF415" s="58">
        <v>1.0</v>
      </c>
      <c r="AG415" s="58" t="s">
        <v>1968</v>
      </c>
      <c r="AJ415" s="58" t="s">
        <v>2189</v>
      </c>
    </row>
    <row r="416" ht="22.5" customHeight="1">
      <c r="A416" s="58">
        <v>415.0</v>
      </c>
      <c r="B416" s="253"/>
      <c r="C416" s="253">
        <v>2.10609422877004E14</v>
      </c>
      <c r="D416" s="58" t="s">
        <v>1563</v>
      </c>
      <c r="E416" s="58">
        <v>45754.83824</v>
      </c>
      <c r="F416" s="58">
        <v>45754.83838</v>
      </c>
      <c r="G416" s="58">
        <v>45754.87229</v>
      </c>
      <c r="H416" s="58">
        <v>27.0</v>
      </c>
      <c r="I416" s="225">
        <v>1029.0</v>
      </c>
      <c r="J416" s="225" t="e">
        <v>#N/A</v>
      </c>
      <c r="K416" s="225" t="e">
        <v>#N/A</v>
      </c>
      <c r="L416" s="225">
        <v>49.0</v>
      </c>
      <c r="M416" s="225">
        <v>24.25</v>
      </c>
      <c r="N416" s="225">
        <v>24.25</v>
      </c>
      <c r="O416" s="225">
        <v>0.0</v>
      </c>
      <c r="P416" s="225">
        <v>0.25</v>
      </c>
      <c r="Q416" s="225">
        <v>0.25</v>
      </c>
      <c r="R416" s="225">
        <v>0.0</v>
      </c>
      <c r="S416" s="225">
        <v>0.0</v>
      </c>
      <c r="T416" s="225">
        <v>0.0</v>
      </c>
      <c r="U416" s="225">
        <v>0.0</v>
      </c>
      <c r="V416" s="58" t="b">
        <v>0</v>
      </c>
      <c r="W416" s="58" t="b">
        <v>0</v>
      </c>
      <c r="X416" s="58" t="b">
        <v>0</v>
      </c>
      <c r="Y416" s="225">
        <v>0.0</v>
      </c>
      <c r="Z416" s="225">
        <v>0.0</v>
      </c>
      <c r="AA416" s="225">
        <v>10.0</v>
      </c>
      <c r="AB416" s="254"/>
      <c r="AC416" s="254"/>
      <c r="AD416" s="254"/>
      <c r="AE416" s="58" t="s">
        <v>1967</v>
      </c>
      <c r="AF416" s="58">
        <v>2.0</v>
      </c>
      <c r="AG416" s="58" t="s">
        <v>1968</v>
      </c>
      <c r="AJ416" s="58" t="s">
        <v>2190</v>
      </c>
      <c r="AK416" s="58" t="s">
        <v>2142</v>
      </c>
    </row>
    <row r="417" ht="22.5" customHeight="1">
      <c r="A417" s="58">
        <v>416.0</v>
      </c>
      <c r="B417" s="253"/>
      <c r="C417" s="253">
        <v>2.10609667732752E14</v>
      </c>
      <c r="D417" s="58" t="s">
        <v>1563</v>
      </c>
      <c r="E417" s="58">
        <v>45754.8414</v>
      </c>
      <c r="F417" s="58">
        <v>45754.84156</v>
      </c>
      <c r="G417" s="58">
        <v>45754.87808</v>
      </c>
      <c r="H417" s="58">
        <v>27.0</v>
      </c>
      <c r="I417" s="225">
        <v>1591.0</v>
      </c>
      <c r="J417" s="225" t="e">
        <v>#N/A</v>
      </c>
      <c r="K417" s="225" t="e">
        <v>#N/A</v>
      </c>
      <c r="L417" s="225">
        <v>75.76</v>
      </c>
      <c r="M417" s="225">
        <v>37.25</v>
      </c>
      <c r="N417" s="225">
        <v>37.25</v>
      </c>
      <c r="O417" s="225">
        <v>0.0</v>
      </c>
      <c r="P417" s="225">
        <v>0.63</v>
      </c>
      <c r="Q417" s="225">
        <v>0.63</v>
      </c>
      <c r="R417" s="225">
        <v>0.0</v>
      </c>
      <c r="S417" s="225">
        <v>0.0</v>
      </c>
      <c r="T417" s="225">
        <v>0.0</v>
      </c>
      <c r="U417" s="225">
        <v>0.0</v>
      </c>
      <c r="V417" s="58" t="b">
        <v>0</v>
      </c>
      <c r="W417" s="58" t="b">
        <v>0</v>
      </c>
      <c r="X417" s="58" t="b">
        <v>0</v>
      </c>
      <c r="Y417" s="225">
        <v>0.0</v>
      </c>
      <c r="Z417" s="225">
        <v>0.0</v>
      </c>
      <c r="AA417" s="225">
        <v>25.0</v>
      </c>
      <c r="AB417" s="254"/>
      <c r="AC417" s="254"/>
      <c r="AD417" s="254"/>
      <c r="AE417" s="58" t="s">
        <v>1967</v>
      </c>
      <c r="AF417" s="58">
        <v>4.0</v>
      </c>
      <c r="AG417" s="58" t="s">
        <v>1968</v>
      </c>
      <c r="AJ417" s="58" t="s">
        <v>2191</v>
      </c>
      <c r="AK417" s="58" t="s">
        <v>2168</v>
      </c>
      <c r="AL417" s="58" t="s">
        <v>2158</v>
      </c>
      <c r="AM417" s="58" t="s">
        <v>2192</v>
      </c>
    </row>
    <row r="418" ht="22.5" customHeight="1">
      <c r="A418" s="58">
        <v>417.0</v>
      </c>
      <c r="B418" s="253"/>
      <c r="C418" s="253">
        <v>2.10610354085438E14</v>
      </c>
      <c r="D418" s="58" t="s">
        <v>1563</v>
      </c>
      <c r="E418" s="58">
        <v>45754.84942</v>
      </c>
      <c r="F418" s="58">
        <v>45754.84961</v>
      </c>
      <c r="G418" s="58">
        <v>45754.87696</v>
      </c>
      <c r="H418" s="58">
        <v>27.0</v>
      </c>
      <c r="I418" s="225">
        <v>1040.0</v>
      </c>
      <c r="J418" s="225" t="e">
        <v>#N/A</v>
      </c>
      <c r="K418" s="225" t="e">
        <v>#N/A</v>
      </c>
      <c r="L418" s="225">
        <v>49.5</v>
      </c>
      <c r="M418" s="225">
        <v>24.25</v>
      </c>
      <c r="N418" s="225">
        <v>24.25</v>
      </c>
      <c r="O418" s="225">
        <v>0.0</v>
      </c>
      <c r="P418" s="225">
        <v>0.5</v>
      </c>
      <c r="Q418" s="225">
        <v>0.5</v>
      </c>
      <c r="R418" s="225">
        <v>0.0</v>
      </c>
      <c r="S418" s="225">
        <v>0.0</v>
      </c>
      <c r="T418" s="225">
        <v>0.0</v>
      </c>
      <c r="U418" s="225">
        <v>0.0</v>
      </c>
      <c r="V418" s="58" t="b">
        <v>0</v>
      </c>
      <c r="W418" s="58" t="b">
        <v>0</v>
      </c>
      <c r="X418" s="58" t="b">
        <v>0</v>
      </c>
      <c r="Y418" s="225">
        <v>0.0</v>
      </c>
      <c r="Z418" s="225">
        <v>0.0</v>
      </c>
      <c r="AA418" s="225">
        <v>20.0</v>
      </c>
      <c r="AB418" s="254"/>
      <c r="AC418" s="254"/>
      <c r="AD418" s="254"/>
      <c r="AE418" s="58" t="s">
        <v>1967</v>
      </c>
      <c r="AF418" s="58">
        <v>2.0</v>
      </c>
      <c r="AG418" s="58" t="s">
        <v>1968</v>
      </c>
      <c r="AJ418" s="58" t="s">
        <v>2166</v>
      </c>
      <c r="AK418" s="58" t="s">
        <v>2157</v>
      </c>
    </row>
    <row r="419" ht="22.5" customHeight="1">
      <c r="A419" s="58">
        <v>418.0</v>
      </c>
      <c r="B419" s="253"/>
      <c r="C419" s="253">
        <v>2.10611303458435E14</v>
      </c>
      <c r="D419" s="58" t="s">
        <v>1563</v>
      </c>
      <c r="E419" s="58">
        <v>45754.86046</v>
      </c>
      <c r="F419" s="58">
        <v>45754.86059</v>
      </c>
      <c r="G419" s="58">
        <v>45754.87963</v>
      </c>
      <c r="H419" s="58">
        <v>27.0</v>
      </c>
      <c r="I419" s="225">
        <v>924.0</v>
      </c>
      <c r="J419" s="225" t="e">
        <v>#N/A</v>
      </c>
      <c r="K419" s="225" t="e">
        <v>#N/A</v>
      </c>
      <c r="L419" s="225">
        <v>44.0</v>
      </c>
      <c r="M419" s="225">
        <v>21.75</v>
      </c>
      <c r="N419" s="225">
        <v>21.75</v>
      </c>
      <c r="O419" s="225">
        <v>0.0</v>
      </c>
      <c r="P419" s="225">
        <v>0.25</v>
      </c>
      <c r="Q419" s="225">
        <v>0.25</v>
      </c>
      <c r="R419" s="225">
        <v>0.0</v>
      </c>
      <c r="S419" s="225">
        <v>0.0</v>
      </c>
      <c r="T419" s="225">
        <v>0.0</v>
      </c>
      <c r="U419" s="225">
        <v>0.0</v>
      </c>
      <c r="V419" s="58" t="b">
        <v>0</v>
      </c>
      <c r="W419" s="58" t="b">
        <v>0</v>
      </c>
      <c r="X419" s="58" t="b">
        <v>0</v>
      </c>
      <c r="Y419" s="225">
        <v>0.0</v>
      </c>
      <c r="Z419" s="225">
        <v>0.0</v>
      </c>
      <c r="AA419" s="225">
        <v>10.0</v>
      </c>
      <c r="AB419" s="254"/>
      <c r="AC419" s="254"/>
      <c r="AD419" s="254"/>
      <c r="AE419" s="58" t="s">
        <v>1967</v>
      </c>
      <c r="AF419" s="58">
        <v>1.0</v>
      </c>
      <c r="AG419" s="58" t="s">
        <v>1968</v>
      </c>
      <c r="AJ419" s="58" t="s">
        <v>2193</v>
      </c>
    </row>
    <row r="420" ht="22.5" customHeight="1">
      <c r="A420" s="58">
        <v>419.0</v>
      </c>
      <c r="B420" s="253"/>
      <c r="C420" s="253">
        <v>2.10611799319035E14</v>
      </c>
      <c r="D420" s="58" t="s">
        <v>1563</v>
      </c>
      <c r="E420" s="58">
        <v>45754.86594</v>
      </c>
      <c r="F420" s="58">
        <v>45754.86604</v>
      </c>
      <c r="G420" s="58">
        <v>45754.89766</v>
      </c>
      <c r="H420" s="58">
        <v>27.0</v>
      </c>
      <c r="I420" s="225">
        <v>1249.0</v>
      </c>
      <c r="J420" s="225" t="e">
        <v>#N/A</v>
      </c>
      <c r="K420" s="225" t="e">
        <v>#N/A</v>
      </c>
      <c r="L420" s="225">
        <v>59.5</v>
      </c>
      <c r="M420" s="225">
        <v>29.5</v>
      </c>
      <c r="N420" s="225">
        <v>29.5</v>
      </c>
      <c r="O420" s="225">
        <v>0.0</v>
      </c>
      <c r="P420" s="225">
        <v>0.25</v>
      </c>
      <c r="Q420" s="225">
        <v>0.25</v>
      </c>
      <c r="R420" s="225">
        <v>0.0</v>
      </c>
      <c r="S420" s="225">
        <v>0.0</v>
      </c>
      <c r="T420" s="225">
        <v>0.0</v>
      </c>
      <c r="U420" s="225">
        <v>0.0</v>
      </c>
      <c r="V420" s="58" t="b">
        <v>0</v>
      </c>
      <c r="W420" s="58" t="b">
        <v>0</v>
      </c>
      <c r="X420" s="58" t="b">
        <v>0</v>
      </c>
      <c r="Y420" s="225">
        <v>0.0</v>
      </c>
      <c r="Z420" s="225">
        <v>0.0</v>
      </c>
      <c r="AA420" s="225">
        <v>10.0</v>
      </c>
      <c r="AB420" s="254"/>
      <c r="AC420" s="254"/>
      <c r="AD420" s="254"/>
      <c r="AE420" s="58" t="s">
        <v>1967</v>
      </c>
      <c r="AF420" s="58">
        <v>1.0</v>
      </c>
      <c r="AG420" s="58" t="s">
        <v>1968</v>
      </c>
      <c r="AJ420" s="58" t="s">
        <v>2194</v>
      </c>
    </row>
    <row r="421" ht="22.5" customHeight="1">
      <c r="A421" s="58">
        <v>420.0</v>
      </c>
      <c r="B421" s="253"/>
      <c r="C421" s="253">
        <v>2.10612595034774E14</v>
      </c>
      <c r="D421" s="58" t="s">
        <v>1563</v>
      </c>
      <c r="E421" s="58">
        <v>45754.87532</v>
      </c>
      <c r="F421" s="58">
        <v>45754.87596</v>
      </c>
      <c r="G421" s="58">
        <v>45754.90219</v>
      </c>
      <c r="H421" s="58">
        <v>27.0</v>
      </c>
      <c r="I421" s="225">
        <v>724.0</v>
      </c>
      <c r="J421" s="225" t="e">
        <v>#N/A</v>
      </c>
      <c r="K421" s="225" t="e">
        <v>#N/A</v>
      </c>
      <c r="L421" s="225">
        <v>34.5</v>
      </c>
      <c r="M421" s="225">
        <v>17.0</v>
      </c>
      <c r="N421" s="225">
        <v>17.0</v>
      </c>
      <c r="O421" s="225">
        <v>0.0</v>
      </c>
      <c r="P421" s="225">
        <v>0.25</v>
      </c>
      <c r="Q421" s="225">
        <v>0.25</v>
      </c>
      <c r="R421" s="225">
        <v>0.0</v>
      </c>
      <c r="S421" s="225">
        <v>0.0</v>
      </c>
      <c r="T421" s="225">
        <v>0.0</v>
      </c>
      <c r="U421" s="225">
        <v>0.0</v>
      </c>
      <c r="V421" s="58" t="b">
        <v>0</v>
      </c>
      <c r="W421" s="58" t="b">
        <v>0</v>
      </c>
      <c r="X421" s="58" t="b">
        <v>0</v>
      </c>
      <c r="Y421" s="225">
        <v>0.0</v>
      </c>
      <c r="Z421" s="225">
        <v>0.0</v>
      </c>
      <c r="AA421" s="225">
        <v>10.0</v>
      </c>
      <c r="AB421" s="254"/>
      <c r="AC421" s="254"/>
      <c r="AD421" s="254"/>
      <c r="AE421" s="58" t="s">
        <v>1967</v>
      </c>
      <c r="AF421" s="58">
        <v>1.0</v>
      </c>
      <c r="AG421" s="58" t="s">
        <v>1968</v>
      </c>
      <c r="AJ421" s="58" t="s">
        <v>2142</v>
      </c>
    </row>
    <row r="422" ht="22.5" customHeight="1">
      <c r="A422" s="58">
        <v>421.0</v>
      </c>
      <c r="B422" s="253"/>
      <c r="C422" s="253">
        <v>2.10621970087375E14</v>
      </c>
      <c r="D422" s="58" t="s">
        <v>1563</v>
      </c>
      <c r="E422" s="58">
        <v>45754.98369</v>
      </c>
      <c r="F422" s="58">
        <v>45754.98391</v>
      </c>
      <c r="G422" s="58">
        <v>45784.00609</v>
      </c>
      <c r="H422" s="58">
        <v>27.0</v>
      </c>
      <c r="I422" s="225">
        <v>619.0</v>
      </c>
      <c r="J422" s="225" t="e">
        <v>#N/A</v>
      </c>
      <c r="K422" s="225" t="e">
        <v>#N/A</v>
      </c>
      <c r="L422" s="225">
        <v>29.5</v>
      </c>
      <c r="M422" s="225">
        <v>14.5</v>
      </c>
      <c r="N422" s="225">
        <v>14.5</v>
      </c>
      <c r="O422" s="225">
        <v>0.0</v>
      </c>
      <c r="P422" s="225">
        <v>0.25</v>
      </c>
      <c r="Q422" s="225">
        <v>0.25</v>
      </c>
      <c r="R422" s="225">
        <v>0.0</v>
      </c>
      <c r="S422" s="225">
        <v>0.0</v>
      </c>
      <c r="T422" s="225">
        <v>0.0</v>
      </c>
      <c r="U422" s="225">
        <v>0.0</v>
      </c>
      <c r="V422" s="58" t="b">
        <v>0</v>
      </c>
      <c r="W422" s="58" t="b">
        <v>0</v>
      </c>
      <c r="X422" s="58" t="b">
        <v>0</v>
      </c>
      <c r="Y422" s="225">
        <v>0.0</v>
      </c>
      <c r="Z422" s="225">
        <v>0.0</v>
      </c>
      <c r="AA422" s="225">
        <v>10.0</v>
      </c>
      <c r="AB422" s="254"/>
      <c r="AC422" s="254"/>
      <c r="AD422" s="254"/>
      <c r="AE422" s="58" t="s">
        <v>1967</v>
      </c>
      <c r="AF422" s="58">
        <v>1.0</v>
      </c>
      <c r="AG422" s="58" t="s">
        <v>1968</v>
      </c>
      <c r="AJ422" s="58" t="s">
        <v>2144</v>
      </c>
    </row>
    <row r="423" ht="22.5" customHeight="1">
      <c r="A423" s="58">
        <v>422.0</v>
      </c>
      <c r="B423" s="253"/>
      <c r="C423" s="253">
        <v>2.10669333081357E14</v>
      </c>
      <c r="D423" s="58" t="s">
        <v>1563</v>
      </c>
      <c r="E423" s="58">
        <v>45784.53209</v>
      </c>
      <c r="F423" s="58">
        <v>45784.53226</v>
      </c>
      <c r="G423" s="58">
        <v>45784.55868</v>
      </c>
      <c r="H423" s="58">
        <v>27.0</v>
      </c>
      <c r="I423" s="225">
        <v>1039.0</v>
      </c>
      <c r="J423" s="225" t="e">
        <v>#N/A</v>
      </c>
      <c r="K423" s="225" t="e">
        <v>#N/A</v>
      </c>
      <c r="L423" s="225">
        <v>49.5</v>
      </c>
      <c r="M423" s="225">
        <v>24.25</v>
      </c>
      <c r="N423" s="225">
        <v>24.25</v>
      </c>
      <c r="O423" s="225">
        <v>0.0</v>
      </c>
      <c r="P423" s="225">
        <v>0.5</v>
      </c>
      <c r="Q423" s="225">
        <v>0.5</v>
      </c>
      <c r="R423" s="225">
        <v>0.0</v>
      </c>
      <c r="S423" s="225">
        <v>0.0</v>
      </c>
      <c r="T423" s="225">
        <v>0.0</v>
      </c>
      <c r="U423" s="225">
        <v>0.0</v>
      </c>
      <c r="V423" s="58" t="b">
        <v>0</v>
      </c>
      <c r="W423" s="58" t="b">
        <v>0</v>
      </c>
      <c r="X423" s="58" t="b">
        <v>0</v>
      </c>
      <c r="Y423" s="225">
        <v>0.0</v>
      </c>
      <c r="Z423" s="225">
        <v>0.0</v>
      </c>
      <c r="AA423" s="225">
        <v>20.0</v>
      </c>
      <c r="AB423" s="254"/>
      <c r="AC423" s="254"/>
      <c r="AD423" s="254"/>
      <c r="AE423" s="58" t="s">
        <v>1967</v>
      </c>
      <c r="AF423" s="58">
        <v>2.0</v>
      </c>
      <c r="AG423" s="58" t="s">
        <v>1968</v>
      </c>
      <c r="AJ423" s="58" t="s">
        <v>2157</v>
      </c>
      <c r="AK423" s="58" t="s">
        <v>2166</v>
      </c>
    </row>
    <row r="424" ht="22.5" customHeight="1">
      <c r="A424" s="58">
        <v>423.0</v>
      </c>
      <c r="B424" s="253"/>
      <c r="C424" s="253">
        <v>2.10678770979366E14</v>
      </c>
      <c r="D424" s="58" t="s">
        <v>1563</v>
      </c>
      <c r="E424" s="58">
        <v>45784.64104</v>
      </c>
      <c r="F424" s="58">
        <v>45784.64118</v>
      </c>
      <c r="G424" s="58">
        <v>45784.66954</v>
      </c>
      <c r="H424" s="58">
        <v>27.0</v>
      </c>
      <c r="I424" s="225">
        <v>598.0</v>
      </c>
      <c r="J424" s="225" t="e">
        <v>#N/A</v>
      </c>
      <c r="K424" s="225" t="e">
        <v>#N/A</v>
      </c>
      <c r="L424" s="225">
        <v>28.5</v>
      </c>
      <c r="M424" s="225">
        <v>14.0</v>
      </c>
      <c r="N424" s="225">
        <v>14.0</v>
      </c>
      <c r="O424" s="225">
        <v>0.0</v>
      </c>
      <c r="P424" s="225">
        <v>0.25</v>
      </c>
      <c r="Q424" s="225">
        <v>0.25</v>
      </c>
      <c r="R424" s="225">
        <v>0.0</v>
      </c>
      <c r="S424" s="225">
        <v>0.0</v>
      </c>
      <c r="T424" s="225">
        <v>0.0</v>
      </c>
      <c r="U424" s="225">
        <v>0.0</v>
      </c>
      <c r="V424" s="58" t="b">
        <v>0</v>
      </c>
      <c r="W424" s="58" t="b">
        <v>0</v>
      </c>
      <c r="X424" s="58" t="b">
        <v>0</v>
      </c>
      <c r="Y424" s="225">
        <v>0.0</v>
      </c>
      <c r="Z424" s="225">
        <v>0.0</v>
      </c>
      <c r="AA424" s="225">
        <v>10.0</v>
      </c>
      <c r="AB424" s="254"/>
      <c r="AC424" s="254"/>
      <c r="AD424" s="254"/>
      <c r="AE424" s="58" t="s">
        <v>1967</v>
      </c>
      <c r="AF424" s="58">
        <v>1.0</v>
      </c>
      <c r="AG424" s="58" t="s">
        <v>1968</v>
      </c>
      <c r="AJ424" s="58" t="s">
        <v>2195</v>
      </c>
    </row>
    <row r="425" ht="22.5" customHeight="1">
      <c r="A425" s="58">
        <v>424.0</v>
      </c>
      <c r="B425" s="253"/>
      <c r="C425" s="253">
        <v>2.10679108951038E14</v>
      </c>
      <c r="D425" s="58" t="s">
        <v>1563</v>
      </c>
      <c r="E425" s="58">
        <v>45784.64501</v>
      </c>
      <c r="F425" s="58">
        <v>45784.64519</v>
      </c>
      <c r="G425" s="58">
        <v>45784.66772</v>
      </c>
      <c r="H425" s="58">
        <v>27.0</v>
      </c>
      <c r="I425" s="225">
        <v>1900.0</v>
      </c>
      <c r="J425" s="225" t="e">
        <v>#N/A</v>
      </c>
      <c r="K425" s="225" t="e">
        <v>#N/A</v>
      </c>
      <c r="L425" s="225">
        <v>90.5</v>
      </c>
      <c r="M425" s="225">
        <v>44.75</v>
      </c>
      <c r="N425" s="225">
        <v>44.75</v>
      </c>
      <c r="O425" s="225">
        <v>0.0</v>
      </c>
      <c r="P425" s="225">
        <v>0.5</v>
      </c>
      <c r="Q425" s="225">
        <v>0.5</v>
      </c>
      <c r="R425" s="225">
        <v>0.0</v>
      </c>
      <c r="S425" s="225">
        <v>0.0</v>
      </c>
      <c r="T425" s="225">
        <v>0.0</v>
      </c>
      <c r="U425" s="225">
        <v>0.0</v>
      </c>
      <c r="V425" s="58" t="b">
        <v>0</v>
      </c>
      <c r="W425" s="58" t="b">
        <v>0</v>
      </c>
      <c r="X425" s="58" t="b">
        <v>0</v>
      </c>
      <c r="Y425" s="225">
        <v>0.0</v>
      </c>
      <c r="Z425" s="225">
        <v>0.0</v>
      </c>
      <c r="AA425" s="225">
        <v>20.0</v>
      </c>
      <c r="AB425" s="254"/>
      <c r="AC425" s="254"/>
      <c r="AD425" s="254"/>
      <c r="AE425" s="58" t="s">
        <v>1967</v>
      </c>
      <c r="AF425" s="58">
        <v>2.0</v>
      </c>
      <c r="AG425" s="58" t="s">
        <v>1968</v>
      </c>
      <c r="AJ425" s="58" t="s">
        <v>2150</v>
      </c>
      <c r="AK425" s="58" t="s">
        <v>2196</v>
      </c>
    </row>
    <row r="426" ht="22.5" customHeight="1">
      <c r="A426" s="58">
        <v>425.0</v>
      </c>
      <c r="B426" s="253"/>
      <c r="C426" s="253">
        <v>2.10685219118304E14</v>
      </c>
      <c r="D426" s="58" t="s">
        <v>1563</v>
      </c>
      <c r="E426" s="58">
        <v>45784.71575</v>
      </c>
      <c r="F426" s="58">
        <v>45784.71594</v>
      </c>
      <c r="G426" s="58">
        <v>45784.73888</v>
      </c>
      <c r="H426" s="58">
        <v>27.0</v>
      </c>
      <c r="I426" s="225">
        <v>1029.0</v>
      </c>
      <c r="J426" s="225" t="e">
        <v>#N/A</v>
      </c>
      <c r="K426" s="225" t="e">
        <v>#N/A</v>
      </c>
      <c r="L426" s="225">
        <v>49.0</v>
      </c>
      <c r="M426" s="225">
        <v>24.25</v>
      </c>
      <c r="N426" s="225">
        <v>24.25</v>
      </c>
      <c r="O426" s="225">
        <v>0.0</v>
      </c>
      <c r="P426" s="225">
        <v>0.25</v>
      </c>
      <c r="Q426" s="225">
        <v>0.25</v>
      </c>
      <c r="R426" s="225">
        <v>0.0</v>
      </c>
      <c r="S426" s="225">
        <v>0.0</v>
      </c>
      <c r="T426" s="225">
        <v>0.0</v>
      </c>
      <c r="U426" s="225">
        <v>0.0</v>
      </c>
      <c r="V426" s="58" t="b">
        <v>0</v>
      </c>
      <c r="W426" s="58" t="b">
        <v>0</v>
      </c>
      <c r="X426" s="58" t="b">
        <v>0</v>
      </c>
      <c r="Y426" s="225">
        <v>0.0</v>
      </c>
      <c r="Z426" s="225">
        <v>0.0</v>
      </c>
      <c r="AA426" s="225">
        <v>10.0</v>
      </c>
      <c r="AB426" s="254"/>
      <c r="AC426" s="254"/>
      <c r="AD426" s="254"/>
      <c r="AE426" s="58" t="s">
        <v>1967</v>
      </c>
      <c r="AF426" s="58">
        <v>2.0</v>
      </c>
      <c r="AG426" s="58" t="s">
        <v>1968</v>
      </c>
      <c r="AJ426" s="58" t="s">
        <v>2178</v>
      </c>
      <c r="AK426" s="58" t="s">
        <v>2197</v>
      </c>
    </row>
    <row r="427" ht="22.5" customHeight="1">
      <c r="A427" s="58">
        <v>426.0</v>
      </c>
      <c r="B427" s="253"/>
      <c r="C427" s="253">
        <v>2.10686159161196E14</v>
      </c>
      <c r="D427" s="58" t="s">
        <v>1563</v>
      </c>
      <c r="E427" s="58">
        <v>45784.72747</v>
      </c>
      <c r="F427" s="58">
        <v>45784.72766</v>
      </c>
      <c r="G427" s="58">
        <v>45784.75675</v>
      </c>
      <c r="H427" s="58">
        <v>27.0</v>
      </c>
      <c r="I427" s="225">
        <v>725.0</v>
      </c>
      <c r="J427" s="225" t="e">
        <v>#N/A</v>
      </c>
      <c r="K427" s="225" t="e">
        <v>#N/A</v>
      </c>
      <c r="L427" s="225">
        <v>34.5</v>
      </c>
      <c r="M427" s="225">
        <v>17.0</v>
      </c>
      <c r="N427" s="225">
        <v>17.0</v>
      </c>
      <c r="O427" s="225">
        <v>0.0</v>
      </c>
      <c r="P427" s="225">
        <v>0.25</v>
      </c>
      <c r="Q427" s="225">
        <v>0.25</v>
      </c>
      <c r="R427" s="225">
        <v>0.0</v>
      </c>
      <c r="S427" s="225">
        <v>0.0</v>
      </c>
      <c r="T427" s="225">
        <v>0.0</v>
      </c>
      <c r="U427" s="225">
        <v>0.0</v>
      </c>
      <c r="V427" s="58" t="b">
        <v>0</v>
      </c>
      <c r="W427" s="58" t="b">
        <v>0</v>
      </c>
      <c r="X427" s="58" t="b">
        <v>0</v>
      </c>
      <c r="Y427" s="225">
        <v>0.0</v>
      </c>
      <c r="Z427" s="225">
        <v>0.0</v>
      </c>
      <c r="AA427" s="225">
        <v>10.0</v>
      </c>
      <c r="AB427" s="254"/>
      <c r="AC427" s="254"/>
      <c r="AD427" s="254"/>
      <c r="AE427" s="58" t="s">
        <v>1967</v>
      </c>
      <c r="AF427" s="58">
        <v>1.0</v>
      </c>
      <c r="AG427" s="58" t="s">
        <v>1968</v>
      </c>
      <c r="AJ427" s="58" t="s">
        <v>2142</v>
      </c>
    </row>
    <row r="428" ht="22.5" customHeight="1">
      <c r="A428" s="58">
        <v>427.0</v>
      </c>
      <c r="B428" s="253"/>
      <c r="C428" s="253">
        <v>2.10690820533411E14</v>
      </c>
      <c r="D428" s="58" t="s">
        <v>1563</v>
      </c>
      <c r="E428" s="58">
        <v>45784.78057</v>
      </c>
      <c r="F428" s="58">
        <v>45784.78081</v>
      </c>
      <c r="G428" s="58">
        <v>45784.83924</v>
      </c>
      <c r="H428" s="58">
        <v>27.0</v>
      </c>
      <c r="I428" s="225">
        <v>2688.0</v>
      </c>
      <c r="J428" s="225" t="e">
        <v>#N/A</v>
      </c>
      <c r="K428" s="225" t="e">
        <v>#N/A</v>
      </c>
      <c r="L428" s="225">
        <v>128.0</v>
      </c>
      <c r="M428" s="225">
        <v>63.25</v>
      </c>
      <c r="N428" s="225">
        <v>63.25</v>
      </c>
      <c r="O428" s="225">
        <v>0.0</v>
      </c>
      <c r="P428" s="225">
        <v>0.75</v>
      </c>
      <c r="Q428" s="225">
        <v>0.75</v>
      </c>
      <c r="R428" s="225">
        <v>0.0</v>
      </c>
      <c r="S428" s="225">
        <v>0.0</v>
      </c>
      <c r="T428" s="225">
        <v>0.0</v>
      </c>
      <c r="U428" s="225">
        <v>0.0</v>
      </c>
      <c r="V428" s="58" t="b">
        <v>0</v>
      </c>
      <c r="W428" s="58" t="b">
        <v>0</v>
      </c>
      <c r="X428" s="58" t="b">
        <v>0</v>
      </c>
      <c r="Y428" s="225">
        <v>0.0</v>
      </c>
      <c r="Z428" s="225">
        <v>0.0</v>
      </c>
      <c r="AA428" s="225">
        <v>30.0</v>
      </c>
      <c r="AB428" s="254"/>
      <c r="AC428" s="254"/>
      <c r="AD428" s="254"/>
      <c r="AE428" s="58" t="s">
        <v>1967</v>
      </c>
      <c r="AF428" s="58">
        <v>4.0</v>
      </c>
      <c r="AG428" s="58" t="s">
        <v>1968</v>
      </c>
      <c r="AJ428" s="58" t="s">
        <v>2166</v>
      </c>
      <c r="AK428" s="58" t="s">
        <v>2192</v>
      </c>
      <c r="AL428" s="58" t="s">
        <v>2182</v>
      </c>
    </row>
    <row r="429" ht="22.5" customHeight="1">
      <c r="A429" s="58">
        <v>428.0</v>
      </c>
      <c r="B429" s="253"/>
      <c r="C429" s="253">
        <v>2.10692192199494E14</v>
      </c>
      <c r="D429" s="58" t="s">
        <v>1563</v>
      </c>
      <c r="E429" s="58">
        <v>45784.79679</v>
      </c>
      <c r="F429" s="58">
        <v>45784.79722</v>
      </c>
      <c r="G429" s="58">
        <v>45784.82551</v>
      </c>
      <c r="H429" s="58">
        <v>27.0</v>
      </c>
      <c r="I429" s="225">
        <v>525.0</v>
      </c>
      <c r="J429" s="225" t="e">
        <v>#N/A</v>
      </c>
      <c r="K429" s="225" t="e">
        <v>#N/A</v>
      </c>
      <c r="L429" s="225">
        <v>25.0</v>
      </c>
      <c r="M429" s="225">
        <v>12.25</v>
      </c>
      <c r="N429" s="225">
        <v>12.25</v>
      </c>
      <c r="O429" s="225">
        <v>0.0</v>
      </c>
      <c r="P429" s="225">
        <v>0.25</v>
      </c>
      <c r="Q429" s="225">
        <v>0.25</v>
      </c>
      <c r="R429" s="225">
        <v>0.0</v>
      </c>
      <c r="S429" s="225">
        <v>0.0</v>
      </c>
      <c r="T429" s="225">
        <v>0.0</v>
      </c>
      <c r="U429" s="225">
        <v>0.0</v>
      </c>
      <c r="V429" s="58" t="b">
        <v>0</v>
      </c>
      <c r="W429" s="58" t="b">
        <v>0</v>
      </c>
      <c r="X429" s="58" t="b">
        <v>0</v>
      </c>
      <c r="Y429" s="225">
        <v>0.0</v>
      </c>
      <c r="Z429" s="225">
        <v>0.0</v>
      </c>
      <c r="AA429" s="225">
        <v>10.0</v>
      </c>
      <c r="AB429" s="254"/>
      <c r="AC429" s="254"/>
      <c r="AD429" s="254"/>
      <c r="AE429" s="58" t="s">
        <v>1967</v>
      </c>
      <c r="AF429" s="58">
        <v>1.0</v>
      </c>
      <c r="AG429" s="58" t="s">
        <v>1968</v>
      </c>
      <c r="AJ429" s="58" t="s">
        <v>2166</v>
      </c>
    </row>
    <row r="430" ht="22.5" customHeight="1">
      <c r="A430" s="58">
        <v>429.0</v>
      </c>
      <c r="B430" s="253"/>
      <c r="C430" s="253">
        <v>2.10692806470803E14</v>
      </c>
      <c r="D430" s="58" t="s">
        <v>1563</v>
      </c>
      <c r="E430" s="58">
        <v>45784.80361</v>
      </c>
      <c r="F430" s="58">
        <v>45784.80383</v>
      </c>
      <c r="G430" s="58">
        <v>45784.8451</v>
      </c>
      <c r="H430" s="58">
        <v>27.0</v>
      </c>
      <c r="I430" s="225">
        <v>2132.0</v>
      </c>
      <c r="J430" s="225" t="e">
        <v>#N/A</v>
      </c>
      <c r="K430" s="225" t="e">
        <v>#N/A</v>
      </c>
      <c r="L430" s="225">
        <v>101.5</v>
      </c>
      <c r="M430" s="225">
        <v>50.25</v>
      </c>
      <c r="N430" s="225">
        <v>50.25</v>
      </c>
      <c r="O430" s="225">
        <v>0.0</v>
      </c>
      <c r="P430" s="225">
        <v>0.5</v>
      </c>
      <c r="Q430" s="225">
        <v>0.5</v>
      </c>
      <c r="R430" s="225">
        <v>0.0</v>
      </c>
      <c r="S430" s="225">
        <v>0.0</v>
      </c>
      <c r="T430" s="225">
        <v>0.0</v>
      </c>
      <c r="U430" s="225">
        <v>0.0</v>
      </c>
      <c r="V430" s="58" t="b">
        <v>0</v>
      </c>
      <c r="W430" s="58" t="b">
        <v>0</v>
      </c>
      <c r="X430" s="58" t="b">
        <v>0</v>
      </c>
      <c r="Y430" s="225">
        <v>0.0</v>
      </c>
      <c r="Z430" s="225">
        <v>0.0</v>
      </c>
      <c r="AA430" s="225">
        <v>20.0</v>
      </c>
      <c r="AB430" s="254"/>
      <c r="AC430" s="254"/>
      <c r="AD430" s="254"/>
      <c r="AE430" s="58" t="s">
        <v>1967</v>
      </c>
      <c r="AF430" s="58">
        <v>3.0</v>
      </c>
      <c r="AG430" s="58" t="s">
        <v>1968</v>
      </c>
      <c r="AJ430" s="58" t="s">
        <v>2142</v>
      </c>
      <c r="AK430" s="58" t="s">
        <v>2198</v>
      </c>
    </row>
    <row r="431" ht="22.5" customHeight="1">
      <c r="A431" s="58">
        <v>430.0</v>
      </c>
      <c r="B431" s="253"/>
      <c r="C431" s="253">
        <v>2.10695759660652E14</v>
      </c>
      <c r="D431" s="58" t="s">
        <v>1563</v>
      </c>
      <c r="E431" s="58">
        <v>45784.83775</v>
      </c>
      <c r="F431" s="58">
        <v>45784.83803</v>
      </c>
      <c r="G431" s="58">
        <v>45784.87454</v>
      </c>
      <c r="H431" s="58">
        <v>27.0</v>
      </c>
      <c r="I431" s="225">
        <v>913.0</v>
      </c>
      <c r="J431" s="225" t="e">
        <v>#N/A</v>
      </c>
      <c r="K431" s="225" t="e">
        <v>#N/A</v>
      </c>
      <c r="L431" s="225">
        <v>43.5</v>
      </c>
      <c r="M431" s="225">
        <v>21.5</v>
      </c>
      <c r="N431" s="225">
        <v>21.5</v>
      </c>
      <c r="O431" s="225">
        <v>0.0</v>
      </c>
      <c r="P431" s="225">
        <v>0.25</v>
      </c>
      <c r="Q431" s="225">
        <v>0.25</v>
      </c>
      <c r="R431" s="225">
        <v>0.0</v>
      </c>
      <c r="S431" s="225">
        <v>0.0</v>
      </c>
      <c r="T431" s="225">
        <v>0.0</v>
      </c>
      <c r="U431" s="225">
        <v>0.0</v>
      </c>
      <c r="V431" s="58" t="b">
        <v>0</v>
      </c>
      <c r="W431" s="58" t="b">
        <v>0</v>
      </c>
      <c r="X431" s="58" t="b">
        <v>0</v>
      </c>
      <c r="Y431" s="225">
        <v>0.0</v>
      </c>
      <c r="Z431" s="225">
        <v>0.0</v>
      </c>
      <c r="AA431" s="225">
        <v>10.0</v>
      </c>
      <c r="AB431" s="254"/>
      <c r="AC431" s="254"/>
      <c r="AD431" s="254"/>
      <c r="AE431" s="58" t="s">
        <v>1967</v>
      </c>
      <c r="AF431" s="58">
        <v>1.0</v>
      </c>
      <c r="AG431" s="58" t="s">
        <v>1968</v>
      </c>
      <c r="AJ431" s="58" t="s">
        <v>2199</v>
      </c>
    </row>
    <row r="432" ht="22.5" customHeight="1">
      <c r="A432" s="58">
        <v>431.0</v>
      </c>
      <c r="B432" s="253"/>
      <c r="C432" s="253">
        <v>2.1069626407865E14</v>
      </c>
      <c r="D432" s="58" t="s">
        <v>1563</v>
      </c>
      <c r="E432" s="58">
        <v>45784.84351</v>
      </c>
      <c r="F432" s="58">
        <v>45784.84363</v>
      </c>
      <c r="G432" s="58">
        <v>45784.87377</v>
      </c>
      <c r="H432" s="58">
        <v>27.0</v>
      </c>
      <c r="I432" s="225">
        <v>1354.0</v>
      </c>
      <c r="J432" s="225" t="e">
        <v>#N/A</v>
      </c>
      <c r="K432" s="225" t="e">
        <v>#N/A</v>
      </c>
      <c r="L432" s="225">
        <v>64.5</v>
      </c>
      <c r="M432" s="225">
        <v>31.75</v>
      </c>
      <c r="N432" s="225">
        <v>31.75</v>
      </c>
      <c r="O432" s="225">
        <v>0.0</v>
      </c>
      <c r="P432" s="225">
        <v>0.5</v>
      </c>
      <c r="Q432" s="225">
        <v>0.5</v>
      </c>
      <c r="R432" s="225">
        <v>0.0</v>
      </c>
      <c r="S432" s="225">
        <v>0.0</v>
      </c>
      <c r="T432" s="225">
        <v>0.0</v>
      </c>
      <c r="U432" s="225">
        <v>0.0</v>
      </c>
      <c r="V432" s="58" t="b">
        <v>0</v>
      </c>
      <c r="W432" s="58" t="b">
        <v>0</v>
      </c>
      <c r="X432" s="58" t="b">
        <v>0</v>
      </c>
      <c r="Y432" s="225">
        <v>0.0</v>
      </c>
      <c r="Z432" s="225">
        <v>0.0</v>
      </c>
      <c r="AA432" s="225">
        <v>20.0</v>
      </c>
      <c r="AB432" s="254"/>
      <c r="AC432" s="254"/>
      <c r="AD432" s="254"/>
      <c r="AE432" s="58" t="s">
        <v>1967</v>
      </c>
      <c r="AF432" s="58">
        <v>2.0</v>
      </c>
      <c r="AG432" s="58" t="s">
        <v>1968</v>
      </c>
      <c r="AJ432" s="58" t="s">
        <v>2182</v>
      </c>
      <c r="AK432" s="58" t="s">
        <v>2166</v>
      </c>
    </row>
    <row r="433" ht="22.5" customHeight="1">
      <c r="A433" s="58">
        <v>432.0</v>
      </c>
      <c r="B433" s="253"/>
      <c r="C433" s="253">
        <v>2.10698243365179E14</v>
      </c>
      <c r="D433" s="58" t="s">
        <v>1563</v>
      </c>
      <c r="E433" s="58">
        <v>45784.8666</v>
      </c>
      <c r="F433" s="58">
        <v>45784.86684</v>
      </c>
      <c r="G433" s="58">
        <v>45784.91278</v>
      </c>
      <c r="H433" s="58">
        <v>27.0</v>
      </c>
      <c r="I433" s="225">
        <v>3507.0</v>
      </c>
      <c r="J433" s="225" t="e">
        <v>#N/A</v>
      </c>
      <c r="K433" s="225" t="e">
        <v>#N/A</v>
      </c>
      <c r="L433" s="225">
        <v>167.0</v>
      </c>
      <c r="M433" s="225">
        <v>82.75</v>
      </c>
      <c r="N433" s="225">
        <v>82.75</v>
      </c>
      <c r="O433" s="225">
        <v>0.0</v>
      </c>
      <c r="P433" s="225">
        <v>0.75</v>
      </c>
      <c r="Q433" s="225">
        <v>0.75</v>
      </c>
      <c r="R433" s="225">
        <v>0.0</v>
      </c>
      <c r="S433" s="225">
        <v>0.0</v>
      </c>
      <c r="T433" s="225">
        <v>0.0</v>
      </c>
      <c r="U433" s="225">
        <v>0.0</v>
      </c>
      <c r="V433" s="58" t="b">
        <v>0</v>
      </c>
      <c r="W433" s="58" t="b">
        <v>0</v>
      </c>
      <c r="X433" s="58" t="b">
        <v>0</v>
      </c>
      <c r="Y433" s="225">
        <v>0.0</v>
      </c>
      <c r="Z433" s="225">
        <v>0.0</v>
      </c>
      <c r="AA433" s="225">
        <v>30.0</v>
      </c>
      <c r="AB433" s="254"/>
      <c r="AC433" s="254"/>
      <c r="AD433" s="254"/>
      <c r="AE433" s="58" t="s">
        <v>1967</v>
      </c>
      <c r="AF433" s="58">
        <v>4.0</v>
      </c>
      <c r="AG433" s="58" t="s">
        <v>1968</v>
      </c>
      <c r="AJ433" s="58" t="s">
        <v>2200</v>
      </c>
      <c r="AK433" s="58" t="s">
        <v>2201</v>
      </c>
      <c r="AL433" s="58" t="s">
        <v>2150</v>
      </c>
    </row>
    <row r="434">
      <c r="B434" s="259"/>
    </row>
    <row r="435">
      <c r="B435" s="259"/>
    </row>
    <row r="436">
      <c r="B436" s="259"/>
    </row>
    <row r="437">
      <c r="B437" s="259"/>
    </row>
    <row r="438">
      <c r="B438" s="259"/>
    </row>
    <row r="439">
      <c r="B439" s="259"/>
    </row>
    <row r="440">
      <c r="B440" s="259"/>
    </row>
    <row r="441">
      <c r="B441" s="259"/>
    </row>
    <row r="442">
      <c r="B442" s="259"/>
    </row>
    <row r="443">
      <c r="B443" s="259"/>
    </row>
    <row r="444">
      <c r="B444" s="259"/>
    </row>
    <row r="445">
      <c r="B445" s="259"/>
    </row>
    <row r="446">
      <c r="B446" s="259"/>
    </row>
    <row r="447">
      <c r="B447" s="259"/>
    </row>
    <row r="448">
      <c r="B448" s="259"/>
    </row>
    <row r="449">
      <c r="B449" s="259"/>
    </row>
    <row r="450">
      <c r="B450" s="259"/>
    </row>
    <row r="451">
      <c r="B451" s="259"/>
    </row>
    <row r="452">
      <c r="B452" s="259"/>
    </row>
    <row r="453">
      <c r="B453" s="259"/>
    </row>
    <row r="454">
      <c r="B454" s="259"/>
    </row>
    <row r="455">
      <c r="B455" s="259"/>
    </row>
    <row r="456">
      <c r="B456" s="259"/>
    </row>
    <row r="457">
      <c r="B457" s="259"/>
    </row>
    <row r="458">
      <c r="B458" s="259"/>
    </row>
    <row r="459">
      <c r="B459" s="259"/>
    </row>
    <row r="460">
      <c r="B460" s="259"/>
    </row>
    <row r="461">
      <c r="B461" s="259"/>
    </row>
    <row r="462">
      <c r="B462" s="259"/>
    </row>
    <row r="463">
      <c r="B463" s="259"/>
    </row>
    <row r="464">
      <c r="B464" s="259"/>
    </row>
    <row r="465">
      <c r="B465" s="259"/>
    </row>
    <row r="466">
      <c r="B466" s="259"/>
    </row>
    <row r="467">
      <c r="B467" s="259"/>
    </row>
    <row r="468">
      <c r="B468" s="259"/>
    </row>
    <row r="469">
      <c r="B469" s="259"/>
    </row>
    <row r="470">
      <c r="B470" s="259"/>
    </row>
    <row r="471">
      <c r="B471" s="259"/>
    </row>
    <row r="472">
      <c r="B472" s="259"/>
    </row>
    <row r="473">
      <c r="B473" s="259"/>
    </row>
    <row r="474">
      <c r="B474" s="259"/>
    </row>
    <row r="475">
      <c r="B475" s="259"/>
    </row>
    <row r="476">
      <c r="B476" s="259"/>
    </row>
    <row r="477">
      <c r="B477" s="259"/>
    </row>
    <row r="478">
      <c r="B478" s="259"/>
    </row>
    <row r="479">
      <c r="B479" s="259"/>
    </row>
    <row r="480">
      <c r="B480" s="259"/>
    </row>
    <row r="481">
      <c r="B481" s="259"/>
    </row>
    <row r="482">
      <c r="B482" s="259"/>
    </row>
    <row r="483">
      <c r="B483" s="259"/>
    </row>
    <row r="484">
      <c r="B484" s="259"/>
    </row>
    <row r="485">
      <c r="B485" s="259"/>
    </row>
    <row r="486">
      <c r="B486" s="259"/>
    </row>
    <row r="487">
      <c r="B487" s="259"/>
    </row>
    <row r="488">
      <c r="B488" s="259"/>
    </row>
    <row r="489">
      <c r="B489" s="259"/>
    </row>
    <row r="490">
      <c r="B490" s="259"/>
    </row>
    <row r="491">
      <c r="B491" s="259"/>
    </row>
    <row r="492">
      <c r="B492" s="259"/>
    </row>
    <row r="493">
      <c r="B493" s="259"/>
    </row>
    <row r="494">
      <c r="B494" s="259"/>
    </row>
    <row r="495">
      <c r="B495" s="259"/>
    </row>
    <row r="496">
      <c r="B496" s="259"/>
    </row>
    <row r="497">
      <c r="B497" s="259"/>
    </row>
    <row r="498">
      <c r="B498" s="259"/>
    </row>
    <row r="499">
      <c r="B499" s="259"/>
    </row>
    <row r="500">
      <c r="B500" s="259"/>
    </row>
    <row r="501">
      <c r="B501" s="259"/>
    </row>
    <row r="502">
      <c r="B502" s="259"/>
    </row>
    <row r="503">
      <c r="B503" s="259"/>
    </row>
    <row r="504">
      <c r="B504" s="259"/>
    </row>
    <row r="505">
      <c r="B505" s="259"/>
    </row>
    <row r="506">
      <c r="B506" s="259"/>
    </row>
    <row r="507">
      <c r="B507" s="259"/>
    </row>
    <row r="508">
      <c r="B508" s="259"/>
    </row>
    <row r="509">
      <c r="B509" s="259"/>
    </row>
    <row r="510">
      <c r="B510" s="259"/>
    </row>
    <row r="511">
      <c r="B511" s="259"/>
    </row>
    <row r="512">
      <c r="B512" s="259"/>
    </row>
    <row r="513">
      <c r="B513" s="259"/>
    </row>
    <row r="514">
      <c r="B514" s="259"/>
    </row>
    <row r="515">
      <c r="B515" s="259"/>
    </row>
    <row r="516">
      <c r="B516" s="259"/>
    </row>
    <row r="517">
      <c r="B517" s="259"/>
    </row>
    <row r="518">
      <c r="B518" s="259"/>
    </row>
    <row r="519">
      <c r="B519" s="259"/>
    </row>
    <row r="520">
      <c r="B520" s="259"/>
    </row>
    <row r="521">
      <c r="B521" s="259"/>
    </row>
    <row r="522">
      <c r="B522" s="259"/>
    </row>
    <row r="523">
      <c r="B523" s="259"/>
    </row>
    <row r="524">
      <c r="B524" s="259"/>
    </row>
    <row r="525">
      <c r="B525" s="259"/>
    </row>
    <row r="526">
      <c r="B526" s="259"/>
    </row>
    <row r="527">
      <c r="B527" s="259"/>
    </row>
    <row r="528">
      <c r="B528" s="259"/>
    </row>
    <row r="529">
      <c r="B529" s="259"/>
    </row>
    <row r="530">
      <c r="B530" s="259"/>
    </row>
    <row r="531">
      <c r="B531" s="259"/>
    </row>
    <row r="532">
      <c r="B532" s="259"/>
    </row>
    <row r="533">
      <c r="B533" s="259"/>
    </row>
    <row r="534">
      <c r="B534" s="259"/>
    </row>
    <row r="535">
      <c r="B535" s="259"/>
    </row>
    <row r="536">
      <c r="B536" s="259"/>
    </row>
    <row r="537">
      <c r="B537" s="259"/>
    </row>
    <row r="538">
      <c r="B538" s="259"/>
    </row>
    <row r="539">
      <c r="B539" s="259"/>
    </row>
    <row r="540">
      <c r="B540" s="259"/>
    </row>
    <row r="541">
      <c r="B541" s="259"/>
    </row>
    <row r="542">
      <c r="B542" s="259"/>
    </row>
    <row r="543">
      <c r="B543" s="259"/>
    </row>
    <row r="544">
      <c r="B544" s="259"/>
    </row>
    <row r="545">
      <c r="B545" s="259"/>
    </row>
    <row r="546">
      <c r="B546" s="259"/>
    </row>
    <row r="547">
      <c r="B547" s="259"/>
    </row>
    <row r="548">
      <c r="B548" s="259"/>
    </row>
    <row r="549">
      <c r="B549" s="259"/>
    </row>
    <row r="550">
      <c r="B550" s="259"/>
    </row>
    <row r="551">
      <c r="B551" s="259"/>
    </row>
    <row r="552">
      <c r="B552" s="259"/>
    </row>
    <row r="553">
      <c r="B553" s="259"/>
    </row>
    <row r="554">
      <c r="B554" s="259"/>
    </row>
    <row r="555">
      <c r="B555" s="259"/>
    </row>
    <row r="556">
      <c r="B556" s="259"/>
    </row>
    <row r="557">
      <c r="B557" s="259"/>
    </row>
    <row r="558">
      <c r="B558" s="259"/>
    </row>
    <row r="559">
      <c r="B559" s="259"/>
    </row>
    <row r="560">
      <c r="B560" s="259"/>
    </row>
    <row r="561">
      <c r="B561" s="259"/>
    </row>
    <row r="562">
      <c r="B562" s="259"/>
    </row>
    <row r="563">
      <c r="B563" s="259"/>
    </row>
    <row r="564">
      <c r="B564" s="259"/>
    </row>
    <row r="565">
      <c r="B565" s="259"/>
    </row>
    <row r="566">
      <c r="B566" s="259"/>
    </row>
    <row r="567">
      <c r="B567" s="259"/>
    </row>
    <row r="568">
      <c r="B568" s="259"/>
    </row>
    <row r="569">
      <c r="B569" s="259"/>
    </row>
    <row r="570">
      <c r="B570" s="259"/>
    </row>
    <row r="571">
      <c r="B571" s="259"/>
    </row>
    <row r="572">
      <c r="B572" s="259"/>
    </row>
    <row r="573">
      <c r="B573" s="259"/>
    </row>
    <row r="574">
      <c r="B574" s="259"/>
    </row>
    <row r="575">
      <c r="B575" s="259"/>
    </row>
    <row r="576">
      <c r="B576" s="259"/>
    </row>
    <row r="577">
      <c r="B577" s="259"/>
    </row>
    <row r="578">
      <c r="B578" s="259"/>
    </row>
    <row r="579">
      <c r="B579" s="259"/>
    </row>
    <row r="580">
      <c r="B580" s="259"/>
    </row>
    <row r="581">
      <c r="B581" s="259"/>
    </row>
    <row r="582">
      <c r="B582" s="259"/>
    </row>
    <row r="583">
      <c r="B583" s="259"/>
    </row>
    <row r="584">
      <c r="B584" s="259"/>
    </row>
    <row r="585">
      <c r="B585" s="259"/>
    </row>
    <row r="586">
      <c r="B586" s="259"/>
    </row>
    <row r="587">
      <c r="B587" s="259"/>
    </row>
    <row r="588">
      <c r="B588" s="259"/>
    </row>
    <row r="589">
      <c r="B589" s="259"/>
    </row>
    <row r="590">
      <c r="B590" s="259"/>
    </row>
    <row r="591">
      <c r="B591" s="259"/>
    </row>
    <row r="592">
      <c r="B592" s="259"/>
    </row>
    <row r="593">
      <c r="B593" s="259"/>
    </row>
    <row r="594">
      <c r="B594" s="259"/>
    </row>
    <row r="595">
      <c r="B595" s="259"/>
    </row>
    <row r="596">
      <c r="B596" s="259"/>
    </row>
    <row r="597">
      <c r="B597" s="259"/>
    </row>
    <row r="598">
      <c r="B598" s="259"/>
    </row>
    <row r="599">
      <c r="B599" s="259"/>
    </row>
    <row r="600">
      <c r="B600" s="259"/>
    </row>
    <row r="601">
      <c r="B601" s="259"/>
    </row>
    <row r="602">
      <c r="B602" s="259"/>
    </row>
    <row r="603">
      <c r="B603" s="259"/>
    </row>
    <row r="604">
      <c r="B604" s="259"/>
    </row>
    <row r="605">
      <c r="B605" s="259"/>
    </row>
    <row r="606">
      <c r="B606" s="259"/>
    </row>
    <row r="607">
      <c r="B607" s="259"/>
    </row>
    <row r="608">
      <c r="B608" s="259"/>
    </row>
    <row r="609">
      <c r="B609" s="259"/>
    </row>
    <row r="610">
      <c r="B610" s="259"/>
    </row>
    <row r="611">
      <c r="B611" s="259"/>
    </row>
    <row r="612">
      <c r="B612" s="259"/>
    </row>
    <row r="613">
      <c r="B613" s="259"/>
    </row>
    <row r="614">
      <c r="B614" s="259"/>
    </row>
    <row r="615">
      <c r="B615" s="259"/>
    </row>
    <row r="616">
      <c r="B616" s="259"/>
    </row>
    <row r="617">
      <c r="B617" s="259"/>
    </row>
    <row r="618">
      <c r="B618" s="259"/>
    </row>
    <row r="619">
      <c r="B619" s="259"/>
    </row>
    <row r="620">
      <c r="B620" s="259"/>
    </row>
    <row r="621">
      <c r="B621" s="259"/>
    </row>
    <row r="622">
      <c r="B622" s="259"/>
    </row>
    <row r="623">
      <c r="B623" s="259"/>
    </row>
    <row r="624">
      <c r="B624" s="259"/>
    </row>
    <row r="625">
      <c r="B625" s="259"/>
    </row>
    <row r="626">
      <c r="B626" s="259"/>
    </row>
    <row r="627">
      <c r="B627" s="259"/>
    </row>
    <row r="628">
      <c r="B628" s="259"/>
    </row>
    <row r="629">
      <c r="B629" s="259"/>
    </row>
    <row r="630">
      <c r="B630" s="259"/>
    </row>
    <row r="631">
      <c r="B631" s="259"/>
    </row>
    <row r="632">
      <c r="B632" s="259"/>
    </row>
    <row r="633">
      <c r="B633" s="259"/>
    </row>
    <row r="634">
      <c r="B634" s="259"/>
    </row>
    <row r="635">
      <c r="B635" s="259"/>
    </row>
    <row r="636">
      <c r="B636" s="259"/>
    </row>
    <row r="637">
      <c r="B637" s="259"/>
    </row>
    <row r="638">
      <c r="B638" s="259"/>
    </row>
    <row r="639">
      <c r="B639" s="259"/>
    </row>
    <row r="640">
      <c r="B640" s="259"/>
    </row>
    <row r="641">
      <c r="B641" s="259"/>
    </row>
    <row r="642">
      <c r="B642" s="259"/>
    </row>
    <row r="643">
      <c r="B643" s="259"/>
    </row>
    <row r="644">
      <c r="B644" s="259"/>
    </row>
    <row r="645">
      <c r="B645" s="259"/>
    </row>
    <row r="646">
      <c r="B646" s="259"/>
    </row>
    <row r="647">
      <c r="B647" s="259"/>
    </row>
    <row r="648">
      <c r="B648" s="259"/>
    </row>
    <row r="649">
      <c r="B649" s="259"/>
    </row>
    <row r="650">
      <c r="B650" s="259"/>
    </row>
    <row r="651">
      <c r="B651" s="259"/>
    </row>
    <row r="652">
      <c r="B652" s="259"/>
    </row>
    <row r="653">
      <c r="B653" s="259"/>
    </row>
    <row r="654">
      <c r="B654" s="259"/>
    </row>
    <row r="655">
      <c r="B655" s="259"/>
    </row>
    <row r="656">
      <c r="B656" s="259"/>
    </row>
    <row r="657">
      <c r="B657" s="259"/>
    </row>
    <row r="658">
      <c r="B658" s="259"/>
    </row>
    <row r="659">
      <c r="B659" s="259"/>
    </row>
    <row r="660">
      <c r="B660" s="259"/>
    </row>
    <row r="661">
      <c r="B661" s="259"/>
    </row>
    <row r="662">
      <c r="B662" s="259"/>
    </row>
    <row r="663">
      <c r="B663" s="259"/>
    </row>
    <row r="664">
      <c r="B664" s="259"/>
    </row>
    <row r="665">
      <c r="B665" s="259"/>
    </row>
    <row r="666">
      <c r="B666" s="259"/>
    </row>
    <row r="667">
      <c r="B667" s="259"/>
    </row>
    <row r="668">
      <c r="B668" s="259"/>
    </row>
    <row r="669">
      <c r="B669" s="259"/>
    </row>
    <row r="670">
      <c r="B670" s="259"/>
    </row>
    <row r="671">
      <c r="B671" s="259"/>
    </row>
    <row r="672">
      <c r="B672" s="259"/>
    </row>
    <row r="673">
      <c r="B673" s="259"/>
    </row>
    <row r="674">
      <c r="B674" s="259"/>
    </row>
    <row r="675">
      <c r="B675" s="259"/>
    </row>
    <row r="676">
      <c r="B676" s="259"/>
    </row>
    <row r="677">
      <c r="B677" s="259"/>
    </row>
    <row r="678">
      <c r="B678" s="259"/>
    </row>
    <row r="679">
      <c r="B679" s="259"/>
    </row>
    <row r="680">
      <c r="B680" s="259"/>
    </row>
    <row r="681">
      <c r="B681" s="259"/>
    </row>
    <row r="682">
      <c r="B682" s="259"/>
    </row>
    <row r="683">
      <c r="B683" s="259"/>
    </row>
    <row r="684">
      <c r="B684" s="259"/>
    </row>
    <row r="685">
      <c r="B685" s="259"/>
    </row>
    <row r="686">
      <c r="B686" s="259"/>
    </row>
    <row r="687">
      <c r="B687" s="259"/>
    </row>
    <row r="688">
      <c r="B688" s="259"/>
    </row>
    <row r="689">
      <c r="B689" s="259"/>
    </row>
    <row r="690">
      <c r="B690" s="259"/>
    </row>
    <row r="691">
      <c r="B691" s="259"/>
    </row>
    <row r="692">
      <c r="B692" s="259"/>
    </row>
    <row r="693">
      <c r="B693" s="259"/>
    </row>
    <row r="694">
      <c r="B694" s="259"/>
    </row>
    <row r="695">
      <c r="B695" s="259"/>
    </row>
    <row r="696">
      <c r="B696" s="259"/>
    </row>
    <row r="697">
      <c r="B697" s="259"/>
    </row>
    <row r="698">
      <c r="B698" s="259"/>
    </row>
    <row r="699">
      <c r="B699" s="259"/>
    </row>
    <row r="700">
      <c r="B700" s="259"/>
    </row>
    <row r="701">
      <c r="B701" s="259"/>
    </row>
    <row r="702">
      <c r="B702" s="259"/>
    </row>
    <row r="703">
      <c r="B703" s="259"/>
    </row>
    <row r="704">
      <c r="B704" s="259"/>
    </row>
    <row r="705">
      <c r="B705" s="259"/>
    </row>
    <row r="706">
      <c r="B706" s="259"/>
    </row>
    <row r="707">
      <c r="B707" s="259"/>
    </row>
    <row r="708">
      <c r="B708" s="259"/>
    </row>
    <row r="709">
      <c r="B709" s="259"/>
    </row>
    <row r="710">
      <c r="B710" s="259"/>
    </row>
    <row r="711">
      <c r="B711" s="259"/>
    </row>
    <row r="712">
      <c r="B712" s="259"/>
    </row>
    <row r="713">
      <c r="B713" s="259"/>
    </row>
    <row r="714">
      <c r="B714" s="259"/>
    </row>
    <row r="715">
      <c r="B715" s="259"/>
    </row>
    <row r="716">
      <c r="B716" s="259"/>
    </row>
    <row r="717">
      <c r="B717" s="259"/>
    </row>
    <row r="718">
      <c r="B718" s="259"/>
    </row>
    <row r="719">
      <c r="B719" s="259"/>
    </row>
    <row r="720">
      <c r="B720" s="259"/>
    </row>
    <row r="721">
      <c r="B721" s="259"/>
    </row>
    <row r="722">
      <c r="B722" s="259"/>
    </row>
    <row r="723">
      <c r="B723" s="259"/>
    </row>
    <row r="724">
      <c r="B724" s="259"/>
    </row>
    <row r="725">
      <c r="B725" s="259"/>
    </row>
    <row r="726">
      <c r="B726" s="259"/>
    </row>
    <row r="727">
      <c r="B727" s="259"/>
    </row>
    <row r="728">
      <c r="B728" s="259"/>
    </row>
    <row r="729">
      <c r="B729" s="259"/>
    </row>
    <row r="730">
      <c r="B730" s="259"/>
    </row>
    <row r="731">
      <c r="B731" s="259"/>
    </row>
    <row r="732">
      <c r="B732" s="259"/>
    </row>
    <row r="733">
      <c r="B733" s="259"/>
    </row>
    <row r="734">
      <c r="B734" s="259"/>
    </row>
    <row r="735">
      <c r="B735" s="259"/>
    </row>
    <row r="736">
      <c r="B736" s="259"/>
    </row>
    <row r="737">
      <c r="B737" s="259"/>
    </row>
    <row r="738">
      <c r="B738" s="259"/>
    </row>
    <row r="739">
      <c r="B739" s="259"/>
    </row>
    <row r="740">
      <c r="B740" s="259"/>
    </row>
    <row r="741">
      <c r="B741" s="259"/>
    </row>
    <row r="742">
      <c r="B742" s="259"/>
    </row>
    <row r="743">
      <c r="B743" s="259"/>
    </row>
    <row r="744">
      <c r="B744" s="259"/>
    </row>
    <row r="745">
      <c r="B745" s="259"/>
    </row>
    <row r="746">
      <c r="B746" s="259"/>
    </row>
    <row r="747">
      <c r="B747" s="259"/>
    </row>
    <row r="748">
      <c r="B748" s="259"/>
    </row>
    <row r="749">
      <c r="B749" s="259"/>
    </row>
    <row r="750">
      <c r="B750" s="259"/>
    </row>
    <row r="751">
      <c r="B751" s="259"/>
    </row>
    <row r="752">
      <c r="B752" s="259"/>
    </row>
    <row r="753">
      <c r="B753" s="259"/>
    </row>
    <row r="754">
      <c r="B754" s="259"/>
    </row>
    <row r="755">
      <c r="B755" s="259"/>
    </row>
    <row r="756">
      <c r="B756" s="259"/>
    </row>
    <row r="757">
      <c r="B757" s="259"/>
    </row>
    <row r="758">
      <c r="B758" s="259"/>
    </row>
    <row r="759">
      <c r="B759" s="259"/>
    </row>
    <row r="760">
      <c r="B760" s="259"/>
    </row>
    <row r="761">
      <c r="B761" s="259"/>
    </row>
    <row r="762">
      <c r="B762" s="259"/>
    </row>
    <row r="763">
      <c r="B763" s="259"/>
    </row>
    <row r="764">
      <c r="B764" s="259"/>
    </row>
    <row r="765">
      <c r="B765" s="259"/>
    </row>
    <row r="766">
      <c r="B766" s="259"/>
    </row>
    <row r="767">
      <c r="B767" s="259"/>
    </row>
    <row r="768">
      <c r="B768" s="259"/>
    </row>
    <row r="769">
      <c r="B769" s="259"/>
    </row>
    <row r="770">
      <c r="B770" s="259"/>
    </row>
    <row r="771">
      <c r="B771" s="259"/>
    </row>
    <row r="772">
      <c r="B772" s="259"/>
    </row>
    <row r="773">
      <c r="B773" s="259"/>
    </row>
    <row r="774">
      <c r="B774" s="259"/>
    </row>
    <row r="775">
      <c r="B775" s="259"/>
    </row>
    <row r="776">
      <c r="B776" s="259"/>
    </row>
    <row r="777">
      <c r="B777" s="259"/>
    </row>
    <row r="778">
      <c r="B778" s="259"/>
    </row>
    <row r="779">
      <c r="B779" s="259"/>
    </row>
    <row r="780">
      <c r="B780" s="259"/>
    </row>
    <row r="781">
      <c r="B781" s="259"/>
    </row>
    <row r="782">
      <c r="B782" s="259"/>
    </row>
    <row r="783">
      <c r="B783" s="259"/>
    </row>
    <row r="784">
      <c r="B784" s="259"/>
    </row>
    <row r="785">
      <c r="B785" s="259"/>
    </row>
    <row r="786">
      <c r="B786" s="259"/>
    </row>
    <row r="787">
      <c r="B787" s="259"/>
    </row>
    <row r="788">
      <c r="B788" s="259"/>
    </row>
    <row r="789">
      <c r="B789" s="259"/>
    </row>
    <row r="790">
      <c r="B790" s="259"/>
    </row>
    <row r="791">
      <c r="B791" s="259"/>
    </row>
    <row r="792">
      <c r="B792" s="259"/>
    </row>
    <row r="793">
      <c r="B793" s="259"/>
    </row>
    <row r="794">
      <c r="B794" s="259"/>
    </row>
    <row r="795">
      <c r="B795" s="259"/>
    </row>
    <row r="796">
      <c r="B796" s="259"/>
    </row>
    <row r="797">
      <c r="B797" s="259"/>
    </row>
    <row r="798">
      <c r="B798" s="259"/>
    </row>
    <row r="799">
      <c r="B799" s="259"/>
    </row>
    <row r="800">
      <c r="B800" s="259"/>
    </row>
    <row r="801">
      <c r="B801" s="259"/>
    </row>
    <row r="802">
      <c r="B802" s="259"/>
    </row>
    <row r="803">
      <c r="B803" s="259"/>
    </row>
    <row r="804">
      <c r="B804" s="259"/>
    </row>
    <row r="805">
      <c r="B805" s="259"/>
    </row>
    <row r="806">
      <c r="B806" s="259"/>
    </row>
    <row r="807">
      <c r="B807" s="259"/>
    </row>
    <row r="808">
      <c r="B808" s="259"/>
    </row>
    <row r="809">
      <c r="B809" s="259"/>
    </row>
    <row r="810">
      <c r="B810" s="259"/>
    </row>
    <row r="811">
      <c r="B811" s="259"/>
    </row>
    <row r="812">
      <c r="B812" s="259"/>
    </row>
    <row r="813">
      <c r="B813" s="259"/>
    </row>
    <row r="814">
      <c r="B814" s="259"/>
    </row>
    <row r="815">
      <c r="B815" s="259"/>
    </row>
    <row r="816">
      <c r="B816" s="259"/>
    </row>
    <row r="817">
      <c r="B817" s="259"/>
    </row>
    <row r="818">
      <c r="B818" s="259"/>
    </row>
    <row r="819">
      <c r="B819" s="259"/>
    </row>
    <row r="820">
      <c r="B820" s="259"/>
    </row>
    <row r="821">
      <c r="B821" s="259"/>
    </row>
    <row r="822">
      <c r="B822" s="259"/>
    </row>
    <row r="823">
      <c r="B823" s="259"/>
    </row>
    <row r="824">
      <c r="B824" s="259"/>
    </row>
    <row r="825">
      <c r="B825" s="259"/>
    </row>
    <row r="826">
      <c r="B826" s="259"/>
    </row>
    <row r="827">
      <c r="B827" s="259"/>
    </row>
    <row r="828">
      <c r="B828" s="259"/>
    </row>
    <row r="829">
      <c r="B829" s="259"/>
    </row>
    <row r="830">
      <c r="B830" s="259"/>
    </row>
    <row r="831">
      <c r="B831" s="259"/>
    </row>
    <row r="832">
      <c r="B832" s="259"/>
    </row>
    <row r="833">
      <c r="B833" s="259"/>
    </row>
    <row r="834">
      <c r="B834" s="259"/>
    </row>
    <row r="835">
      <c r="B835" s="259"/>
    </row>
    <row r="836">
      <c r="B836" s="259"/>
    </row>
    <row r="837">
      <c r="B837" s="259"/>
    </row>
    <row r="838">
      <c r="B838" s="259"/>
    </row>
    <row r="839">
      <c r="B839" s="259"/>
    </row>
    <row r="840">
      <c r="B840" s="259"/>
    </row>
    <row r="841">
      <c r="B841" s="259"/>
    </row>
    <row r="842">
      <c r="B842" s="259"/>
    </row>
    <row r="843">
      <c r="B843" s="259"/>
    </row>
    <row r="844">
      <c r="B844" s="259"/>
    </row>
    <row r="845">
      <c r="B845" s="259"/>
    </row>
    <row r="846">
      <c r="B846" s="259"/>
    </row>
    <row r="847">
      <c r="B847" s="259"/>
    </row>
    <row r="848">
      <c r="B848" s="259"/>
    </row>
    <row r="849">
      <c r="B849" s="259"/>
    </row>
    <row r="850">
      <c r="B850" s="259"/>
    </row>
    <row r="851">
      <c r="B851" s="259"/>
    </row>
    <row r="852">
      <c r="B852" s="259"/>
    </row>
    <row r="853">
      <c r="B853" s="259"/>
    </row>
    <row r="854">
      <c r="B854" s="259"/>
    </row>
    <row r="855">
      <c r="B855" s="259"/>
    </row>
    <row r="856">
      <c r="B856" s="259"/>
    </row>
    <row r="857">
      <c r="B857" s="259"/>
    </row>
    <row r="858">
      <c r="B858" s="259"/>
    </row>
    <row r="859">
      <c r="B859" s="259"/>
    </row>
    <row r="860">
      <c r="B860" s="259"/>
    </row>
    <row r="861">
      <c r="B861" s="259"/>
    </row>
    <row r="862">
      <c r="B862" s="259"/>
    </row>
    <row r="863">
      <c r="B863" s="259"/>
    </row>
    <row r="864">
      <c r="B864" s="259"/>
    </row>
    <row r="865">
      <c r="B865" s="259"/>
    </row>
    <row r="866">
      <c r="B866" s="259"/>
    </row>
    <row r="867">
      <c r="B867" s="259"/>
    </row>
    <row r="868">
      <c r="B868" s="259"/>
    </row>
    <row r="869">
      <c r="B869" s="259"/>
    </row>
    <row r="870">
      <c r="B870" s="259"/>
    </row>
    <row r="871">
      <c r="B871" s="259"/>
    </row>
    <row r="872">
      <c r="B872" s="259"/>
    </row>
    <row r="873">
      <c r="B873" s="259"/>
    </row>
    <row r="874">
      <c r="B874" s="259"/>
    </row>
    <row r="875">
      <c r="B875" s="259"/>
    </row>
    <row r="876">
      <c r="B876" s="259"/>
    </row>
    <row r="877">
      <c r="B877" s="259"/>
    </row>
    <row r="878">
      <c r="B878" s="259"/>
    </row>
    <row r="879">
      <c r="B879" s="259"/>
    </row>
    <row r="880">
      <c r="B880" s="259"/>
    </row>
    <row r="881">
      <c r="B881" s="259"/>
    </row>
    <row r="882">
      <c r="B882" s="259"/>
    </row>
    <row r="883">
      <c r="B883" s="259"/>
    </row>
    <row r="884">
      <c r="B884" s="259"/>
    </row>
    <row r="885">
      <c r="B885" s="259"/>
    </row>
    <row r="886">
      <c r="B886" s="259"/>
    </row>
    <row r="887">
      <c r="B887" s="259"/>
    </row>
    <row r="888">
      <c r="B888" s="259"/>
    </row>
    <row r="889">
      <c r="B889" s="259"/>
    </row>
    <row r="890">
      <c r="B890" s="259"/>
    </row>
    <row r="891">
      <c r="B891" s="259"/>
    </row>
    <row r="892">
      <c r="B892" s="259"/>
    </row>
    <row r="893">
      <c r="B893" s="259"/>
    </row>
    <row r="894">
      <c r="B894" s="259"/>
    </row>
    <row r="895">
      <c r="B895" s="259"/>
    </row>
    <row r="896">
      <c r="B896" s="259"/>
    </row>
    <row r="897">
      <c r="B897" s="259"/>
    </row>
    <row r="898">
      <c r="B898" s="259"/>
    </row>
    <row r="899">
      <c r="B899" s="259"/>
    </row>
    <row r="900">
      <c r="B900" s="259"/>
    </row>
    <row r="901">
      <c r="B901" s="259"/>
    </row>
    <row r="902">
      <c r="B902" s="259"/>
    </row>
    <row r="903">
      <c r="B903" s="259"/>
    </row>
    <row r="904">
      <c r="B904" s="259"/>
    </row>
    <row r="905">
      <c r="B905" s="259"/>
    </row>
    <row r="906">
      <c r="B906" s="259"/>
    </row>
    <row r="907">
      <c r="B907" s="259"/>
    </row>
    <row r="908">
      <c r="B908" s="259"/>
    </row>
    <row r="909">
      <c r="B909" s="259"/>
    </row>
    <row r="910">
      <c r="B910" s="259"/>
    </row>
    <row r="911">
      <c r="B911" s="259"/>
    </row>
    <row r="912">
      <c r="B912" s="259"/>
    </row>
    <row r="913">
      <c r="B913" s="259"/>
    </row>
    <row r="914">
      <c r="B914" s="259"/>
    </row>
    <row r="915">
      <c r="B915" s="259"/>
    </row>
    <row r="916">
      <c r="B916" s="259"/>
    </row>
    <row r="917">
      <c r="B917" s="259"/>
    </row>
    <row r="918">
      <c r="B918" s="259"/>
    </row>
    <row r="919">
      <c r="B919" s="259"/>
    </row>
    <row r="920">
      <c r="B920" s="259"/>
    </row>
    <row r="921">
      <c r="B921" s="259"/>
    </row>
    <row r="922">
      <c r="B922" s="259"/>
    </row>
    <row r="923">
      <c r="B923" s="259"/>
    </row>
    <row r="924">
      <c r="B924" s="259"/>
    </row>
    <row r="925">
      <c r="B925" s="259"/>
    </row>
    <row r="926">
      <c r="B926" s="259"/>
    </row>
    <row r="927">
      <c r="B927" s="259"/>
    </row>
    <row r="928">
      <c r="B928" s="259"/>
    </row>
    <row r="929">
      <c r="B929" s="259"/>
    </row>
    <row r="930">
      <c r="B930" s="259"/>
    </row>
    <row r="931">
      <c r="B931" s="259"/>
    </row>
    <row r="932">
      <c r="B932" s="259"/>
    </row>
    <row r="933">
      <c r="B933" s="259"/>
    </row>
    <row r="934">
      <c r="B934" s="259"/>
    </row>
    <row r="935">
      <c r="B935" s="259"/>
    </row>
    <row r="936">
      <c r="B936" s="259"/>
    </row>
    <row r="937">
      <c r="B937" s="259"/>
    </row>
    <row r="938">
      <c r="B938" s="259"/>
    </row>
    <row r="939">
      <c r="B939" s="259"/>
    </row>
    <row r="940">
      <c r="B940" s="259"/>
    </row>
    <row r="941">
      <c r="B941" s="259"/>
    </row>
    <row r="942">
      <c r="B942" s="259"/>
    </row>
    <row r="943">
      <c r="B943" s="259"/>
    </row>
    <row r="944">
      <c r="B944" s="259"/>
    </row>
    <row r="945">
      <c r="B945" s="259"/>
    </row>
    <row r="946">
      <c r="B946" s="259"/>
    </row>
    <row r="947">
      <c r="B947" s="259"/>
    </row>
    <row r="948">
      <c r="B948" s="259"/>
    </row>
    <row r="949">
      <c r="B949" s="259"/>
    </row>
    <row r="950">
      <c r="B950" s="259"/>
    </row>
    <row r="951">
      <c r="B951" s="259"/>
    </row>
    <row r="952">
      <c r="B952" s="259"/>
    </row>
    <row r="953">
      <c r="B953" s="259"/>
    </row>
    <row r="954">
      <c r="B954" s="259"/>
    </row>
    <row r="955">
      <c r="B955" s="259"/>
    </row>
    <row r="956">
      <c r="B956" s="259"/>
    </row>
    <row r="957">
      <c r="B957" s="259"/>
    </row>
    <row r="958">
      <c r="B958" s="259"/>
    </row>
    <row r="959">
      <c r="B959" s="259"/>
    </row>
    <row r="960">
      <c r="B960" s="259"/>
    </row>
    <row r="961">
      <c r="B961" s="259"/>
    </row>
    <row r="962">
      <c r="B962" s="259"/>
    </row>
    <row r="963">
      <c r="B963" s="259"/>
    </row>
    <row r="964">
      <c r="B964" s="259"/>
    </row>
    <row r="965">
      <c r="B965" s="259"/>
    </row>
    <row r="966">
      <c r="B966" s="259"/>
    </row>
    <row r="967">
      <c r="B967" s="259"/>
    </row>
    <row r="968">
      <c r="B968" s="259"/>
    </row>
    <row r="969">
      <c r="B969" s="259"/>
    </row>
    <row r="970">
      <c r="B970" s="259"/>
    </row>
    <row r="971">
      <c r="B971" s="259"/>
    </row>
    <row r="972">
      <c r="B972" s="259"/>
    </row>
    <row r="973">
      <c r="B973" s="259"/>
    </row>
    <row r="974">
      <c r="B974" s="259"/>
    </row>
    <row r="975">
      <c r="B975" s="259"/>
    </row>
    <row r="976">
      <c r="B976" s="259"/>
    </row>
    <row r="977">
      <c r="B977" s="259"/>
    </row>
    <row r="978">
      <c r="B978" s="259"/>
    </row>
    <row r="979">
      <c r="B979" s="259"/>
    </row>
    <row r="980">
      <c r="B980" s="259"/>
    </row>
    <row r="981">
      <c r="B981" s="259"/>
    </row>
    <row r="982">
      <c r="B982" s="259"/>
    </row>
    <row r="983">
      <c r="B983" s="259"/>
    </row>
    <row r="984">
      <c r="B984" s="259"/>
    </row>
    <row r="985">
      <c r="B985" s="259"/>
    </row>
    <row r="986">
      <c r="B986" s="259"/>
    </row>
    <row r="987">
      <c r="B987" s="259"/>
    </row>
    <row r="988">
      <c r="B988" s="259"/>
    </row>
    <row r="989">
      <c r="B989" s="259"/>
    </row>
    <row r="990">
      <c r="B990" s="259"/>
    </row>
    <row r="991">
      <c r="B991" s="259"/>
    </row>
    <row r="992">
      <c r="B992" s="259"/>
    </row>
    <row r="993">
      <c r="B993" s="259"/>
    </row>
    <row r="994">
      <c r="B994" s="259"/>
    </row>
    <row r="995">
      <c r="B995" s="259"/>
    </row>
    <row r="996">
      <c r="B996" s="259"/>
    </row>
    <row r="997">
      <c r="B997" s="259"/>
    </row>
    <row r="998">
      <c r="B998" s="259"/>
    </row>
    <row r="999">
      <c r="B999" s="259"/>
    </row>
    <row r="1000">
      <c r="B1000" s="259"/>
    </row>
  </sheetData>
  <customSheetViews>
    <customSheetView guid="{68FC7C0B-F1D6-4F65-BA61-6363D5BEF4FA}" filter="1" showAutoFilter="1">
      <autoFilter ref="$A$1:$AN$433"/>
    </customSheetView>
  </customSheetViews>
  <dataValidations>
    <dataValidation type="custom" allowBlank="1" showDropDown="1" sqref="I2:U433 Y2:AD433">
      <formula1>AND(ISNUMBER(I2),(NOT(OR(NOT(ISERROR(DATEVALUE(I2))), AND(ISNUMBER(I2), LEFT(CELL("format", I2))="D")))))</formula1>
    </dataValidation>
  </dataValidations>
  <drawing r:id="rId2"/>
  <legacyDrawing r:id="rId3"/>
  <tableParts count="1">
    <tablePart r:id="rId5"/>
  </tableParts>
</worksheet>
</file>