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16\"/>
    </mc:Choice>
  </mc:AlternateContent>
  <xr:revisionPtr revIDLastSave="0" documentId="13_ncr:1_{8CDAA37A-0BFF-49D7-AE10-87B135C3B6DD}"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K55" i="1"/>
  <c r="I55" i="1"/>
  <c r="F55" i="1"/>
  <c r="G55" i="1" s="1"/>
  <c r="E55" i="1"/>
  <c r="J54" i="1"/>
  <c r="K54" i="1" s="1"/>
  <c r="H54" i="1"/>
  <c r="I54" i="1" s="1"/>
  <c r="F54" i="1"/>
  <c r="G54" i="1" s="1"/>
  <c r="D54" i="1"/>
  <c r="E54" i="1" s="1"/>
  <c r="K45" i="1"/>
  <c r="I45" i="1"/>
  <c r="G45" i="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<sst xmlns="http://schemas.openxmlformats.org/spreadsheetml/2006/main" count="162" uniqueCount="98">
  <si>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</si>
  <si>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</si>
  <si>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</si>
  <si>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</si>
  <si>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</si>
  <si>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</si>
  <si>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</si>
  <si>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</si>
  <si>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</si>
  <si>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</si>
  <si>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</si>
  <si>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</si>
  <si>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</si>
  <si>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</si>
  <si>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</si>
  <si>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</si>
  <si>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</si>
  <si>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</si>
  <si>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</si>
  <si>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</si>
  <si>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</si>
  <si>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</si>
  <si>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</si>
  <si>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</si>
  <si>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</si>
  <si>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</si>
  <si>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</si>
  <si>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</si>
  <si>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</si>
  <si>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</si>
  <si>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</si>
  <si>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</si>
  <si>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</si>
  <si>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</si>
  <si>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</si>
  <si>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</si>
  <si>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</si>
  <si>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</si>
  <si>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</si>
  <si>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</si>
  <si>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</si>
  <si>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</si>
  <si>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</si>
  <si>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</si>
  <si>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</si>
  <si>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</si>
  <si>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</si>
  <si>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</si>
  <si>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</si>
  <si>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</si>
  <si>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</si>
  <si>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</si>
  <si>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</si>
  <si>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</si>
  <si>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</si>
  <si>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</si>
  <si>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</si>
  <si>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</si>
  <si>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</si>
  <si>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</si>
  <si>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</si>
  <si>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</si>
  <si>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</si>
  <si>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</si>
  <si>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</si>
  <si>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</si>
  <si>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</si>
  <si>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</si>
  <si>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</si>
  <si>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</si>
  <si>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</si>
  <si>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</si>
  <si>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</si>
  <si>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</si>
  <si>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</si>
  <si>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</si>
  <si>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</si>
  <si>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</si>
  <si>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</si>
  <si>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</si>
  <si>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</si>
  <si>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</si>
  <si>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</si>
  <si>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</si>
  <si>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</si>
  <si>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</si>
  <si>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</si>
  <si>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</si>
  <si>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</si>
  <si>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</si>
  <si>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</si>
  <si>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</si>
  <si>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</si>
  <si>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</si>
  <si>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</si>
  <si>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</si>
  <si>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ARAYA FERNANDEZ BENJAMIN ALEXIS</t>
  </si>
  <si>
    <t>HENRIQUEZ GONZALEZ ISADORA CONSTANZA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</si>
</sst>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1" xfId="0" applyFont="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96</v>
      </c>
      <c r="C4" s="6">
        <f>EVALUACION1!$C$24</f>
        <v>7</v>
      </c>
      <c r="D4" s="6">
        <f>$C$35</f>
        <v>3.7</v>
      </c>
      <c r="E4" s="50">
        <f>C4*C$2+D4*D$2</f>
        <v>6.1749999999999998</v>
      </c>
      <c r="G4" s="1"/>
    </row>
    <row r="5" spans="1:11" x14ac:dyDescent="0.25">
      <c r="A5" s="5">
        <v>2</v>
      </c>
      <c r="B5" s="52" t="s">
        <v>97</v>
      </c>
      <c r="C5" s="6">
        <f>EVALUACION1!$C$24</f>
        <v>7</v>
      </c>
      <c r="D5" s="6">
        <f>C47</f>
        <v>3.7</v>
      </c>
      <c r="E5" s="50">
        <f t="shared" ref="E5:E6" si="0">C5*C$2+D5*D$2</f>
        <v>6.1749999999999998</v>
      </c>
      <c r="G5" s="1"/>
    </row>
    <row r="6" spans="1:11" x14ac:dyDescent="0.25">
      <c r="A6" s="5">
        <v>3</v>
      </c>
      <c r="B6" s="52"/>
      <c r="C6" s="6">
        <f>EVALUACION1!$C$24</f>
        <v>7</v>
      </c>
      <c r="D6" s="6">
        <f>C58</f>
        <v>3.7</v>
      </c>
      <c r="E6" s="50">
        <f t="shared" si="0"/>
        <v>6.1749999999999998</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4"/>
      <c r="B24" s="42"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ARAYA FERNANDEZ BENJAMIN ALEXIS</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c r="E32" s="17" t="str">
        <f>IF(D32="X",100*0.1,"")</f>
        <v/>
      </c>
      <c r="F32" s="17" t="str">
        <f t="shared" si="26"/>
        <v/>
      </c>
      <c r="G32" s="17" t="str">
        <f>IF(F32="X",60*0.1,"")</f>
        <v/>
      </c>
      <c r="H32" s="17" t="s">
        <v>95</v>
      </c>
      <c r="I32" s="17">
        <f>IF(H32="X",30*0.1,"")</f>
        <v>3</v>
      </c>
      <c r="J32" s="17"/>
      <c r="K32" s="17" t="str">
        <f t="shared" si="29"/>
        <v/>
      </c>
    </row>
    <row r="33" spans="1:11" x14ac:dyDescent="0.25">
      <c r="A33" s="65"/>
      <c r="B33" s="40" t="str">
        <f>RUBRICA!A17</f>
        <v>13. Colaboración y trabajo en equipo *</v>
      </c>
      <c r="C33" s="38" t="s">
        <v>7</v>
      </c>
      <c r="D33" s="17"/>
      <c r="E33" s="17" t="str">
        <f>IF(D33="X",100*0.1,"")</f>
        <v/>
      </c>
      <c r="F33" s="17"/>
      <c r="G33" s="17" t="str">
        <f>IF(F33="X",60*0.1,"")</f>
        <v/>
      </c>
      <c r="H33" s="17" t="s">
        <v>95</v>
      </c>
      <c r="I33" s="17">
        <f>IF(H33="X",30*0.1,"")</f>
        <v>3</v>
      </c>
      <c r="J33" s="17" t="str">
        <f>IF($C33=NL,"X","")</f>
        <v/>
      </c>
      <c r="K33" s="17" t="str">
        <f>IF($J33="X",0,"")</f>
        <v/>
      </c>
    </row>
    <row r="34" spans="1:11" ht="15.75" customHeight="1" x14ac:dyDescent="0.3">
      <c r="A34" s="65"/>
      <c r="B34" s="22" t="s">
        <v>17</v>
      </c>
      <c r="C34" s="19">
        <f>E34+G34+I34+K34</f>
        <v>16</v>
      </c>
      <c r="D34" s="20"/>
      <c r="E34" s="20">
        <f>SUM(E31:E33)</f>
        <v>10</v>
      </c>
      <c r="F34" s="20"/>
      <c r="G34" s="20">
        <f t="shared" ref="G34:K34" si="30">SUM(G31:G33)</f>
        <v>0</v>
      </c>
      <c r="H34" s="20"/>
      <c r="I34" s="20">
        <f t="shared" si="30"/>
        <v>6</v>
      </c>
      <c r="J34" s="20"/>
      <c r="K34" s="20">
        <f t="shared" si="30"/>
        <v>0</v>
      </c>
    </row>
    <row r="35" spans="1:11" ht="15.75" customHeight="1" x14ac:dyDescent="0.3">
      <c r="A35" s="54"/>
      <c r="B35" s="18" t="s">
        <v>16</v>
      </c>
      <c r="C35" s="21">
        <f>VLOOKUP(C34,ESCALA_TRAB_EQUIP!A2:B62,2,FALSE)</f>
        <v>3.7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HENRIQUEZ GONZALEZ ISADORA CONSTANZA</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5"/>
      <c r="B44" s="40" t="str">
        <f>RUBRICA!A15</f>
        <v>11. Expone el tema utilizando un lenguaje técnico disciplinar al presentar la propuesta y responde evidenciando un manejo de la información. *</v>
      </c>
      <c r="C44" s="38" t="s">
        <v>7</v>
      </c>
      <c r="D44" s="17"/>
      <c r="E44" s="17" t="str">
        <f>IF(D44="X",100*0.1,"")</f>
        <v/>
      </c>
      <c r="F44" s="17" t="str">
        <f t="shared" si="32"/>
        <v/>
      </c>
      <c r="G44" s="17" t="str">
        <f>IF(F44="X",60*0.1,"")</f>
        <v/>
      </c>
      <c r="H44" s="17" t="s">
        <v>95</v>
      </c>
      <c r="I44" s="17">
        <f>IF(H44="X",30*0.1,"")</f>
        <v>3</v>
      </c>
      <c r="J44" s="17"/>
      <c r="K44" s="17" t="str">
        <f t="shared" si="35"/>
        <v/>
      </c>
    </row>
    <row r="45" spans="1:11" ht="15.75" customHeight="1" x14ac:dyDescent="0.25">
      <c r="A45" s="65"/>
      <c r="B45" s="40" t="str">
        <f>RUBRICA!A17</f>
        <v>13. Colaboración y trabajo en equipo *</v>
      </c>
      <c r="C45" s="38" t="s">
        <v>7</v>
      </c>
      <c r="D45" s="17"/>
      <c r="E45" s="17" t="str">
        <f>IF(D45="X",100*0.1,"")</f>
        <v/>
      </c>
      <c r="F45" s="17"/>
      <c r="G45" s="17" t="str">
        <f>IF(F45="X",60*0.1,"")</f>
        <v/>
      </c>
      <c r="H45" s="17" t="s">
        <v>95</v>
      </c>
      <c r="I45" s="17">
        <f>IF(H45="X",30*0.1,"")</f>
        <v>3</v>
      </c>
      <c r="J45" s="17"/>
      <c r="K45" s="17" t="str">
        <f>IF($J45="X",0,"")</f>
        <v/>
      </c>
    </row>
    <row r="46" spans="1:11" ht="15.75" customHeight="1" x14ac:dyDescent="0.3">
      <c r="A46" s="65"/>
      <c r="B46" s="22" t="s">
        <v>17</v>
      </c>
      <c r="C46" s="19">
        <f>E46+G46+I46+K46</f>
        <v>16</v>
      </c>
      <c r="D46" s="20"/>
      <c r="E46" s="20">
        <f>SUM(E43:E45)</f>
        <v>10</v>
      </c>
      <c r="F46" s="20"/>
      <c r="G46" s="20">
        <f t="shared" ref="G46" si="36">SUM(G43:G45)</f>
        <v>0</v>
      </c>
      <c r="H46" s="20"/>
      <c r="I46" s="20">
        <f t="shared" ref="I46" si="37">SUM(I43:I45)</f>
        <v>6</v>
      </c>
      <c r="J46" s="20"/>
      <c r="K46" s="20">
        <f t="shared" ref="K46" si="38">SUM(K43:K45)</f>
        <v>0</v>
      </c>
    </row>
    <row r="47" spans="1:11" ht="15.75" customHeight="1" x14ac:dyDescent="0.3">
      <c r="A47" s="54"/>
      <c r="B47" s="18" t="s">
        <v>16</v>
      </c>
      <c r="C47" s="21">
        <f>VLOOKUP(C46,ESCALA_TRAB_EQUIP!A2:B62,2,FALSE)</f>
        <v>3.7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5"/>
      <c r="B55" s="40" t="str">
        <f>RUBRICA!A15</f>
        <v>11. Expone el tema utilizando un lenguaje técnico disciplinar al presentar la propuesta y responde evidenciando un manejo de la información. *</v>
      </c>
      <c r="C55" s="38" t="s">
        <v>7</v>
      </c>
      <c r="D55" s="17"/>
      <c r="E55" s="17" t="str">
        <f>IF(D55="X",100*0.1,"")</f>
        <v/>
      </c>
      <c r="F55" s="17" t="str">
        <f t="shared" si="40"/>
        <v/>
      </c>
      <c r="G55" s="17" t="str">
        <f>IF(F55="X",60*0.1,"")</f>
        <v/>
      </c>
      <c r="H55" s="17" t="s">
        <v>95</v>
      </c>
      <c r="I55" s="17">
        <f>IF(H55="X",30*0.1,"")</f>
        <v>3</v>
      </c>
      <c r="J55" s="17"/>
      <c r="K55" s="17" t="str">
        <f t="shared" si="43"/>
        <v/>
      </c>
    </row>
    <row r="56" spans="1:11" ht="15.75" customHeight="1" x14ac:dyDescent="0.25">
      <c r="A56" s="65"/>
      <c r="B56" s="40" t="str">
        <f>RUBRICA!A17</f>
        <v>13. Colaboración y trabajo en equipo *</v>
      </c>
      <c r="C56" s="38" t="s">
        <v>7</v>
      </c>
      <c r="D56" s="17"/>
      <c r="E56" s="17" t="str">
        <f>IF(D56="X",100*0.1,"")</f>
        <v/>
      </c>
      <c r="F56" s="17"/>
      <c r="G56" s="17" t="str">
        <f>IF(F56="X",60*0.1,"")</f>
        <v/>
      </c>
      <c r="H56" s="17" t="s">
        <v>95</v>
      </c>
      <c r="I56" s="17">
        <f>IF(H56="X",30*0.1,"")</f>
        <v>3</v>
      </c>
      <c r="J56" s="17" t="str">
        <f>IF($C56=NL,"X","")</f>
        <v/>
      </c>
      <c r="K56" s="17" t="str">
        <f>IF($J56="X",0,"")</f>
        <v/>
      </c>
    </row>
    <row r="57" spans="1:11" ht="15.75" customHeight="1" x14ac:dyDescent="0.3">
      <c r="A57" s="65"/>
      <c r="B57" s="22" t="s">
        <v>17</v>
      </c>
      <c r="C57" s="19">
        <f>E57+G57+I57+K57</f>
        <v>16</v>
      </c>
      <c r="D57" s="20">
        <f>COUNTIF(D55:D56,"X")</f>
        <v>0</v>
      </c>
      <c r="E57" s="20">
        <f>SUM(E54:E56)</f>
        <v>10</v>
      </c>
      <c r="F57" s="20">
        <f t="shared" ref="F57" si="44">SUM(F54:F56)</f>
        <v>0</v>
      </c>
      <c r="G57" s="20">
        <f t="shared" ref="G57" si="45">SUM(G54:G56)</f>
        <v>0</v>
      </c>
      <c r="H57" s="20">
        <f t="shared" ref="H57" si="46">SUM(H54:H56)</f>
        <v>0</v>
      </c>
      <c r="I57" s="20">
        <f t="shared" ref="I57" si="47">SUM(I54:I56)</f>
        <v>6</v>
      </c>
      <c r="J57" s="20">
        <f t="shared" ref="J57" si="48">SUM(J54:J56)</f>
        <v>0</v>
      </c>
      <c r="K57" s="20">
        <f t="shared" ref="K57" si="49">SUM(K54:K56)</f>
        <v>0</v>
      </c>
    </row>
    <row r="58" spans="1:11" ht="15.75" customHeight="1" x14ac:dyDescent="0.3">
      <c r="A58" s="54"/>
      <c r="B58" s="18" t="s">
        <v>16</v>
      </c>
      <c r="C58" s="21">
        <f>VLOOKUP(C57,ESCALA_TRAB_EQUIP!A2:B62,2,FALSE)</f>
        <v>3.7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76.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2025-09-21T04:16:17Z</dcterms:modified>
</cp:coreProperties>
</file>