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benja\Desktop\"/>
    </mc:Choice>
  </mc:AlternateContent>
  <xr:revisionPtr revIDLastSave="0" documentId="13_ncr:1_{9B1C11A7-3D2B-4F90-863A-E5F79893EC3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G25" i="1"/>
  <c r="E25" i="1"/>
  <c r="I21" i="1"/>
  <c r="I22" i="1" s="1"/>
  <c r="I24" i="1" s="1"/>
  <c r="H21" i="1"/>
  <c r="H22" i="1" s="1"/>
  <c r="H24" i="1" s="1"/>
  <c r="G21" i="1"/>
  <c r="G22" i="1" s="1"/>
  <c r="G24" i="1" s="1"/>
  <c r="F21" i="1"/>
  <c r="F22" i="1" s="1"/>
  <c r="F24" i="1" s="1"/>
  <c r="E21" i="1"/>
  <c r="E22" i="1" s="1"/>
  <c r="E24" i="1" s="1"/>
  <c r="I27" i="1"/>
  <c r="H27" i="1"/>
  <c r="G27" i="1"/>
  <c r="F27" i="1"/>
  <c r="E27" i="1"/>
  <c r="I23" i="1"/>
  <c r="H23" i="1"/>
  <c r="G23" i="1"/>
  <c r="F23" i="1"/>
  <c r="E23" i="1"/>
  <c r="I5" i="1"/>
  <c r="H5" i="1"/>
  <c r="H6" i="1" s="1"/>
  <c r="H8" i="1" s="1"/>
  <c r="G5" i="1"/>
  <c r="F5" i="1"/>
  <c r="F11" i="1"/>
  <c r="G11" i="1"/>
  <c r="H11" i="1"/>
  <c r="I11" i="1"/>
  <c r="I8" i="1"/>
  <c r="I9" i="1" s="1"/>
  <c r="F7" i="1"/>
  <c r="G7" i="1"/>
  <c r="H7" i="1"/>
  <c r="I7" i="1"/>
  <c r="F6" i="1"/>
  <c r="F8" i="1" s="1"/>
  <c r="G6" i="1"/>
  <c r="G8" i="1" s="1"/>
  <c r="I6" i="1"/>
  <c r="E11" i="1"/>
  <c r="E10" i="1"/>
  <c r="E9" i="1"/>
  <c r="E8" i="1"/>
  <c r="E7" i="1"/>
  <c r="E6" i="1"/>
  <c r="E5" i="1"/>
  <c r="I26" i="1" l="1"/>
  <c r="I29" i="1" s="1"/>
  <c r="I31" i="1" s="1"/>
  <c r="F26" i="1"/>
  <c r="F29" i="1" s="1"/>
  <c r="F31" i="1" s="1"/>
  <c r="G26" i="1"/>
  <c r="G29" i="1" s="1"/>
  <c r="G31" i="1" s="1"/>
  <c r="E26" i="1"/>
  <c r="E29" i="1" s="1"/>
  <c r="E31" i="1" s="1"/>
  <c r="H26" i="1"/>
  <c r="H29" i="1" s="1"/>
  <c r="H31" i="1" s="1"/>
  <c r="I10" i="1"/>
  <c r="H9" i="1"/>
  <c r="H10" i="1"/>
  <c r="H13" i="1" s="1"/>
  <c r="H15" i="1" s="1"/>
  <c r="G9" i="1"/>
  <c r="G10" i="1"/>
  <c r="G13" i="1" s="1"/>
  <c r="G15" i="1" s="1"/>
  <c r="F9" i="1"/>
  <c r="F10" i="1" s="1"/>
  <c r="F13" i="1" s="1"/>
  <c r="F15" i="1" s="1"/>
  <c r="I13" i="1"/>
  <c r="I15" i="1" s="1"/>
  <c r="D32" i="1" l="1"/>
  <c r="E13" i="1"/>
  <c r="E15" i="1" s="1"/>
  <c r="D16" i="1" s="1"/>
</calcChain>
</file>

<file path=xl/sharedStrings.xml><?xml version="1.0" encoding="utf-8"?>
<sst xmlns="http://schemas.openxmlformats.org/spreadsheetml/2006/main" count="64" uniqueCount="24">
  <si>
    <t>Año 0</t>
  </si>
  <si>
    <t>Año 1</t>
  </si>
  <si>
    <t>Año 2</t>
  </si>
  <si>
    <t>Año 3</t>
  </si>
  <si>
    <t>Año 4</t>
  </si>
  <si>
    <t>Año 5</t>
  </si>
  <si>
    <t>Ingresos operacionales</t>
  </si>
  <si>
    <t>Gastos operacionales</t>
  </si>
  <si>
    <t>+</t>
  </si>
  <si>
    <t>-</t>
  </si>
  <si>
    <t>Utilidad operacional</t>
  </si>
  <si>
    <t>Depreciación</t>
  </si>
  <si>
    <t>Utilidad antes de impuestos</t>
  </si>
  <si>
    <t>Impuestos (27%)</t>
  </si>
  <si>
    <t>Utilidad después de impuestos</t>
  </si>
  <si>
    <t>Inversión</t>
  </si>
  <si>
    <t>=</t>
  </si>
  <si>
    <t>VAN</t>
  </si>
  <si>
    <t xml:space="preserve">VAN </t>
  </si>
  <si>
    <t>Proyecto A TODOTECH Tienda física Ñuñoa</t>
  </si>
  <si>
    <t>Proyecto B TODOTECH Tienda física Ñuñoa</t>
  </si>
  <si>
    <t>Impuestos (40%)</t>
  </si>
  <si>
    <t>Flujo de Caja</t>
  </si>
  <si>
    <t>Flujo de Caja Neto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</si>
</sst>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[$$-340A]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3" fillId="0" borderId="0" xfId="0" applyFont="1" applyAlignment="1">
      <alignment horizontal="center"/>
    </xf>
    <xf numFmtId="164" fontId="3" fillId="0" borderId="0" xfId="0" applyNumberFormat="1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/>
    <xf numFmtId="164" fontId="4" fillId="0" borderId="1" xfId="1" applyNumberFormat="1" applyFont="1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164" fontId="2" fillId="0" borderId="2" xfId="0" applyNumberFormat="1" applyFont="1" applyBorder="1"/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32"/>
  <sheetViews>
    <sheetView showGridLines="0" tabSelected="1" topLeftCell="A5" workbookViewId="0">
      <selection activeCell="F41" sqref="F41"/>
    </sheetView>
  </sheetViews>
  <sheetFormatPr baseColWidth="10" defaultColWidth="9.140625" defaultRowHeight="15" x14ac:dyDescent="0.25"/>
  <cols>
    <col min="2" max="2" width="29.140625" customWidth="1"/>
    <col min="3" max="3" width="4.5703125" customWidth="1"/>
    <col min="4" max="4" width="14.140625" customWidth="1"/>
    <col min="5" max="5" width="16.7109375" bestFit="1" customWidth="1"/>
    <col min="6" max="6" width="15.28515625" customWidth="1"/>
    <col min="7" max="7" width="14.7109375" customWidth="1"/>
    <col min="8" max="8" width="14.42578125" customWidth="1"/>
    <col min="9" max="9" width="14.7109375" customWidth="1"/>
  </cols>
  <sheetData>
    <row r="2" spans="2:9" ht="15.75" x14ac:dyDescent="0.25">
      <c r="B2" s="1" t="s">
        <v>22</v>
      </c>
      <c r="C2" s="2"/>
      <c r="D2" s="2"/>
      <c r="E2" s="2"/>
      <c r="F2" s="2"/>
      <c r="G2" s="2"/>
      <c r="H2" s="2"/>
      <c r="I2" s="2"/>
    </row>
    <row r="3" spans="2:9" ht="31.5" x14ac:dyDescent="0.25">
      <c r="B3" s="3" t="s">
        <v>19</v>
      </c>
      <c r="C3" s="4"/>
      <c r="D3" s="16" t="s">
        <v>0</v>
      </c>
      <c r="E3" s="16" t="s">
        <v>1</v>
      </c>
      <c r="F3" s="16" t="s">
        <v>2</v>
      </c>
      <c r="G3" s="16" t="s">
        <v>3</v>
      </c>
      <c r="H3" s="16" t="s">
        <v>4</v>
      </c>
      <c r="I3" s="16" t="s">
        <v>5</v>
      </c>
    </row>
    <row r="4" spans="2:9" ht="15.75" x14ac:dyDescent="0.25">
      <c r="B4" s="2" t="s">
        <v>6</v>
      </c>
      <c r="C4" s="5" t="s">
        <v>8</v>
      </c>
      <c r="D4" s="6">
        <v>0</v>
      </c>
      <c r="E4" s="6">
        <v>200000000</v>
      </c>
      <c r="F4" s="6">
        <v>240000000</v>
      </c>
      <c r="G4" s="6">
        <v>130000000</v>
      </c>
      <c r="H4" s="6">
        <v>200000000</v>
      </c>
      <c r="I4" s="6">
        <v>320000000</v>
      </c>
    </row>
    <row r="5" spans="2:9" ht="15.75" x14ac:dyDescent="0.25">
      <c r="B5" s="7" t="s">
        <v>7</v>
      </c>
      <c r="C5" s="8" t="s">
        <v>9</v>
      </c>
      <c r="D5" s="9">
        <v>0</v>
      </c>
      <c r="E5" s="10">
        <f>-(E4*0.4 + 2000000*12)</f>
        <v>-104000000</v>
      </c>
      <c r="F5" s="10">
        <f>-(F4*0.45 + 3000000*12)</f>
        <v>-144000000</v>
      </c>
      <c r="G5" s="10">
        <f>-(G4*0.5 + 4000000*12)</f>
        <v>-113000000</v>
      </c>
      <c r="H5" s="10">
        <f>-(H4*0.45 + 5000000*12)</f>
        <v>-150000000</v>
      </c>
      <c r="I5" s="10">
        <f>-(I4*0.4 + 6000000*12)</f>
        <v>-200000000</v>
      </c>
    </row>
    <row r="6" spans="2:9" ht="15.75" x14ac:dyDescent="0.25">
      <c r="B6" s="2" t="s">
        <v>10</v>
      </c>
      <c r="C6" s="5" t="s">
        <v>16</v>
      </c>
      <c r="D6" s="6">
        <v>0</v>
      </c>
      <c r="E6" s="6">
        <f>E4+E5</f>
        <v>96000000</v>
      </c>
      <c r="F6" s="6">
        <f t="shared" ref="F6:I6" si="0">F4+F5</f>
        <v>96000000</v>
      </c>
      <c r="G6" s="6">
        <f t="shared" si="0"/>
        <v>17000000</v>
      </c>
      <c r="H6" s="6">
        <f t="shared" si="0"/>
        <v>50000000</v>
      </c>
      <c r="I6" s="6">
        <f t="shared" si="0"/>
        <v>120000000</v>
      </c>
    </row>
    <row r="7" spans="2:9" ht="15.75" x14ac:dyDescent="0.25">
      <c r="B7" s="7" t="s">
        <v>11</v>
      </c>
      <c r="C7" s="8" t="s">
        <v>9</v>
      </c>
      <c r="D7" s="9">
        <v>0</v>
      </c>
      <c r="E7" s="9">
        <f>$D$12/5</f>
        <v>-8000000</v>
      </c>
      <c r="F7" s="9">
        <f t="shared" ref="F7:I7" si="1">$D$12/5</f>
        <v>-8000000</v>
      </c>
      <c r="G7" s="9">
        <f t="shared" si="1"/>
        <v>-8000000</v>
      </c>
      <c r="H7" s="9">
        <f t="shared" si="1"/>
        <v>-8000000</v>
      </c>
      <c r="I7" s="9">
        <f t="shared" si="1"/>
        <v>-8000000</v>
      </c>
    </row>
    <row r="8" spans="2:9" ht="15.75" x14ac:dyDescent="0.25">
      <c r="B8" s="2" t="s">
        <v>12</v>
      </c>
      <c r="C8" s="5" t="s">
        <v>16</v>
      </c>
      <c r="D8" s="6">
        <v>0</v>
      </c>
      <c r="E8" s="6">
        <f>E6+E7</f>
        <v>88000000</v>
      </c>
      <c r="F8" s="6">
        <f t="shared" ref="F8:I8" si="2">F6+F7</f>
        <v>88000000</v>
      </c>
      <c r="G8" s="6">
        <f t="shared" si="2"/>
        <v>9000000</v>
      </c>
      <c r="H8" s="6">
        <f t="shared" si="2"/>
        <v>42000000</v>
      </c>
      <c r="I8" s="6">
        <f t="shared" si="2"/>
        <v>112000000</v>
      </c>
    </row>
    <row r="9" spans="2:9" ht="15.75" x14ac:dyDescent="0.25">
      <c r="B9" s="7" t="s">
        <v>13</v>
      </c>
      <c r="C9" s="8" t="s">
        <v>9</v>
      </c>
      <c r="D9" s="9">
        <v>0</v>
      </c>
      <c r="E9" s="9">
        <f>-E8*0.27</f>
        <v>-23760000</v>
      </c>
      <c r="F9" s="9">
        <f t="shared" ref="F9:I9" si="3">-F8*0.27</f>
        <v>-23760000</v>
      </c>
      <c r="G9" s="9">
        <f t="shared" si="3"/>
        <v>-2430000</v>
      </c>
      <c r="H9" s="9">
        <f t="shared" si="3"/>
        <v>-11340000</v>
      </c>
      <c r="I9" s="9">
        <f t="shared" si="3"/>
        <v>-30240000.000000004</v>
      </c>
    </row>
    <row r="10" spans="2:9" ht="15.75" x14ac:dyDescent="0.25">
      <c r="B10" s="2" t="s">
        <v>14</v>
      </c>
      <c r="C10" s="5" t="s">
        <v>16</v>
      </c>
      <c r="D10" s="6">
        <v>0</v>
      </c>
      <c r="E10" s="6">
        <f>E8+E9</f>
        <v>64240000</v>
      </c>
      <c r="F10" s="6">
        <f t="shared" ref="F10:I10" si="4">F8+F9</f>
        <v>64240000</v>
      </c>
      <c r="G10" s="6">
        <f t="shared" si="4"/>
        <v>6570000</v>
      </c>
      <c r="H10" s="6">
        <f t="shared" si="4"/>
        <v>30660000</v>
      </c>
      <c r="I10" s="6">
        <f t="shared" si="4"/>
        <v>81760000</v>
      </c>
    </row>
    <row r="11" spans="2:9" ht="15.75" x14ac:dyDescent="0.25">
      <c r="B11" s="2" t="s">
        <v>11</v>
      </c>
      <c r="C11" s="5" t="s">
        <v>8</v>
      </c>
      <c r="D11" s="6">
        <v>0</v>
      </c>
      <c r="E11" s="6">
        <f>-$E$7</f>
        <v>8000000</v>
      </c>
      <c r="F11" s="6">
        <f t="shared" ref="F11:I11" si="5">-$E$7</f>
        <v>8000000</v>
      </c>
      <c r="G11" s="6">
        <f t="shared" si="5"/>
        <v>8000000</v>
      </c>
      <c r="H11" s="6">
        <f t="shared" si="5"/>
        <v>8000000</v>
      </c>
      <c r="I11" s="6">
        <f t="shared" si="5"/>
        <v>8000000</v>
      </c>
    </row>
    <row r="12" spans="2:9" ht="15.75" x14ac:dyDescent="0.25">
      <c r="B12" s="7" t="s">
        <v>15</v>
      </c>
      <c r="C12" s="8" t="s">
        <v>9</v>
      </c>
      <c r="D12" s="9">
        <v>-40000000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</row>
    <row r="13" spans="2:9" ht="15.75" x14ac:dyDescent="0.25">
      <c r="B13" s="11" t="s">
        <v>23</v>
      </c>
      <c r="C13" s="12" t="s">
        <v>16</v>
      </c>
      <c r="D13" s="13">
        <v>-40000000</v>
      </c>
      <c r="E13" s="13">
        <f>E10+E11</f>
        <v>72240000</v>
      </c>
      <c r="F13" s="13">
        <f t="shared" ref="F13:I13" si="6">F10+F11</f>
        <v>72240000</v>
      </c>
      <c r="G13" s="13">
        <f t="shared" si="6"/>
        <v>14570000</v>
      </c>
      <c r="H13" s="13">
        <f t="shared" si="6"/>
        <v>38660000</v>
      </c>
      <c r="I13" s="13">
        <f t="shared" si="6"/>
        <v>89760000</v>
      </c>
    </row>
    <row r="14" spans="2:9" ht="15.75" x14ac:dyDescent="0.25">
      <c r="B14" s="2"/>
      <c r="C14" s="2"/>
      <c r="D14" s="6"/>
      <c r="E14" s="6"/>
      <c r="F14" s="6"/>
      <c r="G14" s="6"/>
      <c r="H14" s="6"/>
      <c r="I14" s="6"/>
    </row>
    <row r="15" spans="2:9" ht="15.75" x14ac:dyDescent="0.25">
      <c r="B15" s="2" t="s">
        <v>17</v>
      </c>
      <c r="C15" s="5" t="s">
        <v>16</v>
      </c>
      <c r="D15" s="6">
        <v>-40000000</v>
      </c>
      <c r="E15" s="6">
        <f>E13/1.2</f>
        <v>60200000</v>
      </c>
      <c r="F15" s="6">
        <f>F13/1.2^2</f>
        <v>50166666.666666672</v>
      </c>
      <c r="G15" s="6">
        <f>G13/1.2^3</f>
        <v>8431712.9629629627</v>
      </c>
      <c r="H15" s="6">
        <f>H13/1.2^4</f>
        <v>18643904.320987657</v>
      </c>
      <c r="I15" s="6">
        <f>I13/1.2^5</f>
        <v>36072530.86419753</v>
      </c>
    </row>
    <row r="16" spans="2:9" ht="15.75" x14ac:dyDescent="0.25">
      <c r="B16" s="1" t="s">
        <v>18</v>
      </c>
      <c r="C16" s="14" t="s">
        <v>16</v>
      </c>
      <c r="D16" s="15">
        <f>D15+E15+F15+G15+H15+I15</f>
        <v>133514814.81481484</v>
      </c>
      <c r="E16" s="6"/>
      <c r="F16" s="6"/>
      <c r="G16" s="6"/>
      <c r="H16" s="6"/>
      <c r="I16" s="6"/>
    </row>
    <row r="17" spans="2:9" ht="15.75" x14ac:dyDescent="0.25">
      <c r="B17" s="2"/>
      <c r="C17" s="2"/>
      <c r="D17" s="6"/>
      <c r="E17" s="6"/>
      <c r="F17" s="6"/>
      <c r="G17" s="6"/>
      <c r="H17" s="6"/>
      <c r="I17" s="6"/>
    </row>
    <row r="18" spans="2:9" ht="15.75" x14ac:dyDescent="0.25">
      <c r="B18" s="1" t="s">
        <v>22</v>
      </c>
      <c r="C18" s="2"/>
      <c r="D18" s="6"/>
      <c r="E18" s="6"/>
      <c r="F18" s="6"/>
      <c r="G18" s="6"/>
      <c r="H18" s="6"/>
      <c r="I18" s="6"/>
    </row>
    <row r="19" spans="2:9" ht="31.5" x14ac:dyDescent="0.25">
      <c r="B19" s="3" t="s">
        <v>20</v>
      </c>
      <c r="C19" s="4"/>
      <c r="D19" s="17" t="s">
        <v>0</v>
      </c>
      <c r="E19" s="17" t="s">
        <v>1</v>
      </c>
      <c r="F19" s="17" t="s">
        <v>2</v>
      </c>
      <c r="G19" s="17" t="s">
        <v>3</v>
      </c>
      <c r="H19" s="17" t="s">
        <v>4</v>
      </c>
      <c r="I19" s="17" t="s">
        <v>5</v>
      </c>
    </row>
    <row r="20" spans="2:9" ht="15.75" x14ac:dyDescent="0.25">
      <c r="B20" s="2" t="s">
        <v>6</v>
      </c>
      <c r="C20" s="5" t="s">
        <v>8</v>
      </c>
      <c r="D20" s="6">
        <v>0</v>
      </c>
      <c r="E20" s="6">
        <v>120000000</v>
      </c>
      <c r="F20" s="6">
        <v>160000000</v>
      </c>
      <c r="G20" s="6">
        <v>180000000</v>
      </c>
      <c r="H20" s="6">
        <v>200000000</v>
      </c>
      <c r="I20" s="6">
        <v>240000000</v>
      </c>
    </row>
    <row r="21" spans="2:9" ht="15.75" x14ac:dyDescent="0.25">
      <c r="B21" s="7" t="s">
        <v>7</v>
      </c>
      <c r="C21" s="8" t="s">
        <v>9</v>
      </c>
      <c r="D21" s="9">
        <v>0</v>
      </c>
      <c r="E21" s="10">
        <f>-(E20*0.5 + 3000000*12)</f>
        <v>-96000000</v>
      </c>
      <c r="F21" s="10">
        <f>-(F20*0.55 + 4000000*12)</f>
        <v>-136000000</v>
      </c>
      <c r="G21" s="10">
        <f>-(G20*0.6 + 5000000*12)</f>
        <v>-168000000</v>
      </c>
      <c r="H21" s="10">
        <f>-(H20*0.65 + 6000000*12)</f>
        <v>-202000000</v>
      </c>
      <c r="I21" s="10">
        <f>-(I20*0.7 + 7000000*12)</f>
        <v>-252000000</v>
      </c>
    </row>
    <row r="22" spans="2:9" ht="15.75" x14ac:dyDescent="0.25">
      <c r="B22" s="2" t="s">
        <v>10</v>
      </c>
      <c r="C22" s="5" t="s">
        <v>16</v>
      </c>
      <c r="D22" s="6">
        <v>0</v>
      </c>
      <c r="E22" s="6">
        <f>E20+E21</f>
        <v>24000000</v>
      </c>
      <c r="F22" s="6">
        <f t="shared" ref="F22" si="7">F20+F21</f>
        <v>24000000</v>
      </c>
      <c r="G22" s="6">
        <f t="shared" ref="G22" si="8">G20+G21</f>
        <v>12000000</v>
      </c>
      <c r="H22" s="6">
        <f t="shared" ref="H22" si="9">H20+H21</f>
        <v>-2000000</v>
      </c>
      <c r="I22" s="6">
        <f t="shared" ref="I22" si="10">I20+I21</f>
        <v>-12000000</v>
      </c>
    </row>
    <row r="23" spans="2:9" ht="15.75" x14ac:dyDescent="0.25">
      <c r="B23" s="7" t="s">
        <v>11</v>
      </c>
      <c r="C23" s="8" t="s">
        <v>9</v>
      </c>
      <c r="D23" s="9">
        <v>0</v>
      </c>
      <c r="E23" s="9">
        <f>$D$12/5</f>
        <v>-8000000</v>
      </c>
      <c r="F23" s="9">
        <f t="shared" ref="F23:I23" si="11">$D$12/5</f>
        <v>-8000000</v>
      </c>
      <c r="G23" s="9">
        <f t="shared" si="11"/>
        <v>-8000000</v>
      </c>
      <c r="H23" s="9">
        <f t="shared" si="11"/>
        <v>-8000000</v>
      </c>
      <c r="I23" s="9">
        <f t="shared" si="11"/>
        <v>-8000000</v>
      </c>
    </row>
    <row r="24" spans="2:9" ht="15.75" x14ac:dyDescent="0.25">
      <c r="B24" s="2" t="s">
        <v>12</v>
      </c>
      <c r="C24" s="5" t="s">
        <v>16</v>
      </c>
      <c r="D24" s="6">
        <v>0</v>
      </c>
      <c r="E24" s="6">
        <f>E22+E23</f>
        <v>16000000</v>
      </c>
      <c r="F24" s="6">
        <f t="shared" ref="F24" si="12">F22+F23</f>
        <v>16000000</v>
      </c>
      <c r="G24" s="6">
        <f t="shared" ref="G24" si="13">G22+G23</f>
        <v>4000000</v>
      </c>
      <c r="H24" s="6">
        <f t="shared" ref="H24" si="14">H22+H23</f>
        <v>-10000000</v>
      </c>
      <c r="I24" s="6">
        <f t="shared" ref="I24" si="15">I22+I23</f>
        <v>-20000000</v>
      </c>
    </row>
    <row r="25" spans="2:9" ht="15.75" x14ac:dyDescent="0.25">
      <c r="B25" s="7" t="s">
        <v>21</v>
      </c>
      <c r="C25" s="8" t="s">
        <v>9</v>
      </c>
      <c r="D25" s="9">
        <v>0</v>
      </c>
      <c r="E25" s="9">
        <f>-E24*0.4</f>
        <v>-6400000</v>
      </c>
      <c r="F25" s="9">
        <f t="shared" ref="F25:I25" si="16">-F24*0.4</f>
        <v>-6400000</v>
      </c>
      <c r="G25" s="9">
        <f t="shared" si="16"/>
        <v>-1600000</v>
      </c>
      <c r="H25" s="9">
        <v>0</v>
      </c>
      <c r="I25" s="9">
        <v>0</v>
      </c>
    </row>
    <row r="26" spans="2:9" ht="15.75" x14ac:dyDescent="0.25">
      <c r="B26" s="2" t="s">
        <v>14</v>
      </c>
      <c r="C26" s="5" t="s">
        <v>16</v>
      </c>
      <c r="D26" s="6">
        <v>0</v>
      </c>
      <c r="E26" s="6">
        <f>E24+E25</f>
        <v>9600000</v>
      </c>
      <c r="F26" s="6">
        <f t="shared" ref="F26" si="17">F24+F25</f>
        <v>9600000</v>
      </c>
      <c r="G26" s="6">
        <f t="shared" ref="G26" si="18">G24+G25</f>
        <v>2400000</v>
      </c>
      <c r="H26" s="6">
        <f t="shared" ref="H26" si="19">H24+H25</f>
        <v>-10000000</v>
      </c>
      <c r="I26" s="6">
        <f t="shared" ref="I26" si="20">I24+I25</f>
        <v>-20000000</v>
      </c>
    </row>
    <row r="27" spans="2:9" ht="15.75" x14ac:dyDescent="0.25">
      <c r="B27" s="2" t="s">
        <v>11</v>
      </c>
      <c r="C27" s="5" t="s">
        <v>8</v>
      </c>
      <c r="D27" s="6">
        <v>0</v>
      </c>
      <c r="E27" s="6">
        <f>-$E$7</f>
        <v>8000000</v>
      </c>
      <c r="F27" s="6">
        <f t="shared" ref="F27:I27" si="21">-$E$7</f>
        <v>8000000</v>
      </c>
      <c r="G27" s="6">
        <f t="shared" si="21"/>
        <v>8000000</v>
      </c>
      <c r="H27" s="6">
        <f t="shared" si="21"/>
        <v>8000000</v>
      </c>
      <c r="I27" s="6">
        <f t="shared" si="21"/>
        <v>8000000</v>
      </c>
    </row>
    <row r="28" spans="2:9" ht="15.75" x14ac:dyDescent="0.25">
      <c r="B28" s="7" t="s">
        <v>15</v>
      </c>
      <c r="C28" s="8" t="s">
        <v>9</v>
      </c>
      <c r="D28" s="9">
        <v>-40000000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</row>
    <row r="29" spans="2:9" ht="15.75" x14ac:dyDescent="0.25">
      <c r="B29" s="11" t="s">
        <v>23</v>
      </c>
      <c r="C29" s="12" t="s">
        <v>16</v>
      </c>
      <c r="D29" s="13">
        <v>-40000000</v>
      </c>
      <c r="E29" s="13">
        <f>E26+E27</f>
        <v>17600000</v>
      </c>
      <c r="F29" s="13">
        <f t="shared" ref="F29:I29" si="22">F26+F27</f>
        <v>17600000</v>
      </c>
      <c r="G29" s="13">
        <f t="shared" si="22"/>
        <v>10400000</v>
      </c>
      <c r="H29" s="13">
        <f t="shared" si="22"/>
        <v>-2000000</v>
      </c>
      <c r="I29" s="13">
        <f t="shared" si="22"/>
        <v>-12000000</v>
      </c>
    </row>
    <row r="30" spans="2:9" ht="15.75" x14ac:dyDescent="0.25">
      <c r="B30" s="2"/>
      <c r="C30" s="2"/>
      <c r="D30" s="6"/>
      <c r="E30" s="6"/>
      <c r="F30" s="6"/>
      <c r="G30" s="6"/>
      <c r="H30" s="6"/>
      <c r="I30" s="6"/>
    </row>
    <row r="31" spans="2:9" ht="15.75" x14ac:dyDescent="0.25">
      <c r="B31" s="2" t="s">
        <v>17</v>
      </c>
      <c r="C31" s="5" t="s">
        <v>16</v>
      </c>
      <c r="D31" s="6">
        <v>-40000000</v>
      </c>
      <c r="E31" s="6">
        <f>E29/1.2</f>
        <v>14666666.666666668</v>
      </c>
      <c r="F31" s="6">
        <f>F29/1.2^2</f>
        <v>12222222.222222222</v>
      </c>
      <c r="G31" s="6">
        <f>G29/1.2^3</f>
        <v>6018518.5185185187</v>
      </c>
      <c r="H31" s="6">
        <f>H29/1.2^4</f>
        <v>-964506.17283950618</v>
      </c>
      <c r="I31" s="6">
        <f>I29/1.2^5</f>
        <v>-4822530.8641975308</v>
      </c>
    </row>
    <row r="32" spans="2:9" ht="15.75" x14ac:dyDescent="0.25">
      <c r="B32" s="1" t="s">
        <v>18</v>
      </c>
      <c r="C32" s="14" t="s">
        <v>16</v>
      </c>
      <c r="D32" s="15">
        <f>D31+E31+F31+G31+H31+I31</f>
        <v>-12879629.629629629</v>
      </c>
      <c r="E32" s="6"/>
      <c r="F32" s="6"/>
      <c r="G32" s="6"/>
      <c r="H32" s="6"/>
      <c r="I32" s="6"/>
    </row>
  </sheetData>
  <pageMargins left="0.7" right="0.7" top="0.75" bottom="0.75" header="0.3" footer="0.3"/>
  <pageSetup paperSize="9" orientation="portrait" r:id="rId1"/>
  <ignoredErrors>
    <ignoredError sqref="E7:I7 E9:I9 E23:I23 F25:G25 E2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 Jorquera J</dc:creator>
  <cp:lastModifiedBy>Benja Jorquera J</cp:lastModifiedBy>
  <dcterms:created xsi:type="dcterms:W3CDTF">2015-06-05T18:19:34Z</dcterms:created>
  <dcterms:modified xsi:type="dcterms:W3CDTF">2021-12-18T22:07:11Z</dcterms:modified>
</cp:coreProperties>
</file>