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6811A2D7-20D6-4123-89E3-C1E22AA0EDFE}" xr6:coauthVersionLast="47" xr6:coauthVersionMax="47" xr10:uidLastSave="{00000000-0000-0000-0000-000000000000}"/>
  <bookViews>
    <workbookView xWindow="-110" yWindow="-110" windowWidth="25820" windowHeight="14020" tabRatio="708" xr2:uid="{3E9E9F2B-C1E7-4916-B926-C55B6699BFA2}"/>
  </bookViews>
  <sheets>
    <sheet name="Ensemble du set" sheetId="21" r:id="rId1"/>
    <sheet name="BENUNE_4_DJ0012" sheetId="15" r:id="rId2"/>
    <sheet name="DJI_0035" sheetId="16" r:id="rId3"/>
    <sheet name="swissimage_2017_patch-test" sheetId="17" r:id="rId4"/>
    <sheet name="swissimage_2020_patch-test" sheetId="18" r:id="rId5"/>
    <sheet name="VINES_1_patch-test" sheetId="19" r:id="rId6"/>
    <sheet name="Bernunes_Google_1_patch-test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1" l="1"/>
  <c r="K18" i="21"/>
  <c r="J41" i="21"/>
  <c r="L41" i="21"/>
  <c r="K41" i="21"/>
  <c r="I41" i="21"/>
  <c r="H41" i="21"/>
  <c r="G41" i="21"/>
  <c r="F41" i="21"/>
  <c r="E41" i="21"/>
  <c r="D41" i="21"/>
  <c r="M33" i="18"/>
  <c r="L33" i="18"/>
  <c r="K33" i="18"/>
  <c r="J33" i="18"/>
  <c r="I33" i="18"/>
  <c r="M33" i="17"/>
  <c r="G23" i="21"/>
  <c r="F23" i="21"/>
  <c r="E23" i="21"/>
  <c r="D23" i="21"/>
  <c r="H22" i="21"/>
  <c r="G22" i="21"/>
  <c r="F22" i="21"/>
  <c r="E22" i="21"/>
  <c r="D22" i="21"/>
  <c r="I22" i="21" s="1"/>
  <c r="G21" i="21"/>
  <c r="F21" i="21"/>
  <c r="E21" i="21"/>
  <c r="D21" i="21"/>
  <c r="G20" i="21"/>
  <c r="F20" i="21"/>
  <c r="E20" i="21"/>
  <c r="D20" i="21"/>
  <c r="G19" i="21"/>
  <c r="F19" i="21"/>
  <c r="E19" i="21"/>
  <c r="D19" i="21"/>
  <c r="H18" i="21"/>
  <c r="G18" i="21"/>
  <c r="F18" i="21"/>
  <c r="E18" i="21"/>
  <c r="D18" i="21"/>
  <c r="I18" i="21" s="1"/>
  <c r="G17" i="21"/>
  <c r="F17" i="21"/>
  <c r="E17" i="21"/>
  <c r="D17" i="21"/>
  <c r="L17" i="21" s="1"/>
  <c r="G16" i="21"/>
  <c r="F16" i="21"/>
  <c r="E16" i="21"/>
  <c r="D16" i="21"/>
  <c r="G15" i="21"/>
  <c r="F15" i="21"/>
  <c r="E15" i="21"/>
  <c r="D15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K8" i="21" s="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L5" i="21" s="1"/>
  <c r="D2" i="21"/>
  <c r="G2" i="21"/>
  <c r="F2" i="21"/>
  <c r="E2" i="21"/>
  <c r="L25" i="18"/>
  <c r="K25" i="18"/>
  <c r="J25" i="18"/>
  <c r="I25" i="18"/>
  <c r="H25" i="18"/>
  <c r="L22" i="16"/>
  <c r="K22" i="16"/>
  <c r="J22" i="16"/>
  <c r="I22" i="16"/>
  <c r="H22" i="16"/>
  <c r="L22" i="15"/>
  <c r="K22" i="15"/>
  <c r="J22" i="15"/>
  <c r="I22" i="15"/>
  <c r="H22" i="15"/>
  <c r="L23" i="16"/>
  <c r="K23" i="16"/>
  <c r="J23" i="16"/>
  <c r="I23" i="16"/>
  <c r="H23" i="16"/>
  <c r="L23" i="15"/>
  <c r="K23" i="15"/>
  <c r="J23" i="15"/>
  <c r="I23" i="15"/>
  <c r="H23" i="15"/>
  <c r="H24" i="15"/>
  <c r="I24" i="15"/>
  <c r="J24" i="15"/>
  <c r="K24" i="15"/>
  <c r="L24" i="15"/>
  <c r="L24" i="16"/>
  <c r="K24" i="16"/>
  <c r="J24" i="16"/>
  <c r="I24" i="16"/>
  <c r="H24" i="16"/>
  <c r="L25" i="20"/>
  <c r="K25" i="20"/>
  <c r="J25" i="20"/>
  <c r="I25" i="20"/>
  <c r="H25" i="20"/>
  <c r="L24" i="20"/>
  <c r="K24" i="20"/>
  <c r="J24" i="20"/>
  <c r="I24" i="20"/>
  <c r="H24" i="20"/>
  <c r="L23" i="20"/>
  <c r="K23" i="20"/>
  <c r="J23" i="20"/>
  <c r="I23" i="20"/>
  <c r="H23" i="20"/>
  <c r="L22" i="20"/>
  <c r="K22" i="20"/>
  <c r="J22" i="20"/>
  <c r="I22" i="20"/>
  <c r="H22" i="20"/>
  <c r="L21" i="20"/>
  <c r="K21" i="20"/>
  <c r="J21" i="20"/>
  <c r="I21" i="20"/>
  <c r="H21" i="20"/>
  <c r="L20" i="20"/>
  <c r="K20" i="20"/>
  <c r="J20" i="20"/>
  <c r="I20" i="20"/>
  <c r="H20" i="20"/>
  <c r="H25" i="19"/>
  <c r="H24" i="19"/>
  <c r="H23" i="19"/>
  <c r="H22" i="19"/>
  <c r="H21" i="19"/>
  <c r="H20" i="19"/>
  <c r="L25" i="19"/>
  <c r="K25" i="19"/>
  <c r="J25" i="19"/>
  <c r="I25" i="19"/>
  <c r="L24" i="19"/>
  <c r="K24" i="19"/>
  <c r="J24" i="19"/>
  <c r="I24" i="19"/>
  <c r="L23" i="19"/>
  <c r="K23" i="19"/>
  <c r="J23" i="19"/>
  <c r="I23" i="19"/>
  <c r="L22" i="19"/>
  <c r="K22" i="19"/>
  <c r="J22" i="19"/>
  <c r="I22" i="19"/>
  <c r="L21" i="19"/>
  <c r="K21" i="19"/>
  <c r="J21" i="19"/>
  <c r="I21" i="19"/>
  <c r="L20" i="19"/>
  <c r="K20" i="19"/>
  <c r="J20" i="19"/>
  <c r="I20" i="19"/>
  <c r="L24" i="18"/>
  <c r="K24" i="18"/>
  <c r="J24" i="18"/>
  <c r="I24" i="18"/>
  <c r="H24" i="18"/>
  <c r="L23" i="18"/>
  <c r="K23" i="18"/>
  <c r="J23" i="18"/>
  <c r="I23" i="18"/>
  <c r="H23" i="18"/>
  <c r="L22" i="18"/>
  <c r="K22" i="18"/>
  <c r="J22" i="18"/>
  <c r="I22" i="18"/>
  <c r="H22" i="18"/>
  <c r="L21" i="18"/>
  <c r="K21" i="18"/>
  <c r="J21" i="18"/>
  <c r="I21" i="18"/>
  <c r="H21" i="18"/>
  <c r="L20" i="18"/>
  <c r="K20" i="18"/>
  <c r="J20" i="18"/>
  <c r="I20" i="18"/>
  <c r="H20" i="18"/>
  <c r="L25" i="17"/>
  <c r="K25" i="17"/>
  <c r="J25" i="17"/>
  <c r="I25" i="17"/>
  <c r="H25" i="17"/>
  <c r="H23" i="21" s="1"/>
  <c r="L24" i="17"/>
  <c r="K24" i="17"/>
  <c r="J24" i="17"/>
  <c r="I24" i="17"/>
  <c r="H24" i="17"/>
  <c r="L23" i="17"/>
  <c r="K23" i="17"/>
  <c r="J23" i="17"/>
  <c r="I23" i="17"/>
  <c r="H23" i="17"/>
  <c r="H21" i="21" s="1"/>
  <c r="L22" i="17"/>
  <c r="K22" i="17"/>
  <c r="J22" i="17"/>
  <c r="I22" i="17"/>
  <c r="H22" i="17"/>
  <c r="H20" i="21" s="1"/>
  <c r="L21" i="17"/>
  <c r="K21" i="17"/>
  <c r="J21" i="17"/>
  <c r="I21" i="17"/>
  <c r="H21" i="17"/>
  <c r="H19" i="21" s="1"/>
  <c r="L20" i="17"/>
  <c r="K20" i="17"/>
  <c r="J20" i="17"/>
  <c r="I20" i="17"/>
  <c r="H20" i="17"/>
  <c r="L20" i="15"/>
  <c r="K20" i="15"/>
  <c r="J20" i="15"/>
  <c r="I20" i="15"/>
  <c r="H20" i="15"/>
  <c r="L20" i="16"/>
  <c r="K20" i="16"/>
  <c r="J20" i="16"/>
  <c r="I20" i="16"/>
  <c r="H20" i="16"/>
  <c r="L19" i="16"/>
  <c r="K19" i="16"/>
  <c r="J19" i="16"/>
  <c r="I19" i="16"/>
  <c r="H19" i="16"/>
  <c r="L19" i="15"/>
  <c r="K19" i="15"/>
  <c r="J19" i="15"/>
  <c r="I19" i="15"/>
  <c r="H19" i="15"/>
  <c r="L21" i="16"/>
  <c r="K21" i="16"/>
  <c r="J21" i="16"/>
  <c r="I21" i="16"/>
  <c r="H21" i="16"/>
  <c r="L21" i="15"/>
  <c r="K21" i="15"/>
  <c r="J21" i="15"/>
  <c r="I21" i="15"/>
  <c r="H21" i="15"/>
  <c r="M32" i="17"/>
  <c r="I32" i="18"/>
  <c r="J32" i="18"/>
  <c r="K32" i="18"/>
  <c r="L32" i="18"/>
  <c r="M32" i="18"/>
  <c r="I23" i="21" l="1"/>
  <c r="J5" i="21"/>
  <c r="I7" i="21"/>
  <c r="I11" i="21"/>
  <c r="I16" i="21"/>
  <c r="I20" i="21"/>
  <c r="K5" i="21"/>
  <c r="J6" i="21"/>
  <c r="J10" i="21"/>
  <c r="I21" i="21"/>
  <c r="I8" i="21"/>
  <c r="I5" i="21"/>
  <c r="I6" i="21"/>
  <c r="K7" i="21"/>
  <c r="J8" i="21"/>
  <c r="I10" i="21"/>
  <c r="K11" i="21"/>
  <c r="J12" i="21"/>
  <c r="I15" i="21"/>
  <c r="I19" i="21"/>
  <c r="J21" i="21"/>
  <c r="K21" i="21"/>
  <c r="J22" i="21"/>
  <c r="I12" i="21"/>
  <c r="I17" i="21"/>
  <c r="K22" i="21"/>
  <c r="I2" i="21"/>
  <c r="K6" i="21"/>
  <c r="J7" i="21"/>
  <c r="I9" i="21"/>
  <c r="K10" i="21"/>
  <c r="J11" i="21"/>
  <c r="I13" i="21"/>
  <c r="J20" i="21"/>
  <c r="J23" i="21"/>
  <c r="K23" i="21"/>
  <c r="L23" i="21"/>
  <c r="L22" i="21"/>
  <c r="L21" i="21"/>
  <c r="K20" i="21"/>
  <c r="L20" i="21"/>
  <c r="J19" i="21"/>
  <c r="K19" i="21"/>
  <c r="L19" i="21"/>
  <c r="L18" i="21"/>
  <c r="J17" i="21"/>
  <c r="K17" i="21"/>
  <c r="J16" i="21"/>
  <c r="K16" i="21"/>
  <c r="L16" i="21"/>
  <c r="J15" i="21"/>
  <c r="K15" i="21"/>
  <c r="L15" i="21"/>
  <c r="J13" i="21"/>
  <c r="K13" i="21"/>
  <c r="L13" i="21"/>
  <c r="K12" i="21"/>
  <c r="L12" i="21"/>
  <c r="L11" i="21"/>
  <c r="L10" i="21"/>
  <c r="J9" i="21"/>
  <c r="K9" i="21"/>
  <c r="L9" i="21"/>
  <c r="L8" i="21"/>
  <c r="L7" i="21"/>
  <c r="L6" i="21"/>
  <c r="J2" i="21"/>
  <c r="K2" i="21"/>
  <c r="H2" i="21"/>
  <c r="L2" i="21"/>
  <c r="L17" i="20"/>
  <c r="L19" i="20"/>
  <c r="K19" i="20"/>
  <c r="J19" i="20"/>
  <c r="I19" i="20"/>
  <c r="H19" i="20"/>
  <c r="L18" i="20"/>
  <c r="K18" i="20"/>
  <c r="J18" i="20"/>
  <c r="I18" i="20"/>
  <c r="H18" i="20"/>
  <c r="K17" i="20"/>
  <c r="J17" i="20"/>
  <c r="I17" i="20"/>
  <c r="H17" i="20"/>
  <c r="L15" i="20"/>
  <c r="K15" i="20"/>
  <c r="J15" i="20"/>
  <c r="I15" i="20"/>
  <c r="H15" i="20"/>
  <c r="L14" i="20"/>
  <c r="K14" i="20"/>
  <c r="J14" i="20"/>
  <c r="I14" i="20"/>
  <c r="H14" i="20"/>
  <c r="L13" i="20"/>
  <c r="K13" i="20"/>
  <c r="J13" i="20"/>
  <c r="I13" i="20"/>
  <c r="H13" i="20"/>
  <c r="L12" i="20"/>
  <c r="K12" i="20"/>
  <c r="J12" i="20"/>
  <c r="I12" i="20"/>
  <c r="H12" i="20"/>
  <c r="L11" i="20"/>
  <c r="K11" i="20"/>
  <c r="J11" i="20"/>
  <c r="I11" i="20"/>
  <c r="H11" i="20"/>
  <c r="L10" i="20"/>
  <c r="K10" i="20"/>
  <c r="J10" i="20"/>
  <c r="I10" i="20"/>
  <c r="H10" i="20"/>
  <c r="L9" i="20"/>
  <c r="K9" i="20"/>
  <c r="J9" i="20"/>
  <c r="I9" i="20"/>
  <c r="H9" i="20"/>
  <c r="L8" i="20"/>
  <c r="K8" i="20"/>
  <c r="J8" i="20"/>
  <c r="I8" i="20"/>
  <c r="H8" i="20"/>
  <c r="L7" i="20"/>
  <c r="K7" i="20"/>
  <c r="J7" i="20"/>
  <c r="I7" i="20"/>
  <c r="H7" i="20"/>
  <c r="L4" i="20"/>
  <c r="K4" i="20"/>
  <c r="J4" i="20"/>
  <c r="I4" i="20"/>
  <c r="H4" i="20"/>
  <c r="L3" i="20"/>
  <c r="K3" i="20"/>
  <c r="J3" i="20"/>
  <c r="I3" i="20"/>
  <c r="H3" i="20"/>
  <c r="L31" i="21" l="1"/>
  <c r="L30" i="21"/>
  <c r="J31" i="21"/>
  <c r="J30" i="21"/>
  <c r="I31" i="21"/>
  <c r="I30" i="21"/>
  <c r="K31" i="21"/>
  <c r="K30" i="21"/>
  <c r="L19" i="19"/>
  <c r="K19" i="19"/>
  <c r="J19" i="19"/>
  <c r="I19" i="19"/>
  <c r="H19" i="19"/>
  <c r="L18" i="19"/>
  <c r="K18" i="19"/>
  <c r="J18" i="19"/>
  <c r="I18" i="19"/>
  <c r="H18" i="19"/>
  <c r="L17" i="19"/>
  <c r="K17" i="19"/>
  <c r="J17" i="19"/>
  <c r="I17" i="19"/>
  <c r="H17" i="19"/>
  <c r="L15" i="19"/>
  <c r="K15" i="19"/>
  <c r="J15" i="19"/>
  <c r="I15" i="19"/>
  <c r="H15" i="19"/>
  <c r="L14" i="19"/>
  <c r="K14" i="19"/>
  <c r="J14" i="19"/>
  <c r="I14" i="19"/>
  <c r="H14" i="19"/>
  <c r="L13" i="19"/>
  <c r="K13" i="19"/>
  <c r="J13" i="19"/>
  <c r="I13" i="19"/>
  <c r="H13" i="19"/>
  <c r="L12" i="19"/>
  <c r="K12" i="19"/>
  <c r="J12" i="19"/>
  <c r="I12" i="19"/>
  <c r="H12" i="19"/>
  <c r="L11" i="19"/>
  <c r="K11" i="19"/>
  <c r="J11" i="19"/>
  <c r="I11" i="19"/>
  <c r="H11" i="19"/>
  <c r="L10" i="19"/>
  <c r="K10" i="19"/>
  <c r="J10" i="19"/>
  <c r="I10" i="19"/>
  <c r="H10" i="19"/>
  <c r="L9" i="19"/>
  <c r="K9" i="19"/>
  <c r="J9" i="19"/>
  <c r="I9" i="19"/>
  <c r="H9" i="19"/>
  <c r="L8" i="19"/>
  <c r="K8" i="19"/>
  <c r="J8" i="19"/>
  <c r="I8" i="19"/>
  <c r="H8" i="19"/>
  <c r="L7" i="19"/>
  <c r="K7" i="19"/>
  <c r="J7" i="19"/>
  <c r="I7" i="19"/>
  <c r="H7" i="19"/>
  <c r="L4" i="19"/>
  <c r="K4" i="19"/>
  <c r="J4" i="19"/>
  <c r="I4" i="19"/>
  <c r="H4" i="19"/>
  <c r="L3" i="19"/>
  <c r="K3" i="19"/>
  <c r="J3" i="19"/>
  <c r="I3" i="19"/>
  <c r="H3" i="19"/>
  <c r="L13" i="17" l="1"/>
  <c r="K13" i="17"/>
  <c r="J13" i="17"/>
  <c r="I13" i="17"/>
  <c r="H13" i="17"/>
  <c r="H11" i="21" s="1"/>
  <c r="L12" i="17"/>
  <c r="K12" i="17"/>
  <c r="J12" i="17"/>
  <c r="I12" i="17"/>
  <c r="H12" i="17"/>
  <c r="H10" i="21" s="1"/>
  <c r="L12" i="18"/>
  <c r="K12" i="18"/>
  <c r="J12" i="18"/>
  <c r="I12" i="18"/>
  <c r="H12" i="18"/>
  <c r="L11" i="16"/>
  <c r="K11" i="16"/>
  <c r="J11" i="16"/>
  <c r="I11" i="16"/>
  <c r="H11" i="16"/>
  <c r="L11" i="15"/>
  <c r="K11" i="15"/>
  <c r="J11" i="15"/>
  <c r="I11" i="15"/>
  <c r="H11" i="15"/>
  <c r="L19" i="18" l="1"/>
  <c r="K19" i="18"/>
  <c r="J19" i="18"/>
  <c r="I19" i="18"/>
  <c r="H19" i="18"/>
  <c r="L18" i="18"/>
  <c r="K18" i="18"/>
  <c r="J18" i="18"/>
  <c r="I18" i="18"/>
  <c r="H18" i="18"/>
  <c r="L17" i="18"/>
  <c r="K17" i="18"/>
  <c r="J17" i="18"/>
  <c r="I17" i="18"/>
  <c r="H17" i="18"/>
  <c r="L15" i="18"/>
  <c r="K15" i="18"/>
  <c r="J15" i="18"/>
  <c r="I15" i="18"/>
  <c r="H15" i="18"/>
  <c r="L14" i="18"/>
  <c r="K14" i="18"/>
  <c r="J14" i="18"/>
  <c r="I14" i="18"/>
  <c r="H14" i="18"/>
  <c r="L13" i="18"/>
  <c r="K13" i="18"/>
  <c r="J13" i="18"/>
  <c r="I13" i="18"/>
  <c r="H13" i="18"/>
  <c r="L11" i="18"/>
  <c r="K11" i="18"/>
  <c r="J11" i="18"/>
  <c r="I11" i="18"/>
  <c r="H11" i="18"/>
  <c r="L10" i="18"/>
  <c r="K10" i="18"/>
  <c r="J10" i="18"/>
  <c r="I10" i="18"/>
  <c r="H10" i="18"/>
  <c r="L9" i="18"/>
  <c r="K9" i="18"/>
  <c r="J9" i="18"/>
  <c r="I9" i="18"/>
  <c r="H9" i="18"/>
  <c r="L8" i="18"/>
  <c r="K8" i="18"/>
  <c r="J8" i="18"/>
  <c r="I8" i="18"/>
  <c r="H8" i="18"/>
  <c r="L7" i="18"/>
  <c r="K7" i="18"/>
  <c r="J7" i="18"/>
  <c r="I7" i="18"/>
  <c r="H7" i="18"/>
  <c r="L4" i="18"/>
  <c r="K4" i="18"/>
  <c r="J4" i="18"/>
  <c r="I4" i="18"/>
  <c r="H4" i="18"/>
  <c r="L3" i="18"/>
  <c r="K3" i="18"/>
  <c r="J3" i="18"/>
  <c r="I3" i="18"/>
  <c r="H3" i="18"/>
  <c r="L9" i="17"/>
  <c r="K9" i="17"/>
  <c r="J9" i="17"/>
  <c r="I9" i="17"/>
  <c r="H9" i="17"/>
  <c r="H7" i="21" s="1"/>
  <c r="L8" i="16"/>
  <c r="K8" i="16"/>
  <c r="J8" i="16"/>
  <c r="I8" i="16"/>
  <c r="H8" i="16"/>
  <c r="L8" i="15"/>
  <c r="K8" i="15"/>
  <c r="J8" i="15"/>
  <c r="I8" i="15"/>
  <c r="H8" i="15"/>
  <c r="L19" i="17" l="1"/>
  <c r="K19" i="17"/>
  <c r="J19" i="17"/>
  <c r="I19" i="17"/>
  <c r="H19" i="17"/>
  <c r="H17" i="21" s="1"/>
  <c r="L18" i="17"/>
  <c r="K18" i="17"/>
  <c r="J18" i="17"/>
  <c r="I18" i="17"/>
  <c r="H18" i="17"/>
  <c r="H16" i="21" s="1"/>
  <c r="L17" i="17"/>
  <c r="K17" i="17"/>
  <c r="J17" i="17"/>
  <c r="I17" i="17"/>
  <c r="H17" i="17"/>
  <c r="H15" i="21" s="1"/>
  <c r="L15" i="17"/>
  <c r="K15" i="17"/>
  <c r="J15" i="17"/>
  <c r="I15" i="17"/>
  <c r="H15" i="17"/>
  <c r="H13" i="21" s="1"/>
  <c r="L14" i="17"/>
  <c r="K14" i="17"/>
  <c r="J14" i="17"/>
  <c r="I14" i="17"/>
  <c r="H14" i="17"/>
  <c r="H12" i="21" s="1"/>
  <c r="L11" i="17"/>
  <c r="K11" i="17"/>
  <c r="J11" i="17"/>
  <c r="I11" i="17"/>
  <c r="H11" i="17"/>
  <c r="H9" i="21" s="1"/>
  <c r="L10" i="17"/>
  <c r="K10" i="17"/>
  <c r="J10" i="17"/>
  <c r="I10" i="17"/>
  <c r="H10" i="17"/>
  <c r="H8" i="21" s="1"/>
  <c r="L8" i="17"/>
  <c r="K8" i="17"/>
  <c r="J8" i="17"/>
  <c r="I8" i="17"/>
  <c r="H8" i="17"/>
  <c r="H6" i="21" s="1"/>
  <c r="L7" i="17"/>
  <c r="K7" i="17"/>
  <c r="J7" i="17"/>
  <c r="I7" i="17"/>
  <c r="H7" i="17"/>
  <c r="H5" i="21" s="1"/>
  <c r="L4" i="17"/>
  <c r="K4" i="17"/>
  <c r="J4" i="17"/>
  <c r="I4" i="17"/>
  <c r="H4" i="17"/>
  <c r="L3" i="17"/>
  <c r="K3" i="17"/>
  <c r="J3" i="17"/>
  <c r="I3" i="17"/>
  <c r="H3" i="17"/>
  <c r="L7" i="16"/>
  <c r="K7" i="16"/>
  <c r="J7" i="16"/>
  <c r="I7" i="16"/>
  <c r="H7" i="16"/>
  <c r="L6" i="16"/>
  <c r="K6" i="16"/>
  <c r="J6" i="16"/>
  <c r="I6" i="16"/>
  <c r="H6" i="16"/>
  <c r="L7" i="15"/>
  <c r="K7" i="15"/>
  <c r="J7" i="15"/>
  <c r="I7" i="15"/>
  <c r="H7" i="15"/>
  <c r="L6" i="15"/>
  <c r="K6" i="15"/>
  <c r="J6" i="15"/>
  <c r="I6" i="15"/>
  <c r="H6" i="15"/>
  <c r="L32" i="17" l="1"/>
  <c r="L33" i="17"/>
  <c r="K32" i="17"/>
  <c r="K33" i="17"/>
  <c r="I33" i="17"/>
  <c r="I32" i="17"/>
  <c r="J33" i="17"/>
  <c r="J32" i="17"/>
  <c r="L9" i="16"/>
  <c r="K9" i="16"/>
  <c r="J9" i="16"/>
  <c r="I9" i="16"/>
  <c r="H9" i="16"/>
  <c r="L9" i="15"/>
  <c r="K9" i="15"/>
  <c r="J9" i="15"/>
  <c r="I9" i="15"/>
  <c r="H9" i="15"/>
  <c r="L10" i="16" l="1"/>
  <c r="K10" i="16"/>
  <c r="J10" i="16"/>
  <c r="I10" i="16"/>
  <c r="H10" i="16"/>
  <c r="L10" i="15"/>
  <c r="K10" i="15"/>
  <c r="J10" i="15"/>
  <c r="I10" i="15"/>
  <c r="H10" i="15"/>
  <c r="L13" i="16" l="1"/>
  <c r="K13" i="16"/>
  <c r="J13" i="16"/>
  <c r="I13" i="16"/>
  <c r="H13" i="16"/>
  <c r="L12" i="16"/>
  <c r="K12" i="16"/>
  <c r="J12" i="16"/>
  <c r="I12" i="16"/>
  <c r="H12" i="16"/>
  <c r="L12" i="15"/>
  <c r="K12" i="15"/>
  <c r="J12" i="15"/>
  <c r="I12" i="15"/>
  <c r="H12" i="15"/>
  <c r="L13" i="15"/>
  <c r="K13" i="15"/>
  <c r="J13" i="15"/>
  <c r="I13" i="15"/>
  <c r="H13" i="15"/>
  <c r="L14" i="16" l="1"/>
  <c r="K14" i="16"/>
  <c r="J14" i="16"/>
  <c r="I14" i="16"/>
  <c r="H14" i="16"/>
  <c r="L14" i="15"/>
  <c r="K14" i="15"/>
  <c r="J14" i="15"/>
  <c r="I14" i="15"/>
  <c r="H14" i="15"/>
  <c r="L16" i="16" l="1"/>
  <c r="K16" i="16"/>
  <c r="J16" i="16"/>
  <c r="I16" i="16"/>
  <c r="H16" i="16"/>
  <c r="L16" i="15"/>
  <c r="K16" i="15"/>
  <c r="J16" i="15"/>
  <c r="I16" i="15"/>
  <c r="H16" i="15"/>
  <c r="L17" i="16" l="1"/>
  <c r="K17" i="16"/>
  <c r="J17" i="16"/>
  <c r="I17" i="16"/>
  <c r="H17" i="16"/>
  <c r="L17" i="15"/>
  <c r="K17" i="15"/>
  <c r="J17" i="15"/>
  <c r="I17" i="15"/>
  <c r="H17" i="15"/>
  <c r="L18" i="16" l="1"/>
  <c r="K18" i="16"/>
  <c r="J18" i="16"/>
  <c r="I18" i="16"/>
  <c r="H18" i="16"/>
  <c r="L18" i="15"/>
  <c r="K18" i="15"/>
  <c r="J18" i="15"/>
  <c r="I18" i="15"/>
  <c r="H18" i="15"/>
  <c r="L3" i="15" l="1"/>
  <c r="K3" i="15"/>
  <c r="J3" i="15"/>
  <c r="I3" i="15"/>
  <c r="H3" i="15"/>
</calcChain>
</file>

<file path=xl/sharedStrings.xml><?xml version="1.0" encoding="utf-8"?>
<sst xmlns="http://schemas.openxmlformats.org/spreadsheetml/2006/main" count="637" uniqueCount="175">
  <si>
    <t>TP</t>
  </si>
  <si>
    <t>BENUNE_4_DJ0012.jpg</t>
  </si>
  <si>
    <t>DJI_0035.jpg</t>
  </si>
  <si>
    <t>TN</t>
  </si>
  <si>
    <t>FP</t>
  </si>
  <si>
    <t>FN</t>
  </si>
  <si>
    <t>Max pixels</t>
  </si>
  <si>
    <t>Accuracy</t>
  </si>
  <si>
    <t>Precision</t>
  </si>
  <si>
    <t>Recall</t>
  </si>
  <si>
    <t>F1 Score</t>
  </si>
  <si>
    <t>IoU</t>
  </si>
  <si>
    <t>BENUNE_4_DJ0012_144_14420210530-173831</t>
  </si>
  <si>
    <t>DJI_0035_144_14420210530-173914</t>
  </si>
  <si>
    <t>(--cmpx 1.58)</t>
  </si>
  <si>
    <t>--cmpx 10</t>
  </si>
  <si>
    <t>--cmpx 8</t>
  </si>
  <si>
    <t>BENUNE_4_DJ0012_144_14420210708-133939</t>
  </si>
  <si>
    <t>DJI_0035_144_14420210708-134033</t>
  </si>
  <si>
    <t>Weights</t>
  </si>
  <si>
    <t>-</t>
  </si>
  <si>
    <t>swissimage-dop10_2017_2608-1128_2_patch-test.png</t>
  </si>
  <si>
    <t>swissimage-dop10_2020_2582-1115_3_patch-test.png</t>
  </si>
  <si>
    <t>Compléments</t>
  </si>
  <si>
    <t>ratio initial</t>
  </si>
  <si>
    <t>ratio corrigé</t>
  </si>
  <si>
    <t>1 layer</t>
  </si>
  <si>
    <t>BENUNE_4_DJ0012_144_14420210708-115720</t>
  </si>
  <si>
    <t>DJI_0035_144_14420210708-115812</t>
  </si>
  <si>
    <t>1 layer ; batch 32</t>
  </si>
  <si>
    <t>BENUNE_4_DJ0012_144_14420210708-095228</t>
  </si>
  <si>
    <t>DJI_0035_144_14420210708-101005</t>
  </si>
  <si>
    <t>BENUNE_4_DJ0012_144_14420210619-153147</t>
  </si>
  <si>
    <t>DJI_0035_144_14420210619-153356</t>
  </si>
  <si>
    <t>2 layers</t>
  </si>
  <si>
    <t>BENUNE_4_DJ0012_144_14420210619-114011</t>
  </si>
  <si>
    <t>BENUNE_4_DJ0012_144_14420210619-112423</t>
  </si>
  <si>
    <t>DJI_0035_144_14420210619-112602</t>
  </si>
  <si>
    <t>DJI_0035_144_14420210619-114126</t>
  </si>
  <si>
    <t>BENUNE_4_DJ0012_144_14420210614-124916</t>
  </si>
  <si>
    <t>DJI_0035_144_14420210614-125400</t>
  </si>
  <si>
    <t>BENUNE_4_DJ0012_144_14420210608-154915</t>
  </si>
  <si>
    <t>DJI_0035_144_14420210608-155130</t>
  </si>
  <si>
    <t>BENUNE_4_DJ0012_144_14420210607-212428</t>
  </si>
  <si>
    <t>BENUNE_4_DJ0012_144_14420210607-214333</t>
  </si>
  <si>
    <t>DJI_0035_144_14420210607-212600</t>
  </si>
  <si>
    <t>DJI_0035_144_14420210607-214433</t>
  </si>
  <si>
    <t>non retenue</t>
  </si>
  <si>
    <t>swissimage-dop10_2017_2608-1128_2_patch-test_17_1720210710-160505</t>
  </si>
  <si>
    <t>swissimage-dop10_2017_2608-1128_2_patch-test_22_2220210710-160747</t>
  </si>
  <si>
    <t>8 layers</t>
  </si>
  <si>
    <t>BENUNE_4_DJ0012_144_14420210608-091628</t>
  </si>
  <si>
    <t>DJI_0035_144_14420210608-091747</t>
  </si>
  <si>
    <t>swissimage-dop10_2020_2582-1115_3_patch-test_17_1720210710-162739</t>
  </si>
  <si>
    <t>swissimage-dop10_2020_2582-1115_3_patch-test_22_2220210710-163013</t>
  </si>
  <si>
    <t>swissimage-dop10_2017_2608-1128_2_patch-test_17_1720210710-163715</t>
  </si>
  <si>
    <t>ratio initial ; 1 layer</t>
  </si>
  <si>
    <t>ratio initial ; 2 layers</t>
  </si>
  <si>
    <t>ratio initial ; 8 layers</t>
  </si>
  <si>
    <t>swissimage-dop10_2020_2582-1115_3_patch-test_17_1720210710-163843</t>
  </si>
  <si>
    <t>swissimage-dop10_2017_2608-1128_2_patch-test_17_1720210710-164201</t>
  </si>
  <si>
    <t>swissimage-dop10_2020_2582-1115_3_patch-test_17_1720210710-164358</t>
  </si>
  <si>
    <t>swissimage-dop10_2017_2608-1128_2_patch-test_17_1720210710-164559</t>
  </si>
  <si>
    <t>swissimage-dop10_2020_2582-1115_3_patch-test_17_1720210710-164807</t>
  </si>
  <si>
    <t>swissimage-dop10_2017_2608-1128_2_patch-test_22_2220210710-165354</t>
  </si>
  <si>
    <t>swissimage-dop10_2020_2582-1115_3_patch-test_22_2220210710-165615</t>
  </si>
  <si>
    <t>BENUNE_4_DJ0012_144_14420210614-183325</t>
  </si>
  <si>
    <t>DJI_0035_144_14420210614-183442</t>
  </si>
  <si>
    <t>swissimage-dop10_2017_2608-1128_2_patch-test_22_2220210710-170823</t>
  </si>
  <si>
    <t>swissimage-dop10_2020_2582-1115_3_patch-test_22_2220210710-170943</t>
  </si>
  <si>
    <t>swissimage-dop10_2017_2608-1128_2_patch-test_22_2220210710-171209</t>
  </si>
  <si>
    <t>swissimage-dop10_2020_2582-1115_3_patch-test_22_2220210710-171322</t>
  </si>
  <si>
    <t>swissimage-dop10_2017_2608-1128_2_patch-test_22_2220210710-171639</t>
  </si>
  <si>
    <t>swissimage-dop10_2020_2582-1115_3_patch-test_22_2220210710-171749</t>
  </si>
  <si>
    <t>swissimage-dop10_2017_2608-1128_2_patch-test_22_2220210710-171935</t>
  </si>
  <si>
    <t>swissimage-dop10_2020_2582-1115_3_patch-test_22_2220210710-172133</t>
  </si>
  <si>
    <t>swissimage-dop10_2017_2608-1128_2_patch-test_22_2220210710-172519</t>
  </si>
  <si>
    <t>swissimage-dop10_2020_2582-1115_3_patch-test_22_2220210710-172652</t>
  </si>
  <si>
    <t>swissimage-dop10_2017_2608-1128_2_patch-test_22_2220210710-173545</t>
  </si>
  <si>
    <t>swissimage-dop10_2020_2582-1115_3_patch-test_22_2220210710-173725</t>
  </si>
  <si>
    <t>swissimage-dop10_2017_2608-1128_2_patch-test_22_2220210710-174040</t>
  </si>
  <si>
    <t>swissimage-dop10_2020_2582-1115_3_patch-test_22_2220210710-174220</t>
  </si>
  <si>
    <t>swissimage-dop10_2017_2608-1128_2_patch-test_22_2220210710-174451</t>
  </si>
  <si>
    <t>swissimage-dop10_2020_2582-1115_3_patch-test_22_2220210710-174717</t>
  </si>
  <si>
    <t>VINES_1_patch-test.JPG</t>
  </si>
  <si>
    <t>Bernunes_Google_1_patch-test.PNG</t>
  </si>
  <si>
    <t>Bernunes_Google_1_patch-test_20_2020210710-184250</t>
  </si>
  <si>
    <t>VINES_1_patch-test_17_1720210710-184141</t>
  </si>
  <si>
    <t>VINES_1_patch-test_22_2220210710-184352</t>
  </si>
  <si>
    <t>Bernunes_Google_1_patch-test_28_2820210710-184551</t>
  </si>
  <si>
    <t>VINES_1_patch-test_17_1720210710-184835</t>
  </si>
  <si>
    <t>Bernunes_Google_1_patch-test_20_2020210710-185000</t>
  </si>
  <si>
    <t>VINES_1_patch-test_17_1720210710-185125</t>
  </si>
  <si>
    <t>Bernunes_Google_1_patch-test_20_2020210710-185225</t>
  </si>
  <si>
    <t>VINES_1_patch-test_17_1720210710-185410</t>
  </si>
  <si>
    <t>Bernunes_Google_1_patch-test_20_2020210710-185507</t>
  </si>
  <si>
    <t>VINES_1_patch-test_22_2220210710-185711</t>
  </si>
  <si>
    <t>Bernunes_Google_1_patch-test_28_2820210710-185808</t>
  </si>
  <si>
    <t>VINES_1_patch-test_22_2220210710-185939</t>
  </si>
  <si>
    <t>Bernunes_Google_1_patch-test_28_2820210710-190025</t>
  </si>
  <si>
    <t>VINES_1_patch-test_22_2220210710-190153</t>
  </si>
  <si>
    <t>Bernunes_Google_1_patch-test_28_2820210710-190343</t>
  </si>
  <si>
    <t>Bernunes_Google_1_patch-test_28_2820210710-191043</t>
  </si>
  <si>
    <t>VINES_1_patch-test_22_2220210710-190942</t>
  </si>
  <si>
    <t>VINES_1_patch-test_22_2220210710-191219</t>
  </si>
  <si>
    <t>Bernunes_Google_1_patch-test_28_2820210710-191356</t>
  </si>
  <si>
    <t>VINES_1_patch-test_22_2220210710-191650</t>
  </si>
  <si>
    <t>Bernunes_Google_1_patch-test_28_2820210710-191750</t>
  </si>
  <si>
    <t>VINES_1_patch-test_22_2220210710-192153</t>
  </si>
  <si>
    <t>Bernunes_Google_1_patch-test_28_2820210710-192319</t>
  </si>
  <si>
    <t>VINES_1_patch-test_22_2220210710-192421</t>
  </si>
  <si>
    <t>Bernunes_Google_1_patch-test_28_2820210710-192505</t>
  </si>
  <si>
    <t>Bernunes_Google_1_patch-test_28_2820210710-192709</t>
  </si>
  <si>
    <t>VINES_1_patch-test_22_2220210710-192622</t>
  </si>
  <si>
    <t>BENUNE_4_DJ0012_144_14420210711-105427</t>
  </si>
  <si>
    <t>DJI_0035_144_14420210711-105511</t>
  </si>
  <si>
    <t>BENUNE_4_DJ0012_144_14420210711-091508</t>
  </si>
  <si>
    <t>DJI_0035_144_14420210711-091641</t>
  </si>
  <si>
    <t>DJI_0035_144_14420210711-093223</t>
  </si>
  <si>
    <t>BENUNE_4_DJ0012_144_14420210711-093112</t>
  </si>
  <si>
    <t>swissimage-dop10_2017_2608-1128_2_patch-test_22_2220210712-112001</t>
  </si>
  <si>
    <t>swissimage-dop10_2020_2582-1115_3_patch-test_22_2220210712-112208</t>
  </si>
  <si>
    <t>VINES_1_patch-test_22_2220210712-112504</t>
  </si>
  <si>
    <t>Bernunes_Google_1_patch-test_28_2820210712-112944</t>
  </si>
  <si>
    <t>swissimage-dop10_2017_2608-1128_2_patch-test_22_2220210712-113159</t>
  </si>
  <si>
    <t>swissimage-dop10_2020_2582-1115_3_patch-test_22_2220210712-113323</t>
  </si>
  <si>
    <t>VINES_1_patch-test_22_2220210712-113427</t>
  </si>
  <si>
    <t>Bernunes_Google_1_patch-test_28_2820210712-113528</t>
  </si>
  <si>
    <t>swissimage-dop10_2017_2608-1128_2_patch-test_22_2220210712-113652</t>
  </si>
  <si>
    <t>swissimage-dop10_2020_2582-1115_3_patch-test_22_2220210712-113828</t>
  </si>
  <si>
    <t>VINES_1_patch-test_22_2220210712-113926</t>
  </si>
  <si>
    <t>Bernunes_Google_1_patch-test_28_2820210712-114027</t>
  </si>
  <si>
    <t>BENUNE_4_DJ0012_144_14420210712-104851</t>
  </si>
  <si>
    <t>DJI_0035_144_14420210712-104941</t>
  </si>
  <si>
    <t>BENUNE_4_DJ0012_144_14420210712-095123</t>
  </si>
  <si>
    <t>DJI_0035_144_14420210712-095212</t>
  </si>
  <si>
    <t>BENUNE_4_DJ0012_144_14420210712-093935</t>
  </si>
  <si>
    <t>DJI_0035_144_14420210712-094104</t>
  </si>
  <si>
    <t>swissimage-dop10_2017_2608-1128_2_patch-test_22_2220210712-115512</t>
  </si>
  <si>
    <t>swissimage-dop10_2020_2582-1115_3_patch-test_22_2220210712-115626</t>
  </si>
  <si>
    <t>VINES_1_patch-test_22_2220210712-115723</t>
  </si>
  <si>
    <t>Bernunes_Google_1_patch-test_28_2820210712-115819</t>
  </si>
  <si>
    <t>swissimage-dop10_2017_2608-1128_2_patch-test_22_2220210712-115927</t>
  </si>
  <si>
    <t>swissimage-dop10_2020_2582-1115_3_patch-test_22_2220210712-120016</t>
  </si>
  <si>
    <t>VINES_1_patch-test_22_2220210712-120104</t>
  </si>
  <si>
    <t>Bernunes_Google_1_patch-test_28_2820210712-120140</t>
  </si>
  <si>
    <t>swissimage-dop10_2017_2608-1128_2_patch-test_22_2220210712-120247</t>
  </si>
  <si>
    <t>swissimage-dop10_2020_2582-1115_3_patch-test_22_2220210712-120340</t>
  </si>
  <si>
    <t>VINES_1_patch-test_22_2220210712-120442</t>
  </si>
  <si>
    <t>Bernunes_Google_1_patch-test_28_2820210712-120521</t>
  </si>
  <si>
    <t>idem itération 7</t>
  </si>
  <si>
    <t>idem itération 11</t>
  </si>
  <si>
    <t>idem itération 5</t>
  </si>
  <si>
    <t>unet_vines.hdf5</t>
  </si>
  <si>
    <t>unet_vines_20210607-212047.hdf5</t>
  </si>
  <si>
    <t>unet_vines_20210607-214113.hdf5</t>
  </si>
  <si>
    <t>unet_vines_20210608-091454.hdf5</t>
  </si>
  <si>
    <t>unet_vines_20210608-154612.hdf5</t>
  </si>
  <si>
    <t>unet_vines_20210614-114815.hdf5</t>
  </si>
  <si>
    <t>unet_vines_20210614-183114.hdf5</t>
  </si>
  <si>
    <t>unet_vines_20210619-111935.hdf5</t>
  </si>
  <si>
    <t>unet_vines_20210619-113649.hdf5</t>
  </si>
  <si>
    <t>unet_vines_20210619-152922.hdf5</t>
  </si>
  <si>
    <t>unet_vines_20210626-100633.hdf5</t>
  </si>
  <si>
    <t>unet_vines_20210704-211141.hdf5</t>
  </si>
  <si>
    <t>unet_vines_20210707-182642.hdf5</t>
  </si>
  <si>
    <t>unet_vines_20210710-201714.hdf5</t>
  </si>
  <si>
    <t>unet_vines_20210710-213615.hdf5</t>
  </si>
  <si>
    <t>unet_vines_20210711-103340.hdf5</t>
  </si>
  <si>
    <t>unet_vines_20210711-114959.hdf5</t>
  </si>
  <si>
    <t>unet_vines_20210711-125857.hdf5</t>
  </si>
  <si>
    <t>unet_vines_20210711-215221.hdf5</t>
  </si>
  <si>
    <t>Itération</t>
  </si>
  <si>
    <t>Variation avec la meilleure itération</t>
  </si>
  <si>
    <t>Variation avec la meilleure itération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</si>
</sst>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theme="1" tint="0.34998626667073579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8" tint="0.3999755851924192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Mé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9F6-A764-4170-94E9-EFCBBBE7A2BF}">
  <dimension ref="A1:L41"/>
  <sheetViews>
    <sheetView tabSelected="1" zoomScale="90" zoomScaleNormal="90" workbookViewId="0">
      <selection activeCell="H4" sqref="H4"/>
    </sheetView>
  </sheetViews>
  <sheetFormatPr baseColWidth="10" defaultRowHeight="15" x14ac:dyDescent="0.35"/>
  <cols>
    <col min="1" max="1" width="12.26953125" style="20" customWidth="1"/>
    <col min="2" max="2" width="22.54296875" style="20" customWidth="1"/>
    <col min="3" max="3" width="47.54296875" style="20" customWidth="1"/>
    <col min="4" max="12" width="17" style="20" customWidth="1"/>
    <col min="13" max="16384" width="10.90625" style="20"/>
  </cols>
  <sheetData>
    <row r="1" spans="1:12" x14ac:dyDescent="0.35">
      <c r="A1" s="19" t="s">
        <v>172</v>
      </c>
      <c r="B1" s="19" t="s">
        <v>23</v>
      </c>
      <c r="C1" s="19" t="s">
        <v>19</v>
      </c>
      <c r="D1" s="19" t="s">
        <v>0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</row>
    <row r="2" spans="1:12" x14ac:dyDescent="0.35">
      <c r="A2" s="21">
        <v>0</v>
      </c>
      <c r="B2" s="21" t="s">
        <v>20</v>
      </c>
      <c r="C2" s="21" t="s">
        <v>153</v>
      </c>
      <c r="D2" s="22">
        <f>SUM(BENUNE_4_DJ0012!D3,DJI_0035!D3,'swissimage_2017_patch-test'!D3,'swissimage_2020_patch-test'!D3,'VINES_1_patch-test'!D3,'Bernunes_Google_1_patch-test'!D3)</f>
        <v>6909241</v>
      </c>
      <c r="E2" s="22">
        <f>SUM(BENUNE_4_DJ0012!E3,DJI_0035!E3,'swissimage_2017_patch-test'!E3,'swissimage_2020_patch-test'!E3,'VINES_1_patch-test'!E3,'Bernunes_Google_1_patch-test'!E3)</f>
        <v>1998425</v>
      </c>
      <c r="F2" s="22">
        <f>SUM(BENUNE_4_DJ0012!F3,DJI_0035!F3,'swissimage_2017_patch-test'!F3,'swissimage_2020_patch-test'!F3,'VINES_1_patch-test'!F3,'Bernunes_Google_1_patch-test'!F3)</f>
        <v>16005504</v>
      </c>
      <c r="G2" s="22">
        <f>SUM(BENUNE_4_DJ0012!G3,DJI_0035!G3,'swissimage_2017_patch-test'!G3,'swissimage_2020_patch-test'!G3,'VINES_1_patch-test'!G3,'Bernunes_Google_1_patch-test'!G3)</f>
        <v>445917</v>
      </c>
      <c r="H2" s="22">
        <f>SUM(D2:G2)</f>
        <v>25359087</v>
      </c>
      <c r="I2" s="31">
        <f>(D2+E2)/(D2+E2+F2+G2)</f>
        <v>0.35126130526702321</v>
      </c>
      <c r="J2" s="31">
        <f>D2/(D2+F2)</f>
        <v>0.30151943650256635</v>
      </c>
      <c r="K2" s="31">
        <f>D2/(D2+G2)</f>
        <v>0.93937356614229084</v>
      </c>
      <c r="L2" s="31">
        <f>(2*D2)/(2*D2+F2+G2)</f>
        <v>0.45650896205382618</v>
      </c>
    </row>
    <row r="3" spans="1:12" x14ac:dyDescent="0.35">
      <c r="A3" s="21">
        <v>1</v>
      </c>
      <c r="B3" s="21" t="s">
        <v>47</v>
      </c>
      <c r="C3" s="21"/>
      <c r="D3" s="21"/>
      <c r="E3" s="21"/>
      <c r="F3" s="21"/>
      <c r="G3" s="21"/>
      <c r="H3" s="21"/>
      <c r="I3" s="31"/>
      <c r="J3" s="31"/>
      <c r="K3" s="31"/>
      <c r="L3" s="31"/>
    </row>
    <row r="4" spans="1:12" x14ac:dyDescent="0.35">
      <c r="A4" s="21">
        <v>2</v>
      </c>
      <c r="B4" s="21" t="s">
        <v>47</v>
      </c>
      <c r="C4" s="21"/>
      <c r="D4" s="21"/>
      <c r="E4" s="21"/>
      <c r="F4" s="21"/>
      <c r="G4" s="21"/>
      <c r="H4" s="21"/>
      <c r="I4" s="31"/>
      <c r="J4" s="31"/>
      <c r="K4" s="31"/>
      <c r="L4" s="31"/>
    </row>
    <row r="5" spans="1:12" x14ac:dyDescent="0.35">
      <c r="A5" s="21">
        <v>3</v>
      </c>
      <c r="B5" s="21" t="s">
        <v>56</v>
      </c>
      <c r="C5" s="21" t="s">
        <v>154</v>
      </c>
      <c r="D5" s="22">
        <f>SUM(BENUNE_4_DJ0012!D6,DJI_0035!D6,'swissimage_2017_patch-test'!D7,'swissimage_2020_patch-test'!D7,'VINES_1_patch-test'!D7,'Bernunes_Google_1_patch-test'!D7)</f>
        <v>6892192</v>
      </c>
      <c r="E5" s="22">
        <f>SUM(BENUNE_4_DJ0012!E6,DJI_0035!E6,'swissimage_2017_patch-test'!E7,'swissimage_2020_patch-test'!E7,'VINES_1_patch-test'!E7,'Bernunes_Google_1_patch-test'!E7)</f>
        <v>4296101</v>
      </c>
      <c r="F5" s="22">
        <f>SUM(BENUNE_4_DJ0012!F6,DJI_0035!F6,'swissimage_2017_patch-test'!F7,'swissimage_2020_patch-test'!F7,'VINES_1_patch-test'!F7,'Bernunes_Google_1_patch-test'!F7)</f>
        <v>13707828</v>
      </c>
      <c r="G5" s="22">
        <f>SUM(BENUNE_4_DJ0012!G6,DJI_0035!G6,'swissimage_2017_patch-test'!G7,'swissimage_2020_patch-test'!G7,'VINES_1_patch-test'!G7,'Bernunes_Google_1_patch-test'!G7)</f>
        <v>462966</v>
      </c>
      <c r="H5" s="22">
        <f>SUM(BENUNE_4_DJ0012!H6,DJI_0035!H6,'swissimage_2017_patch-test'!H7,'swissimage_2020_patch-test'!H7,'VINES_1_patch-test'!H7,'Bernunes_Google_1_patch-test'!H7)</f>
        <v>25359087</v>
      </c>
      <c r="I5" s="31">
        <f t="shared" ref="I5:I13" si="0">(D5+E5)/(D5+E5+F5+G5)</f>
        <v>0.44119462975934426</v>
      </c>
      <c r="J5" s="31">
        <f t="shared" ref="J5:J13" si="1">D5/(D5+F5)</f>
        <v>0.33457210235718216</v>
      </c>
      <c r="K5" s="31">
        <f t="shared" ref="K5:K13" si="2">D5/(D5+G5)</f>
        <v>0.9370556009809714</v>
      </c>
      <c r="L5" s="31">
        <f t="shared" ref="L5:L13" si="3">(2*D5)/(2*D5+F5+G5)</f>
        <v>0.49308875801112767</v>
      </c>
    </row>
    <row r="6" spans="1:12" x14ac:dyDescent="0.35">
      <c r="A6" s="21">
        <v>3</v>
      </c>
      <c r="B6" s="21" t="s">
        <v>57</v>
      </c>
      <c r="C6" s="21" t="s">
        <v>155</v>
      </c>
      <c r="D6" s="22">
        <f>SUM(BENUNE_4_DJ0012!D7,DJI_0035!D7,'swissimage_2017_patch-test'!D8,'swissimage_2020_patch-test'!D8,'VINES_1_patch-test'!D8,'Bernunes_Google_1_patch-test'!D8)</f>
        <v>6869067</v>
      </c>
      <c r="E6" s="22">
        <f>SUM(BENUNE_4_DJ0012!E7,DJI_0035!E7,'swissimage_2017_patch-test'!E8,'swissimage_2020_patch-test'!E8,'VINES_1_patch-test'!E8,'Bernunes_Google_1_patch-test'!E8)</f>
        <v>4336638</v>
      </c>
      <c r="F6" s="22">
        <f>SUM(BENUNE_4_DJ0012!F7,DJI_0035!F7,'swissimage_2017_patch-test'!F8,'swissimage_2020_patch-test'!F8,'VINES_1_patch-test'!F8,'Bernunes_Google_1_patch-test'!F8)</f>
        <v>13667291</v>
      </c>
      <c r="G6" s="22">
        <f>SUM(BENUNE_4_DJ0012!G7,DJI_0035!G7,'swissimage_2017_patch-test'!G8,'swissimage_2020_patch-test'!G8,'VINES_1_patch-test'!G8,'Bernunes_Google_1_patch-test'!G8)</f>
        <v>486091</v>
      </c>
      <c r="H6" s="22">
        <f>SUM(BENUNE_4_DJ0012!H7,DJI_0035!H7,'swissimage_2017_patch-test'!H8,'swissimage_2020_patch-test'!H8,'VINES_1_patch-test'!H8,'Bernunes_Google_1_patch-test'!H8)</f>
        <v>25359087</v>
      </c>
      <c r="I6" s="31">
        <f t="shared" si="0"/>
        <v>0.44188124753860419</v>
      </c>
      <c r="J6" s="31">
        <f t="shared" si="1"/>
        <v>0.3344832126514351</v>
      </c>
      <c r="K6" s="31">
        <f t="shared" si="2"/>
        <v>0.93391154887495276</v>
      </c>
      <c r="L6" s="31">
        <f t="shared" si="3"/>
        <v>0.49255601595840109</v>
      </c>
    </row>
    <row r="7" spans="1:12" x14ac:dyDescent="0.35">
      <c r="A7" s="21">
        <v>3</v>
      </c>
      <c r="B7" s="21" t="s">
        <v>58</v>
      </c>
      <c r="C7" s="21" t="s">
        <v>156</v>
      </c>
      <c r="D7" s="22">
        <f>SUM(BENUNE_4_DJ0012!D8,DJI_0035!D8,'swissimage_2017_patch-test'!D9,'swissimage_2020_patch-test'!D9,'VINES_1_patch-test'!D9,'Bernunes_Google_1_patch-test'!D9)</f>
        <v>6757537</v>
      </c>
      <c r="E7" s="22">
        <f>SUM(BENUNE_4_DJ0012!E8,DJI_0035!E8,'swissimage_2017_patch-test'!E9,'swissimage_2020_patch-test'!E9,'VINES_1_patch-test'!E9,'Bernunes_Google_1_patch-test'!E9)</f>
        <v>2476754</v>
      </c>
      <c r="F7" s="22">
        <f>SUM(BENUNE_4_DJ0012!F8,DJI_0035!F8,'swissimage_2017_patch-test'!F9,'swissimage_2020_patch-test'!F9,'VINES_1_patch-test'!F9,'Bernunes_Google_1_patch-test'!F9)</f>
        <v>15527175</v>
      </c>
      <c r="G7" s="22">
        <f>SUM(BENUNE_4_DJ0012!G8,DJI_0035!G8,'swissimage_2017_patch-test'!G9,'swissimage_2020_patch-test'!G9,'VINES_1_patch-test'!G9,'Bernunes_Google_1_patch-test'!G9)</f>
        <v>597621</v>
      </c>
      <c r="H7" s="22">
        <f>SUM(BENUNE_4_DJ0012!H8,DJI_0035!H8,'swissimage_2017_patch-test'!H9,'swissimage_2020_patch-test'!H9,'VINES_1_patch-test'!H9,'Bernunes_Google_1_patch-test'!H9)</f>
        <v>25359087</v>
      </c>
      <c r="I7" s="31">
        <f t="shared" si="0"/>
        <v>0.36414130366759656</v>
      </c>
      <c r="J7" s="31">
        <f t="shared" si="1"/>
        <v>0.30323645196760901</v>
      </c>
      <c r="K7" s="31">
        <f t="shared" si="2"/>
        <v>0.91874804049076852</v>
      </c>
      <c r="L7" s="31">
        <f t="shared" si="3"/>
        <v>0.45597615644063216</v>
      </c>
    </row>
    <row r="8" spans="1:12" x14ac:dyDescent="0.35">
      <c r="A8" s="21">
        <v>4</v>
      </c>
      <c r="B8" s="21" t="s">
        <v>26</v>
      </c>
      <c r="C8" s="21" t="s">
        <v>157</v>
      </c>
      <c r="D8" s="22">
        <f>SUM(BENUNE_4_DJ0012!D9,DJI_0035!D9,'swissimage_2017_patch-test'!D10,'swissimage_2020_patch-test'!D10,'VINES_1_patch-test'!D10,'Bernunes_Google_1_patch-test'!D10)</f>
        <v>6890405</v>
      </c>
      <c r="E8" s="22">
        <f>SUM(BENUNE_4_DJ0012!E9,DJI_0035!E9,'swissimage_2017_patch-test'!E10,'swissimage_2020_patch-test'!E10,'VINES_1_patch-test'!E10,'Bernunes_Google_1_patch-test'!E10)</f>
        <v>4298760</v>
      </c>
      <c r="F8" s="22">
        <f>SUM(BENUNE_4_DJ0012!F9,DJI_0035!F9,'swissimage_2017_patch-test'!F10,'swissimage_2020_patch-test'!F10,'VINES_1_patch-test'!F10,'Bernunes_Google_1_patch-test'!F10)</f>
        <v>13705169</v>
      </c>
      <c r="G8" s="22">
        <f>SUM(BENUNE_4_DJ0012!G9,DJI_0035!G9,'swissimage_2017_patch-test'!G10,'swissimage_2020_patch-test'!G10,'VINES_1_patch-test'!G10,'Bernunes_Google_1_patch-test'!G10)</f>
        <v>464753</v>
      </c>
      <c r="H8" s="22">
        <f>SUM(BENUNE_4_DJ0012!H9,DJI_0035!H9,'swissimage_2017_patch-test'!H10,'swissimage_2020_patch-test'!H10,'VINES_1_patch-test'!H10,'Bernunes_Google_1_patch-test'!H10)</f>
        <v>25359087</v>
      </c>
      <c r="I8" s="31">
        <f t="shared" si="0"/>
        <v>0.44122901585534213</v>
      </c>
      <c r="J8" s="31">
        <f t="shared" si="1"/>
        <v>0.33455756076524013</v>
      </c>
      <c r="K8" s="31">
        <f t="shared" si="2"/>
        <v>0.93681264223011929</v>
      </c>
      <c r="L8" s="31">
        <f t="shared" si="3"/>
        <v>0.49303932362129194</v>
      </c>
    </row>
    <row r="9" spans="1:12" x14ac:dyDescent="0.35">
      <c r="A9" s="21">
        <v>5</v>
      </c>
      <c r="B9" s="21" t="s">
        <v>26</v>
      </c>
      <c r="C9" s="21" t="s">
        <v>158</v>
      </c>
      <c r="D9" s="22">
        <f>SUM(BENUNE_4_DJ0012!D10,DJI_0035!D10,'swissimage_2017_patch-test'!D11,'swissimage_2020_patch-test'!D11,'VINES_1_patch-test'!D11,'Bernunes_Google_1_patch-test'!D11)</f>
        <v>6907626</v>
      </c>
      <c r="E9" s="22">
        <f>SUM(BENUNE_4_DJ0012!E10,DJI_0035!E10,'swissimage_2017_patch-test'!E11,'swissimage_2020_patch-test'!E11,'VINES_1_patch-test'!E11,'Bernunes_Google_1_patch-test'!E11)</f>
        <v>3014733</v>
      </c>
      <c r="F9" s="22">
        <f>SUM(BENUNE_4_DJ0012!F10,DJI_0035!F10,'swissimage_2017_patch-test'!F11,'swissimage_2020_patch-test'!F11,'VINES_1_patch-test'!F11,'Bernunes_Google_1_patch-test'!F11)</f>
        <v>14989196</v>
      </c>
      <c r="G9" s="22">
        <f>SUM(BENUNE_4_DJ0012!G10,DJI_0035!G10,'swissimage_2017_patch-test'!G11,'swissimage_2020_patch-test'!G11,'VINES_1_patch-test'!G11,'Bernunes_Google_1_patch-test'!G11)</f>
        <v>447532</v>
      </c>
      <c r="H9" s="22">
        <f>SUM(BENUNE_4_DJ0012!H10,DJI_0035!H10,'swissimage_2017_patch-test'!H11,'swissimage_2020_patch-test'!H11,'VINES_1_patch-test'!H11,'Bernunes_Google_1_patch-test'!H11)</f>
        <v>25359087</v>
      </c>
      <c r="I9" s="31">
        <f t="shared" si="0"/>
        <v>0.39127429942568515</v>
      </c>
      <c r="J9" s="31">
        <f t="shared" si="1"/>
        <v>0.31546249040157515</v>
      </c>
      <c r="K9" s="31">
        <f t="shared" si="2"/>
        <v>0.93915399234115704</v>
      </c>
      <c r="L9" s="31">
        <f t="shared" si="3"/>
        <v>0.47228433767560352</v>
      </c>
    </row>
    <row r="10" spans="1:12" x14ac:dyDescent="0.35">
      <c r="A10" s="21">
        <v>5</v>
      </c>
      <c r="B10" s="21" t="s">
        <v>50</v>
      </c>
      <c r="C10" s="21" t="s">
        <v>159</v>
      </c>
      <c r="D10" s="22">
        <f>SUM(BENUNE_4_DJ0012!D11,DJI_0035!D11,'swissimage_2017_patch-test'!D12,'swissimage_2020_patch-test'!D12,'VINES_1_patch-test'!D12,'Bernunes_Google_1_patch-test'!D12)</f>
        <v>5005616</v>
      </c>
      <c r="E10" s="22">
        <f>SUM(BENUNE_4_DJ0012!E11,DJI_0035!E11,'swissimage_2017_patch-test'!E12,'swissimage_2020_patch-test'!E12,'VINES_1_patch-test'!E12,'Bernunes_Google_1_patch-test'!E12)</f>
        <v>8885466</v>
      </c>
      <c r="F10" s="22">
        <f>SUM(BENUNE_4_DJ0012!F11,DJI_0035!F11,'swissimage_2017_patch-test'!F12,'swissimage_2020_patch-test'!F12,'VINES_1_patch-test'!F12,'Bernunes_Google_1_patch-test'!F12)</f>
        <v>9118463</v>
      </c>
      <c r="G10" s="22">
        <f>SUM(BENUNE_4_DJ0012!G11,DJI_0035!G11,'swissimage_2017_patch-test'!G12,'swissimage_2020_patch-test'!G12,'VINES_1_patch-test'!G12,'Bernunes_Google_1_patch-test'!G12)</f>
        <v>2349542</v>
      </c>
      <c r="H10" s="22">
        <f>SUM(BENUNE_4_DJ0012!H11,DJI_0035!H11,'swissimage_2017_patch-test'!H12,'swissimage_2020_patch-test'!H12,'VINES_1_patch-test'!H12,'Bernunes_Google_1_patch-test'!H12)</f>
        <v>25359087</v>
      </c>
      <c r="I10" s="31">
        <f t="shared" si="0"/>
        <v>0.54777532014460928</v>
      </c>
      <c r="J10" s="31">
        <f t="shared" si="1"/>
        <v>0.35440300213557285</v>
      </c>
      <c r="K10" s="31">
        <f t="shared" si="2"/>
        <v>0.68055859575008448</v>
      </c>
      <c r="L10" s="31">
        <f t="shared" si="3"/>
        <v>0.46608880939299657</v>
      </c>
    </row>
    <row r="11" spans="1:12" x14ac:dyDescent="0.35">
      <c r="A11" s="21">
        <v>6</v>
      </c>
      <c r="B11" s="21" t="s">
        <v>26</v>
      </c>
      <c r="C11" s="21" t="s">
        <v>160</v>
      </c>
      <c r="D11" s="22">
        <f>SUM(BENUNE_4_DJ0012!D12,DJI_0035!D12,'swissimage_2017_patch-test'!D13,'swissimage_2020_patch-test'!D13,'VINES_1_patch-test'!D13,'Bernunes_Google_1_patch-test'!D13)</f>
        <v>6900643</v>
      </c>
      <c r="E11" s="22">
        <f>SUM(BENUNE_4_DJ0012!E12,DJI_0035!E12,'swissimage_2017_patch-test'!E13,'swissimage_2020_patch-test'!E13,'VINES_1_patch-test'!E13,'Bernunes_Google_1_patch-test'!E13)</f>
        <v>3982450</v>
      </c>
      <c r="F11" s="22">
        <f>SUM(BENUNE_4_DJ0012!F12,DJI_0035!F12,'swissimage_2017_patch-test'!F13,'swissimage_2020_patch-test'!F13,'VINES_1_patch-test'!F13,'Bernunes_Google_1_patch-test'!F13)</f>
        <v>14021479</v>
      </c>
      <c r="G11" s="22">
        <f>SUM(BENUNE_4_DJ0012!G12,DJI_0035!G12,'swissimage_2017_patch-test'!G13,'swissimage_2020_patch-test'!G13,'VINES_1_patch-test'!G13,'Bernunes_Google_1_patch-test'!G13)</f>
        <v>454515</v>
      </c>
      <c r="H11" s="22">
        <f>SUM(BENUNE_4_DJ0012!H12,DJI_0035!H12,'swissimage_2017_patch-test'!H13,'swissimage_2020_patch-test'!H13,'VINES_1_patch-test'!H13,'Bernunes_Google_1_patch-test'!H13)</f>
        <v>25359087</v>
      </c>
      <c r="I11" s="31">
        <f t="shared" si="0"/>
        <v>0.42915949616009441</v>
      </c>
      <c r="J11" s="31">
        <f t="shared" si="1"/>
        <v>0.32982519650731412</v>
      </c>
      <c r="K11" s="31">
        <f t="shared" si="2"/>
        <v>0.93820459057439687</v>
      </c>
      <c r="L11" s="31">
        <f t="shared" si="3"/>
        <v>0.48806978606145995</v>
      </c>
    </row>
    <row r="12" spans="1:12" x14ac:dyDescent="0.35">
      <c r="A12" s="21">
        <v>6</v>
      </c>
      <c r="B12" s="21" t="s">
        <v>34</v>
      </c>
      <c r="C12" s="21" t="s">
        <v>161</v>
      </c>
      <c r="D12" s="22">
        <f>SUM(BENUNE_4_DJ0012!D13,DJI_0035!D13,'swissimage_2017_patch-test'!D14,'swissimage_2020_patch-test'!D14,'VINES_1_patch-test'!D14,'Bernunes_Google_1_patch-test'!D14)</f>
        <v>6897242</v>
      </c>
      <c r="E12" s="22">
        <f>SUM(BENUNE_4_DJ0012!E13,DJI_0035!E13,'swissimage_2017_patch-test'!E14,'swissimage_2020_patch-test'!E14,'VINES_1_patch-test'!E14,'Bernunes_Google_1_patch-test'!E14)</f>
        <v>3791887</v>
      </c>
      <c r="F12" s="22">
        <f>SUM(BENUNE_4_DJ0012!F13,DJI_0035!F13,'swissimage_2017_patch-test'!F14,'swissimage_2020_patch-test'!F14,'VINES_1_patch-test'!F14,'Bernunes_Google_1_patch-test'!F14)</f>
        <v>14212042</v>
      </c>
      <c r="G12" s="22">
        <f>SUM(BENUNE_4_DJ0012!G13,DJI_0035!G13,'swissimage_2017_patch-test'!G14,'swissimage_2020_patch-test'!G14,'VINES_1_patch-test'!G14,'Bernunes_Google_1_patch-test'!G14)</f>
        <v>457916</v>
      </c>
      <c r="H12" s="22">
        <f>SUM(BENUNE_4_DJ0012!H13,DJI_0035!H13,'swissimage_2017_patch-test'!H14,'swissimage_2020_patch-test'!H14,'VINES_1_patch-test'!H14,'Bernunes_Google_1_patch-test'!H14)</f>
        <v>25359087</v>
      </c>
      <c r="I12" s="31">
        <f t="shared" si="0"/>
        <v>0.42151079808196562</v>
      </c>
      <c r="J12" s="31">
        <f t="shared" si="1"/>
        <v>0.32673974162269076</v>
      </c>
      <c r="K12" s="31">
        <f t="shared" si="2"/>
        <v>0.93774219398142089</v>
      </c>
      <c r="L12" s="31">
        <f t="shared" si="3"/>
        <v>0.48462162019547056</v>
      </c>
    </row>
    <row r="13" spans="1:12" x14ac:dyDescent="0.35">
      <c r="A13" s="21">
        <v>7</v>
      </c>
      <c r="B13" s="21" t="s">
        <v>26</v>
      </c>
      <c r="C13" s="21" t="s">
        <v>162</v>
      </c>
      <c r="D13" s="22">
        <f>SUM(BENUNE_4_DJ0012!D14,DJI_0035!D14,'swissimage_2017_patch-test'!D15,'swissimage_2020_patch-test'!D15,'VINES_1_patch-test'!D15,'Bernunes_Google_1_patch-test'!D15)</f>
        <v>6905981</v>
      </c>
      <c r="E13" s="22">
        <f>SUM(BENUNE_4_DJ0012!E14,DJI_0035!E14,'swissimage_2017_patch-test'!E15,'swissimage_2020_patch-test'!E15,'VINES_1_patch-test'!E15,'Bernunes_Google_1_patch-test'!E15)</f>
        <v>3487685</v>
      </c>
      <c r="F13" s="22">
        <f>SUM(BENUNE_4_DJ0012!F14,DJI_0035!F14,'swissimage_2017_patch-test'!F15,'swissimage_2020_patch-test'!F15,'VINES_1_patch-test'!F15,'Bernunes_Google_1_patch-test'!F15)</f>
        <v>14516244</v>
      </c>
      <c r="G13" s="22">
        <f>SUM(BENUNE_4_DJ0012!G14,DJI_0035!G14,'swissimage_2017_patch-test'!G15,'swissimage_2020_patch-test'!G15,'VINES_1_patch-test'!G15,'Bernunes_Google_1_patch-test'!G15)</f>
        <v>449177</v>
      </c>
      <c r="H13" s="22">
        <f>SUM(BENUNE_4_DJ0012!H14,DJI_0035!H14,'swissimage_2017_patch-test'!H15,'swissimage_2020_patch-test'!H15,'VINES_1_patch-test'!H15,'Bernunes_Google_1_patch-test'!H15)</f>
        <v>25359087</v>
      </c>
      <c r="I13" s="31">
        <f t="shared" si="0"/>
        <v>0.40985962941015974</v>
      </c>
      <c r="J13" s="31">
        <f t="shared" si="1"/>
        <v>0.32237458994105422</v>
      </c>
      <c r="K13" s="31">
        <f t="shared" si="2"/>
        <v>0.93893033976972351</v>
      </c>
      <c r="L13" s="31">
        <f t="shared" si="3"/>
        <v>0.4799589316373904</v>
      </c>
    </row>
    <row r="14" spans="1:12" x14ac:dyDescent="0.35">
      <c r="A14" s="21">
        <v>8</v>
      </c>
      <c r="B14" s="21" t="s">
        <v>150</v>
      </c>
      <c r="C14" s="21"/>
      <c r="D14" s="21"/>
      <c r="E14" s="21"/>
      <c r="F14" s="21"/>
      <c r="G14" s="21"/>
      <c r="H14" s="21"/>
      <c r="I14" s="31"/>
      <c r="J14" s="31"/>
      <c r="K14" s="31"/>
      <c r="L14" s="31"/>
    </row>
    <row r="15" spans="1:12" x14ac:dyDescent="0.35">
      <c r="A15" s="21">
        <v>9</v>
      </c>
      <c r="B15" s="21" t="s">
        <v>29</v>
      </c>
      <c r="C15" s="21" t="s">
        <v>163</v>
      </c>
      <c r="D15" s="22">
        <f>SUM(BENUNE_4_DJ0012!D16,DJI_0035!D16,'swissimage_2017_patch-test'!D17,'swissimage_2020_patch-test'!D17,'VINES_1_patch-test'!D17,'Bernunes_Google_1_patch-test'!D17)</f>
        <v>6907394</v>
      </c>
      <c r="E15" s="22">
        <f>SUM(BENUNE_4_DJ0012!E16,DJI_0035!E16,'swissimage_2017_patch-test'!E17,'swissimage_2020_patch-test'!E17,'VINES_1_patch-test'!E17,'Bernunes_Google_1_patch-test'!E17)</f>
        <v>3142537</v>
      </c>
      <c r="F15" s="22">
        <f>SUM(BENUNE_4_DJ0012!F16,DJI_0035!F16,'swissimage_2017_patch-test'!F17,'swissimage_2020_patch-test'!F17,'VINES_1_patch-test'!F17,'Bernunes_Google_1_patch-test'!F17)</f>
        <v>14861392</v>
      </c>
      <c r="G15" s="22">
        <f>SUM(BENUNE_4_DJ0012!G16,DJI_0035!G16,'swissimage_2017_patch-test'!G17,'swissimage_2020_patch-test'!G17,'VINES_1_patch-test'!G17,'Bernunes_Google_1_patch-test'!G17)</f>
        <v>447764</v>
      </c>
      <c r="H15" s="22">
        <f>SUM(BENUNE_4_DJ0012!H16,DJI_0035!H16,'swissimage_2017_patch-test'!H17,'swissimage_2020_patch-test'!H17,'VINES_1_patch-test'!H17,'Bernunes_Google_1_patch-test'!H17)</f>
        <v>25359087</v>
      </c>
      <c r="I15" s="31">
        <f t="shared" ref="I15:I23" si="4">(D15+E15)/(D15+E15+F15+G15)</f>
        <v>0.3963049221764175</v>
      </c>
      <c r="J15" s="31">
        <f t="shared" ref="J15:J23" si="5">D15/(D15+F15)</f>
        <v>0.31730726738734993</v>
      </c>
      <c r="K15" s="31">
        <f t="shared" ref="K15:K23" si="6">D15/(D15+G15)</f>
        <v>0.93912244985083937</v>
      </c>
      <c r="L15" s="31">
        <f t="shared" ref="L15:L23" si="7">(2*D15)/(2*D15+F15+G15)</f>
        <v>0.47434468353599363</v>
      </c>
    </row>
    <row r="16" spans="1:12" x14ac:dyDescent="0.35">
      <c r="A16" s="21">
        <v>10</v>
      </c>
      <c r="B16" s="21" t="s">
        <v>26</v>
      </c>
      <c r="C16" s="21" t="s">
        <v>164</v>
      </c>
      <c r="D16" s="22">
        <f>SUM(BENUNE_4_DJ0012!D17,DJI_0035!D17,'swissimage_2017_patch-test'!D18,'swissimage_2020_patch-test'!D18,'VINES_1_patch-test'!D18,'Bernunes_Google_1_patch-test'!D18)</f>
        <v>6906777</v>
      </c>
      <c r="E16" s="22">
        <f>SUM(BENUNE_4_DJ0012!E17,DJI_0035!E17,'swissimage_2017_patch-test'!E18,'swissimage_2020_patch-test'!E18,'VINES_1_patch-test'!E18,'Bernunes_Google_1_patch-test'!E18)</f>
        <v>3076994</v>
      </c>
      <c r="F16" s="22">
        <f>SUM(BENUNE_4_DJ0012!F17,DJI_0035!F17,'swissimage_2017_patch-test'!F18,'swissimage_2020_patch-test'!F18,'VINES_1_patch-test'!F18,'Bernunes_Google_1_patch-test'!F18)</f>
        <v>14926935</v>
      </c>
      <c r="G16" s="22">
        <f>SUM(BENUNE_4_DJ0012!G17,DJI_0035!G17,'swissimage_2017_patch-test'!G18,'swissimage_2020_patch-test'!G18,'VINES_1_patch-test'!G18,'Bernunes_Google_1_patch-test'!G18)</f>
        <v>448381</v>
      </c>
      <c r="H16" s="22">
        <f>SUM(BENUNE_4_DJ0012!H17,DJI_0035!H17,'swissimage_2017_patch-test'!H18,'swissimage_2020_patch-test'!H18,'VINES_1_patch-test'!H18,'Bernunes_Google_1_patch-test'!H18)</f>
        <v>25359087</v>
      </c>
      <c r="I16" s="31">
        <f t="shared" si="4"/>
        <v>0.39369599544336908</v>
      </c>
      <c r="J16" s="31">
        <f t="shared" si="5"/>
        <v>0.31633544493029864</v>
      </c>
      <c r="K16" s="31">
        <f t="shared" si="6"/>
        <v>0.93903856314167555</v>
      </c>
      <c r="L16" s="31">
        <f t="shared" si="7"/>
        <v>0.47324730282467253</v>
      </c>
    </row>
    <row r="17" spans="1:12" x14ac:dyDescent="0.35">
      <c r="A17" s="23">
        <v>11</v>
      </c>
      <c r="B17" s="23" t="s">
        <v>26</v>
      </c>
      <c r="C17" s="23" t="s">
        <v>165</v>
      </c>
      <c r="D17" s="28">
        <f>SUM(BENUNE_4_DJ0012!D18,DJI_0035!D18,'swissimage_2017_patch-test'!D19,'swissimage_2020_patch-test'!D19,'VINES_1_patch-test'!D19,'Bernunes_Google_1_patch-test'!D19)</f>
        <v>6908008</v>
      </c>
      <c r="E17" s="28">
        <f>SUM(BENUNE_4_DJ0012!E18,DJI_0035!E18,'swissimage_2017_patch-test'!E19,'swissimage_2020_patch-test'!E19,'VINES_1_patch-test'!E19,'Bernunes_Google_1_patch-test'!E19)</f>
        <v>2983190</v>
      </c>
      <c r="F17" s="28">
        <f>SUM(BENUNE_4_DJ0012!F18,DJI_0035!F18,'swissimage_2017_patch-test'!F19,'swissimage_2020_patch-test'!F19,'VINES_1_patch-test'!F19,'Bernunes_Google_1_patch-test'!F19)</f>
        <v>15020739</v>
      </c>
      <c r="G17" s="28">
        <f>SUM(BENUNE_4_DJ0012!G18,DJI_0035!G18,'swissimage_2017_patch-test'!G19,'swissimage_2020_patch-test'!G19,'VINES_1_patch-test'!G19,'Bernunes_Google_1_patch-test'!G19)</f>
        <v>447150</v>
      </c>
      <c r="H17" s="28">
        <f>SUM(BENUNE_4_DJ0012!H18,DJI_0035!H18,'swissimage_2017_patch-test'!H19,'swissimage_2020_patch-test'!H19,'VINES_1_patch-test'!H19,'Bernunes_Google_1_patch-test'!H19)</f>
        <v>25359087</v>
      </c>
      <c r="I17" s="32">
        <f t="shared" si="4"/>
        <v>0.39004550913051406</v>
      </c>
      <c r="J17" s="32">
        <f t="shared" si="5"/>
        <v>0.31502064390637552</v>
      </c>
      <c r="K17" s="32">
        <f t="shared" si="6"/>
        <v>0.93920592868297326</v>
      </c>
      <c r="L17" s="32">
        <f t="shared" si="7"/>
        <v>0.47179554775908472</v>
      </c>
    </row>
    <row r="18" spans="1:12" x14ac:dyDescent="0.35">
      <c r="A18" s="21">
        <v>12</v>
      </c>
      <c r="B18" s="21" t="s">
        <v>26</v>
      </c>
      <c r="C18" s="21" t="s">
        <v>166</v>
      </c>
      <c r="D18" s="22">
        <f>SUM(BENUNE_4_DJ0012!D19,DJI_0035!D19,'swissimage_2017_patch-test'!D20,'swissimage_2020_patch-test'!D20,'VINES_1_patch-test'!D20,'Bernunes_Google_1_patch-test'!D20)</f>
        <v>6907409</v>
      </c>
      <c r="E18" s="22">
        <f>SUM(BENUNE_4_DJ0012!E19,DJI_0035!E19,'swissimage_2017_patch-test'!E20,'swissimage_2020_patch-test'!E20,'VINES_1_patch-test'!E20,'Bernunes_Google_1_patch-test'!E20)</f>
        <v>2982616</v>
      </c>
      <c r="F18" s="22">
        <f>SUM(BENUNE_4_DJ0012!F19,DJI_0035!F19,'swissimage_2017_patch-test'!F20,'swissimage_2020_patch-test'!F20,'VINES_1_patch-test'!F20,'Bernunes_Google_1_patch-test'!F20)</f>
        <v>15021313</v>
      </c>
      <c r="G18" s="22">
        <f>SUM(BENUNE_4_DJ0012!G19,DJI_0035!G19,'swissimage_2017_patch-test'!G20,'swissimage_2020_patch-test'!G20,'VINES_1_patch-test'!G20,'Bernunes_Google_1_patch-test'!G20)</f>
        <v>447749</v>
      </c>
      <c r="H18" s="22">
        <f>SUM(BENUNE_4_DJ0012!H19,DJI_0035!H19,'swissimage_2017_patch-test'!H20,'swissimage_2020_patch-test'!H20,'VINES_1_patch-test'!H20,'Bernunes_Google_1_patch-test'!H20)</f>
        <v>25359087</v>
      </c>
      <c r="I18" s="31">
        <f t="shared" si="4"/>
        <v>0.38999925352202153</v>
      </c>
      <c r="J18" s="31">
        <f t="shared" si="5"/>
        <v>0.31499368727461635</v>
      </c>
      <c r="K18" s="31">
        <f t="shared" si="6"/>
        <v>0.93912448923598923</v>
      </c>
      <c r="L18" s="31">
        <f t="shared" si="7"/>
        <v>0.47175504065718066</v>
      </c>
    </row>
    <row r="19" spans="1:12" x14ac:dyDescent="0.35">
      <c r="A19" s="21">
        <v>12</v>
      </c>
      <c r="B19" s="21" t="s">
        <v>34</v>
      </c>
      <c r="C19" s="21" t="s">
        <v>167</v>
      </c>
      <c r="D19" s="22">
        <f>SUM(BENUNE_4_DJ0012!D20,DJI_0035!D20,'swissimage_2017_patch-test'!D21,'swissimage_2020_patch-test'!D21,'VINES_1_patch-test'!D21,'Bernunes_Google_1_patch-test'!D21)</f>
        <v>6606282</v>
      </c>
      <c r="E19" s="22">
        <f>SUM(BENUNE_4_DJ0012!E20,DJI_0035!E20,'swissimage_2017_patch-test'!E21,'swissimage_2020_patch-test'!E21,'VINES_1_patch-test'!E21,'Bernunes_Google_1_patch-test'!E21)</f>
        <v>4402406</v>
      </c>
      <c r="F19" s="22">
        <f>SUM(BENUNE_4_DJ0012!F20,DJI_0035!F20,'swissimage_2017_patch-test'!F21,'swissimage_2020_patch-test'!F21,'VINES_1_patch-test'!F21,'Bernunes_Google_1_patch-test'!F21)</f>
        <v>13601523</v>
      </c>
      <c r="G19" s="22">
        <f>SUM(BENUNE_4_DJ0012!G20,DJI_0035!G20,'swissimage_2017_patch-test'!G21,'swissimage_2020_patch-test'!G21,'VINES_1_patch-test'!G21,'Bernunes_Google_1_patch-test'!G21)</f>
        <v>748876</v>
      </c>
      <c r="H19" s="22">
        <f>SUM(BENUNE_4_DJ0012!H20,DJI_0035!H20,'swissimage_2017_patch-test'!H21,'swissimage_2020_patch-test'!H21,'VINES_1_patch-test'!H21,'Bernunes_Google_1_patch-test'!H21)</f>
        <v>25359087</v>
      </c>
      <c r="I19" s="31">
        <f t="shared" si="4"/>
        <v>0.43411215869088665</v>
      </c>
      <c r="J19" s="31">
        <f t="shared" si="5"/>
        <v>0.32691734703496989</v>
      </c>
      <c r="K19" s="31">
        <f t="shared" si="6"/>
        <v>0.89818356043473169</v>
      </c>
      <c r="L19" s="31">
        <f t="shared" si="7"/>
        <v>0.47935934899306726</v>
      </c>
    </row>
    <row r="20" spans="1:12" x14ac:dyDescent="0.35">
      <c r="A20" s="21">
        <v>12</v>
      </c>
      <c r="B20" s="21" t="s">
        <v>50</v>
      </c>
      <c r="C20" s="21" t="s">
        <v>168</v>
      </c>
      <c r="D20" s="22">
        <f>SUM(BENUNE_4_DJ0012!D21,DJI_0035!D21,'swissimage_2017_patch-test'!D22,'swissimage_2020_patch-test'!D22,'VINES_1_patch-test'!D22,'Bernunes_Google_1_patch-test'!D22)</f>
        <v>2452337</v>
      </c>
      <c r="E20" s="22">
        <f>SUM(BENUNE_4_DJ0012!E21,DJI_0035!E21,'swissimage_2017_patch-test'!E22,'swissimage_2020_patch-test'!E22,'VINES_1_patch-test'!E22,'Bernunes_Google_1_patch-test'!E22)</f>
        <v>14292296</v>
      </c>
      <c r="F20" s="22">
        <f>SUM(BENUNE_4_DJ0012!F21,DJI_0035!F21,'swissimage_2017_patch-test'!F22,'swissimage_2020_patch-test'!F22,'VINES_1_patch-test'!F22,'Bernunes_Google_1_patch-test'!F22)</f>
        <v>3711633</v>
      </c>
      <c r="G20" s="22">
        <f>SUM(BENUNE_4_DJ0012!G21,DJI_0035!G21,'swissimage_2017_patch-test'!G22,'swissimage_2020_patch-test'!G22,'VINES_1_patch-test'!G22,'Bernunes_Google_1_patch-test'!G22)</f>
        <v>4902821</v>
      </c>
      <c r="H20" s="22">
        <f>SUM(BENUNE_4_DJ0012!H21,DJI_0035!H21,'swissimage_2017_patch-test'!H22,'swissimage_2020_patch-test'!H22,'VINES_1_patch-test'!H22,'Bernunes_Google_1_patch-test'!H22)</f>
        <v>25359087</v>
      </c>
      <c r="I20" s="31">
        <f t="shared" si="4"/>
        <v>0.66030109837944873</v>
      </c>
      <c r="J20" s="31">
        <f t="shared" si="5"/>
        <v>0.39785024910893468</v>
      </c>
      <c r="K20" s="31">
        <f t="shared" si="6"/>
        <v>0.33341731068183716</v>
      </c>
      <c r="L20" s="31">
        <f t="shared" si="7"/>
        <v>0.36279514477560981</v>
      </c>
    </row>
    <row r="21" spans="1:12" x14ac:dyDescent="0.35">
      <c r="A21" s="21">
        <v>13</v>
      </c>
      <c r="B21" s="21" t="s">
        <v>26</v>
      </c>
      <c r="C21" s="21" t="s">
        <v>169</v>
      </c>
      <c r="D21" s="22">
        <f>SUM(BENUNE_4_DJ0012!D22,DJI_0035!D22,'swissimage_2017_patch-test'!D23,'swissimage_2020_patch-test'!D23,'VINES_1_patch-test'!D23,'Bernunes_Google_1_patch-test'!D23)</f>
        <v>6891463</v>
      </c>
      <c r="E21" s="22">
        <f>SUM(BENUNE_4_DJ0012!E22,DJI_0035!E22,'swissimage_2017_patch-test'!E23,'swissimage_2020_patch-test'!E23,'VINES_1_patch-test'!E23,'Bernunes_Google_1_patch-test'!E23)</f>
        <v>2736548</v>
      </c>
      <c r="F21" s="22">
        <f>SUM(BENUNE_4_DJ0012!F22,DJI_0035!F22,'swissimage_2017_patch-test'!F23,'swissimage_2020_patch-test'!F23,'VINES_1_patch-test'!F23,'Bernunes_Google_1_patch-test'!F23)</f>
        <v>15267381</v>
      </c>
      <c r="G21" s="22">
        <f>SUM(BENUNE_4_DJ0012!G22,DJI_0035!G22,'swissimage_2017_patch-test'!G23,'swissimage_2020_patch-test'!G23,'VINES_1_patch-test'!G23,'Bernunes_Google_1_patch-test'!G23)</f>
        <v>463695</v>
      </c>
      <c r="H21" s="22">
        <f>SUM(BENUNE_4_DJ0012!H22,DJI_0035!H22,'swissimage_2017_patch-test'!H23,'swissimage_2020_patch-test'!H23,'VINES_1_patch-test'!H23,'Bernunes_Google_1_patch-test'!H23)</f>
        <v>25359087</v>
      </c>
      <c r="I21" s="31">
        <f t="shared" si="4"/>
        <v>0.37966709921378478</v>
      </c>
      <c r="J21" s="31">
        <f t="shared" si="5"/>
        <v>0.31100282126630796</v>
      </c>
      <c r="K21" s="31">
        <f t="shared" si="6"/>
        <v>0.93695648686268873</v>
      </c>
      <c r="L21" s="31">
        <f t="shared" si="7"/>
        <v>0.46699617354501771</v>
      </c>
    </row>
    <row r="22" spans="1:12" x14ac:dyDescent="0.35">
      <c r="A22" s="21">
        <v>13</v>
      </c>
      <c r="B22" s="21" t="s">
        <v>34</v>
      </c>
      <c r="C22" s="21" t="s">
        <v>170</v>
      </c>
      <c r="D22" s="22">
        <f>SUM(BENUNE_4_DJ0012!D23,DJI_0035!D23,'swissimage_2017_patch-test'!D24,'swissimage_2020_patch-test'!D24,'VINES_1_patch-test'!D24,'Bernunes_Google_1_patch-test'!D24)</f>
        <v>6041174</v>
      </c>
      <c r="E22" s="22">
        <f>SUM(BENUNE_4_DJ0012!E23,DJI_0035!E23,'swissimage_2017_patch-test'!E24,'swissimage_2020_patch-test'!E24,'VINES_1_patch-test'!E24,'Bernunes_Google_1_patch-test'!E24)</f>
        <v>5257272</v>
      </c>
      <c r="F22" s="22">
        <f>SUM(BENUNE_4_DJ0012!F23,DJI_0035!F23,'swissimage_2017_patch-test'!F24,'swissimage_2020_patch-test'!F24,'VINES_1_patch-test'!F24,'Bernunes_Google_1_patch-test'!F24)</f>
        <v>12746657</v>
      </c>
      <c r="G22" s="22">
        <f>SUM(BENUNE_4_DJ0012!G23,DJI_0035!G23,'swissimage_2017_patch-test'!G24,'swissimage_2020_patch-test'!G24,'VINES_1_patch-test'!G24,'Bernunes_Google_1_patch-test'!G24)</f>
        <v>1313984</v>
      </c>
      <c r="H22" s="22">
        <f>SUM(BENUNE_4_DJ0012!H23,DJI_0035!H23,'swissimage_2017_patch-test'!H24,'swissimage_2020_patch-test'!H24,'VINES_1_patch-test'!H24,'Bernunes_Google_1_patch-test'!H24)</f>
        <v>25359087</v>
      </c>
      <c r="I22" s="31">
        <f t="shared" si="4"/>
        <v>0.44553835869564229</v>
      </c>
      <c r="J22" s="31">
        <f t="shared" si="5"/>
        <v>0.32154717593531684</v>
      </c>
      <c r="K22" s="31">
        <f t="shared" si="6"/>
        <v>0.8213520362173049</v>
      </c>
      <c r="L22" s="31">
        <f t="shared" si="7"/>
        <v>0.46216398591607105</v>
      </c>
    </row>
    <row r="23" spans="1:12" x14ac:dyDescent="0.35">
      <c r="A23" s="21">
        <v>13</v>
      </c>
      <c r="B23" s="21" t="s">
        <v>50</v>
      </c>
      <c r="C23" s="21" t="s">
        <v>171</v>
      </c>
      <c r="D23" s="22">
        <f>SUM(BENUNE_4_DJ0012!D24,DJI_0035!D24,'swissimage_2017_patch-test'!D25,'swissimage_2020_patch-test'!D25,'VINES_1_patch-test'!D25,'Bernunes_Google_1_patch-test'!D25)</f>
        <v>5984542</v>
      </c>
      <c r="E23" s="22">
        <f>SUM(BENUNE_4_DJ0012!E24,DJI_0035!E24,'swissimage_2017_patch-test'!E25,'swissimage_2020_patch-test'!E25,'VINES_1_patch-test'!E25,'Bernunes_Google_1_patch-test'!E25)</f>
        <v>10121457</v>
      </c>
      <c r="F23" s="22">
        <f>SUM(BENUNE_4_DJ0012!F24,DJI_0035!F24,'swissimage_2017_patch-test'!F25,'swissimage_2020_patch-test'!F25,'VINES_1_patch-test'!F25,'Bernunes_Google_1_patch-test'!F25)</f>
        <v>7882472</v>
      </c>
      <c r="G23" s="22">
        <f>SUM(BENUNE_4_DJ0012!G24,DJI_0035!G24,'swissimage_2017_patch-test'!G25,'swissimage_2020_patch-test'!G25,'VINES_1_patch-test'!G25,'Bernunes_Google_1_patch-test'!G25)</f>
        <v>1370616</v>
      </c>
      <c r="H23" s="22">
        <f>SUM(BENUNE_4_DJ0012!H24,DJI_0035!H24,'swissimage_2017_patch-test'!H25,'swissimage_2020_patch-test'!H25,'VINES_1_patch-test'!H25,'Bernunes_Google_1_patch-test'!H25)</f>
        <v>25359087</v>
      </c>
      <c r="I23" s="31">
        <f t="shared" si="4"/>
        <v>0.63511746302222949</v>
      </c>
      <c r="J23" s="31">
        <f t="shared" si="5"/>
        <v>0.43156673816006819</v>
      </c>
      <c r="K23" s="31">
        <f t="shared" si="6"/>
        <v>0.81365240556355145</v>
      </c>
      <c r="L23" s="31">
        <f t="shared" si="7"/>
        <v>0.56398958598582649</v>
      </c>
    </row>
    <row r="24" spans="1:12" x14ac:dyDescent="0.35">
      <c r="A24" s="21">
        <v>14</v>
      </c>
      <c r="B24" s="21" t="s">
        <v>151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35">
      <c r="A25" s="21">
        <v>15</v>
      </c>
      <c r="B25" s="21" t="s">
        <v>152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35">
      <c r="A26" s="21">
        <v>16</v>
      </c>
      <c r="B26" s="21" t="s">
        <v>151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35">
      <c r="A27" s="21">
        <v>17</v>
      </c>
      <c r="B27" s="21" t="s">
        <v>152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30" spans="1:12" x14ac:dyDescent="0.4">
      <c r="A30" s="17" t="s">
        <v>174</v>
      </c>
      <c r="B30" s="26"/>
      <c r="C30" s="26"/>
      <c r="D30" s="26"/>
      <c r="E30" s="26"/>
      <c r="F30" s="26"/>
      <c r="G30" s="26"/>
      <c r="H30" s="26"/>
      <c r="I30" s="16">
        <f>I17/I2-1</f>
        <v>0.11041410847690081</v>
      </c>
      <c r="J30" s="16">
        <f>J17/J2-1</f>
        <v>4.4777237449149521E-2</v>
      </c>
      <c r="K30" s="16">
        <f>K17/K2-1</f>
        <v>-1.7845664957982788E-4</v>
      </c>
      <c r="L30" s="16">
        <f>L17/L2-1</f>
        <v>3.348583921876247E-2</v>
      </c>
    </row>
    <row r="31" spans="1:12" x14ac:dyDescent="0.4">
      <c r="A31" s="17" t="s">
        <v>173</v>
      </c>
      <c r="B31" s="26"/>
      <c r="C31" s="26"/>
      <c r="D31" s="26"/>
      <c r="E31" s="26"/>
      <c r="F31" s="26"/>
      <c r="G31" s="26"/>
      <c r="H31" s="26"/>
      <c r="I31" s="25">
        <f>I17-I2</f>
        <v>3.8784203863490851E-2</v>
      </c>
      <c r="J31" s="25">
        <f>J17-J2</f>
        <v>1.3501207403809168E-2</v>
      </c>
      <c r="K31" s="25">
        <f>K17-K2</f>
        <v>-1.6763745931758223E-4</v>
      </c>
      <c r="L31" s="25">
        <f>L17-L2</f>
        <v>1.5286585705258537E-2</v>
      </c>
    </row>
    <row r="32" spans="1:12" x14ac:dyDescent="0.35">
      <c r="I32" s="33"/>
      <c r="J32" s="33"/>
      <c r="K32" s="33"/>
      <c r="L32" s="33"/>
    </row>
    <row r="33" spans="4:12" x14ac:dyDescent="0.35">
      <c r="I33" s="33"/>
      <c r="J33" s="33"/>
      <c r="K33" s="33"/>
      <c r="L33" s="33"/>
    </row>
    <row r="34" spans="4:12" x14ac:dyDescent="0.35">
      <c r="D34" s="27">
        <v>3878700</v>
      </c>
      <c r="E34" s="27">
        <v>1479011</v>
      </c>
      <c r="F34" s="27">
        <v>6344256</v>
      </c>
      <c r="G34" s="27">
        <v>298033</v>
      </c>
      <c r="H34" s="27">
        <v>12000000</v>
      </c>
      <c r="I34" s="34">
        <v>0.44647591666666664</v>
      </c>
      <c r="J34" s="34">
        <v>0.37941080838066799</v>
      </c>
      <c r="K34" s="34">
        <v>0.92864446925384025</v>
      </c>
      <c r="L34" s="34">
        <v>0.53871996818820189</v>
      </c>
    </row>
    <row r="35" spans="4:12" x14ac:dyDescent="0.35">
      <c r="D35" s="27">
        <v>2554295</v>
      </c>
      <c r="E35" s="27">
        <v>1471834</v>
      </c>
      <c r="F35" s="27">
        <v>7839517</v>
      </c>
      <c r="G35" s="27">
        <v>134354</v>
      </c>
      <c r="H35" s="27">
        <v>12000000</v>
      </c>
      <c r="I35" s="34">
        <v>0.33551075000000002</v>
      </c>
      <c r="J35" s="34">
        <v>0.24575151061035161</v>
      </c>
      <c r="K35" s="34">
        <v>0.95002917822296629</v>
      </c>
      <c r="L35" s="34">
        <v>0.39049151379086855</v>
      </c>
    </row>
    <row r="36" spans="4:12" x14ac:dyDescent="0.35">
      <c r="D36" s="27">
        <v>25833</v>
      </c>
      <c r="E36" s="27">
        <v>15710</v>
      </c>
      <c r="F36" s="27">
        <v>255972</v>
      </c>
      <c r="G36" s="27">
        <v>475</v>
      </c>
      <c r="H36" s="27">
        <v>297990</v>
      </c>
      <c r="I36" s="34">
        <v>0.13941071848048592</v>
      </c>
      <c r="J36" s="34">
        <v>9.1669771650609466E-2</v>
      </c>
      <c r="K36" s="34">
        <v>0.98194465561806299</v>
      </c>
      <c r="L36" s="34">
        <v>0.16768523236604752</v>
      </c>
    </row>
    <row r="37" spans="4:12" x14ac:dyDescent="0.35">
      <c r="D37" s="27">
        <v>83964</v>
      </c>
      <c r="E37" s="27">
        <v>8918</v>
      </c>
      <c r="F37" s="27">
        <v>200628</v>
      </c>
      <c r="G37" s="27">
        <v>4480</v>
      </c>
      <c r="H37" s="27">
        <v>297990</v>
      </c>
      <c r="I37" s="34">
        <v>0.31169502332293031</v>
      </c>
      <c r="J37" s="34">
        <v>0.29503288918873333</v>
      </c>
      <c r="K37" s="34">
        <v>0.94934647912803583</v>
      </c>
      <c r="L37" s="34">
        <v>0.45016566765674093</v>
      </c>
    </row>
    <row r="38" spans="4:12" x14ac:dyDescent="0.35">
      <c r="D38" s="27">
        <v>177726</v>
      </c>
      <c r="E38" s="27">
        <v>5126</v>
      </c>
      <c r="F38" s="27">
        <v>106864</v>
      </c>
      <c r="G38" s="27">
        <v>8274</v>
      </c>
      <c r="H38" s="27">
        <v>297990</v>
      </c>
      <c r="I38" s="34">
        <v>0.61361790664116245</v>
      </c>
      <c r="J38" s="34">
        <v>0.62449840120875644</v>
      </c>
      <c r="K38" s="34">
        <v>0.95551612903225802</v>
      </c>
      <c r="L38" s="34">
        <v>0.75533266750249684</v>
      </c>
    </row>
    <row r="39" spans="4:12" x14ac:dyDescent="0.35">
      <c r="D39" s="27">
        <v>187490</v>
      </c>
      <c r="E39" s="27">
        <v>2591</v>
      </c>
      <c r="F39" s="27">
        <v>273502</v>
      </c>
      <c r="G39" s="27">
        <v>1534</v>
      </c>
      <c r="H39" s="27">
        <v>465117</v>
      </c>
      <c r="I39" s="34">
        <v>0.40867351655604933</v>
      </c>
      <c r="J39" s="34">
        <v>0.40670987782868251</v>
      </c>
      <c r="K39" s="34">
        <v>0.99188462840697478</v>
      </c>
      <c r="L39" s="34">
        <v>0.57687810761581249</v>
      </c>
    </row>
    <row r="40" spans="4:12" x14ac:dyDescent="0.35">
      <c r="I40" s="33"/>
      <c r="J40" s="33"/>
      <c r="K40" s="33"/>
      <c r="L40" s="33"/>
    </row>
    <row r="41" spans="4:12" x14ac:dyDescent="0.35">
      <c r="D41" s="29">
        <f>SUM(D34:D39)</f>
        <v>6908008</v>
      </c>
      <c r="E41" s="29">
        <f>SUM(E34:E39)</f>
        <v>2983190</v>
      </c>
      <c r="F41" s="29">
        <f>SUM(F34:F39)</f>
        <v>15020739</v>
      </c>
      <c r="G41" s="29">
        <f>SUM(G34:G39)</f>
        <v>447150</v>
      </c>
      <c r="H41" s="29">
        <f>SUM(H34:H39)</f>
        <v>25359087</v>
      </c>
      <c r="I41" s="33">
        <f>(D41+E41)/(D41+E41+F41+G41)</f>
        <v>0.39004550913051406</v>
      </c>
      <c r="J41" s="33">
        <f>D41/(D41+F41)</f>
        <v>0.31502064390637552</v>
      </c>
      <c r="K41" s="33">
        <f>D41/(D41+G41)</f>
        <v>0.93920592868297326</v>
      </c>
      <c r="L41" s="33">
        <f>(2*D41)/(2*D41+F41+G41)</f>
        <v>0.47179554775908472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DB51-81A5-4210-AA76-E0241D12E324}">
  <dimension ref="A1:Q36"/>
  <sheetViews>
    <sheetView zoomScale="90" zoomScaleNormal="90" workbookViewId="0">
      <selection activeCell="I3" sqref="I3:M24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7" x14ac:dyDescent="0.4">
      <c r="A1" s="7" t="s">
        <v>1</v>
      </c>
    </row>
    <row r="2" spans="1:17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7" s="10" customFormat="1" x14ac:dyDescent="0.4">
      <c r="A3" s="8">
        <v>0</v>
      </c>
      <c r="B3" s="8" t="s">
        <v>20</v>
      </c>
      <c r="C3" s="8" t="s">
        <v>153</v>
      </c>
      <c r="D3" s="5">
        <v>3879979</v>
      </c>
      <c r="E3" s="5">
        <v>1225014</v>
      </c>
      <c r="F3" s="5">
        <v>6598253</v>
      </c>
      <c r="G3" s="5">
        <v>296754</v>
      </c>
      <c r="H3" s="5">
        <f>SUM(D3:G3)</f>
        <v>12000000</v>
      </c>
      <c r="I3" s="30">
        <f>(D3+E3)/(D3+E3+F3+G3)</f>
        <v>0.42541608333333331</v>
      </c>
      <c r="J3" s="30">
        <f>D3/(D3+F3)</f>
        <v>0.37028947249879562</v>
      </c>
      <c r="K3" s="30">
        <f>D3/(D3+G3)</f>
        <v>0.92895068945034309</v>
      </c>
      <c r="L3" s="30">
        <f>(2*D3)/(2*D3+F3+G3)</f>
        <v>0.52951051060169707</v>
      </c>
      <c r="M3" s="30">
        <v>0.360091326336758</v>
      </c>
      <c r="N3" s="4"/>
      <c r="O3" s="4" t="s">
        <v>12</v>
      </c>
    </row>
    <row r="4" spans="1:17" s="10" customFormat="1" x14ac:dyDescent="0.4">
      <c r="A4" s="8">
        <v>1</v>
      </c>
      <c r="B4" s="8" t="s">
        <v>47</v>
      </c>
      <c r="C4" s="8"/>
      <c r="D4" s="8"/>
      <c r="E4" s="8"/>
      <c r="F4" s="8"/>
      <c r="G4" s="8"/>
      <c r="H4" s="8"/>
      <c r="I4" s="30"/>
      <c r="J4" s="30"/>
      <c r="K4" s="30"/>
      <c r="L4" s="30"/>
      <c r="M4" s="30"/>
    </row>
    <row r="5" spans="1:17" s="10" customFormat="1" x14ac:dyDescent="0.4">
      <c r="A5" s="8">
        <v>2</v>
      </c>
      <c r="B5" s="8" t="s">
        <v>47</v>
      </c>
      <c r="C5" s="8"/>
      <c r="D5" s="8"/>
      <c r="E5" s="8"/>
      <c r="F5" s="8"/>
      <c r="G5" s="8"/>
      <c r="H5" s="8"/>
      <c r="I5" s="30"/>
      <c r="J5" s="30"/>
      <c r="K5" s="30"/>
      <c r="L5" s="30"/>
      <c r="M5" s="30"/>
    </row>
    <row r="6" spans="1:17" s="10" customFormat="1" x14ac:dyDescent="0.4">
      <c r="A6" s="8">
        <v>3</v>
      </c>
      <c r="B6" s="8" t="s">
        <v>56</v>
      </c>
      <c r="C6" s="8" t="s">
        <v>154</v>
      </c>
      <c r="D6" s="5">
        <v>3864676</v>
      </c>
      <c r="E6" s="5">
        <v>1786863</v>
      </c>
      <c r="F6" s="5">
        <v>6036404</v>
      </c>
      <c r="G6" s="5">
        <v>312057</v>
      </c>
      <c r="H6" s="5">
        <f t="shared" ref="H6:H18" si="0">SUM(D6:G6)</f>
        <v>12000000</v>
      </c>
      <c r="I6" s="30">
        <f t="shared" ref="I6:I18" si="1">(D6+E6)/(D6+E6+F6+G6)</f>
        <v>0.47096158333333332</v>
      </c>
      <c r="J6" s="30">
        <f t="shared" ref="J6:J18" si="2">D6/(D6+F6)</f>
        <v>0.39032873181511513</v>
      </c>
      <c r="K6" s="30">
        <f t="shared" ref="K6:K18" si="3">D6/(D6+G6)</f>
        <v>0.92528682106325688</v>
      </c>
      <c r="L6" s="30">
        <f t="shared" ref="L6:L18" si="4">(2*D6)/(2*D6+F6+G6)</f>
        <v>0.54904494043215379</v>
      </c>
      <c r="M6" s="30">
        <v>0.37840244383287902</v>
      </c>
      <c r="N6" s="4"/>
      <c r="O6" s="4" t="s">
        <v>43</v>
      </c>
    </row>
    <row r="7" spans="1:17" s="10" customFormat="1" x14ac:dyDescent="0.4">
      <c r="A7" s="8">
        <v>3</v>
      </c>
      <c r="B7" s="8" t="s">
        <v>57</v>
      </c>
      <c r="C7" s="8" t="s">
        <v>155</v>
      </c>
      <c r="D7" s="5">
        <v>3852370</v>
      </c>
      <c r="E7" s="5">
        <v>1728369</v>
      </c>
      <c r="F7" s="5">
        <v>6094898</v>
      </c>
      <c r="G7" s="5">
        <v>324363</v>
      </c>
      <c r="H7" s="5">
        <f t="shared" si="0"/>
        <v>12000000</v>
      </c>
      <c r="I7" s="30">
        <f t="shared" si="1"/>
        <v>0.46506158333333331</v>
      </c>
      <c r="J7" s="30">
        <f t="shared" si="2"/>
        <v>0.38727920068103122</v>
      </c>
      <c r="K7" s="30">
        <f t="shared" si="3"/>
        <v>0.92234049914131455</v>
      </c>
      <c r="L7" s="30">
        <f t="shared" si="4"/>
        <v>0.54550689992162982</v>
      </c>
      <c r="M7" s="30">
        <v>0.37504949311360503</v>
      </c>
      <c r="N7" s="4"/>
      <c r="O7" s="4" t="s">
        <v>44</v>
      </c>
      <c r="P7" s="1"/>
    </row>
    <row r="8" spans="1:17" s="10" customFormat="1" x14ac:dyDescent="0.4">
      <c r="A8" s="8">
        <v>3</v>
      </c>
      <c r="B8" s="8" t="s">
        <v>58</v>
      </c>
      <c r="C8" s="8" t="s">
        <v>156</v>
      </c>
      <c r="D8" s="5">
        <v>3873951</v>
      </c>
      <c r="E8" s="5">
        <v>1379834</v>
      </c>
      <c r="F8" s="5">
        <v>6443433</v>
      </c>
      <c r="G8" s="5">
        <v>302782</v>
      </c>
      <c r="H8" s="5">
        <f t="shared" si="0"/>
        <v>12000000</v>
      </c>
      <c r="I8" s="30">
        <f t="shared" si="1"/>
        <v>0.43781541666666668</v>
      </c>
      <c r="J8" s="30">
        <f t="shared" si="2"/>
        <v>0.37547802815132209</v>
      </c>
      <c r="K8" s="30">
        <f t="shared" si="3"/>
        <v>0.92750745618645003</v>
      </c>
      <c r="L8" s="30">
        <f t="shared" si="4"/>
        <v>0.53455495081211224</v>
      </c>
      <c r="M8" s="30">
        <v>0.36477311183271499</v>
      </c>
      <c r="O8" s="4" t="s">
        <v>51</v>
      </c>
      <c r="P8" s="1"/>
    </row>
    <row r="9" spans="1:17" s="10" customFormat="1" x14ac:dyDescent="0.4">
      <c r="A9" s="8">
        <v>4</v>
      </c>
      <c r="B9" s="8" t="s">
        <v>26</v>
      </c>
      <c r="C9" s="8" t="s">
        <v>157</v>
      </c>
      <c r="D9" s="5">
        <v>3862919</v>
      </c>
      <c r="E9" s="5">
        <v>1769230</v>
      </c>
      <c r="F9" s="5">
        <v>6054037</v>
      </c>
      <c r="G9" s="5">
        <v>313814</v>
      </c>
      <c r="H9" s="5">
        <f t="shared" si="0"/>
        <v>12000000</v>
      </c>
      <c r="I9" s="30">
        <f t="shared" si="1"/>
        <v>0.46934575000000001</v>
      </c>
      <c r="J9" s="30">
        <f t="shared" si="2"/>
        <v>0.38952668540628799</v>
      </c>
      <c r="K9" s="30">
        <f t="shared" si="3"/>
        <v>0.92486615735312738</v>
      </c>
      <c r="L9" s="30">
        <f t="shared" si="4"/>
        <v>0.54817713091299236</v>
      </c>
      <c r="M9" s="30">
        <v>0.37757852048281798</v>
      </c>
      <c r="N9" s="4" t="s">
        <v>14</v>
      </c>
      <c r="O9" s="4" t="s">
        <v>41</v>
      </c>
      <c r="P9" s="4"/>
      <c r="Q9" s="1"/>
    </row>
    <row r="10" spans="1:17" s="10" customFormat="1" x14ac:dyDescent="0.4">
      <c r="A10" s="8">
        <v>5</v>
      </c>
      <c r="B10" s="8" t="s">
        <v>26</v>
      </c>
      <c r="C10" s="8" t="s">
        <v>158</v>
      </c>
      <c r="D10" s="5">
        <v>3878318</v>
      </c>
      <c r="E10" s="5">
        <v>1451197</v>
      </c>
      <c r="F10" s="5">
        <v>6372070</v>
      </c>
      <c r="G10" s="5">
        <v>298415</v>
      </c>
      <c r="H10" s="5">
        <f t="shared" si="0"/>
        <v>12000000</v>
      </c>
      <c r="I10" s="30">
        <f t="shared" si="1"/>
        <v>0.44412625</v>
      </c>
      <c r="J10" s="30">
        <f t="shared" si="2"/>
        <v>0.37835816556407426</v>
      </c>
      <c r="K10" s="30">
        <f t="shared" si="3"/>
        <v>0.92855301021156966</v>
      </c>
      <c r="L10" s="30">
        <f t="shared" si="4"/>
        <v>0.5376426800606996</v>
      </c>
      <c r="M10" s="30">
        <v>0.36765479457716599</v>
      </c>
      <c r="N10" s="4" t="s">
        <v>14</v>
      </c>
      <c r="O10" s="4" t="s">
        <v>39</v>
      </c>
    </row>
    <row r="11" spans="1:17" s="10" customFormat="1" x14ac:dyDescent="0.4">
      <c r="A11" s="8">
        <v>5</v>
      </c>
      <c r="B11" s="8" t="s">
        <v>50</v>
      </c>
      <c r="C11" s="8" t="s">
        <v>159</v>
      </c>
      <c r="D11" s="5">
        <v>3082150</v>
      </c>
      <c r="E11" s="5">
        <v>3391893</v>
      </c>
      <c r="F11" s="5">
        <v>4431374</v>
      </c>
      <c r="G11" s="5">
        <v>1094583</v>
      </c>
      <c r="H11" s="5">
        <f t="shared" si="0"/>
        <v>12000000</v>
      </c>
      <c r="I11" s="30">
        <f t="shared" si="1"/>
        <v>0.53950358333333337</v>
      </c>
      <c r="J11" s="30">
        <f t="shared" si="2"/>
        <v>0.41021363610470934</v>
      </c>
      <c r="K11" s="30">
        <f t="shared" si="3"/>
        <v>0.73793321239351428</v>
      </c>
      <c r="L11" s="30">
        <f t="shared" si="4"/>
        <v>0.52730235100904965</v>
      </c>
      <c r="M11" s="30">
        <v>0.35805200841485801</v>
      </c>
      <c r="N11" s="4" t="s">
        <v>14</v>
      </c>
      <c r="O11" s="4" t="s">
        <v>66</v>
      </c>
    </row>
    <row r="12" spans="1:17" s="10" customFormat="1" x14ac:dyDescent="0.4">
      <c r="A12" s="8">
        <v>6</v>
      </c>
      <c r="B12" s="8" t="s">
        <v>26</v>
      </c>
      <c r="C12" s="8" t="s">
        <v>160</v>
      </c>
      <c r="D12" s="5">
        <v>3871839</v>
      </c>
      <c r="E12" s="5">
        <v>1697618</v>
      </c>
      <c r="F12" s="5">
        <v>6125649</v>
      </c>
      <c r="G12" s="5">
        <v>304894</v>
      </c>
      <c r="H12" s="5">
        <f t="shared" si="0"/>
        <v>12000000</v>
      </c>
      <c r="I12" s="30">
        <f t="shared" si="1"/>
        <v>0.46412141666666668</v>
      </c>
      <c r="J12" s="30">
        <f t="shared" si="2"/>
        <v>0.38728118503368048</v>
      </c>
      <c r="K12" s="30">
        <f t="shared" si="3"/>
        <v>0.92700179781661884</v>
      </c>
      <c r="L12" s="30">
        <f t="shared" si="4"/>
        <v>0.5463212405112069</v>
      </c>
      <c r="M12" s="30">
        <v>0.37581978614266098</v>
      </c>
      <c r="N12" s="4" t="s">
        <v>14</v>
      </c>
      <c r="O12" s="4" t="s">
        <v>36</v>
      </c>
    </row>
    <row r="13" spans="1:17" s="10" customFormat="1" x14ac:dyDescent="0.4">
      <c r="A13" s="8">
        <v>6</v>
      </c>
      <c r="B13" s="8" t="s">
        <v>34</v>
      </c>
      <c r="C13" s="8" t="s">
        <v>161</v>
      </c>
      <c r="D13" s="5">
        <v>3870157</v>
      </c>
      <c r="E13" s="5">
        <v>1627752</v>
      </c>
      <c r="F13" s="5">
        <v>6195515</v>
      </c>
      <c r="G13" s="5">
        <v>306576</v>
      </c>
      <c r="H13" s="5">
        <f t="shared" si="0"/>
        <v>12000000</v>
      </c>
      <c r="I13" s="30">
        <f t="shared" si="1"/>
        <v>0.45815908333333333</v>
      </c>
      <c r="J13" s="30">
        <f t="shared" si="2"/>
        <v>0.38449067285323824</v>
      </c>
      <c r="K13" s="30">
        <f t="shared" si="3"/>
        <v>0.92659909072473634</v>
      </c>
      <c r="L13" s="30">
        <f t="shared" si="4"/>
        <v>0.54346958958125402</v>
      </c>
      <c r="M13" s="30">
        <v>0.37312615355899698</v>
      </c>
      <c r="N13" s="4" t="s">
        <v>14</v>
      </c>
      <c r="O13" s="4" t="s">
        <v>35</v>
      </c>
    </row>
    <row r="14" spans="1:17" s="10" customFormat="1" x14ac:dyDescent="0.4">
      <c r="A14" s="8">
        <v>7</v>
      </c>
      <c r="B14" s="8" t="s">
        <v>26</v>
      </c>
      <c r="C14" s="8" t="s">
        <v>162</v>
      </c>
      <c r="D14" s="5">
        <v>3876738</v>
      </c>
      <c r="E14" s="5">
        <v>1577921</v>
      </c>
      <c r="F14" s="5">
        <v>6245346</v>
      </c>
      <c r="G14" s="5">
        <v>299995</v>
      </c>
      <c r="H14" s="5">
        <f t="shared" si="0"/>
        <v>12000000</v>
      </c>
      <c r="I14" s="30">
        <f t="shared" si="1"/>
        <v>0.45455491666666664</v>
      </c>
      <c r="J14" s="30">
        <f t="shared" si="2"/>
        <v>0.38299800712975707</v>
      </c>
      <c r="K14" s="30">
        <f t="shared" si="3"/>
        <v>0.92817472412050284</v>
      </c>
      <c r="L14" s="30">
        <f t="shared" si="4"/>
        <v>0.54224597741197755</v>
      </c>
      <c r="M14" s="30">
        <v>0.37197357648123702</v>
      </c>
      <c r="N14" s="4" t="s">
        <v>14</v>
      </c>
      <c r="O14" s="4" t="s">
        <v>32</v>
      </c>
    </row>
    <row r="15" spans="1:17" s="10" customFormat="1" x14ac:dyDescent="0.4">
      <c r="A15" s="8">
        <v>8</v>
      </c>
      <c r="B15" s="8" t="s">
        <v>150</v>
      </c>
      <c r="C15" s="8"/>
      <c r="D15" s="5"/>
      <c r="E15" s="5"/>
      <c r="F15" s="5"/>
      <c r="G15" s="5"/>
      <c r="H15" s="5"/>
      <c r="I15" s="30"/>
      <c r="J15" s="30"/>
      <c r="K15" s="30"/>
      <c r="L15" s="30"/>
      <c r="M15" s="30"/>
      <c r="N15" s="4"/>
      <c r="O15" s="4"/>
    </row>
    <row r="16" spans="1:17" s="10" customFormat="1" x14ac:dyDescent="0.4">
      <c r="A16" s="8">
        <v>9</v>
      </c>
      <c r="B16" s="8" t="s">
        <v>29</v>
      </c>
      <c r="C16" s="8" t="s">
        <v>163</v>
      </c>
      <c r="D16" s="5">
        <v>3878086</v>
      </c>
      <c r="E16" s="5">
        <v>1522101</v>
      </c>
      <c r="F16" s="5">
        <v>6301166</v>
      </c>
      <c r="G16" s="5">
        <v>298647</v>
      </c>
      <c r="H16" s="5">
        <f t="shared" si="0"/>
        <v>12000000</v>
      </c>
      <c r="I16" s="30">
        <f t="shared" si="1"/>
        <v>0.45001558333333336</v>
      </c>
      <c r="J16" s="30">
        <f t="shared" si="2"/>
        <v>0.38097946686062983</v>
      </c>
      <c r="K16" s="30">
        <f t="shared" si="3"/>
        <v>0.92849746440579273</v>
      </c>
      <c r="L16" s="30">
        <f t="shared" si="4"/>
        <v>0.54027445695993692</v>
      </c>
      <c r="M16" s="30">
        <v>0.37012057474499399</v>
      </c>
      <c r="N16" s="4" t="s">
        <v>14</v>
      </c>
      <c r="O16" s="4" t="s">
        <v>30</v>
      </c>
    </row>
    <row r="17" spans="1:16" s="10" customFormat="1" x14ac:dyDescent="0.4">
      <c r="A17" s="8">
        <v>10</v>
      </c>
      <c r="B17" s="8" t="s">
        <v>26</v>
      </c>
      <c r="C17" s="8" t="s">
        <v>164</v>
      </c>
      <c r="D17" s="5">
        <v>3877541</v>
      </c>
      <c r="E17" s="5">
        <v>1430908</v>
      </c>
      <c r="F17" s="5">
        <v>6392359</v>
      </c>
      <c r="G17" s="5">
        <v>299192</v>
      </c>
      <c r="H17" s="5">
        <f t="shared" si="0"/>
        <v>12000000</v>
      </c>
      <c r="I17" s="30">
        <f t="shared" si="1"/>
        <v>0.44237074999999998</v>
      </c>
      <c r="J17" s="30">
        <f t="shared" si="2"/>
        <v>0.37756365690026195</v>
      </c>
      <c r="K17" s="30">
        <f t="shared" si="3"/>
        <v>0.92836697964653236</v>
      </c>
      <c r="L17" s="30">
        <f t="shared" si="4"/>
        <v>0.53680895749203295</v>
      </c>
      <c r="M17" s="30">
        <v>0.36687550832181198</v>
      </c>
      <c r="N17" s="4" t="s">
        <v>14</v>
      </c>
      <c r="O17" s="4" t="s">
        <v>27</v>
      </c>
    </row>
    <row r="18" spans="1:16" s="10" customFormat="1" x14ac:dyDescent="0.4">
      <c r="A18" s="12">
        <v>11</v>
      </c>
      <c r="B18" s="8" t="s">
        <v>26</v>
      </c>
      <c r="C18" s="8" t="s">
        <v>165</v>
      </c>
      <c r="D18" s="5">
        <v>3878700</v>
      </c>
      <c r="E18" s="5">
        <v>1479011</v>
      </c>
      <c r="F18" s="5">
        <v>6344256</v>
      </c>
      <c r="G18" s="5">
        <v>298033</v>
      </c>
      <c r="H18" s="5">
        <f t="shared" si="0"/>
        <v>12000000</v>
      </c>
      <c r="I18" s="30">
        <f t="shared" si="1"/>
        <v>0.44647591666666664</v>
      </c>
      <c r="J18" s="30">
        <f t="shared" si="2"/>
        <v>0.37941080838066799</v>
      </c>
      <c r="K18" s="30">
        <f t="shared" si="3"/>
        <v>0.92864446925384025</v>
      </c>
      <c r="L18" s="30">
        <f t="shared" si="4"/>
        <v>0.53871996818820189</v>
      </c>
      <c r="M18" s="30">
        <v>0.36866306009824701</v>
      </c>
      <c r="N18" s="4" t="s">
        <v>14</v>
      </c>
      <c r="O18" s="4" t="s">
        <v>17</v>
      </c>
    </row>
    <row r="19" spans="1:16" s="10" customFormat="1" x14ac:dyDescent="0.4">
      <c r="A19" s="8">
        <v>12</v>
      </c>
      <c r="B19" s="8" t="s">
        <v>26</v>
      </c>
      <c r="C19" s="8" t="s">
        <v>166</v>
      </c>
      <c r="D19" s="5">
        <v>3878101</v>
      </c>
      <c r="E19" s="5">
        <v>1434456</v>
      </c>
      <c r="F19" s="5">
        <v>6388811</v>
      </c>
      <c r="G19" s="5">
        <v>298632</v>
      </c>
      <c r="H19" s="5">
        <f t="shared" ref="H19:H24" si="5">SUM(D19:G19)</f>
        <v>12000000</v>
      </c>
      <c r="I19" s="30">
        <f t="shared" ref="I19:I24" si="6">(D19+E19)/(D19+E19+F19+G19)</f>
        <v>0.44271308333333331</v>
      </c>
      <c r="J19" s="30">
        <f t="shared" ref="J19:J24" si="7">D19/(D19+F19)</f>
        <v>0.37772808416006681</v>
      </c>
      <c r="K19" s="30">
        <f t="shared" ref="K19:K24" si="8">D19/(D19+G19)</f>
        <v>0.92850105572944208</v>
      </c>
      <c r="L19" s="30">
        <f t="shared" ref="L19:L24" si="9">(2*D19)/(2*D19+F19+G19)</f>
        <v>0.53699755151833206</v>
      </c>
      <c r="M19" s="30">
        <v>0.36705171073065401</v>
      </c>
      <c r="N19" s="4" t="s">
        <v>14</v>
      </c>
      <c r="O19" s="4" t="s">
        <v>116</v>
      </c>
      <c r="P19" s="4"/>
    </row>
    <row r="20" spans="1:16" s="10" customFormat="1" x14ac:dyDescent="0.4">
      <c r="A20" s="8">
        <v>12</v>
      </c>
      <c r="B20" s="8" t="s">
        <v>34</v>
      </c>
      <c r="C20" s="8" t="s">
        <v>167</v>
      </c>
      <c r="D20" s="5">
        <v>3667123</v>
      </c>
      <c r="E20" s="5">
        <v>1876770</v>
      </c>
      <c r="F20" s="5">
        <v>5946497</v>
      </c>
      <c r="G20" s="5">
        <v>509610</v>
      </c>
      <c r="H20" s="5">
        <f t="shared" si="5"/>
        <v>12000000</v>
      </c>
      <c r="I20" s="30">
        <f t="shared" si="6"/>
        <v>0.46199108333333333</v>
      </c>
      <c r="J20" s="30">
        <f t="shared" si="7"/>
        <v>0.38145079585005442</v>
      </c>
      <c r="K20" s="30">
        <f t="shared" si="8"/>
        <v>0.87798837033633703</v>
      </c>
      <c r="L20" s="30">
        <f t="shared" si="9"/>
        <v>0.5318388876629917</v>
      </c>
      <c r="M20" s="30">
        <v>0.36224831402625401</v>
      </c>
      <c r="N20" s="4" t="s">
        <v>14</v>
      </c>
      <c r="O20" s="4" t="s">
        <v>119</v>
      </c>
    </row>
    <row r="21" spans="1:16" s="10" customFormat="1" x14ac:dyDescent="0.4">
      <c r="A21" s="8">
        <v>12</v>
      </c>
      <c r="B21" s="8" t="s">
        <v>50</v>
      </c>
      <c r="C21" s="8" t="s">
        <v>168</v>
      </c>
      <c r="D21" s="5">
        <v>1422801</v>
      </c>
      <c r="E21" s="5">
        <v>6167024</v>
      </c>
      <c r="F21" s="5">
        <v>1656243</v>
      </c>
      <c r="G21" s="5">
        <v>2753932</v>
      </c>
      <c r="H21" s="5">
        <f t="shared" si="5"/>
        <v>12000000</v>
      </c>
      <c r="I21" s="30">
        <f t="shared" si="6"/>
        <v>0.63248541666666669</v>
      </c>
      <c r="J21" s="30">
        <f t="shared" si="7"/>
        <v>0.46209180511873166</v>
      </c>
      <c r="K21" s="30">
        <f t="shared" si="8"/>
        <v>0.34064925864305906</v>
      </c>
      <c r="L21" s="30">
        <f t="shared" si="9"/>
        <v>0.39218432429772854</v>
      </c>
      <c r="M21" s="30">
        <v>0.24392368492515601</v>
      </c>
      <c r="N21" s="4" t="s">
        <v>14</v>
      </c>
      <c r="O21" s="4" t="s">
        <v>114</v>
      </c>
    </row>
    <row r="22" spans="1:16" s="10" customFormat="1" x14ac:dyDescent="0.4">
      <c r="A22" s="8">
        <v>13</v>
      </c>
      <c r="B22" s="8" t="s">
        <v>26</v>
      </c>
      <c r="C22" s="8" t="s">
        <v>169</v>
      </c>
      <c r="D22" s="5">
        <v>3876920</v>
      </c>
      <c r="E22" s="5">
        <v>1340251</v>
      </c>
      <c r="F22" s="5">
        <v>6483016</v>
      </c>
      <c r="G22" s="5">
        <v>299813</v>
      </c>
      <c r="H22" s="5">
        <f t="shared" si="5"/>
        <v>12000000</v>
      </c>
      <c r="I22" s="30">
        <f t="shared" si="6"/>
        <v>0.43476425000000002</v>
      </c>
      <c r="J22" s="30">
        <f t="shared" si="7"/>
        <v>0.37422238901861943</v>
      </c>
      <c r="K22" s="30">
        <f t="shared" si="8"/>
        <v>0.92821829884744844</v>
      </c>
      <c r="L22" s="30">
        <f t="shared" si="9"/>
        <v>0.53339867613412673</v>
      </c>
      <c r="M22" s="30">
        <v>0.36369711894717199</v>
      </c>
      <c r="N22" s="4" t="s">
        <v>14</v>
      </c>
      <c r="O22" s="4" t="s">
        <v>136</v>
      </c>
    </row>
    <row r="23" spans="1:16" s="10" customFormat="1" x14ac:dyDescent="0.4">
      <c r="A23" s="8">
        <v>13</v>
      </c>
      <c r="B23" s="8" t="s">
        <v>34</v>
      </c>
      <c r="C23" s="8" t="s">
        <v>170</v>
      </c>
      <c r="D23" s="5">
        <v>3288354</v>
      </c>
      <c r="E23" s="5">
        <v>2369669</v>
      </c>
      <c r="F23" s="5">
        <v>5453598</v>
      </c>
      <c r="G23" s="5">
        <v>888379</v>
      </c>
      <c r="H23" s="5">
        <f t="shared" si="5"/>
        <v>12000000</v>
      </c>
      <c r="I23" s="30">
        <f t="shared" si="6"/>
        <v>0.47150191666666669</v>
      </c>
      <c r="J23" s="30">
        <f t="shared" si="7"/>
        <v>0.37615786497111858</v>
      </c>
      <c r="K23" s="30">
        <f t="shared" si="8"/>
        <v>0.78730289917981355</v>
      </c>
      <c r="L23" s="30">
        <f t="shared" si="9"/>
        <v>0.50908494169491714</v>
      </c>
      <c r="M23" s="30">
        <v>0.34145804541920699</v>
      </c>
      <c r="N23" s="4" t="s">
        <v>14</v>
      </c>
      <c r="O23" s="4" t="s">
        <v>134</v>
      </c>
      <c r="P23" s="1"/>
    </row>
    <row r="24" spans="1:16" s="10" customFormat="1" x14ac:dyDescent="0.4">
      <c r="A24" s="18">
        <v>13</v>
      </c>
      <c r="B24" s="8" t="s">
        <v>50</v>
      </c>
      <c r="C24" s="8" t="s">
        <v>171</v>
      </c>
      <c r="D24" s="5">
        <v>3618548</v>
      </c>
      <c r="E24" s="5">
        <v>3516739</v>
      </c>
      <c r="F24" s="5">
        <v>4306528</v>
      </c>
      <c r="G24" s="5">
        <v>558185</v>
      </c>
      <c r="H24" s="5">
        <f t="shared" si="5"/>
        <v>12000000</v>
      </c>
      <c r="I24" s="30">
        <f t="shared" si="6"/>
        <v>0.59460725000000003</v>
      </c>
      <c r="J24" s="30">
        <f t="shared" si="7"/>
        <v>0.45659473801891615</v>
      </c>
      <c r="K24" s="30">
        <f t="shared" si="8"/>
        <v>0.86635846725179699</v>
      </c>
      <c r="L24" s="30">
        <f t="shared" si="9"/>
        <v>0.59801770132052157</v>
      </c>
      <c r="M24" s="30">
        <v>0.42655153484019798</v>
      </c>
      <c r="N24" s="4" t="s">
        <v>14</v>
      </c>
      <c r="O24" s="4" t="s">
        <v>132</v>
      </c>
    </row>
    <row r="25" spans="1:16" s="10" customFormat="1" x14ac:dyDescent="0.4">
      <c r="A25" s="8">
        <v>14</v>
      </c>
      <c r="B25" s="8" t="s">
        <v>151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6" s="10" customFormat="1" x14ac:dyDescent="0.4">
      <c r="A26" s="8">
        <v>15</v>
      </c>
      <c r="B26" s="8" t="s">
        <v>152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6" s="10" customFormat="1" x14ac:dyDescent="0.4">
      <c r="A27" s="8">
        <v>16</v>
      </c>
      <c r="B27" s="8" t="s">
        <v>151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6" s="10" customFormat="1" x14ac:dyDescent="0.4">
      <c r="A28" s="8">
        <v>17</v>
      </c>
      <c r="B28" s="8" t="s">
        <v>152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6" s="10" customFormat="1" x14ac:dyDescent="0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6" s="10" customForma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 s="10" customFormat="1" x14ac:dyDescent="0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 s="10" customFormat="1" x14ac:dyDescent="0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10" customFormat="1" x14ac:dyDescent="0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10" customFormat="1" x14ac:dyDescent="0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s="10" customFormat="1" x14ac:dyDescent="0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conditionalFormatting sqref="I3:I31">
    <cfRule type="top10" dxfId="197" priority="17" bottom="1" rank="1"/>
    <cfRule type="top10" dxfId="196" priority="18" rank="1"/>
  </conditionalFormatting>
  <conditionalFormatting sqref="J3:J31">
    <cfRule type="top10" dxfId="195" priority="15" bottom="1" rank="1"/>
    <cfRule type="top10" dxfId="194" priority="16" rank="1"/>
  </conditionalFormatting>
  <conditionalFormatting sqref="D3:D31">
    <cfRule type="top10" dxfId="193" priority="13" bottom="1" rank="1"/>
    <cfRule type="top10" dxfId="192" priority="14" rank="1"/>
  </conditionalFormatting>
  <conditionalFormatting sqref="E3:E31">
    <cfRule type="top10" dxfId="191" priority="11" bottom="1" rank="1"/>
    <cfRule type="top10" dxfId="190" priority="12" rank="1"/>
  </conditionalFormatting>
  <conditionalFormatting sqref="F3:F31">
    <cfRule type="top10" dxfId="189" priority="9" bottom="1" rank="1"/>
    <cfRule type="top10" dxfId="188" priority="10" rank="1"/>
  </conditionalFormatting>
  <conditionalFormatting sqref="G3:G31">
    <cfRule type="top10" dxfId="187" priority="7" bottom="1" rank="1"/>
    <cfRule type="top10" dxfId="186" priority="8" rank="1"/>
  </conditionalFormatting>
  <conditionalFormatting sqref="K3:K31">
    <cfRule type="top10" dxfId="185" priority="5" bottom="1" rank="1"/>
    <cfRule type="top10" dxfId="184" priority="6" rank="1"/>
  </conditionalFormatting>
  <conditionalFormatting sqref="L3:L31">
    <cfRule type="top10" dxfId="183" priority="3" bottom="1" rank="1"/>
    <cfRule type="top10" dxfId="182" priority="4" rank="1"/>
  </conditionalFormatting>
  <conditionalFormatting sqref="M3:M31">
    <cfRule type="top10" dxfId="181" priority="1" bottom="1" rank="1"/>
    <cfRule type="top10" dxfId="18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55F8-EE57-42AB-86EF-DFF0FFBBC238}">
  <dimension ref="A1:Q36"/>
  <sheetViews>
    <sheetView zoomScale="90" zoomScaleNormal="90" workbookViewId="0">
      <selection activeCell="I3" sqref="I3:M24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7" x14ac:dyDescent="0.4">
      <c r="A1" s="7" t="s">
        <v>2</v>
      </c>
    </row>
    <row r="2" spans="1:17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7" s="10" customFormat="1" x14ac:dyDescent="0.4">
      <c r="A3" s="8">
        <v>0</v>
      </c>
      <c r="B3" s="8" t="s">
        <v>20</v>
      </c>
      <c r="C3" s="8" t="s">
        <v>153</v>
      </c>
      <c r="D3" s="5">
        <v>2554297</v>
      </c>
      <c r="E3" s="5">
        <v>747660</v>
      </c>
      <c r="F3" s="5">
        <v>8563691</v>
      </c>
      <c r="G3" s="5">
        <v>134352</v>
      </c>
      <c r="H3" s="5">
        <v>12000000</v>
      </c>
      <c r="I3" s="30">
        <v>0.27516308333333334</v>
      </c>
      <c r="J3" s="30">
        <v>0.22974453651146232</v>
      </c>
      <c r="K3" s="30">
        <v>0.95002992209098325</v>
      </c>
      <c r="L3" s="30">
        <v>0.37001001764586117</v>
      </c>
      <c r="M3" s="30">
        <v>0.22700140592978801</v>
      </c>
      <c r="N3" s="4"/>
      <c r="O3" s="4" t="s">
        <v>13</v>
      </c>
    </row>
    <row r="4" spans="1:17" s="10" customFormat="1" x14ac:dyDescent="0.4">
      <c r="A4" s="8">
        <v>1</v>
      </c>
      <c r="B4" s="8" t="s">
        <v>47</v>
      </c>
      <c r="C4" s="8"/>
      <c r="D4" s="8"/>
      <c r="E4" s="8"/>
      <c r="F4" s="8"/>
      <c r="G4" s="8"/>
      <c r="H4" s="8"/>
      <c r="I4" s="30"/>
      <c r="J4" s="30"/>
      <c r="K4" s="30"/>
      <c r="L4" s="30"/>
      <c r="M4" s="30"/>
    </row>
    <row r="5" spans="1:17" s="10" customFormat="1" x14ac:dyDescent="0.4">
      <c r="A5" s="8">
        <v>2</v>
      </c>
      <c r="B5" s="8" t="s">
        <v>47</v>
      </c>
      <c r="C5" s="8"/>
      <c r="D5" s="8"/>
      <c r="E5" s="8"/>
      <c r="F5" s="8"/>
      <c r="G5" s="8"/>
      <c r="H5" s="8"/>
      <c r="I5" s="30"/>
      <c r="J5" s="30"/>
      <c r="K5" s="30"/>
      <c r="L5" s="30"/>
      <c r="M5" s="30"/>
    </row>
    <row r="6" spans="1:17" s="10" customFormat="1" x14ac:dyDescent="0.4">
      <c r="A6" s="8">
        <v>3</v>
      </c>
      <c r="B6" s="8" t="s">
        <v>56</v>
      </c>
      <c r="C6" s="8" t="s">
        <v>154</v>
      </c>
      <c r="D6" s="5">
        <v>2553395</v>
      </c>
      <c r="E6" s="5">
        <v>2437714</v>
      </c>
      <c r="F6" s="5">
        <v>6873637</v>
      </c>
      <c r="G6" s="5">
        <v>135254</v>
      </c>
      <c r="H6" s="5">
        <f t="shared" ref="H6:H18" si="0">SUM(D6:G6)</f>
        <v>12000000</v>
      </c>
      <c r="I6" s="30">
        <f t="shared" ref="I6:I18" si="1">(D6+E6)/(D6+E6+F6+G6)</f>
        <v>0.41592574999999998</v>
      </c>
      <c r="J6" s="30">
        <f t="shared" ref="J6:J18" si="2">D6/(D6+F6)</f>
        <v>0.27085884507446245</v>
      </c>
      <c r="K6" s="30">
        <f t="shared" ref="K6:K18" si="3">D6/(D6+G6)</f>
        <v>0.9496944376153228</v>
      </c>
      <c r="L6" s="30">
        <f t="shared" ref="L6:L18" si="4">(2*D6)/(2*D6+F6+G6)</f>
        <v>0.42150251397342009</v>
      </c>
      <c r="M6" s="30">
        <v>0.267027675181436</v>
      </c>
      <c r="N6" s="4"/>
      <c r="O6" s="4" t="s">
        <v>45</v>
      </c>
    </row>
    <row r="7" spans="1:17" s="10" customFormat="1" x14ac:dyDescent="0.4">
      <c r="A7" s="8">
        <v>3</v>
      </c>
      <c r="B7" s="8" t="s">
        <v>57</v>
      </c>
      <c r="C7" s="8" t="s">
        <v>155</v>
      </c>
      <c r="D7" s="5">
        <v>2550911</v>
      </c>
      <c r="E7" s="5">
        <v>2506402</v>
      </c>
      <c r="F7" s="5">
        <v>6804949</v>
      </c>
      <c r="G7" s="5">
        <v>137738</v>
      </c>
      <c r="H7" s="5">
        <f t="shared" si="0"/>
        <v>12000000</v>
      </c>
      <c r="I7" s="30">
        <f t="shared" si="1"/>
        <v>0.42144274999999998</v>
      </c>
      <c r="J7" s="30">
        <f t="shared" si="2"/>
        <v>0.27265382337914418</v>
      </c>
      <c r="K7" s="30">
        <f t="shared" si="3"/>
        <v>0.94877055353822681</v>
      </c>
      <c r="L7" s="30">
        <f t="shared" si="4"/>
        <v>0.42358073708110477</v>
      </c>
      <c r="M7" s="30">
        <v>0.26869802155094402</v>
      </c>
      <c r="N7" s="4"/>
      <c r="O7" s="4" t="s">
        <v>46</v>
      </c>
    </row>
    <row r="8" spans="1:17" s="10" customFormat="1" x14ac:dyDescent="0.4">
      <c r="A8" s="8">
        <v>3</v>
      </c>
      <c r="B8" s="8" t="s">
        <v>58</v>
      </c>
      <c r="C8" s="8" t="s">
        <v>156</v>
      </c>
      <c r="D8" s="5">
        <v>2408632</v>
      </c>
      <c r="E8" s="5">
        <v>1069707</v>
      </c>
      <c r="F8" s="5">
        <v>8241644</v>
      </c>
      <c r="G8" s="5">
        <v>280017</v>
      </c>
      <c r="H8" s="5">
        <f t="shared" si="0"/>
        <v>12000000</v>
      </c>
      <c r="I8" s="30">
        <f t="shared" si="1"/>
        <v>0.28986158333333334</v>
      </c>
      <c r="J8" s="30">
        <f t="shared" si="2"/>
        <v>0.22615676814384905</v>
      </c>
      <c r="K8" s="30">
        <f t="shared" si="3"/>
        <v>0.89585215474388813</v>
      </c>
      <c r="L8" s="30">
        <f t="shared" si="4"/>
        <v>0.36114334550947697</v>
      </c>
      <c r="M8" s="30">
        <v>0.22036298569489399</v>
      </c>
      <c r="N8" s="4"/>
      <c r="O8" s="4" t="s">
        <v>52</v>
      </c>
    </row>
    <row r="9" spans="1:17" s="10" customFormat="1" x14ac:dyDescent="0.4">
      <c r="A9" s="12">
        <v>4</v>
      </c>
      <c r="B9" s="8" t="s">
        <v>26</v>
      </c>
      <c r="C9" s="8" t="s">
        <v>157</v>
      </c>
      <c r="D9" s="5">
        <v>2552792</v>
      </c>
      <c r="E9" s="5">
        <v>2457127</v>
      </c>
      <c r="F9" s="5">
        <v>6854224</v>
      </c>
      <c r="G9" s="5">
        <v>135857</v>
      </c>
      <c r="H9" s="5">
        <f t="shared" si="0"/>
        <v>12000000</v>
      </c>
      <c r="I9" s="30">
        <f t="shared" si="1"/>
        <v>0.41749324999999998</v>
      </c>
      <c r="J9" s="30">
        <f t="shared" si="2"/>
        <v>0.27137107027350649</v>
      </c>
      <c r="K9" s="30">
        <f t="shared" si="3"/>
        <v>0.94947016140820162</v>
      </c>
      <c r="L9" s="30">
        <f t="shared" si="4"/>
        <v>0.42210031445149976</v>
      </c>
      <c r="M9" s="30">
        <v>0.26750769920127798</v>
      </c>
      <c r="N9" s="4" t="s">
        <v>14</v>
      </c>
      <c r="O9" s="4" t="s">
        <v>42</v>
      </c>
      <c r="P9" s="4"/>
    </row>
    <row r="10" spans="1:17" s="10" customFormat="1" x14ac:dyDescent="0.4">
      <c r="A10" s="8">
        <v>5</v>
      </c>
      <c r="B10" s="8" t="s">
        <v>26</v>
      </c>
      <c r="C10" s="8" t="s">
        <v>158</v>
      </c>
      <c r="D10" s="5">
        <v>2554295</v>
      </c>
      <c r="E10" s="5">
        <v>1530478</v>
      </c>
      <c r="F10" s="5">
        <v>7780873</v>
      </c>
      <c r="G10" s="5">
        <v>134354</v>
      </c>
      <c r="H10" s="5">
        <f t="shared" si="0"/>
        <v>12000000</v>
      </c>
      <c r="I10" s="30">
        <f t="shared" si="1"/>
        <v>0.34039775</v>
      </c>
      <c r="J10" s="30">
        <f t="shared" si="2"/>
        <v>0.24714595834339606</v>
      </c>
      <c r="K10" s="30">
        <f t="shared" si="3"/>
        <v>0.95002917822296629</v>
      </c>
      <c r="L10" s="30">
        <f t="shared" si="4"/>
        <v>0.39224982967742866</v>
      </c>
      <c r="M10" s="30">
        <v>0.24397436673804199</v>
      </c>
      <c r="N10" s="4" t="s">
        <v>14</v>
      </c>
      <c r="O10" s="4" t="s">
        <v>40</v>
      </c>
    </row>
    <row r="11" spans="1:17" s="10" customFormat="1" x14ac:dyDescent="0.4">
      <c r="A11" s="8">
        <v>5</v>
      </c>
      <c r="B11" s="8" t="s">
        <v>50</v>
      </c>
      <c r="C11" s="8" t="s">
        <v>159</v>
      </c>
      <c r="D11" s="5">
        <v>1473535</v>
      </c>
      <c r="E11" s="5">
        <v>5294382</v>
      </c>
      <c r="F11" s="5">
        <v>4016969</v>
      </c>
      <c r="G11" s="5">
        <v>1215114</v>
      </c>
      <c r="H11" s="5">
        <f t="shared" si="0"/>
        <v>12000000</v>
      </c>
      <c r="I11" s="30">
        <f t="shared" si="1"/>
        <v>0.56399308333333331</v>
      </c>
      <c r="J11" s="30">
        <f t="shared" si="2"/>
        <v>0.26837882278202513</v>
      </c>
      <c r="K11" s="30">
        <f t="shared" si="3"/>
        <v>0.54805777920435128</v>
      </c>
      <c r="L11" s="30">
        <f t="shared" si="4"/>
        <v>0.36031481499367968</v>
      </c>
      <c r="M11" s="30">
        <v>0.21974633807055499</v>
      </c>
      <c r="N11" s="4" t="s">
        <v>14</v>
      </c>
      <c r="O11" s="4" t="s">
        <v>67</v>
      </c>
      <c r="P11" s="1"/>
      <c r="Q11" s="1"/>
    </row>
    <row r="12" spans="1:17" s="10" customFormat="1" x14ac:dyDescent="0.4">
      <c r="A12" s="8">
        <v>6</v>
      </c>
      <c r="B12" s="8" t="s">
        <v>26</v>
      </c>
      <c r="C12" s="8" t="s">
        <v>160</v>
      </c>
      <c r="D12" s="5">
        <v>2553822</v>
      </c>
      <c r="E12" s="5">
        <v>2227865</v>
      </c>
      <c r="F12" s="5">
        <v>7083486</v>
      </c>
      <c r="G12" s="5">
        <v>134827</v>
      </c>
      <c r="H12" s="5">
        <f t="shared" si="0"/>
        <v>12000000</v>
      </c>
      <c r="I12" s="30">
        <f t="shared" si="1"/>
        <v>0.39847391666666665</v>
      </c>
      <c r="J12" s="30">
        <f t="shared" si="2"/>
        <v>0.26499329480805223</v>
      </c>
      <c r="K12" s="30">
        <f t="shared" si="3"/>
        <v>0.94985325343694915</v>
      </c>
      <c r="L12" s="30">
        <f t="shared" si="4"/>
        <v>0.41438113081199296</v>
      </c>
      <c r="M12" s="30">
        <v>0.26133715917759998</v>
      </c>
      <c r="N12" s="4" t="s">
        <v>14</v>
      </c>
      <c r="O12" s="4" t="s">
        <v>37</v>
      </c>
    </row>
    <row r="13" spans="1:17" s="10" customFormat="1" x14ac:dyDescent="0.4">
      <c r="A13" s="8">
        <v>6</v>
      </c>
      <c r="B13" s="8" t="s">
        <v>34</v>
      </c>
      <c r="C13" s="8" t="s">
        <v>161</v>
      </c>
      <c r="D13" s="5">
        <v>2552223</v>
      </c>
      <c r="E13" s="5">
        <v>2099582</v>
      </c>
      <c r="F13" s="5">
        <v>7211769</v>
      </c>
      <c r="G13" s="5">
        <v>136426</v>
      </c>
      <c r="H13" s="5">
        <f t="shared" si="0"/>
        <v>12000000</v>
      </c>
      <c r="I13" s="30">
        <f t="shared" si="1"/>
        <v>0.38765041666666666</v>
      </c>
      <c r="J13" s="30">
        <f t="shared" si="2"/>
        <v>0.261391344851573</v>
      </c>
      <c r="K13" s="30">
        <f t="shared" si="3"/>
        <v>0.94925853095736934</v>
      </c>
      <c r="L13" s="30">
        <f t="shared" si="4"/>
        <v>0.40990870932519458</v>
      </c>
      <c r="M13" s="30">
        <v>0.25778941858818399</v>
      </c>
      <c r="N13" s="4" t="s">
        <v>14</v>
      </c>
      <c r="O13" s="4" t="s">
        <v>38</v>
      </c>
      <c r="P13" s="1"/>
    </row>
    <row r="14" spans="1:17" s="10" customFormat="1" x14ac:dyDescent="0.4">
      <c r="A14" s="8">
        <v>7</v>
      </c>
      <c r="B14" s="8" t="s">
        <v>26</v>
      </c>
      <c r="C14" s="8" t="s">
        <v>162</v>
      </c>
      <c r="D14" s="5">
        <v>2554230</v>
      </c>
      <c r="E14" s="5">
        <v>1869173</v>
      </c>
      <c r="F14" s="5">
        <v>7442178</v>
      </c>
      <c r="G14" s="5">
        <v>134419</v>
      </c>
      <c r="H14" s="5">
        <f t="shared" si="0"/>
        <v>12000000</v>
      </c>
      <c r="I14" s="30">
        <f t="shared" si="1"/>
        <v>0.36861691666666668</v>
      </c>
      <c r="J14" s="30">
        <f t="shared" si="2"/>
        <v>0.25551478090930263</v>
      </c>
      <c r="K14" s="30">
        <f t="shared" si="3"/>
        <v>0.95000500251241426</v>
      </c>
      <c r="L14" s="30">
        <f t="shared" si="4"/>
        <v>0.40271478480546047</v>
      </c>
      <c r="M14" s="30">
        <v>0.25212453040605598</v>
      </c>
      <c r="N14" s="4" t="s">
        <v>14</v>
      </c>
      <c r="O14" s="4" t="s">
        <v>33</v>
      </c>
    </row>
    <row r="15" spans="1:17" s="10" customFormat="1" x14ac:dyDescent="0.4">
      <c r="A15" s="8">
        <v>8</v>
      </c>
      <c r="B15" s="8" t="s">
        <v>150</v>
      </c>
      <c r="C15" s="8"/>
      <c r="D15" s="5"/>
      <c r="E15" s="5"/>
      <c r="F15" s="5"/>
      <c r="G15" s="5"/>
      <c r="H15" s="5"/>
      <c r="I15" s="30"/>
      <c r="J15" s="30"/>
      <c r="K15" s="30"/>
      <c r="L15" s="30"/>
      <c r="M15" s="30"/>
      <c r="N15" s="4"/>
      <c r="O15" s="4"/>
      <c r="P15" s="4"/>
      <c r="Q15" s="1"/>
    </row>
    <row r="16" spans="1:17" s="10" customFormat="1" x14ac:dyDescent="0.4">
      <c r="A16" s="8">
        <v>9</v>
      </c>
      <c r="B16" s="8" t="s">
        <v>29</v>
      </c>
      <c r="C16" s="8" t="s">
        <v>163</v>
      </c>
      <c r="D16" s="5">
        <v>2554295</v>
      </c>
      <c r="E16" s="5">
        <v>1587178</v>
      </c>
      <c r="F16" s="5">
        <v>7724173</v>
      </c>
      <c r="G16" s="5">
        <v>134354</v>
      </c>
      <c r="H16" s="5">
        <f t="shared" si="0"/>
        <v>12000000</v>
      </c>
      <c r="I16" s="30">
        <f t="shared" si="1"/>
        <v>0.34512274999999998</v>
      </c>
      <c r="J16" s="30">
        <f t="shared" si="2"/>
        <v>0.2485093109206547</v>
      </c>
      <c r="K16" s="30">
        <f t="shared" si="3"/>
        <v>0.95002917822296629</v>
      </c>
      <c r="L16" s="30">
        <f t="shared" si="4"/>
        <v>0.39396498080490827</v>
      </c>
      <c r="M16" s="30">
        <v>0.24530285834137899</v>
      </c>
      <c r="N16" s="4" t="s">
        <v>14</v>
      </c>
      <c r="O16" s="4" t="s">
        <v>31</v>
      </c>
      <c r="P16" s="4"/>
    </row>
    <row r="17" spans="1:16" s="10" customFormat="1" x14ac:dyDescent="0.4">
      <c r="A17" s="8">
        <v>10</v>
      </c>
      <c r="B17" s="8" t="s">
        <v>26</v>
      </c>
      <c r="C17" s="8" t="s">
        <v>164</v>
      </c>
      <c r="D17" s="5">
        <v>2554223</v>
      </c>
      <c r="E17" s="5">
        <v>1608814</v>
      </c>
      <c r="F17" s="5">
        <v>7702537</v>
      </c>
      <c r="G17" s="5">
        <v>134426</v>
      </c>
      <c r="H17" s="5">
        <f t="shared" si="0"/>
        <v>12000000</v>
      </c>
      <c r="I17" s="30">
        <f t="shared" si="1"/>
        <v>0.34691975000000003</v>
      </c>
      <c r="J17" s="30">
        <f t="shared" si="2"/>
        <v>0.24902825063665329</v>
      </c>
      <c r="K17" s="30">
        <f t="shared" si="3"/>
        <v>0.95000239897435479</v>
      </c>
      <c r="L17" s="30">
        <f t="shared" si="4"/>
        <v>0.39461449228834716</v>
      </c>
      <c r="M17" s="30">
        <v>0.24580668655146701</v>
      </c>
      <c r="N17" s="4" t="s">
        <v>14</v>
      </c>
      <c r="O17" s="4" t="s">
        <v>28</v>
      </c>
    </row>
    <row r="18" spans="1:16" s="10" customFormat="1" x14ac:dyDescent="0.4">
      <c r="A18" s="14">
        <v>11</v>
      </c>
      <c r="B18" s="8" t="s">
        <v>26</v>
      </c>
      <c r="C18" s="8" t="s">
        <v>165</v>
      </c>
      <c r="D18" s="5">
        <v>2554295</v>
      </c>
      <c r="E18" s="5">
        <v>1471834</v>
      </c>
      <c r="F18" s="5">
        <v>7839517</v>
      </c>
      <c r="G18" s="5">
        <v>134354</v>
      </c>
      <c r="H18" s="5">
        <f t="shared" si="0"/>
        <v>12000000</v>
      </c>
      <c r="I18" s="30">
        <f t="shared" si="1"/>
        <v>0.33551075000000002</v>
      </c>
      <c r="J18" s="30">
        <f t="shared" si="2"/>
        <v>0.24575151061035161</v>
      </c>
      <c r="K18" s="30">
        <f t="shared" si="3"/>
        <v>0.95002917822296629</v>
      </c>
      <c r="L18" s="30">
        <f t="shared" si="4"/>
        <v>0.39049151379086855</v>
      </c>
      <c r="M18" s="30">
        <v>0.24261538049456999</v>
      </c>
      <c r="N18" s="4" t="s">
        <v>14</v>
      </c>
      <c r="O18" s="4" t="s">
        <v>18</v>
      </c>
    </row>
    <row r="19" spans="1:16" s="10" customFormat="1" x14ac:dyDescent="0.4">
      <c r="A19" s="8">
        <v>12</v>
      </c>
      <c r="B19" s="8" t="s">
        <v>26</v>
      </c>
      <c r="C19" s="8" t="s">
        <v>166</v>
      </c>
      <c r="D19" s="5">
        <v>2554295</v>
      </c>
      <c r="E19" s="5">
        <v>1515106</v>
      </c>
      <c r="F19" s="5">
        <v>7796245</v>
      </c>
      <c r="G19" s="5">
        <v>134354</v>
      </c>
      <c r="H19" s="5">
        <f t="shared" ref="H19:H24" si="5">SUM(D19:G19)</f>
        <v>12000000</v>
      </c>
      <c r="I19" s="30">
        <f t="shared" ref="I19:I24" si="6">(D19+E19)/(D19+E19+F19+G19)</f>
        <v>0.33911675000000002</v>
      </c>
      <c r="J19" s="30">
        <f t="shared" ref="J19:J24" si="7">D19/(D19+F19)</f>
        <v>0.24677891201811694</v>
      </c>
      <c r="K19" s="30">
        <f t="shared" ref="K19:K24" si="8">D19/(D19+G19)</f>
        <v>0.95002917822296629</v>
      </c>
      <c r="L19" s="30">
        <f t="shared" ref="L19:L24" si="9">(2*D19)/(2*D19+F19+G19)</f>
        <v>0.39178740334233975</v>
      </c>
      <c r="M19" s="30">
        <v>0.243616673664035</v>
      </c>
      <c r="N19" s="4" t="s">
        <v>14</v>
      </c>
      <c r="O19" s="4" t="s">
        <v>117</v>
      </c>
      <c r="P19" s="4"/>
    </row>
    <row r="20" spans="1:16" s="10" customFormat="1" x14ac:dyDescent="0.4">
      <c r="A20" s="8">
        <v>12</v>
      </c>
      <c r="B20" s="8" t="s">
        <v>34</v>
      </c>
      <c r="C20" s="8" t="s">
        <v>167</v>
      </c>
      <c r="D20" s="5">
        <v>2466479</v>
      </c>
      <c r="E20" s="5">
        <v>2432770</v>
      </c>
      <c r="F20" s="5">
        <v>6878581</v>
      </c>
      <c r="G20" s="5">
        <v>222170</v>
      </c>
      <c r="H20" s="5">
        <f t="shared" si="5"/>
        <v>12000000</v>
      </c>
      <c r="I20" s="30">
        <f t="shared" si="6"/>
        <v>0.40827075000000002</v>
      </c>
      <c r="J20" s="30">
        <f t="shared" si="7"/>
        <v>0.26393399293316466</v>
      </c>
      <c r="K20" s="30">
        <f t="shared" si="8"/>
        <v>0.91736742133316773</v>
      </c>
      <c r="L20" s="30">
        <f t="shared" si="9"/>
        <v>0.40992831054831058</v>
      </c>
      <c r="M20" s="30">
        <v>0.25780492368219399</v>
      </c>
      <c r="N20" s="4" t="s">
        <v>14</v>
      </c>
      <c r="O20" s="4" t="s">
        <v>118</v>
      </c>
    </row>
    <row r="21" spans="1:16" s="10" customFormat="1" x14ac:dyDescent="0.4">
      <c r="A21" s="8">
        <v>12</v>
      </c>
      <c r="B21" s="8" t="s">
        <v>50</v>
      </c>
      <c r="C21" s="8" t="s">
        <v>168</v>
      </c>
      <c r="D21" s="5">
        <v>607416</v>
      </c>
      <c r="E21" s="5">
        <v>7774067</v>
      </c>
      <c r="F21" s="5">
        <v>1537284</v>
      </c>
      <c r="G21" s="5">
        <v>2081233</v>
      </c>
      <c r="H21" s="5">
        <f t="shared" si="5"/>
        <v>12000000</v>
      </c>
      <c r="I21" s="30">
        <f t="shared" si="6"/>
        <v>0.69845691666666665</v>
      </c>
      <c r="J21" s="30">
        <f t="shared" si="7"/>
        <v>0.28321723317946568</v>
      </c>
      <c r="K21" s="30">
        <f t="shared" si="8"/>
        <v>0.22591866770262686</v>
      </c>
      <c r="L21" s="30">
        <f t="shared" si="9"/>
        <v>0.25134373702374896</v>
      </c>
      <c r="M21" s="30">
        <v>0.14373535974186</v>
      </c>
      <c r="N21" s="4" t="s">
        <v>14</v>
      </c>
      <c r="O21" s="4" t="s">
        <v>115</v>
      </c>
      <c r="P21" s="1"/>
    </row>
    <row r="22" spans="1:16" s="10" customFormat="1" x14ac:dyDescent="0.4">
      <c r="A22" s="8">
        <v>13</v>
      </c>
      <c r="B22" s="8" t="s">
        <v>26</v>
      </c>
      <c r="C22" s="8" t="s">
        <v>169</v>
      </c>
      <c r="D22" s="5">
        <v>2539561</v>
      </c>
      <c r="E22" s="5">
        <v>1364112</v>
      </c>
      <c r="F22" s="5">
        <v>7947239</v>
      </c>
      <c r="G22" s="5">
        <v>149088</v>
      </c>
      <c r="H22" s="5">
        <f t="shared" si="5"/>
        <v>12000000</v>
      </c>
      <c r="I22" s="30">
        <f t="shared" si="6"/>
        <v>0.32530608333333333</v>
      </c>
      <c r="J22" s="30">
        <f t="shared" si="7"/>
        <v>0.24216739138726781</v>
      </c>
      <c r="K22" s="30">
        <f t="shared" si="8"/>
        <v>0.94454910254183422</v>
      </c>
      <c r="L22" s="30">
        <f t="shared" si="9"/>
        <v>0.38549896857405014</v>
      </c>
      <c r="M22" s="30">
        <v>0.23877282272998701</v>
      </c>
      <c r="N22" s="4" t="s">
        <v>14</v>
      </c>
      <c r="O22" s="4" t="s">
        <v>137</v>
      </c>
      <c r="P22" s="4"/>
    </row>
    <row r="23" spans="1:16" s="10" customFormat="1" x14ac:dyDescent="0.4">
      <c r="A23" s="8">
        <v>13</v>
      </c>
      <c r="B23" s="8" t="s">
        <v>34</v>
      </c>
      <c r="C23" s="8" t="s">
        <v>170</v>
      </c>
      <c r="D23" s="5">
        <v>2284302</v>
      </c>
      <c r="E23" s="5">
        <v>2779649</v>
      </c>
      <c r="F23" s="5">
        <v>6531702</v>
      </c>
      <c r="G23" s="5">
        <v>404347</v>
      </c>
      <c r="H23" s="5">
        <f t="shared" si="5"/>
        <v>12000000</v>
      </c>
      <c r="I23" s="30">
        <f t="shared" si="6"/>
        <v>0.42199591666666669</v>
      </c>
      <c r="J23" s="30">
        <f t="shared" si="7"/>
        <v>0.25910854849884368</v>
      </c>
      <c r="K23" s="30">
        <f t="shared" si="8"/>
        <v>0.84960959946798564</v>
      </c>
      <c r="L23" s="30">
        <f t="shared" si="9"/>
        <v>0.39710923919217728</v>
      </c>
      <c r="M23" s="30">
        <v>0.247745666081475</v>
      </c>
      <c r="N23" s="4" t="s">
        <v>14</v>
      </c>
      <c r="O23" s="4" t="s">
        <v>135</v>
      </c>
    </row>
    <row r="24" spans="1:16" s="10" customFormat="1" x14ac:dyDescent="0.4">
      <c r="A24" s="8">
        <v>13</v>
      </c>
      <c r="B24" s="8" t="s">
        <v>50</v>
      </c>
      <c r="C24" s="8" t="s">
        <v>171</v>
      </c>
      <c r="D24" s="5">
        <v>1966707</v>
      </c>
      <c r="E24" s="5">
        <v>6294902</v>
      </c>
      <c r="F24" s="5">
        <v>3016449</v>
      </c>
      <c r="G24" s="5">
        <v>721942</v>
      </c>
      <c r="H24" s="5">
        <f t="shared" si="5"/>
        <v>12000000</v>
      </c>
      <c r="I24" s="30">
        <f t="shared" si="6"/>
        <v>0.68846741666666667</v>
      </c>
      <c r="J24" s="30">
        <f t="shared" si="7"/>
        <v>0.39467096755550096</v>
      </c>
      <c r="K24" s="30">
        <f t="shared" si="8"/>
        <v>0.73148521804073352</v>
      </c>
      <c r="L24" s="30">
        <f t="shared" si="9"/>
        <v>0.51271037259158703</v>
      </c>
      <c r="M24" s="30">
        <v>0.34472799590822101</v>
      </c>
      <c r="N24" s="4" t="s">
        <v>14</v>
      </c>
      <c r="O24" s="4" t="s">
        <v>133</v>
      </c>
    </row>
    <row r="25" spans="1:16" s="10" customFormat="1" x14ac:dyDescent="0.4">
      <c r="A25" s="8">
        <v>14</v>
      </c>
      <c r="B25" s="8" t="s">
        <v>151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6" s="10" customFormat="1" x14ac:dyDescent="0.4">
      <c r="A26" s="8">
        <v>15</v>
      </c>
      <c r="B26" s="8" t="s">
        <v>152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6" s="10" customFormat="1" x14ac:dyDescent="0.4">
      <c r="A27" s="8">
        <v>16</v>
      </c>
      <c r="B27" s="8" t="s">
        <v>151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6" s="10" customFormat="1" x14ac:dyDescent="0.4">
      <c r="A28" s="8">
        <v>17</v>
      </c>
      <c r="B28" s="8" t="s">
        <v>152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6" s="10" customFormat="1" x14ac:dyDescent="0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6" s="10" customForma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 s="10" customFormat="1" x14ac:dyDescent="0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 s="10" customFormat="1" x14ac:dyDescent="0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10" customFormat="1" x14ac:dyDescent="0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10" customFormat="1" x14ac:dyDescent="0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s="10" customFormat="1" x14ac:dyDescent="0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</sheetData>
  <conditionalFormatting sqref="D3:D14 D16:D31">
    <cfRule type="top10" dxfId="179" priority="35" bottom="1" rank="1"/>
    <cfRule type="top10" dxfId="178" priority="36" rank="1"/>
  </conditionalFormatting>
  <conditionalFormatting sqref="E3:E14 E16:E31">
    <cfRule type="top10" dxfId="177" priority="33" bottom="1" rank="1"/>
    <cfRule type="top10" dxfId="176" priority="34" rank="1"/>
  </conditionalFormatting>
  <conditionalFormatting sqref="F3:F14 F16:F31">
    <cfRule type="top10" dxfId="175" priority="31" bottom="1" rank="1"/>
    <cfRule type="top10" dxfId="174" priority="32" rank="1"/>
  </conditionalFormatting>
  <conditionalFormatting sqref="G3:G14 G16:G31">
    <cfRule type="top10" dxfId="173" priority="29" bottom="1" rank="1"/>
    <cfRule type="top10" dxfId="172" priority="30" rank="1"/>
  </conditionalFormatting>
  <conditionalFormatting sqref="I3:I14 I16:I31">
    <cfRule type="top10" dxfId="171" priority="27" bottom="1" rank="1"/>
    <cfRule type="top10" dxfId="170" priority="28" rank="1"/>
  </conditionalFormatting>
  <conditionalFormatting sqref="J3:J14 J16:J31">
    <cfRule type="top10" dxfId="169" priority="25" bottom="1" rank="1"/>
    <cfRule type="top10" dxfId="168" priority="26" rank="1"/>
  </conditionalFormatting>
  <conditionalFormatting sqref="K3:K14 K16:K31">
    <cfRule type="top10" dxfId="167" priority="23" bottom="1" rank="1"/>
    <cfRule type="top10" dxfId="166" priority="24" rank="1"/>
  </conditionalFormatting>
  <conditionalFormatting sqref="L3:L14 L16:L31">
    <cfRule type="top10" dxfId="165" priority="21" bottom="1" rank="1"/>
    <cfRule type="top10" dxfId="164" priority="22" rank="1"/>
  </conditionalFormatting>
  <conditionalFormatting sqref="M3:M14 M16:M31">
    <cfRule type="top10" dxfId="163" priority="19" bottom="1" rank="1"/>
    <cfRule type="top10" dxfId="162" priority="20" rank="1"/>
  </conditionalFormatting>
  <conditionalFormatting sqref="I15">
    <cfRule type="top10" dxfId="161" priority="17" bottom="1" rank="1"/>
    <cfRule type="top10" dxfId="160" priority="18" rank="1"/>
  </conditionalFormatting>
  <conditionalFormatting sqref="J15">
    <cfRule type="top10" dxfId="159" priority="15" bottom="1" rank="1"/>
    <cfRule type="top10" dxfId="158" priority="16" rank="1"/>
  </conditionalFormatting>
  <conditionalFormatting sqref="D15">
    <cfRule type="top10" dxfId="157" priority="13" bottom="1" rank="1"/>
    <cfRule type="top10" dxfId="156" priority="14" rank="1"/>
  </conditionalFormatting>
  <conditionalFormatting sqref="E15">
    <cfRule type="top10" dxfId="155" priority="11" bottom="1" rank="1"/>
    <cfRule type="top10" dxfId="154" priority="12" rank="1"/>
  </conditionalFormatting>
  <conditionalFormatting sqref="F15">
    <cfRule type="top10" dxfId="153" priority="9" bottom="1" rank="1"/>
    <cfRule type="top10" dxfId="152" priority="10" rank="1"/>
  </conditionalFormatting>
  <conditionalFormatting sqref="G15">
    <cfRule type="top10" dxfId="151" priority="7" bottom="1" rank="1"/>
    <cfRule type="top10" dxfId="150" priority="8" rank="1"/>
  </conditionalFormatting>
  <conditionalFormatting sqref="K15">
    <cfRule type="top10" dxfId="149" priority="5" bottom="1" rank="1"/>
    <cfRule type="top10" dxfId="148" priority="6" rank="1"/>
  </conditionalFormatting>
  <conditionalFormatting sqref="L15">
    <cfRule type="top10" dxfId="147" priority="3" bottom="1" rank="1"/>
    <cfRule type="top10" dxfId="146" priority="4" rank="1"/>
  </conditionalFormatting>
  <conditionalFormatting sqref="M15">
    <cfRule type="top10" dxfId="145" priority="1" bottom="1" rank="1"/>
    <cfRule type="top10" dxfId="144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5F2D-C41E-458D-9359-C8F61BB4BECF}">
  <dimension ref="A1:O37"/>
  <sheetViews>
    <sheetView zoomScale="90" zoomScaleNormal="90" workbookViewId="0">
      <selection activeCell="C31" sqref="C31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5" x14ac:dyDescent="0.4">
      <c r="A1" s="7" t="s">
        <v>21</v>
      </c>
    </row>
    <row r="2" spans="1:15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5" s="10" customFormat="1" x14ac:dyDescent="0.4">
      <c r="A3" s="8">
        <v>0</v>
      </c>
      <c r="B3" s="8" t="s">
        <v>24</v>
      </c>
      <c r="C3" s="8" t="s">
        <v>153</v>
      </c>
      <c r="D3" s="5">
        <v>25699</v>
      </c>
      <c r="E3" s="5">
        <v>8678</v>
      </c>
      <c r="F3" s="5">
        <v>263004</v>
      </c>
      <c r="G3" s="5">
        <v>609</v>
      </c>
      <c r="H3" s="5">
        <f>SUM(D3:G3)</f>
        <v>297990</v>
      </c>
      <c r="I3" s="30">
        <f>(D3+E3)/(D3+E3+F3+G3)</f>
        <v>0.11536293164200141</v>
      </c>
      <c r="J3" s="30">
        <f>D3/(D3+F3)</f>
        <v>8.9015354880274886E-2</v>
      </c>
      <c r="K3" s="30">
        <f>D3/(D3+G3)</f>
        <v>0.97685114793979022</v>
      </c>
      <c r="L3" s="30">
        <f>(2*D3)/(2*D3+F3+G3)</f>
        <v>0.1631625562281952</v>
      </c>
      <c r="M3" s="30">
        <v>8.8827978099767696E-2</v>
      </c>
      <c r="N3" s="4"/>
      <c r="O3" s="4" t="s">
        <v>48</v>
      </c>
    </row>
    <row r="4" spans="1:15" s="10" customFormat="1" x14ac:dyDescent="0.4">
      <c r="A4" s="8">
        <v>0</v>
      </c>
      <c r="B4" s="8" t="s">
        <v>25</v>
      </c>
      <c r="C4" s="8" t="s">
        <v>153</v>
      </c>
      <c r="D4" s="5">
        <v>25833</v>
      </c>
      <c r="E4" s="5">
        <v>12935</v>
      </c>
      <c r="F4" s="5">
        <v>258747</v>
      </c>
      <c r="G4" s="5">
        <v>475</v>
      </c>
      <c r="H4" s="5">
        <f>SUM(D4:G4)</f>
        <v>297990</v>
      </c>
      <c r="I4" s="30">
        <f>(D4+E4)/(D4+E4+F4+G4)</f>
        <v>0.13009832544716265</v>
      </c>
      <c r="J4" s="30">
        <f>D4/(D4+F4)</f>
        <v>9.077588024457095E-2</v>
      </c>
      <c r="K4" s="30">
        <f>D4/(D4+G4)</f>
        <v>0.98194465561806299</v>
      </c>
      <c r="L4" s="30">
        <f>(2*D4)/(2*D4+F4+G4)</f>
        <v>0.16618846658603742</v>
      </c>
      <c r="M4" s="30">
        <v>9.06246163021171E-2</v>
      </c>
      <c r="N4" s="11" t="s">
        <v>15</v>
      </c>
      <c r="O4" s="10" t="s">
        <v>49</v>
      </c>
    </row>
    <row r="5" spans="1:15" s="10" customFormat="1" x14ac:dyDescent="0.4">
      <c r="A5" s="8">
        <v>1</v>
      </c>
      <c r="B5" s="8" t="s">
        <v>47</v>
      </c>
      <c r="C5" s="8"/>
      <c r="D5" s="5"/>
      <c r="E5" s="5"/>
      <c r="F5" s="5"/>
      <c r="G5" s="5"/>
      <c r="H5" s="5"/>
      <c r="I5" s="30"/>
      <c r="J5" s="30"/>
      <c r="K5" s="30"/>
      <c r="L5" s="30"/>
      <c r="M5" s="30"/>
    </row>
    <row r="6" spans="1:15" s="10" customFormat="1" x14ac:dyDescent="0.4">
      <c r="A6" s="8">
        <v>2</v>
      </c>
      <c r="B6" s="8" t="s">
        <v>47</v>
      </c>
      <c r="C6" s="8"/>
      <c r="D6" s="5"/>
      <c r="E6" s="5"/>
      <c r="F6" s="5"/>
      <c r="G6" s="5"/>
      <c r="H6" s="5"/>
      <c r="I6" s="30"/>
      <c r="J6" s="30"/>
      <c r="K6" s="30"/>
      <c r="L6" s="30"/>
      <c r="M6" s="30"/>
    </row>
    <row r="7" spans="1:15" s="10" customFormat="1" x14ac:dyDescent="0.4">
      <c r="A7" s="8">
        <v>3</v>
      </c>
      <c r="B7" s="8" t="s">
        <v>56</v>
      </c>
      <c r="C7" s="8" t="s">
        <v>154</v>
      </c>
      <c r="D7" s="5">
        <v>25699</v>
      </c>
      <c r="E7" s="5">
        <v>46676</v>
      </c>
      <c r="F7" s="5">
        <v>225006</v>
      </c>
      <c r="G7" s="5">
        <v>609</v>
      </c>
      <c r="H7" s="5">
        <f t="shared" ref="H7:H19" si="0">SUM(D7:G7)</f>
        <v>297990</v>
      </c>
      <c r="I7" s="30">
        <f t="shared" ref="I7:I19" si="1">(D7+E7)/(D7+E7+F7+G7)</f>
        <v>0.24287727776099868</v>
      </c>
      <c r="J7" s="30">
        <f t="shared" ref="J7:J19" si="2">D7/(D7+F7)</f>
        <v>0.10250693045611375</v>
      </c>
      <c r="K7" s="30">
        <f t="shared" ref="K7:K19" si="3">D7/(D7+G7)</f>
        <v>0.97685114793979022</v>
      </c>
      <c r="L7" s="30">
        <f t="shared" ref="L7:L19" si="4">(2*D7)/(2*D7+F7+G7)</f>
        <v>0.18554363874619603</v>
      </c>
      <c r="M7" s="30">
        <v>0.102258529170678</v>
      </c>
      <c r="O7" s="10" t="s">
        <v>55</v>
      </c>
    </row>
    <row r="8" spans="1:15" s="10" customFormat="1" x14ac:dyDescent="0.4">
      <c r="A8" s="8">
        <v>3</v>
      </c>
      <c r="B8" s="8" t="s">
        <v>57</v>
      </c>
      <c r="C8" s="8" t="s">
        <v>155</v>
      </c>
      <c r="D8" s="5">
        <v>25609</v>
      </c>
      <c r="E8" s="5">
        <v>57775</v>
      </c>
      <c r="F8" s="5">
        <v>213907</v>
      </c>
      <c r="G8" s="5">
        <v>699</v>
      </c>
      <c r="H8" s="5">
        <f t="shared" si="0"/>
        <v>297990</v>
      </c>
      <c r="I8" s="30">
        <f t="shared" si="1"/>
        <v>0.27982147051914491</v>
      </c>
      <c r="J8" s="30">
        <f t="shared" si="2"/>
        <v>0.10691978823961656</v>
      </c>
      <c r="K8" s="30">
        <f t="shared" si="3"/>
        <v>0.97343013532005473</v>
      </c>
      <c r="L8" s="30">
        <f t="shared" si="4"/>
        <v>0.19267635728903335</v>
      </c>
      <c r="M8" s="30">
        <v>0.10660866307266401</v>
      </c>
      <c r="O8" s="10" t="s">
        <v>60</v>
      </c>
    </row>
    <row r="9" spans="1:15" s="10" customFormat="1" x14ac:dyDescent="0.4">
      <c r="A9" s="8">
        <v>3</v>
      </c>
      <c r="B9" s="8" t="s">
        <v>58</v>
      </c>
      <c r="C9" s="8" t="s">
        <v>156</v>
      </c>
      <c r="D9" s="5">
        <v>25699</v>
      </c>
      <c r="E9" s="5">
        <v>10103</v>
      </c>
      <c r="F9" s="5">
        <v>261579</v>
      </c>
      <c r="G9" s="5">
        <v>609</v>
      </c>
      <c r="H9" s="5">
        <f t="shared" ref="H9" si="5">SUM(D9:G9)</f>
        <v>297990</v>
      </c>
      <c r="I9" s="30">
        <f t="shared" ref="I9" si="6">(D9+E9)/(D9+E9+F9+G9)</f>
        <v>0.120144971307762</v>
      </c>
      <c r="J9" s="30">
        <f t="shared" ref="J9" si="7">D9/(D9+F9)</f>
        <v>8.9456902373310873E-2</v>
      </c>
      <c r="K9" s="30">
        <f t="shared" ref="K9" si="8">D9/(D9+G9)</f>
        <v>0.97685114793979022</v>
      </c>
      <c r="L9" s="30">
        <f t="shared" ref="L9" si="9">(2*D9)/(2*D9+F9+G9)</f>
        <v>0.16390400081636297</v>
      </c>
      <c r="M9" s="30">
        <v>8.9267664048741299E-2</v>
      </c>
      <c r="O9" s="10" t="s">
        <v>62</v>
      </c>
    </row>
    <row r="10" spans="1:15" s="10" customFormat="1" x14ac:dyDescent="0.4">
      <c r="A10" s="8">
        <v>4</v>
      </c>
      <c r="B10" s="8" t="s">
        <v>26</v>
      </c>
      <c r="C10" s="8" t="s">
        <v>157</v>
      </c>
      <c r="D10" s="5">
        <v>25833</v>
      </c>
      <c r="E10" s="5">
        <v>47139</v>
      </c>
      <c r="F10" s="5">
        <v>224543</v>
      </c>
      <c r="G10" s="5">
        <v>475</v>
      </c>
      <c r="H10" s="5">
        <f t="shared" si="0"/>
        <v>297990</v>
      </c>
      <c r="I10" s="30">
        <f t="shared" si="1"/>
        <v>0.24488070069465417</v>
      </c>
      <c r="J10" s="30">
        <f t="shared" si="2"/>
        <v>0.10317682205962232</v>
      </c>
      <c r="K10" s="30">
        <f t="shared" si="3"/>
        <v>0.98194465561806299</v>
      </c>
      <c r="L10" s="30">
        <f t="shared" si="4"/>
        <v>0.1867328793858698</v>
      </c>
      <c r="M10" s="30">
        <v>0.10298145114031799</v>
      </c>
      <c r="N10" s="11" t="s">
        <v>15</v>
      </c>
      <c r="O10" s="10" t="s">
        <v>64</v>
      </c>
    </row>
    <row r="11" spans="1:15" s="10" customFormat="1" x14ac:dyDescent="0.4">
      <c r="A11" s="8">
        <v>5</v>
      </c>
      <c r="B11" s="8" t="s">
        <v>26</v>
      </c>
      <c r="C11" s="8" t="s">
        <v>158</v>
      </c>
      <c r="D11" s="5">
        <v>25833</v>
      </c>
      <c r="E11" s="5">
        <v>16405</v>
      </c>
      <c r="F11" s="5">
        <v>255277</v>
      </c>
      <c r="G11" s="5">
        <v>475</v>
      </c>
      <c r="H11" s="5">
        <f t="shared" si="0"/>
        <v>297990</v>
      </c>
      <c r="I11" s="30">
        <f t="shared" si="1"/>
        <v>0.14174301151045338</v>
      </c>
      <c r="J11" s="30">
        <f t="shared" si="2"/>
        <v>9.189641065774963E-2</v>
      </c>
      <c r="K11" s="30">
        <f t="shared" si="3"/>
        <v>0.98194465561806299</v>
      </c>
      <c r="L11" s="30">
        <f t="shared" si="4"/>
        <v>0.16806432934961518</v>
      </c>
      <c r="M11" s="30">
        <v>9.1741392474741196E-2</v>
      </c>
      <c r="N11" s="11" t="s">
        <v>15</v>
      </c>
      <c r="O11" s="10" t="s">
        <v>68</v>
      </c>
    </row>
    <row r="12" spans="1:15" s="10" customFormat="1" x14ac:dyDescent="0.4">
      <c r="A12" s="12">
        <v>5</v>
      </c>
      <c r="B12" s="8" t="s">
        <v>50</v>
      </c>
      <c r="C12" s="8" t="s">
        <v>159</v>
      </c>
      <c r="D12" s="5">
        <v>25753</v>
      </c>
      <c r="E12" s="5">
        <v>109504</v>
      </c>
      <c r="F12" s="5">
        <v>162178</v>
      </c>
      <c r="G12" s="5">
        <v>555</v>
      </c>
      <c r="H12" s="5">
        <f t="shared" si="0"/>
        <v>297990</v>
      </c>
      <c r="I12" s="30">
        <f t="shared" si="1"/>
        <v>0.45389778180475854</v>
      </c>
      <c r="J12" s="30">
        <f t="shared" si="2"/>
        <v>0.13703433707052057</v>
      </c>
      <c r="K12" s="30">
        <f t="shared" si="3"/>
        <v>0.97890375551163145</v>
      </c>
      <c r="L12" s="30">
        <f t="shared" si="4"/>
        <v>0.24041374352942274</v>
      </c>
      <c r="M12" s="30">
        <v>0.13663083730356601</v>
      </c>
      <c r="N12" s="11" t="s">
        <v>15</v>
      </c>
      <c r="O12" s="10" t="s">
        <v>70</v>
      </c>
    </row>
    <row r="13" spans="1:15" s="10" customFormat="1" x14ac:dyDescent="0.4">
      <c r="A13" s="8">
        <v>6</v>
      </c>
      <c r="B13" s="8" t="s">
        <v>26</v>
      </c>
      <c r="C13" s="8" t="s">
        <v>160</v>
      </c>
      <c r="D13" s="5">
        <v>25833</v>
      </c>
      <c r="E13" s="5">
        <v>37496</v>
      </c>
      <c r="F13" s="5">
        <v>234186</v>
      </c>
      <c r="G13" s="5">
        <v>475</v>
      </c>
      <c r="H13" s="5">
        <f t="shared" si="0"/>
        <v>297990</v>
      </c>
      <c r="I13" s="30">
        <f t="shared" si="1"/>
        <v>0.21252055438101949</v>
      </c>
      <c r="J13" s="30">
        <f t="shared" si="2"/>
        <v>9.9350432083809254E-2</v>
      </c>
      <c r="K13" s="30">
        <f t="shared" si="3"/>
        <v>0.98194465561806299</v>
      </c>
      <c r="L13" s="30">
        <f t="shared" si="4"/>
        <v>0.1804440377610215</v>
      </c>
      <c r="M13" s="30">
        <v>9.9169270693374806E-2</v>
      </c>
      <c r="N13" s="11" t="s">
        <v>15</v>
      </c>
      <c r="O13" s="10" t="s">
        <v>72</v>
      </c>
    </row>
    <row r="14" spans="1:15" s="10" customFormat="1" x14ac:dyDescent="0.4">
      <c r="A14" s="8">
        <v>6</v>
      </c>
      <c r="B14" s="8" t="s">
        <v>34</v>
      </c>
      <c r="C14" s="8" t="s">
        <v>161</v>
      </c>
      <c r="D14" s="5">
        <v>25832</v>
      </c>
      <c r="E14" s="5">
        <v>41178</v>
      </c>
      <c r="F14" s="5">
        <v>230504</v>
      </c>
      <c r="G14" s="5">
        <v>476</v>
      </c>
      <c r="H14" s="5">
        <f t="shared" si="0"/>
        <v>297990</v>
      </c>
      <c r="I14" s="30">
        <f t="shared" si="1"/>
        <v>0.22487331789657372</v>
      </c>
      <c r="J14" s="30">
        <f t="shared" si="2"/>
        <v>0.10077398414580863</v>
      </c>
      <c r="K14" s="30">
        <f t="shared" si="3"/>
        <v>0.98190664436673258</v>
      </c>
      <c r="L14" s="30">
        <f t="shared" si="4"/>
        <v>0.18278824245340428</v>
      </c>
      <c r="M14" s="30">
        <v>0.10058719997507901</v>
      </c>
      <c r="N14" s="11" t="s">
        <v>15</v>
      </c>
      <c r="O14" s="10" t="s">
        <v>74</v>
      </c>
    </row>
    <row r="15" spans="1:15" s="10" customFormat="1" x14ac:dyDescent="0.4">
      <c r="A15" s="8">
        <v>7</v>
      </c>
      <c r="B15" s="8" t="s">
        <v>26</v>
      </c>
      <c r="C15" s="8" t="s">
        <v>162</v>
      </c>
      <c r="D15" s="5">
        <v>25833</v>
      </c>
      <c r="E15" s="5">
        <v>23649</v>
      </c>
      <c r="F15" s="5">
        <v>248033</v>
      </c>
      <c r="G15" s="5">
        <v>475</v>
      </c>
      <c r="H15" s="5">
        <f t="shared" si="0"/>
        <v>297990</v>
      </c>
      <c r="I15" s="30">
        <f t="shared" si="1"/>
        <v>0.16605255209906372</v>
      </c>
      <c r="J15" s="30">
        <f t="shared" si="2"/>
        <v>9.4327152695113672E-2</v>
      </c>
      <c r="K15" s="30">
        <f t="shared" si="3"/>
        <v>0.98194465561806299</v>
      </c>
      <c r="L15" s="30">
        <f t="shared" si="4"/>
        <v>0.17212017030122528</v>
      </c>
      <c r="M15" s="30">
        <v>9.4163832602491004E-2</v>
      </c>
      <c r="N15" s="11" t="s">
        <v>15</v>
      </c>
      <c r="O15" s="10" t="s">
        <v>76</v>
      </c>
    </row>
    <row r="16" spans="1:15" s="10" customFormat="1" x14ac:dyDescent="0.4">
      <c r="A16" s="8">
        <v>8</v>
      </c>
      <c r="B16" s="8" t="s">
        <v>150</v>
      </c>
      <c r="C16" s="8"/>
      <c r="D16" s="5"/>
      <c r="E16" s="5"/>
      <c r="F16" s="5"/>
      <c r="G16" s="5"/>
      <c r="H16" s="5"/>
      <c r="I16" s="30"/>
      <c r="J16" s="30"/>
      <c r="K16" s="30"/>
      <c r="L16" s="30"/>
      <c r="M16" s="30"/>
      <c r="N16" s="4"/>
      <c r="O16" s="4"/>
    </row>
    <row r="17" spans="1:15" s="10" customFormat="1" x14ac:dyDescent="0.4">
      <c r="A17" s="8">
        <v>9</v>
      </c>
      <c r="B17" s="8" t="s">
        <v>29</v>
      </c>
      <c r="C17" s="8" t="s">
        <v>163</v>
      </c>
      <c r="D17" s="5">
        <v>25833</v>
      </c>
      <c r="E17" s="5">
        <v>16609</v>
      </c>
      <c r="F17" s="5">
        <v>255073</v>
      </c>
      <c r="G17" s="5">
        <v>475</v>
      </c>
      <c r="H17" s="5">
        <f t="shared" si="0"/>
        <v>297990</v>
      </c>
      <c r="I17" s="30">
        <f t="shared" si="1"/>
        <v>0.14242759824155174</v>
      </c>
      <c r="J17" s="30">
        <f t="shared" si="2"/>
        <v>9.1963147814571419E-2</v>
      </c>
      <c r="K17" s="30">
        <f t="shared" si="3"/>
        <v>0.98194465561806299</v>
      </c>
      <c r="L17" s="30">
        <f t="shared" si="4"/>
        <v>0.16817592948238036</v>
      </c>
      <c r="M17" s="30">
        <v>9.1807904584886593E-2</v>
      </c>
      <c r="N17" s="11" t="s">
        <v>15</v>
      </c>
      <c r="O17" s="10" t="s">
        <v>78</v>
      </c>
    </row>
    <row r="18" spans="1:15" s="10" customFormat="1" x14ac:dyDescent="0.4">
      <c r="A18" s="8">
        <v>10</v>
      </c>
      <c r="B18" s="8" t="s">
        <v>26</v>
      </c>
      <c r="C18" s="8" t="s">
        <v>164</v>
      </c>
      <c r="D18" s="5">
        <v>25833</v>
      </c>
      <c r="E18" s="5">
        <v>20488</v>
      </c>
      <c r="F18" s="5">
        <v>251194</v>
      </c>
      <c r="G18" s="5">
        <v>475</v>
      </c>
      <c r="H18" s="5">
        <f t="shared" si="0"/>
        <v>297990</v>
      </c>
      <c r="I18" s="30">
        <f t="shared" si="1"/>
        <v>0.15544481358434847</v>
      </c>
      <c r="J18" s="30">
        <f t="shared" si="2"/>
        <v>9.3250838365935451E-2</v>
      </c>
      <c r="K18" s="30">
        <f t="shared" si="3"/>
        <v>0.98194465561806299</v>
      </c>
      <c r="L18" s="30">
        <f t="shared" si="4"/>
        <v>0.17032653666738096</v>
      </c>
      <c r="M18" s="30">
        <v>9.3091220964173202E-2</v>
      </c>
      <c r="N18" s="11" t="s">
        <v>15</v>
      </c>
      <c r="O18" s="10" t="s">
        <v>80</v>
      </c>
    </row>
    <row r="19" spans="1:15" s="10" customFormat="1" x14ac:dyDescent="0.4">
      <c r="A19" s="13">
        <v>11</v>
      </c>
      <c r="B19" s="8" t="s">
        <v>26</v>
      </c>
      <c r="C19" s="8" t="s">
        <v>165</v>
      </c>
      <c r="D19" s="5">
        <v>25833</v>
      </c>
      <c r="E19" s="5">
        <v>15710</v>
      </c>
      <c r="F19" s="5">
        <v>255972</v>
      </c>
      <c r="G19" s="5">
        <v>475</v>
      </c>
      <c r="H19" s="5">
        <f t="shared" si="0"/>
        <v>297990</v>
      </c>
      <c r="I19" s="30">
        <f t="shared" si="1"/>
        <v>0.13941071848048592</v>
      </c>
      <c r="J19" s="30">
        <f t="shared" si="2"/>
        <v>9.1669771650609466E-2</v>
      </c>
      <c r="K19" s="30">
        <f t="shared" si="3"/>
        <v>0.98194465561806299</v>
      </c>
      <c r="L19" s="30">
        <f t="shared" si="4"/>
        <v>0.16768523236604752</v>
      </c>
      <c r="M19" s="30">
        <v>9.1515516508431302E-2</v>
      </c>
      <c r="N19" s="11" t="s">
        <v>15</v>
      </c>
      <c r="O19" s="10" t="s">
        <v>82</v>
      </c>
    </row>
    <row r="20" spans="1:15" s="10" customFormat="1" x14ac:dyDescent="0.4">
      <c r="A20" s="8">
        <v>12</v>
      </c>
      <c r="B20" s="8" t="s">
        <v>26</v>
      </c>
      <c r="C20" s="8" t="s">
        <v>166</v>
      </c>
      <c r="D20" s="5">
        <v>25833</v>
      </c>
      <c r="E20" s="5">
        <v>16398</v>
      </c>
      <c r="F20" s="5">
        <v>255284</v>
      </c>
      <c r="G20" s="5">
        <v>475</v>
      </c>
      <c r="H20" s="5">
        <f t="shared" ref="H20:H25" si="10">SUM(D20:G20)</f>
        <v>297990</v>
      </c>
      <c r="I20" s="30">
        <f t="shared" ref="I20:I25" si="11">(D20+E20)/(D20+E20+F20+G20)</f>
        <v>0.14171952078928823</v>
      </c>
      <c r="J20" s="30">
        <f t="shared" ref="J20:J25" si="12">D20/(D20+F20)</f>
        <v>9.1894122376092513E-2</v>
      </c>
      <c r="K20" s="30">
        <f t="shared" ref="K20:K25" si="13">D20/(D20+G20)</f>
        <v>0.98194465561806299</v>
      </c>
      <c r="L20" s="30">
        <f t="shared" ref="L20:L25" si="14">(2*D20)/(2*D20+F20+G20)</f>
        <v>0.16806050256160038</v>
      </c>
      <c r="M20" s="30">
        <v>9.1739111906588205E-2</v>
      </c>
      <c r="N20" s="10" t="s">
        <v>15</v>
      </c>
      <c r="O20" s="10" t="s">
        <v>120</v>
      </c>
    </row>
    <row r="21" spans="1:15" s="10" customFormat="1" x14ac:dyDescent="0.4">
      <c r="A21" s="8">
        <v>12</v>
      </c>
      <c r="B21" s="8" t="s">
        <v>34</v>
      </c>
      <c r="C21" s="8" t="s">
        <v>167</v>
      </c>
      <c r="D21" s="5">
        <v>25715</v>
      </c>
      <c r="E21" s="5">
        <v>57578</v>
      </c>
      <c r="F21" s="5">
        <v>214104</v>
      </c>
      <c r="G21" s="5">
        <v>593</v>
      </c>
      <c r="H21" s="5">
        <f t="shared" si="10"/>
        <v>297990</v>
      </c>
      <c r="I21" s="30">
        <f t="shared" si="11"/>
        <v>0.27951609114399811</v>
      </c>
      <c r="J21" s="30">
        <f t="shared" si="12"/>
        <v>0.10722670013635283</v>
      </c>
      <c r="K21" s="30">
        <f t="shared" si="13"/>
        <v>0.97745932796107649</v>
      </c>
      <c r="L21" s="30">
        <f t="shared" si="14"/>
        <v>0.19325359696686167</v>
      </c>
      <c r="M21" s="30">
        <v>0.106962214864482</v>
      </c>
      <c r="N21" s="10" t="s">
        <v>15</v>
      </c>
      <c r="O21" s="10" t="s">
        <v>124</v>
      </c>
    </row>
    <row r="22" spans="1:15" s="10" customFormat="1" x14ac:dyDescent="0.4">
      <c r="A22" s="8">
        <v>12</v>
      </c>
      <c r="B22" s="8" t="s">
        <v>50</v>
      </c>
      <c r="C22" s="8" t="s">
        <v>168</v>
      </c>
      <c r="D22" s="5">
        <v>20066</v>
      </c>
      <c r="E22" s="5">
        <v>167616</v>
      </c>
      <c r="F22" s="5">
        <v>104066</v>
      </c>
      <c r="G22" s="5">
        <v>6242</v>
      </c>
      <c r="H22" s="5">
        <f t="shared" si="10"/>
        <v>297990</v>
      </c>
      <c r="I22" s="30">
        <f t="shared" si="11"/>
        <v>0.62982650424510889</v>
      </c>
      <c r="J22" s="30">
        <f t="shared" si="12"/>
        <v>0.16165050107949602</v>
      </c>
      <c r="K22" s="30">
        <f t="shared" si="13"/>
        <v>0.76273376919568192</v>
      </c>
      <c r="L22" s="30">
        <f t="shared" si="14"/>
        <v>0.26676415846849244</v>
      </c>
      <c r="M22" s="30">
        <v>0.15391105588537499</v>
      </c>
      <c r="N22" s="10" t="s">
        <v>15</v>
      </c>
      <c r="O22" s="10" t="s">
        <v>128</v>
      </c>
    </row>
    <row r="23" spans="1:15" s="10" customFormat="1" x14ac:dyDescent="0.4">
      <c r="A23" s="8">
        <v>13</v>
      </c>
      <c r="B23" s="8" t="s">
        <v>26</v>
      </c>
      <c r="C23" s="8" t="s">
        <v>169</v>
      </c>
      <c r="D23" s="5">
        <v>25833</v>
      </c>
      <c r="E23" s="5">
        <v>15413</v>
      </c>
      <c r="F23" s="5">
        <v>256269</v>
      </c>
      <c r="G23" s="5">
        <v>475</v>
      </c>
      <c r="H23" s="5">
        <f t="shared" si="10"/>
        <v>297990</v>
      </c>
      <c r="I23" s="30">
        <f t="shared" si="11"/>
        <v>0.13841404073962213</v>
      </c>
      <c r="J23" s="30">
        <f t="shared" si="12"/>
        <v>9.1573260735478654E-2</v>
      </c>
      <c r="K23" s="30">
        <f t="shared" si="13"/>
        <v>0.98194465561806299</v>
      </c>
      <c r="L23" s="30">
        <f t="shared" si="14"/>
        <v>0.16752375085113971</v>
      </c>
      <c r="M23" s="30">
        <v>9.1419329952543898E-2</v>
      </c>
      <c r="N23" s="10" t="s">
        <v>15</v>
      </c>
      <c r="O23" s="10" t="s">
        <v>138</v>
      </c>
    </row>
    <row r="24" spans="1:15" s="10" customFormat="1" x14ac:dyDescent="0.4">
      <c r="A24" s="8">
        <v>13</v>
      </c>
      <c r="B24" s="8" t="s">
        <v>34</v>
      </c>
      <c r="C24" s="8" t="s">
        <v>170</v>
      </c>
      <c r="D24" s="5">
        <v>25184</v>
      </c>
      <c r="E24" s="5">
        <v>65768</v>
      </c>
      <c r="F24" s="5">
        <v>205914</v>
      </c>
      <c r="G24" s="5">
        <v>1124</v>
      </c>
      <c r="H24" s="5">
        <f t="shared" si="10"/>
        <v>297990</v>
      </c>
      <c r="I24" s="30">
        <f t="shared" si="11"/>
        <v>0.30521829591597033</v>
      </c>
      <c r="J24" s="30">
        <f t="shared" si="12"/>
        <v>0.1089754130282391</v>
      </c>
      <c r="K24" s="30">
        <f t="shared" si="13"/>
        <v>0.95727535350463733</v>
      </c>
      <c r="L24" s="30">
        <f t="shared" si="14"/>
        <v>0.19567531448373388</v>
      </c>
      <c r="M24" s="30">
        <v>0.108447950667895</v>
      </c>
      <c r="N24" s="10" t="s">
        <v>15</v>
      </c>
      <c r="O24" s="10" t="s">
        <v>142</v>
      </c>
    </row>
    <row r="25" spans="1:15" s="10" customFormat="1" x14ac:dyDescent="0.4">
      <c r="A25" s="8">
        <v>13</v>
      </c>
      <c r="B25" s="8" t="s">
        <v>50</v>
      </c>
      <c r="C25" s="8" t="s">
        <v>171</v>
      </c>
      <c r="D25" s="5">
        <v>24096</v>
      </c>
      <c r="E25" s="5">
        <v>157741</v>
      </c>
      <c r="F25" s="5">
        <v>113941</v>
      </c>
      <c r="G25" s="5">
        <v>2212</v>
      </c>
      <c r="H25" s="5">
        <f t="shared" si="10"/>
        <v>297990</v>
      </c>
      <c r="I25" s="30">
        <f t="shared" si="11"/>
        <v>0.61021175207221723</v>
      </c>
      <c r="J25" s="30">
        <f t="shared" si="12"/>
        <v>0.17456189282583656</v>
      </c>
      <c r="K25" s="30">
        <f t="shared" si="13"/>
        <v>0.91591911205716892</v>
      </c>
      <c r="L25" s="30">
        <f t="shared" si="14"/>
        <v>0.29323678846329371</v>
      </c>
      <c r="M25" s="30">
        <v>0.17180871164856701</v>
      </c>
      <c r="N25" s="10" t="s">
        <v>15</v>
      </c>
      <c r="O25" s="10" t="s">
        <v>146</v>
      </c>
    </row>
    <row r="26" spans="1:15" s="10" customFormat="1" x14ac:dyDescent="0.4">
      <c r="A26" s="8">
        <v>14</v>
      </c>
      <c r="B26" s="8" t="s">
        <v>151</v>
      </c>
      <c r="C26" s="8"/>
      <c r="D26" s="5"/>
      <c r="E26" s="5"/>
      <c r="F26" s="5"/>
      <c r="G26" s="5"/>
      <c r="H26" s="5"/>
      <c r="I26" s="6"/>
      <c r="J26" s="6"/>
      <c r="K26" s="6"/>
      <c r="L26" s="6"/>
      <c r="M26" s="6"/>
    </row>
    <row r="27" spans="1:15" s="10" customFormat="1" x14ac:dyDescent="0.4">
      <c r="A27" s="8">
        <v>15</v>
      </c>
      <c r="B27" s="8" t="s">
        <v>152</v>
      </c>
      <c r="C27" s="8"/>
      <c r="D27" s="5"/>
      <c r="E27" s="5"/>
      <c r="F27" s="5"/>
      <c r="G27" s="5"/>
      <c r="H27" s="5"/>
      <c r="I27" s="6"/>
      <c r="J27" s="6"/>
      <c r="K27" s="6"/>
      <c r="L27" s="6"/>
      <c r="M27" s="6"/>
    </row>
    <row r="28" spans="1:15" s="10" customFormat="1" x14ac:dyDescent="0.4">
      <c r="A28" s="8">
        <v>16</v>
      </c>
      <c r="B28" s="8" t="s">
        <v>151</v>
      </c>
      <c r="C28" s="8"/>
      <c r="D28" s="5"/>
      <c r="E28" s="5"/>
      <c r="F28" s="5"/>
      <c r="G28" s="5"/>
      <c r="H28" s="5"/>
      <c r="I28" s="6"/>
      <c r="J28" s="6"/>
      <c r="K28" s="6"/>
      <c r="L28" s="6"/>
      <c r="M28" s="6"/>
    </row>
    <row r="29" spans="1:15" s="10" customFormat="1" x14ac:dyDescent="0.4">
      <c r="A29" s="8">
        <v>17</v>
      </c>
      <c r="B29" s="8" t="s">
        <v>152</v>
      </c>
      <c r="C29" s="8"/>
      <c r="D29" s="5"/>
      <c r="E29" s="5"/>
      <c r="F29" s="5"/>
      <c r="G29" s="5"/>
      <c r="H29" s="5"/>
      <c r="I29" s="6"/>
      <c r="J29" s="6"/>
      <c r="K29" s="6"/>
      <c r="L29" s="6"/>
      <c r="M29" s="6"/>
    </row>
    <row r="30" spans="1:15" s="10" customFormat="1" x14ac:dyDescent="0.4">
      <c r="A30" s="8"/>
      <c r="B30" s="8"/>
      <c r="C30" s="8"/>
      <c r="D30" s="5"/>
      <c r="E30" s="5"/>
      <c r="F30" s="5"/>
      <c r="G30" s="5"/>
      <c r="H30" s="5"/>
      <c r="I30" s="6"/>
      <c r="J30" s="6"/>
      <c r="K30" s="6"/>
      <c r="L30" s="6"/>
      <c r="M30" s="6"/>
    </row>
    <row r="31" spans="1:15" s="10" customFormat="1" x14ac:dyDescent="0.4">
      <c r="A31" s="8"/>
      <c r="B31" s="8"/>
      <c r="C31" s="8"/>
      <c r="D31" s="5"/>
      <c r="E31" s="5"/>
      <c r="F31" s="5"/>
      <c r="G31" s="5"/>
      <c r="H31" s="5"/>
      <c r="I31" s="6"/>
      <c r="J31" s="6"/>
      <c r="K31" s="6"/>
      <c r="L31" s="6"/>
      <c r="M31" s="6"/>
    </row>
    <row r="32" spans="1:15" s="10" customFormat="1" x14ac:dyDescent="0.4">
      <c r="A32" s="17" t="s">
        <v>174</v>
      </c>
      <c r="B32" s="12"/>
      <c r="C32" s="12"/>
      <c r="D32" s="16"/>
      <c r="E32" s="16"/>
      <c r="F32" s="16"/>
      <c r="G32" s="16"/>
      <c r="H32" s="16"/>
      <c r="I32" s="16">
        <f>I12/I3-1</f>
        <v>2.9345201733717308</v>
      </c>
      <c r="J32" s="16">
        <f>J12/J3-1</f>
        <v>0.53944605686098668</v>
      </c>
      <c r="K32" s="16">
        <f>K12/K3-1</f>
        <v>2.1012490758394176E-3</v>
      </c>
      <c r="L32" s="16">
        <f>L12/L3-1</f>
        <v>0.47346149194418041</v>
      </c>
      <c r="M32" s="16">
        <f>M12/M3-1</f>
        <v>0.53815093201950659</v>
      </c>
      <c r="N32" s="17"/>
      <c r="O32" s="17"/>
    </row>
    <row r="33" spans="1:15" s="10" customFormat="1" x14ac:dyDescent="0.4">
      <c r="A33" s="17" t="s">
        <v>173</v>
      </c>
      <c r="B33" s="12"/>
      <c r="C33" s="12"/>
      <c r="D33" s="24"/>
      <c r="E33" s="24"/>
      <c r="F33" s="24"/>
      <c r="G33" s="24"/>
      <c r="H33" s="12"/>
      <c r="I33" s="25">
        <f>I12-I3</f>
        <v>0.33853485016275714</v>
      </c>
      <c r="J33" s="25">
        <f>J12-J3</f>
        <v>4.8018982190245682E-2</v>
      </c>
      <c r="K33" s="25">
        <f>K12-K3</f>
        <v>2.0526075718412251E-3</v>
      </c>
      <c r="L33" s="25">
        <f>L12-L3</f>
        <v>7.7251187301227542E-2</v>
      </c>
      <c r="M33" s="25">
        <f>M12-M3</f>
        <v>4.7802859203798315E-2</v>
      </c>
      <c r="N33" s="17"/>
      <c r="O33" s="17"/>
    </row>
    <row r="34" spans="1:15" s="10" customFormat="1" x14ac:dyDescent="0.4">
      <c r="A34" s="8"/>
      <c r="B34" s="8"/>
      <c r="C34" s="8"/>
      <c r="D34" s="5"/>
      <c r="E34" s="5"/>
      <c r="F34" s="5"/>
      <c r="G34" s="5"/>
      <c r="H34" s="8"/>
      <c r="I34" s="6"/>
      <c r="J34" s="6"/>
      <c r="K34" s="6"/>
      <c r="L34" s="6"/>
      <c r="M34" s="6"/>
    </row>
    <row r="35" spans="1:15" s="10" customFormat="1" x14ac:dyDescent="0.4">
      <c r="A35" s="8"/>
      <c r="B35" s="8"/>
      <c r="C35" s="8"/>
      <c r="D35" s="8"/>
      <c r="E35" s="8"/>
      <c r="F35" s="8"/>
      <c r="G35" s="8"/>
      <c r="H35" s="8"/>
      <c r="I35" s="6"/>
      <c r="J35" s="6"/>
      <c r="K35" s="6"/>
      <c r="L35" s="6"/>
      <c r="M35" s="6"/>
    </row>
    <row r="36" spans="1:15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5" s="10" customFormat="1" x14ac:dyDescent="0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conditionalFormatting sqref="D3:D15 D17:D31">
    <cfRule type="top10" dxfId="143" priority="35" bottom="1" rank="1"/>
    <cfRule type="top10" dxfId="142" priority="36" rank="1"/>
  </conditionalFormatting>
  <conditionalFormatting sqref="E3:E15 E17:E31">
    <cfRule type="top10" dxfId="141" priority="33" bottom="1" rank="1"/>
    <cfRule type="top10" dxfId="140" priority="34" rank="1"/>
  </conditionalFormatting>
  <conditionalFormatting sqref="F3:F15 F17:F31">
    <cfRule type="top10" dxfId="139" priority="31" bottom="1" rank="1"/>
    <cfRule type="top10" dxfId="138" priority="32" rank="1"/>
  </conditionalFormatting>
  <conditionalFormatting sqref="G3:G15 G17:G31">
    <cfRule type="top10" dxfId="137" priority="29" bottom="1" rank="1"/>
    <cfRule type="top10" dxfId="136" priority="30" rank="1"/>
  </conditionalFormatting>
  <conditionalFormatting sqref="I3:I15 I17:I31">
    <cfRule type="top10" dxfId="135" priority="27" bottom="1" rank="1"/>
    <cfRule type="top10" dxfId="134" priority="28" rank="1"/>
  </conditionalFormatting>
  <conditionalFormatting sqref="J3:J15 J17:J31">
    <cfRule type="top10" dxfId="133" priority="25" bottom="1" rank="1"/>
    <cfRule type="top10" dxfId="132" priority="26" rank="1"/>
  </conditionalFormatting>
  <conditionalFormatting sqref="K3:K15 K17:K31">
    <cfRule type="top10" dxfId="131" priority="23" bottom="1" rank="1"/>
    <cfRule type="top10" dxfId="130" priority="24" rank="1"/>
  </conditionalFormatting>
  <conditionalFormatting sqref="L3:L15 L17:L31">
    <cfRule type="top10" dxfId="129" priority="21" bottom="1" rank="1"/>
    <cfRule type="top10" dxfId="128" priority="22" rank="1"/>
  </conditionalFormatting>
  <conditionalFormatting sqref="M3:M15 M17:M31">
    <cfRule type="top10" dxfId="127" priority="19" bottom="1" rank="1"/>
    <cfRule type="top10" dxfId="126" priority="20" rank="1"/>
  </conditionalFormatting>
  <conditionalFormatting sqref="I16">
    <cfRule type="top10" dxfId="125" priority="17" bottom="1" rank="1"/>
    <cfRule type="top10" dxfId="124" priority="18" rank="1"/>
  </conditionalFormatting>
  <conditionalFormatting sqref="J16">
    <cfRule type="top10" dxfId="123" priority="15" bottom="1" rank="1"/>
    <cfRule type="top10" dxfId="122" priority="16" rank="1"/>
  </conditionalFormatting>
  <conditionalFormatting sqref="D16">
    <cfRule type="top10" dxfId="121" priority="13" bottom="1" rank="1"/>
    <cfRule type="top10" dxfId="120" priority="14" rank="1"/>
  </conditionalFormatting>
  <conditionalFormatting sqref="E16">
    <cfRule type="top10" dxfId="119" priority="11" bottom="1" rank="1"/>
    <cfRule type="top10" dxfId="118" priority="12" rank="1"/>
  </conditionalFormatting>
  <conditionalFormatting sqref="F16">
    <cfRule type="top10" dxfId="117" priority="9" bottom="1" rank="1"/>
    <cfRule type="top10" dxfId="116" priority="10" rank="1"/>
  </conditionalFormatting>
  <conditionalFormatting sqref="G16">
    <cfRule type="top10" dxfId="115" priority="7" bottom="1" rank="1"/>
    <cfRule type="top10" dxfId="114" priority="8" rank="1"/>
  </conditionalFormatting>
  <conditionalFormatting sqref="K16">
    <cfRule type="top10" dxfId="113" priority="5" bottom="1" rank="1"/>
    <cfRule type="top10" dxfId="112" priority="6" rank="1"/>
  </conditionalFormatting>
  <conditionalFormatting sqref="L16">
    <cfRule type="top10" dxfId="111" priority="3" bottom="1" rank="1"/>
    <cfRule type="top10" dxfId="110" priority="4" rank="1"/>
  </conditionalFormatting>
  <conditionalFormatting sqref="M16">
    <cfRule type="top10" dxfId="109" priority="1" bottom="1" rank="1"/>
    <cfRule type="top10" dxfId="108" priority="2" rank="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CB31-0910-4434-AEAD-162F859D418A}">
  <dimension ref="A1:O37"/>
  <sheetViews>
    <sheetView zoomScale="90" zoomScaleNormal="90" workbookViewId="0">
      <selection activeCell="I17" sqref="I17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5" x14ac:dyDescent="0.4">
      <c r="A1" s="7" t="s">
        <v>22</v>
      </c>
    </row>
    <row r="2" spans="1:15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5" s="10" customFormat="1" x14ac:dyDescent="0.4">
      <c r="A3" s="8">
        <v>0</v>
      </c>
      <c r="B3" s="8" t="s">
        <v>24</v>
      </c>
      <c r="C3" s="8" t="s">
        <v>153</v>
      </c>
      <c r="D3" s="5">
        <v>85163</v>
      </c>
      <c r="E3" s="5">
        <v>5998</v>
      </c>
      <c r="F3" s="5">
        <v>203548</v>
      </c>
      <c r="G3" s="5">
        <v>3281</v>
      </c>
      <c r="H3" s="5">
        <f>SUM(D3:G3)</f>
        <v>297990</v>
      </c>
      <c r="I3" s="30">
        <f>(D3+E3)/(D3+E3+F3+G3)</f>
        <v>0.30591966173361523</v>
      </c>
      <c r="J3" s="15">
        <f>D3/(D3+F3)</f>
        <v>0.29497663753719117</v>
      </c>
      <c r="K3" s="30">
        <f>D3/(D3+G3)</f>
        <v>0.96290307991497448</v>
      </c>
      <c r="L3" s="30">
        <f>(2*D3)/(2*D3+F3+G3)</f>
        <v>0.45160742930625342</v>
      </c>
      <c r="M3" s="30">
        <v>0.29166210033151502</v>
      </c>
      <c r="N3" s="4"/>
      <c r="O3" s="4" t="s">
        <v>53</v>
      </c>
    </row>
    <row r="4" spans="1:15" s="10" customFormat="1" x14ac:dyDescent="0.4">
      <c r="A4" s="8">
        <v>0</v>
      </c>
      <c r="B4" s="8" t="s">
        <v>25</v>
      </c>
      <c r="C4" s="8" t="s">
        <v>153</v>
      </c>
      <c r="D4" s="5">
        <v>83964</v>
      </c>
      <c r="E4" s="5">
        <v>8918</v>
      </c>
      <c r="F4" s="5">
        <v>200628</v>
      </c>
      <c r="G4" s="5">
        <v>4480</v>
      </c>
      <c r="H4" s="5">
        <f>SUM(D4:G4)</f>
        <v>297990</v>
      </c>
      <c r="I4" s="30">
        <f>(D4+E4)/(D4+E4+F4+G4)</f>
        <v>0.31169502332293031</v>
      </c>
      <c r="J4" s="30">
        <f>D4/(D4+F4)</f>
        <v>0.29503288918873333</v>
      </c>
      <c r="K4" s="30">
        <f>D4/(D4+G4)</f>
        <v>0.94934647912803583</v>
      </c>
      <c r="L4" s="30">
        <f>(2*D4)/(2*D4+F4+G4)</f>
        <v>0.45016566765674093</v>
      </c>
      <c r="M4" s="30">
        <v>0.29046050810870599</v>
      </c>
      <c r="N4" s="11" t="s">
        <v>15</v>
      </c>
      <c r="O4" s="10" t="s">
        <v>54</v>
      </c>
    </row>
    <row r="5" spans="1:15" s="10" customFormat="1" x14ac:dyDescent="0.4">
      <c r="A5" s="8">
        <v>1</v>
      </c>
      <c r="B5" s="8" t="s">
        <v>47</v>
      </c>
      <c r="C5" s="8"/>
      <c r="D5" s="5"/>
      <c r="E5" s="5"/>
      <c r="F5" s="5"/>
      <c r="G5" s="5"/>
      <c r="H5" s="5"/>
      <c r="I5" s="30"/>
      <c r="J5" s="30"/>
      <c r="K5" s="30"/>
      <c r="L5" s="30"/>
      <c r="M5" s="30"/>
    </row>
    <row r="6" spans="1:15" s="10" customFormat="1" x14ac:dyDescent="0.4">
      <c r="A6" s="8">
        <v>2</v>
      </c>
      <c r="B6" s="8" t="s">
        <v>47</v>
      </c>
      <c r="C6" s="8"/>
      <c r="D6" s="5"/>
      <c r="E6" s="5"/>
      <c r="F6" s="5"/>
      <c r="G6" s="5"/>
      <c r="H6" s="5"/>
      <c r="I6" s="30"/>
      <c r="J6" s="30"/>
      <c r="K6" s="30"/>
      <c r="L6" s="30"/>
      <c r="M6" s="30"/>
    </row>
    <row r="7" spans="1:15" s="10" customFormat="1" x14ac:dyDescent="0.4">
      <c r="A7" s="8">
        <v>3</v>
      </c>
      <c r="B7" s="8" t="s">
        <v>56</v>
      </c>
      <c r="C7" s="8" t="s">
        <v>154</v>
      </c>
      <c r="D7" s="5">
        <v>85163</v>
      </c>
      <c r="E7" s="5">
        <v>8348</v>
      </c>
      <c r="F7" s="5">
        <v>201198</v>
      </c>
      <c r="G7" s="5">
        <v>3281</v>
      </c>
      <c r="H7" s="5">
        <f t="shared" ref="H7:H19" si="0">SUM(D7:G7)</f>
        <v>297990</v>
      </c>
      <c r="I7" s="30">
        <f t="shared" ref="I7:I19" si="1">(D7+E7)/(D7+E7+F7+G7)</f>
        <v>0.3138058324104836</v>
      </c>
      <c r="J7" s="30">
        <f t="shared" ref="J7:J19" si="2">D7/(D7+F7)</f>
        <v>0.29739734111837857</v>
      </c>
      <c r="K7" s="30">
        <f t="shared" ref="K7:K19" si="3">D7/(D7+G7)</f>
        <v>0.96290307991497448</v>
      </c>
      <c r="L7" s="30">
        <f t="shared" ref="L7:L19" si="4">(2*D7)/(2*D7+F7+G7)</f>
        <v>0.45443897493363217</v>
      </c>
      <c r="M7" s="30">
        <v>0.29402849034325101</v>
      </c>
      <c r="O7" s="10" t="s">
        <v>59</v>
      </c>
    </row>
    <row r="8" spans="1:15" s="10" customFormat="1" x14ac:dyDescent="0.4">
      <c r="A8" s="8">
        <v>3</v>
      </c>
      <c r="B8" s="8" t="s">
        <v>57</v>
      </c>
      <c r="C8" s="8" t="s">
        <v>155</v>
      </c>
      <c r="D8" s="5">
        <v>85163</v>
      </c>
      <c r="E8" s="5">
        <v>16498</v>
      </c>
      <c r="F8" s="5">
        <v>193048</v>
      </c>
      <c r="G8" s="5">
        <v>3281</v>
      </c>
      <c r="H8" s="5">
        <f t="shared" si="0"/>
        <v>297990</v>
      </c>
      <c r="I8" s="30">
        <f t="shared" si="1"/>
        <v>0.34115574348132488</v>
      </c>
      <c r="J8" s="30">
        <f t="shared" si="2"/>
        <v>0.3061093917925603</v>
      </c>
      <c r="K8" s="30">
        <f t="shared" si="3"/>
        <v>0.96290307991497448</v>
      </c>
      <c r="L8" s="30">
        <f t="shared" si="4"/>
        <v>0.46454023537112543</v>
      </c>
      <c r="M8" s="30">
        <v>0.30254145766131801</v>
      </c>
      <c r="O8" s="10" t="s">
        <v>61</v>
      </c>
    </row>
    <row r="9" spans="1:15" s="10" customFormat="1" x14ac:dyDescent="0.4">
      <c r="A9" s="8">
        <v>3</v>
      </c>
      <c r="B9" s="8" t="s">
        <v>58</v>
      </c>
      <c r="C9" s="8" t="s">
        <v>156</v>
      </c>
      <c r="D9" s="5">
        <v>85163</v>
      </c>
      <c r="E9" s="5">
        <v>5998</v>
      </c>
      <c r="F9" s="5">
        <v>203548</v>
      </c>
      <c r="G9" s="5">
        <v>3281</v>
      </c>
      <c r="H9" s="5">
        <f t="shared" si="0"/>
        <v>297990</v>
      </c>
      <c r="I9" s="30">
        <f t="shared" si="1"/>
        <v>0.30591966173361523</v>
      </c>
      <c r="J9" s="30">
        <f t="shared" si="2"/>
        <v>0.29497663753719117</v>
      </c>
      <c r="K9" s="30">
        <f t="shared" si="3"/>
        <v>0.96290307991497448</v>
      </c>
      <c r="L9" s="30">
        <f t="shared" si="4"/>
        <v>0.45160742930625342</v>
      </c>
      <c r="M9" s="30">
        <v>0.29166210033151502</v>
      </c>
      <c r="O9" s="10" t="s">
        <v>63</v>
      </c>
    </row>
    <row r="10" spans="1:15" s="10" customFormat="1" x14ac:dyDescent="0.4">
      <c r="A10" s="8">
        <v>4</v>
      </c>
      <c r="B10" s="8" t="s">
        <v>26</v>
      </c>
      <c r="C10" s="8" t="s">
        <v>157</v>
      </c>
      <c r="D10" s="5">
        <v>83964</v>
      </c>
      <c r="E10" s="5">
        <v>12770</v>
      </c>
      <c r="F10" s="5">
        <v>196776</v>
      </c>
      <c r="G10" s="5">
        <v>4480</v>
      </c>
      <c r="H10" s="5">
        <f t="shared" si="0"/>
        <v>297990</v>
      </c>
      <c r="I10" s="30">
        <f t="shared" si="1"/>
        <v>0.32462163159837576</v>
      </c>
      <c r="J10" s="30">
        <f t="shared" si="2"/>
        <v>0.29908100021372086</v>
      </c>
      <c r="K10" s="30">
        <f t="shared" si="3"/>
        <v>0.94934647912803583</v>
      </c>
      <c r="L10" s="30">
        <f t="shared" si="4"/>
        <v>0.4548626159313513</v>
      </c>
      <c r="M10" s="30">
        <v>0.294383283079727</v>
      </c>
      <c r="N10" s="11" t="s">
        <v>15</v>
      </c>
      <c r="O10" s="10" t="s">
        <v>65</v>
      </c>
    </row>
    <row r="11" spans="1:15" s="10" customFormat="1" x14ac:dyDescent="0.4">
      <c r="A11" s="8">
        <v>5</v>
      </c>
      <c r="B11" s="8" t="s">
        <v>26</v>
      </c>
      <c r="C11" s="8" t="s">
        <v>158</v>
      </c>
      <c r="D11" s="5">
        <v>83964</v>
      </c>
      <c r="E11" s="5">
        <v>8918</v>
      </c>
      <c r="F11" s="5">
        <v>200628</v>
      </c>
      <c r="G11" s="5">
        <v>4480</v>
      </c>
      <c r="H11" s="5">
        <f t="shared" si="0"/>
        <v>297990</v>
      </c>
      <c r="I11" s="30">
        <f t="shared" si="1"/>
        <v>0.31169502332293031</v>
      </c>
      <c r="J11" s="30">
        <f t="shared" si="2"/>
        <v>0.29503288918873333</v>
      </c>
      <c r="K11" s="30">
        <f t="shared" si="3"/>
        <v>0.94934647912803583</v>
      </c>
      <c r="L11" s="30">
        <f t="shared" si="4"/>
        <v>0.45016566765674093</v>
      </c>
      <c r="M11" s="30">
        <v>0.29046050810870599</v>
      </c>
      <c r="N11" s="11" t="s">
        <v>15</v>
      </c>
      <c r="O11" s="10" t="s">
        <v>69</v>
      </c>
    </row>
    <row r="12" spans="1:15" s="10" customFormat="1" x14ac:dyDescent="0.4">
      <c r="A12" s="13">
        <v>5</v>
      </c>
      <c r="B12" s="8" t="s">
        <v>50</v>
      </c>
      <c r="C12" s="8" t="s">
        <v>159</v>
      </c>
      <c r="D12" s="5">
        <v>80881</v>
      </c>
      <c r="E12" s="5">
        <v>35317</v>
      </c>
      <c r="F12" s="5">
        <v>174229</v>
      </c>
      <c r="G12" s="5">
        <v>7563</v>
      </c>
      <c r="H12" s="5">
        <f t="shared" ref="H12" si="5">SUM(D12:G12)</f>
        <v>297990</v>
      </c>
      <c r="I12" s="30">
        <f t="shared" ref="I12" si="6">(D12+E12)/(D12+E12+F12+G12)</f>
        <v>0.38993925970670157</v>
      </c>
      <c r="J12" s="30">
        <f t="shared" ref="J12" si="7">D12/(D12+F12)</f>
        <v>0.31704362823879895</v>
      </c>
      <c r="K12" s="30">
        <f t="shared" ref="K12" si="8">D12/(D12+G12)</f>
        <v>0.91448826376011938</v>
      </c>
      <c r="L12" s="30">
        <f t="shared" ref="L12" si="9">(2*D12)/(2*D12+F12+G12)</f>
        <v>0.47084883308009806</v>
      </c>
      <c r="M12" s="30">
        <v>0.30791516448207401</v>
      </c>
      <c r="N12" s="11" t="s">
        <v>15</v>
      </c>
      <c r="O12" s="10" t="s">
        <v>71</v>
      </c>
    </row>
    <row r="13" spans="1:15" s="10" customFormat="1" x14ac:dyDescent="0.4">
      <c r="A13" s="8">
        <v>6</v>
      </c>
      <c r="B13" s="8" t="s">
        <v>26</v>
      </c>
      <c r="C13" s="8" t="s">
        <v>160</v>
      </c>
      <c r="D13" s="5">
        <v>83964</v>
      </c>
      <c r="E13" s="5">
        <v>9602</v>
      </c>
      <c r="F13" s="5">
        <v>199944</v>
      </c>
      <c r="G13" s="5">
        <v>4480</v>
      </c>
      <c r="H13" s="5">
        <f t="shared" si="0"/>
        <v>297990</v>
      </c>
      <c r="I13" s="30">
        <f t="shared" si="1"/>
        <v>0.31399040236249537</v>
      </c>
      <c r="J13" s="30">
        <f t="shared" si="2"/>
        <v>0.29574369161841157</v>
      </c>
      <c r="K13" s="30">
        <f t="shared" si="3"/>
        <v>0.94934647912803583</v>
      </c>
      <c r="L13" s="30">
        <f t="shared" si="4"/>
        <v>0.45099260914403577</v>
      </c>
      <c r="M13" s="30">
        <v>0.29114942369308</v>
      </c>
      <c r="N13" s="11" t="s">
        <v>15</v>
      </c>
      <c r="O13" s="10" t="s">
        <v>73</v>
      </c>
    </row>
    <row r="14" spans="1:15" s="10" customFormat="1" x14ac:dyDescent="0.4">
      <c r="A14" s="8">
        <v>6</v>
      </c>
      <c r="B14" s="8" t="s">
        <v>34</v>
      </c>
      <c r="C14" s="8" t="s">
        <v>161</v>
      </c>
      <c r="D14" s="5">
        <v>83963</v>
      </c>
      <c r="E14" s="5">
        <v>12387</v>
      </c>
      <c r="F14" s="5">
        <v>197159</v>
      </c>
      <c r="G14" s="5">
        <v>4481</v>
      </c>
      <c r="H14" s="5">
        <f t="shared" si="0"/>
        <v>297990</v>
      </c>
      <c r="I14" s="30">
        <f t="shared" si="1"/>
        <v>0.3233329977516024</v>
      </c>
      <c r="J14" s="30">
        <f t="shared" si="2"/>
        <v>0.29867103961980918</v>
      </c>
      <c r="K14" s="30">
        <f t="shared" si="3"/>
        <v>0.94933517253855548</v>
      </c>
      <c r="L14" s="30">
        <f t="shared" si="4"/>
        <v>0.45438703776862588</v>
      </c>
      <c r="M14" s="30">
        <v>0.29398500716028803</v>
      </c>
      <c r="N14" s="11" t="s">
        <v>15</v>
      </c>
      <c r="O14" s="10" t="s">
        <v>75</v>
      </c>
    </row>
    <row r="15" spans="1:15" s="10" customFormat="1" x14ac:dyDescent="0.4">
      <c r="A15" s="8">
        <v>7</v>
      </c>
      <c r="B15" s="8" t="s">
        <v>26</v>
      </c>
      <c r="C15" s="8" t="s">
        <v>162</v>
      </c>
      <c r="D15" s="5">
        <v>83964</v>
      </c>
      <c r="E15" s="5">
        <v>8920</v>
      </c>
      <c r="F15" s="5">
        <v>200626</v>
      </c>
      <c r="G15" s="5">
        <v>4480</v>
      </c>
      <c r="H15" s="5">
        <f t="shared" si="0"/>
        <v>297990</v>
      </c>
      <c r="I15" s="30">
        <f t="shared" si="1"/>
        <v>0.31170173495754894</v>
      </c>
      <c r="J15" s="30">
        <f t="shared" si="2"/>
        <v>0.29503496257774342</v>
      </c>
      <c r="K15" s="30">
        <f t="shared" si="3"/>
        <v>0.94934647912803583</v>
      </c>
      <c r="L15" s="30">
        <f t="shared" si="4"/>
        <v>0.45016808119367135</v>
      </c>
      <c r="M15" s="30">
        <v>0.29046251772926901</v>
      </c>
      <c r="N15" s="11" t="s">
        <v>15</v>
      </c>
      <c r="O15" s="10" t="s">
        <v>77</v>
      </c>
    </row>
    <row r="16" spans="1:15" s="10" customFormat="1" x14ac:dyDescent="0.4">
      <c r="A16" s="8">
        <v>8</v>
      </c>
      <c r="B16" s="8" t="s">
        <v>150</v>
      </c>
      <c r="C16" s="8"/>
      <c r="D16" s="5"/>
      <c r="E16" s="5"/>
      <c r="F16" s="5"/>
      <c r="G16" s="5"/>
      <c r="H16" s="5"/>
      <c r="I16" s="30"/>
      <c r="J16" s="30"/>
      <c r="K16" s="30"/>
      <c r="L16" s="30"/>
      <c r="M16" s="30"/>
      <c r="N16" s="4"/>
      <c r="O16" s="4"/>
    </row>
    <row r="17" spans="1:15" s="10" customFormat="1" x14ac:dyDescent="0.4">
      <c r="A17" s="8">
        <v>9</v>
      </c>
      <c r="B17" s="8" t="s">
        <v>29</v>
      </c>
      <c r="C17" s="8" t="s">
        <v>163</v>
      </c>
      <c r="D17" s="5">
        <v>83964</v>
      </c>
      <c r="E17" s="5">
        <v>8918</v>
      </c>
      <c r="F17" s="5">
        <v>200628</v>
      </c>
      <c r="G17" s="5">
        <v>4480</v>
      </c>
      <c r="H17" s="5">
        <f t="shared" si="0"/>
        <v>297990</v>
      </c>
      <c r="I17" s="30">
        <f t="shared" si="1"/>
        <v>0.31169502332293031</v>
      </c>
      <c r="J17" s="30">
        <f t="shared" si="2"/>
        <v>0.29503288918873333</v>
      </c>
      <c r="K17" s="30">
        <f t="shared" si="3"/>
        <v>0.94934647912803583</v>
      </c>
      <c r="L17" s="30">
        <f t="shared" si="4"/>
        <v>0.45016566765674093</v>
      </c>
      <c r="M17" s="30">
        <v>0.29046050810870599</v>
      </c>
      <c r="N17" s="11" t="s">
        <v>15</v>
      </c>
      <c r="O17" s="10" t="s">
        <v>79</v>
      </c>
    </row>
    <row r="18" spans="1:15" s="10" customFormat="1" x14ac:dyDescent="0.4">
      <c r="A18" s="8">
        <v>10</v>
      </c>
      <c r="B18" s="8" t="s">
        <v>26</v>
      </c>
      <c r="C18" s="8" t="s">
        <v>164</v>
      </c>
      <c r="D18" s="5">
        <v>83964</v>
      </c>
      <c r="E18" s="5">
        <v>8922</v>
      </c>
      <c r="F18" s="5">
        <v>200624</v>
      </c>
      <c r="G18" s="5">
        <v>4480</v>
      </c>
      <c r="H18" s="5">
        <f t="shared" si="0"/>
        <v>297990</v>
      </c>
      <c r="I18" s="30">
        <f t="shared" si="1"/>
        <v>0.31170844659216751</v>
      </c>
      <c r="J18" s="30">
        <f t="shared" si="2"/>
        <v>0.29503703599589581</v>
      </c>
      <c r="K18" s="30">
        <f t="shared" si="3"/>
        <v>0.94934647912803583</v>
      </c>
      <c r="L18" s="30">
        <f t="shared" si="4"/>
        <v>0.45017049475648202</v>
      </c>
      <c r="M18" s="30">
        <v>0.290464527377641</v>
      </c>
      <c r="N18" s="11" t="s">
        <v>15</v>
      </c>
      <c r="O18" s="10" t="s">
        <v>81</v>
      </c>
    </row>
    <row r="19" spans="1:15" s="10" customFormat="1" x14ac:dyDescent="0.4">
      <c r="A19" s="12">
        <v>11</v>
      </c>
      <c r="B19" s="8" t="s">
        <v>26</v>
      </c>
      <c r="C19" s="8" t="s">
        <v>165</v>
      </c>
      <c r="D19" s="5">
        <v>83964</v>
      </c>
      <c r="E19" s="5">
        <v>8918</v>
      </c>
      <c r="F19" s="5">
        <v>200628</v>
      </c>
      <c r="G19" s="5">
        <v>4480</v>
      </c>
      <c r="H19" s="5">
        <f t="shared" si="0"/>
        <v>297990</v>
      </c>
      <c r="I19" s="30">
        <f t="shared" si="1"/>
        <v>0.31169502332293031</v>
      </c>
      <c r="J19" s="30">
        <f t="shared" si="2"/>
        <v>0.29503288918873333</v>
      </c>
      <c r="K19" s="30">
        <f t="shared" si="3"/>
        <v>0.94934647912803583</v>
      </c>
      <c r="L19" s="30">
        <f t="shared" si="4"/>
        <v>0.45016566765674093</v>
      </c>
      <c r="M19" s="30">
        <v>0.29046050810870599</v>
      </c>
      <c r="N19" s="11" t="s">
        <v>15</v>
      </c>
      <c r="O19" s="10" t="s">
        <v>83</v>
      </c>
    </row>
    <row r="20" spans="1:15" s="10" customFormat="1" x14ac:dyDescent="0.4">
      <c r="A20" s="8">
        <v>12</v>
      </c>
      <c r="B20" s="8" t="s">
        <v>26</v>
      </c>
      <c r="C20" s="8" t="s">
        <v>166</v>
      </c>
      <c r="D20" s="5">
        <v>83964</v>
      </c>
      <c r="E20" s="5">
        <v>8918</v>
      </c>
      <c r="F20" s="5">
        <v>200628</v>
      </c>
      <c r="G20" s="5">
        <v>4480</v>
      </c>
      <c r="H20" s="5">
        <f t="shared" ref="H20:H24" si="10">SUM(D20:G20)</f>
        <v>297990</v>
      </c>
      <c r="I20" s="30">
        <f t="shared" ref="I20:I24" si="11">(D20+E20)/(D20+E20+F20+G20)</f>
        <v>0.31169502332293031</v>
      </c>
      <c r="J20" s="30">
        <f t="shared" ref="J20:J24" si="12">D20/(D20+F20)</f>
        <v>0.29503288918873333</v>
      </c>
      <c r="K20" s="30">
        <f t="shared" ref="K20:K24" si="13">D20/(D20+G20)</f>
        <v>0.94934647912803583</v>
      </c>
      <c r="L20" s="30">
        <f t="shared" ref="L20:L24" si="14">(2*D20)/(2*D20+F20+G20)</f>
        <v>0.45016566765674093</v>
      </c>
      <c r="M20" s="30">
        <v>0.29046050810870599</v>
      </c>
      <c r="N20" s="10" t="s">
        <v>15</v>
      </c>
      <c r="O20" s="10" t="s">
        <v>121</v>
      </c>
    </row>
    <row r="21" spans="1:15" s="10" customFormat="1" x14ac:dyDescent="0.4">
      <c r="A21" s="8">
        <v>12</v>
      </c>
      <c r="B21" s="8" t="s">
        <v>34</v>
      </c>
      <c r="C21" s="8" t="s">
        <v>167</v>
      </c>
      <c r="D21" s="5">
        <v>83946</v>
      </c>
      <c r="E21" s="5">
        <v>19725</v>
      </c>
      <c r="F21" s="5">
        <v>189821</v>
      </c>
      <c r="G21" s="5">
        <v>4498</v>
      </c>
      <c r="H21" s="5">
        <f t="shared" si="10"/>
        <v>297990</v>
      </c>
      <c r="I21" s="30">
        <f t="shared" si="11"/>
        <v>0.34790093627302932</v>
      </c>
      <c r="J21" s="30">
        <f t="shared" si="12"/>
        <v>0.30663301274441407</v>
      </c>
      <c r="K21" s="30">
        <f t="shared" si="13"/>
        <v>0.94914296051738956</v>
      </c>
      <c r="L21" s="30">
        <f t="shared" si="14"/>
        <v>0.46351988205769568</v>
      </c>
      <c r="M21" s="30">
        <v>0.30167645949005401</v>
      </c>
      <c r="N21" s="10" t="s">
        <v>15</v>
      </c>
      <c r="O21" s="10" t="s">
        <v>125</v>
      </c>
    </row>
    <row r="22" spans="1:15" s="10" customFormat="1" x14ac:dyDescent="0.4">
      <c r="A22" s="8">
        <v>12</v>
      </c>
      <c r="B22" s="8" t="s">
        <v>50</v>
      </c>
      <c r="C22" s="8" t="s">
        <v>168</v>
      </c>
      <c r="D22" s="5">
        <v>79105</v>
      </c>
      <c r="E22" s="5">
        <v>46896</v>
      </c>
      <c r="F22" s="5">
        <v>162650</v>
      </c>
      <c r="G22" s="5">
        <v>9339</v>
      </c>
      <c r="H22" s="5">
        <f t="shared" si="10"/>
        <v>297990</v>
      </c>
      <c r="I22" s="30">
        <f t="shared" si="11"/>
        <v>0.42283633678982518</v>
      </c>
      <c r="J22" s="30">
        <f t="shared" si="12"/>
        <v>0.32721143306239786</v>
      </c>
      <c r="K22" s="30">
        <f t="shared" si="13"/>
        <v>0.89440776084301932</v>
      </c>
      <c r="L22" s="30">
        <f t="shared" si="14"/>
        <v>0.47913530931347459</v>
      </c>
      <c r="M22" s="30">
        <v>0.31504137892582001</v>
      </c>
      <c r="N22" s="10" t="s">
        <v>15</v>
      </c>
      <c r="O22" s="10" t="s">
        <v>129</v>
      </c>
    </row>
    <row r="23" spans="1:15" s="10" customFormat="1" x14ac:dyDescent="0.4">
      <c r="A23" s="8">
        <v>13</v>
      </c>
      <c r="B23" s="8" t="s">
        <v>26</v>
      </c>
      <c r="C23" s="8" t="s">
        <v>169</v>
      </c>
      <c r="D23" s="5">
        <v>83933</v>
      </c>
      <c r="E23" s="5">
        <v>9023</v>
      </c>
      <c r="F23" s="5">
        <v>200523</v>
      </c>
      <c r="G23" s="5">
        <v>4511</v>
      </c>
      <c r="H23" s="5">
        <f t="shared" si="10"/>
        <v>297990</v>
      </c>
      <c r="I23" s="30">
        <f t="shared" si="11"/>
        <v>0.31194335380381893</v>
      </c>
      <c r="J23" s="30">
        <f t="shared" si="12"/>
        <v>0.29506496611075173</v>
      </c>
      <c r="K23" s="30">
        <f t="shared" si="13"/>
        <v>0.948995974854145</v>
      </c>
      <c r="L23" s="30">
        <f t="shared" si="14"/>
        <v>0.45016358272995444</v>
      </c>
      <c r="M23" s="30">
        <v>0.29045877210892501</v>
      </c>
      <c r="N23" s="10" t="s">
        <v>15</v>
      </c>
      <c r="O23" s="10" t="s">
        <v>139</v>
      </c>
    </row>
    <row r="24" spans="1:15" s="10" customFormat="1" x14ac:dyDescent="0.4">
      <c r="A24" s="8">
        <v>13</v>
      </c>
      <c r="B24" s="8" t="s">
        <v>34</v>
      </c>
      <c r="C24" s="8" t="s">
        <v>170</v>
      </c>
      <c r="D24" s="5">
        <v>83333</v>
      </c>
      <c r="E24" s="5">
        <v>19703</v>
      </c>
      <c r="F24" s="5">
        <v>189843</v>
      </c>
      <c r="G24" s="5">
        <v>5111</v>
      </c>
      <c r="H24" s="5">
        <f t="shared" si="10"/>
        <v>297990</v>
      </c>
      <c r="I24" s="30">
        <f t="shared" si="11"/>
        <v>0.3457699922816202</v>
      </c>
      <c r="J24" s="30">
        <f t="shared" si="12"/>
        <v>0.30505242041760622</v>
      </c>
      <c r="K24" s="30">
        <f t="shared" si="13"/>
        <v>0.9422120211659355</v>
      </c>
      <c r="L24" s="30">
        <f t="shared" si="14"/>
        <v>0.46088711907527241</v>
      </c>
      <c r="M24" s="30">
        <v>0.29944984853765999</v>
      </c>
      <c r="N24" s="10" t="s">
        <v>15</v>
      </c>
      <c r="O24" s="10" t="s">
        <v>143</v>
      </c>
    </row>
    <row r="25" spans="1:15" s="10" customFormat="1" x14ac:dyDescent="0.4">
      <c r="A25" s="8">
        <v>13</v>
      </c>
      <c r="B25" s="8" t="s">
        <v>50</v>
      </c>
      <c r="C25" s="8" t="s">
        <v>171</v>
      </c>
      <c r="D25" s="5">
        <v>83335</v>
      </c>
      <c r="E25" s="5">
        <v>30433</v>
      </c>
      <c r="F25" s="5">
        <v>179113</v>
      </c>
      <c r="G25" s="5">
        <v>5109</v>
      </c>
      <c r="H25" s="5">
        <f t="shared" ref="H25" si="15">SUM(D25:G25)</f>
        <v>297990</v>
      </c>
      <c r="I25" s="30">
        <f t="shared" ref="I25" si="16">(D25+E25)/(D25+E25+F25+G25)</f>
        <v>0.38178462364508875</v>
      </c>
      <c r="J25" s="30">
        <f t="shared" ref="J25" si="17">D25/(D25+F25)</f>
        <v>0.31752956776199476</v>
      </c>
      <c r="K25" s="30">
        <f t="shared" ref="K25" si="18">D25/(D25+G25)</f>
        <v>0.94223463434489618</v>
      </c>
      <c r="L25" s="30">
        <f t="shared" ref="L25" si="19">(2*D25)/(2*D25+F25+G25)</f>
        <v>0.47498945544498022</v>
      </c>
      <c r="M25" s="30">
        <v>0.31146634175147703</v>
      </c>
      <c r="N25" s="10" t="s">
        <v>15</v>
      </c>
      <c r="O25" s="10" t="s">
        <v>147</v>
      </c>
    </row>
    <row r="26" spans="1:15" s="10" customFormat="1" x14ac:dyDescent="0.4">
      <c r="A26" s="8">
        <v>14</v>
      </c>
      <c r="B26" s="8" t="s">
        <v>151</v>
      </c>
      <c r="C26" s="8"/>
      <c r="D26" s="5"/>
      <c r="E26" s="5"/>
      <c r="F26" s="5"/>
      <c r="G26" s="5"/>
      <c r="H26" s="5"/>
      <c r="I26" s="15"/>
      <c r="J26" s="15"/>
      <c r="K26" s="15"/>
      <c r="L26" s="15"/>
      <c r="M26" s="15"/>
    </row>
    <row r="27" spans="1:15" s="10" customFormat="1" x14ac:dyDescent="0.4">
      <c r="A27" s="8">
        <v>15</v>
      </c>
      <c r="B27" s="8" t="s">
        <v>152</v>
      </c>
      <c r="C27" s="8"/>
      <c r="D27" s="5"/>
      <c r="E27" s="5"/>
      <c r="F27" s="5"/>
      <c r="G27" s="5"/>
      <c r="H27" s="5"/>
      <c r="I27" s="15"/>
      <c r="J27" s="15"/>
      <c r="K27" s="15"/>
      <c r="L27" s="15"/>
      <c r="M27" s="15"/>
    </row>
    <row r="28" spans="1:15" s="10" customFormat="1" x14ac:dyDescent="0.4">
      <c r="A28" s="8">
        <v>16</v>
      </c>
      <c r="B28" s="8" t="s">
        <v>151</v>
      </c>
      <c r="C28" s="8"/>
      <c r="D28" s="5"/>
      <c r="E28" s="5"/>
      <c r="F28" s="5"/>
      <c r="G28" s="5"/>
      <c r="H28" s="5"/>
      <c r="I28" s="15"/>
      <c r="J28" s="15"/>
      <c r="K28" s="15"/>
      <c r="L28" s="15"/>
      <c r="M28" s="15"/>
    </row>
    <row r="29" spans="1:15" s="10" customFormat="1" x14ac:dyDescent="0.4">
      <c r="A29" s="8">
        <v>17</v>
      </c>
      <c r="B29" s="8" t="s">
        <v>152</v>
      </c>
      <c r="C29" s="8"/>
      <c r="D29" s="5"/>
      <c r="E29" s="5"/>
      <c r="F29" s="5"/>
      <c r="G29" s="5"/>
      <c r="H29" s="5"/>
      <c r="I29" s="15"/>
      <c r="J29" s="15"/>
      <c r="K29" s="15"/>
      <c r="L29" s="15"/>
      <c r="M29" s="15"/>
    </row>
    <row r="30" spans="1:15" s="10" customFormat="1" x14ac:dyDescent="0.4">
      <c r="A30" s="8"/>
      <c r="B30" s="8"/>
      <c r="C30" s="8"/>
      <c r="D30" s="5"/>
      <c r="E30" s="5"/>
      <c r="F30" s="5"/>
      <c r="G30" s="5"/>
      <c r="H30" s="5"/>
      <c r="I30" s="15"/>
      <c r="J30" s="15"/>
      <c r="K30" s="15"/>
      <c r="L30" s="15"/>
      <c r="M30" s="15"/>
    </row>
    <row r="31" spans="1:15" s="10" customFormat="1" x14ac:dyDescent="0.4">
      <c r="A31" s="8"/>
      <c r="B31" s="8"/>
      <c r="C31" s="8"/>
      <c r="D31" s="5"/>
      <c r="E31" s="5"/>
      <c r="F31" s="5"/>
      <c r="G31" s="5"/>
      <c r="H31" s="5"/>
      <c r="I31" s="15"/>
      <c r="J31" s="15"/>
      <c r="K31" s="15"/>
      <c r="L31" s="15"/>
      <c r="M31" s="15"/>
    </row>
    <row r="32" spans="1:15" s="10" customFormat="1" x14ac:dyDescent="0.4">
      <c r="A32" s="17" t="s">
        <v>174</v>
      </c>
      <c r="B32" s="12"/>
      <c r="C32" s="12"/>
      <c r="D32" s="16"/>
      <c r="E32" s="16"/>
      <c r="F32" s="16"/>
      <c r="G32" s="16"/>
      <c r="H32" s="16"/>
      <c r="I32" s="16">
        <f>I19/I3-1</f>
        <v>1.8878687157885432E-2</v>
      </c>
      <c r="J32" s="16">
        <f>J19/J3-1</f>
        <v>1.9069866689047643E-4</v>
      </c>
      <c r="K32" s="16">
        <f>K19/K3-1</f>
        <v>-1.4078884022404092E-2</v>
      </c>
      <c r="L32" s="16">
        <f>L19/L3-1</f>
        <v>-3.192510919776681E-3</v>
      </c>
      <c r="M32" s="16">
        <f>M19/M3-1</f>
        <v>-4.1198092636761663E-3</v>
      </c>
      <c r="N32" s="17"/>
      <c r="O32" s="17"/>
    </row>
    <row r="33" spans="1:15" s="10" customFormat="1" x14ac:dyDescent="0.4">
      <c r="A33" s="17" t="s">
        <v>173</v>
      </c>
      <c r="B33" s="12"/>
      <c r="C33" s="12"/>
      <c r="D33" s="12"/>
      <c r="E33" s="12"/>
      <c r="F33" s="12"/>
      <c r="G33" s="12"/>
      <c r="H33" s="12"/>
      <c r="I33" s="25">
        <f>I19-I3</f>
        <v>5.7753615893150756E-3</v>
      </c>
      <c r="J33" s="25">
        <f>J19-J3</f>
        <v>5.6251651542160719E-5</v>
      </c>
      <c r="K33" s="25">
        <f>K19-K3</f>
        <v>-1.3556600786938655E-2</v>
      </c>
      <c r="L33" s="25">
        <f>L19-L3</f>
        <v>-1.4417616495124852E-3</v>
      </c>
      <c r="M33" s="25">
        <f>M19-M3</f>
        <v>-1.2015922228090226E-3</v>
      </c>
      <c r="N33" s="17"/>
      <c r="O33" s="17"/>
    </row>
    <row r="34" spans="1:15" s="10" customFormat="1" x14ac:dyDescent="0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5" s="10" customFormat="1" x14ac:dyDescent="0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5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5" s="10" customFormat="1" x14ac:dyDescent="0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conditionalFormatting sqref="D3:D15 D17:D31">
    <cfRule type="top10" dxfId="107" priority="35" bottom="1" rank="1"/>
    <cfRule type="top10" dxfId="106" priority="38" rank="1"/>
  </conditionalFormatting>
  <conditionalFormatting sqref="E3:E15 E17:E31">
    <cfRule type="top10" dxfId="105" priority="36" bottom="1" rank="1"/>
    <cfRule type="top10" dxfId="104" priority="37" rank="1"/>
  </conditionalFormatting>
  <conditionalFormatting sqref="F3:F15 F17:F31">
    <cfRule type="top10" dxfId="103" priority="33" rank="1"/>
    <cfRule type="top10" dxfId="102" priority="34" bottom="1" rank="1"/>
  </conditionalFormatting>
  <conditionalFormatting sqref="G3:G15 G17:G31">
    <cfRule type="top10" dxfId="101" priority="29" bottom="1" rank="1"/>
    <cfRule type="top10" dxfId="100" priority="30" rank="1"/>
  </conditionalFormatting>
  <conditionalFormatting sqref="I3:I15 I17:I31">
    <cfRule type="top10" dxfId="99" priority="27" bottom="1" rank="1"/>
    <cfRule type="top10" dxfId="98" priority="28" rank="1"/>
  </conditionalFormatting>
  <conditionalFormatting sqref="J3:J15 J17:J31">
    <cfRule type="top10" dxfId="97" priority="25" bottom="1" rank="1"/>
    <cfRule type="top10" dxfId="96" priority="26" rank="1"/>
  </conditionalFormatting>
  <conditionalFormatting sqref="K3:K15 K17:K31">
    <cfRule type="top10" dxfId="95" priority="23" bottom="1" rank="1"/>
    <cfRule type="top10" dxfId="94" priority="24" rank="1"/>
  </conditionalFormatting>
  <conditionalFormatting sqref="L2:L15 L17:L31">
    <cfRule type="top10" dxfId="93" priority="21" bottom="1" rank="1"/>
    <cfRule type="top10" dxfId="92" priority="22" rank="1"/>
  </conditionalFormatting>
  <conditionalFormatting sqref="M3:M15 M17:M31">
    <cfRule type="top10" dxfId="91" priority="19" bottom="1" rank="1"/>
    <cfRule type="top10" dxfId="90" priority="20" rank="1"/>
  </conditionalFormatting>
  <conditionalFormatting sqref="I16">
    <cfRule type="top10" dxfId="89" priority="17" bottom="1" rank="1"/>
    <cfRule type="top10" dxfId="88" priority="18" rank="1"/>
  </conditionalFormatting>
  <conditionalFormatting sqref="J16">
    <cfRule type="top10" dxfId="87" priority="15" bottom="1" rank="1"/>
    <cfRule type="top10" dxfId="86" priority="16" rank="1"/>
  </conditionalFormatting>
  <conditionalFormatting sqref="D16">
    <cfRule type="top10" dxfId="85" priority="13" bottom="1" rank="1"/>
    <cfRule type="top10" dxfId="84" priority="14" rank="1"/>
  </conditionalFormatting>
  <conditionalFormatting sqref="E16">
    <cfRule type="top10" dxfId="83" priority="11" bottom="1" rank="1"/>
    <cfRule type="top10" dxfId="82" priority="12" rank="1"/>
  </conditionalFormatting>
  <conditionalFormatting sqref="F16">
    <cfRule type="top10" dxfId="81" priority="9" bottom="1" rank="1"/>
    <cfRule type="top10" dxfId="80" priority="10" rank="1"/>
  </conditionalFormatting>
  <conditionalFormatting sqref="G16">
    <cfRule type="top10" dxfId="79" priority="7" bottom="1" rank="1"/>
    <cfRule type="top10" dxfId="78" priority="8" rank="1"/>
  </conditionalFormatting>
  <conditionalFormatting sqref="K16">
    <cfRule type="top10" dxfId="77" priority="5" bottom="1" rank="1"/>
    <cfRule type="top10" dxfId="76" priority="6" rank="1"/>
  </conditionalFormatting>
  <conditionalFormatting sqref="L16">
    <cfRule type="top10" dxfId="75" priority="3" bottom="1" rank="1"/>
    <cfRule type="top10" dxfId="74" priority="4" rank="1"/>
  </conditionalFormatting>
  <conditionalFormatting sqref="M16">
    <cfRule type="top10" dxfId="73" priority="1" bottom="1" rank="1"/>
    <cfRule type="top10" dxfId="72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29A6-0D83-46EB-9EB4-66C45250F3BD}">
  <dimension ref="A1:O37"/>
  <sheetViews>
    <sheetView zoomScale="90" zoomScaleNormal="90" workbookViewId="0">
      <selection activeCell="I3" sqref="I3:M25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5" x14ac:dyDescent="0.4">
      <c r="A1" s="7" t="s">
        <v>84</v>
      </c>
    </row>
    <row r="2" spans="1:15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5" s="10" customFormat="1" x14ac:dyDescent="0.4">
      <c r="A3" s="8">
        <v>0</v>
      </c>
      <c r="B3" s="8" t="s">
        <v>24</v>
      </c>
      <c r="C3" s="8" t="s">
        <v>153</v>
      </c>
      <c r="D3" s="5">
        <v>179998</v>
      </c>
      <c r="E3" s="5">
        <v>3277</v>
      </c>
      <c r="F3" s="5">
        <v>108713</v>
      </c>
      <c r="G3" s="5">
        <v>6002</v>
      </c>
      <c r="H3" s="5">
        <f>SUM(D3:G3)</f>
        <v>297990</v>
      </c>
      <c r="I3" s="30">
        <f>(D3+E3)/(D3+E3+F3+G3)</f>
        <v>0.61503741736299877</v>
      </c>
      <c r="J3" s="30">
        <f>D3/(D3+F3)</f>
        <v>0.62345390373072029</v>
      </c>
      <c r="K3" s="30">
        <f>D3/(D3+G3)</f>
        <v>0.96773118279569892</v>
      </c>
      <c r="L3" s="30">
        <f>(2*D3)/(2*D3+F3+G3)</f>
        <v>0.75834771050175787</v>
      </c>
      <c r="M3" s="30">
        <v>0.61075690587113496</v>
      </c>
      <c r="N3" s="4"/>
      <c r="O3" s="4" t="s">
        <v>87</v>
      </c>
    </row>
    <row r="4" spans="1:15" s="10" customFormat="1" x14ac:dyDescent="0.4">
      <c r="A4" s="8">
        <v>0</v>
      </c>
      <c r="B4" s="8" t="s">
        <v>25</v>
      </c>
      <c r="C4" s="8" t="s">
        <v>153</v>
      </c>
      <c r="D4" s="5">
        <v>177726</v>
      </c>
      <c r="E4" s="5">
        <v>5124</v>
      </c>
      <c r="F4" s="5">
        <v>106866</v>
      </c>
      <c r="G4" s="5">
        <v>8274</v>
      </c>
      <c r="H4" s="5">
        <f>SUM(D4:G4)</f>
        <v>297990</v>
      </c>
      <c r="I4" s="30">
        <f>(D4+E4)/(D4+E4+F4+G4)</f>
        <v>0.61361119500654382</v>
      </c>
      <c r="J4" s="30">
        <f>D4/(D4+F4)</f>
        <v>0.62449401248102543</v>
      </c>
      <c r="K4" s="30">
        <f>D4/(D4+G4)</f>
        <v>0.95551612903225802</v>
      </c>
      <c r="L4" s="30">
        <f>(2*D4)/(2*D4+F4+G4)</f>
        <v>0.75532945736434109</v>
      </c>
      <c r="M4" s="30">
        <v>0.60685091475282205</v>
      </c>
      <c r="N4" s="11" t="s">
        <v>15</v>
      </c>
      <c r="O4" s="10" t="s">
        <v>88</v>
      </c>
    </row>
    <row r="5" spans="1:15" s="10" customFormat="1" x14ac:dyDescent="0.4">
      <c r="A5" s="8">
        <v>1</v>
      </c>
      <c r="B5" s="8" t="s">
        <v>47</v>
      </c>
      <c r="C5" s="8"/>
      <c r="D5" s="5"/>
      <c r="E5" s="5"/>
      <c r="F5" s="5"/>
      <c r="G5" s="5"/>
      <c r="H5" s="5"/>
      <c r="I5" s="30"/>
      <c r="J5" s="30"/>
      <c r="K5" s="30"/>
      <c r="L5" s="30"/>
      <c r="M5" s="30"/>
    </row>
    <row r="6" spans="1:15" s="10" customFormat="1" x14ac:dyDescent="0.4">
      <c r="A6" s="8">
        <v>2</v>
      </c>
      <c r="B6" s="8" t="s">
        <v>47</v>
      </c>
      <c r="C6" s="8"/>
      <c r="D6" s="5"/>
      <c r="E6" s="5"/>
      <c r="F6" s="5"/>
      <c r="G6" s="5"/>
      <c r="H6" s="5"/>
      <c r="I6" s="30"/>
      <c r="J6" s="30"/>
      <c r="K6" s="30"/>
      <c r="L6" s="30"/>
      <c r="M6" s="30"/>
    </row>
    <row r="7" spans="1:15" s="10" customFormat="1" x14ac:dyDescent="0.4">
      <c r="A7" s="8">
        <v>3</v>
      </c>
      <c r="B7" s="8" t="s">
        <v>56</v>
      </c>
      <c r="C7" s="8" t="s">
        <v>154</v>
      </c>
      <c r="D7" s="5">
        <v>179154</v>
      </c>
      <c r="E7" s="5">
        <v>8702</v>
      </c>
      <c r="F7" s="5">
        <v>103288</v>
      </c>
      <c r="G7" s="5">
        <v>6846</v>
      </c>
      <c r="H7" s="5">
        <f t="shared" ref="H7:H25" si="0">SUM(D7:G7)</f>
        <v>297990</v>
      </c>
      <c r="I7" s="30">
        <f t="shared" ref="I7:I19" si="1">(D7+E7)/(D7+E7+F7+G7)</f>
        <v>0.63041041645692808</v>
      </c>
      <c r="J7" s="30">
        <f t="shared" ref="J7:J19" si="2">D7/(D7+F7)</f>
        <v>0.63430368004758497</v>
      </c>
      <c r="K7" s="30">
        <f t="shared" ref="K7:K19" si="3">D7/(D7+G7)</f>
        <v>0.96319354838709681</v>
      </c>
      <c r="L7" s="30">
        <f t="shared" ref="L7:L19" si="4">(2*D7)/(2*D7+F7+G7)</f>
        <v>0.7648929856844604</v>
      </c>
      <c r="M7" s="30">
        <v>0.61929288459942999</v>
      </c>
      <c r="O7" s="10" t="s">
        <v>90</v>
      </c>
    </row>
    <row r="8" spans="1:15" s="10" customFormat="1" x14ac:dyDescent="0.4">
      <c r="A8" s="8">
        <v>3</v>
      </c>
      <c r="B8" s="8" t="s">
        <v>57</v>
      </c>
      <c r="C8" s="8" t="s">
        <v>155</v>
      </c>
      <c r="D8" s="5">
        <v>170909</v>
      </c>
      <c r="E8" s="5">
        <v>19796</v>
      </c>
      <c r="F8" s="5">
        <v>92194</v>
      </c>
      <c r="G8" s="5">
        <v>15091</v>
      </c>
      <c r="H8" s="5">
        <f t="shared" si="0"/>
        <v>297990</v>
      </c>
      <c r="I8" s="30">
        <f t="shared" si="1"/>
        <v>0.63997113997113997</v>
      </c>
      <c r="J8" s="30">
        <f t="shared" si="2"/>
        <v>0.64958970441234043</v>
      </c>
      <c r="K8" s="30">
        <f t="shared" si="3"/>
        <v>0.91886559139784951</v>
      </c>
      <c r="L8" s="30">
        <f t="shared" si="4"/>
        <v>0.76111270688461219</v>
      </c>
      <c r="M8" s="30">
        <v>0.61435185518019797</v>
      </c>
      <c r="O8" s="10" t="s">
        <v>92</v>
      </c>
    </row>
    <row r="9" spans="1:15" s="10" customFormat="1" x14ac:dyDescent="0.4">
      <c r="A9" s="8">
        <v>3</v>
      </c>
      <c r="B9" s="8" t="s">
        <v>58</v>
      </c>
      <c r="C9" s="8" t="s">
        <v>156</v>
      </c>
      <c r="D9" s="5">
        <v>179998</v>
      </c>
      <c r="E9" s="5">
        <v>3277</v>
      </c>
      <c r="F9" s="5">
        <v>108713</v>
      </c>
      <c r="G9" s="5">
        <v>6002</v>
      </c>
      <c r="H9" s="5">
        <f t="shared" si="0"/>
        <v>297990</v>
      </c>
      <c r="I9" s="30">
        <f t="shared" si="1"/>
        <v>0.61503741736299877</v>
      </c>
      <c r="J9" s="30">
        <f t="shared" si="2"/>
        <v>0.62345390373072029</v>
      </c>
      <c r="K9" s="30">
        <f t="shared" si="3"/>
        <v>0.96773118279569892</v>
      </c>
      <c r="L9" s="30">
        <f t="shared" si="4"/>
        <v>0.75834771050175787</v>
      </c>
      <c r="M9" s="30">
        <v>0.61075690587113496</v>
      </c>
      <c r="O9" s="10" t="s">
        <v>94</v>
      </c>
    </row>
    <row r="10" spans="1:15" s="10" customFormat="1" x14ac:dyDescent="0.4">
      <c r="A10" s="8">
        <v>4</v>
      </c>
      <c r="B10" s="8" t="s">
        <v>26</v>
      </c>
      <c r="C10" s="8" t="s">
        <v>157</v>
      </c>
      <c r="D10" s="5">
        <v>177407</v>
      </c>
      <c r="E10" s="5">
        <v>9903</v>
      </c>
      <c r="F10" s="5">
        <v>102087</v>
      </c>
      <c r="G10" s="5">
        <v>8593</v>
      </c>
      <c r="H10" s="5">
        <f t="shared" si="0"/>
        <v>297990</v>
      </c>
      <c r="I10" s="30">
        <f t="shared" si="1"/>
        <v>0.62857814020604719</v>
      </c>
      <c r="J10" s="30">
        <f t="shared" si="2"/>
        <v>0.63474350075493569</v>
      </c>
      <c r="K10" s="30">
        <f t="shared" si="3"/>
        <v>0.95380107526881719</v>
      </c>
      <c r="L10" s="30">
        <f t="shared" si="4"/>
        <v>0.76223109213008111</v>
      </c>
      <c r="M10" s="30">
        <v>0.61581050168872598</v>
      </c>
      <c r="N10" s="11" t="s">
        <v>15</v>
      </c>
      <c r="O10" s="10" t="s">
        <v>96</v>
      </c>
    </row>
    <row r="11" spans="1:15" s="10" customFormat="1" x14ac:dyDescent="0.4">
      <c r="A11" s="8">
        <v>5</v>
      </c>
      <c r="B11" s="8" t="s">
        <v>26</v>
      </c>
      <c r="C11" s="8" t="s">
        <v>158</v>
      </c>
      <c r="D11" s="5">
        <v>177726</v>
      </c>
      <c r="E11" s="5">
        <v>5144</v>
      </c>
      <c r="F11" s="5">
        <v>106846</v>
      </c>
      <c r="G11" s="5">
        <v>8274</v>
      </c>
      <c r="H11" s="5">
        <f t="shared" si="0"/>
        <v>297990</v>
      </c>
      <c r="I11" s="30">
        <f t="shared" si="1"/>
        <v>0.61367831135272999</v>
      </c>
      <c r="J11" s="30">
        <f t="shared" si="2"/>
        <v>0.62453790253433228</v>
      </c>
      <c r="K11" s="30">
        <f t="shared" si="3"/>
        <v>0.95551612903225802</v>
      </c>
      <c r="L11" s="30">
        <f t="shared" si="4"/>
        <v>0.75536155997381915</v>
      </c>
      <c r="M11" s="30">
        <v>0.60689235980686096</v>
      </c>
      <c r="N11" s="11" t="s">
        <v>15</v>
      </c>
      <c r="O11" s="10" t="s">
        <v>98</v>
      </c>
    </row>
    <row r="12" spans="1:15" s="10" customFormat="1" x14ac:dyDescent="0.4">
      <c r="A12" s="12">
        <v>5</v>
      </c>
      <c r="B12" s="8" t="s">
        <v>50</v>
      </c>
      <c r="C12" s="8" t="s">
        <v>159</v>
      </c>
      <c r="D12" s="5">
        <v>176379</v>
      </c>
      <c r="E12" s="5">
        <v>14004</v>
      </c>
      <c r="F12" s="5">
        <v>97986</v>
      </c>
      <c r="G12" s="5">
        <v>9621</v>
      </c>
      <c r="H12" s="5">
        <f t="shared" si="0"/>
        <v>297990</v>
      </c>
      <c r="I12" s="30">
        <f t="shared" si="1"/>
        <v>0.63889056679754352</v>
      </c>
      <c r="J12" s="30">
        <f t="shared" si="2"/>
        <v>0.64286261002678913</v>
      </c>
      <c r="K12" s="30">
        <f t="shared" si="3"/>
        <v>0.94827419354838705</v>
      </c>
      <c r="L12" s="30">
        <f t="shared" si="4"/>
        <v>0.76625720895376492</v>
      </c>
      <c r="M12" s="30">
        <v>0.62108343369039298</v>
      </c>
      <c r="N12" s="11" t="s">
        <v>15</v>
      </c>
      <c r="O12" s="10" t="s">
        <v>100</v>
      </c>
    </row>
    <row r="13" spans="1:15" s="10" customFormat="1" x14ac:dyDescent="0.4">
      <c r="A13" s="8">
        <v>6</v>
      </c>
      <c r="B13" s="8" t="s">
        <v>26</v>
      </c>
      <c r="C13" s="8" t="s">
        <v>160</v>
      </c>
      <c r="D13" s="5">
        <v>177695</v>
      </c>
      <c r="E13" s="5">
        <v>7278</v>
      </c>
      <c r="F13" s="5">
        <v>104712</v>
      </c>
      <c r="G13" s="5">
        <v>8305</v>
      </c>
      <c r="H13" s="5">
        <f t="shared" si="0"/>
        <v>297990</v>
      </c>
      <c r="I13" s="30">
        <f t="shared" si="1"/>
        <v>0.62073559515419985</v>
      </c>
      <c r="J13" s="30">
        <f t="shared" si="2"/>
        <v>0.6292159896886409</v>
      </c>
      <c r="K13" s="30">
        <f t="shared" si="3"/>
        <v>0.95534946236559137</v>
      </c>
      <c r="L13" s="30">
        <f t="shared" si="4"/>
        <v>0.75872051442442145</v>
      </c>
      <c r="M13" s="30">
        <v>0.61124067805938498</v>
      </c>
      <c r="N13" s="11" t="s">
        <v>15</v>
      </c>
      <c r="O13" s="10" t="s">
        <v>103</v>
      </c>
    </row>
    <row r="14" spans="1:15" s="10" customFormat="1" x14ac:dyDescent="0.4">
      <c r="A14" s="8">
        <v>6</v>
      </c>
      <c r="B14" s="8" t="s">
        <v>34</v>
      </c>
      <c r="C14" s="8" t="s">
        <v>161</v>
      </c>
      <c r="D14" s="5">
        <v>177577</v>
      </c>
      <c r="E14" s="5">
        <v>8397</v>
      </c>
      <c r="F14" s="5">
        <v>103593</v>
      </c>
      <c r="G14" s="5">
        <v>8423</v>
      </c>
      <c r="H14" s="5">
        <f t="shared" si="0"/>
        <v>297990</v>
      </c>
      <c r="I14" s="30">
        <f t="shared" si="1"/>
        <v>0.62409476828081478</v>
      </c>
      <c r="J14" s="30">
        <f t="shared" si="2"/>
        <v>0.63156453391186829</v>
      </c>
      <c r="K14" s="30">
        <f t="shared" si="3"/>
        <v>0.9547150537634409</v>
      </c>
      <c r="L14" s="30">
        <f t="shared" si="4"/>
        <v>0.76022432947321106</v>
      </c>
      <c r="M14" s="30">
        <v>0.61319507032283205</v>
      </c>
      <c r="N14" s="11" t="s">
        <v>15</v>
      </c>
      <c r="O14" s="10" t="s">
        <v>104</v>
      </c>
    </row>
    <row r="15" spans="1:15" s="10" customFormat="1" x14ac:dyDescent="0.4">
      <c r="A15" s="8">
        <v>7</v>
      </c>
      <c r="B15" s="8" t="s">
        <v>26</v>
      </c>
      <c r="C15" s="8" t="s">
        <v>162</v>
      </c>
      <c r="D15" s="5">
        <v>177726</v>
      </c>
      <c r="E15" s="5">
        <v>5431</v>
      </c>
      <c r="F15" s="5">
        <v>106559</v>
      </c>
      <c r="G15" s="5">
        <v>8274</v>
      </c>
      <c r="H15" s="5">
        <f t="shared" si="0"/>
        <v>297990</v>
      </c>
      <c r="I15" s="30">
        <f t="shared" si="1"/>
        <v>0.61464143092050072</v>
      </c>
      <c r="J15" s="30">
        <f t="shared" si="2"/>
        <v>0.62516840494574111</v>
      </c>
      <c r="K15" s="30">
        <f t="shared" si="3"/>
        <v>0.95551612903225802</v>
      </c>
      <c r="L15" s="30">
        <f t="shared" si="4"/>
        <v>0.75582253314479519</v>
      </c>
      <c r="M15" s="30">
        <v>0.60748772042562305</v>
      </c>
      <c r="N15" s="11" t="s">
        <v>15</v>
      </c>
      <c r="O15" s="10" t="s">
        <v>106</v>
      </c>
    </row>
    <row r="16" spans="1:15" s="10" customFormat="1" x14ac:dyDescent="0.4">
      <c r="A16" s="8">
        <v>8</v>
      </c>
      <c r="B16" s="8" t="s">
        <v>150</v>
      </c>
      <c r="C16" s="8"/>
      <c r="D16" s="5"/>
      <c r="E16" s="5"/>
      <c r="F16" s="5"/>
      <c r="G16" s="5"/>
      <c r="H16" s="5"/>
      <c r="I16" s="30"/>
      <c r="J16" s="30"/>
      <c r="K16" s="30"/>
      <c r="L16" s="30"/>
      <c r="M16" s="30"/>
      <c r="N16" s="4"/>
      <c r="O16" s="4"/>
    </row>
    <row r="17" spans="1:15" s="10" customFormat="1" x14ac:dyDescent="0.4">
      <c r="A17" s="8">
        <v>9</v>
      </c>
      <c r="B17" s="8" t="s">
        <v>29</v>
      </c>
      <c r="C17" s="8" t="s">
        <v>163</v>
      </c>
      <c r="D17" s="5">
        <v>177726</v>
      </c>
      <c r="E17" s="5">
        <v>5140</v>
      </c>
      <c r="F17" s="5">
        <v>106850</v>
      </c>
      <c r="G17" s="5">
        <v>8274</v>
      </c>
      <c r="H17" s="5">
        <f t="shared" si="0"/>
        <v>297990</v>
      </c>
      <c r="I17" s="30">
        <f t="shared" si="1"/>
        <v>0.61366488808349273</v>
      </c>
      <c r="J17" s="30">
        <f t="shared" si="2"/>
        <v>0.62452912403013605</v>
      </c>
      <c r="K17" s="30">
        <f t="shared" si="3"/>
        <v>0.95551612903225802</v>
      </c>
      <c r="L17" s="30">
        <f t="shared" si="4"/>
        <v>0.75535513923362008</v>
      </c>
      <c r="M17" s="30">
        <v>0.60688407034317904</v>
      </c>
      <c r="N17" s="11" t="s">
        <v>15</v>
      </c>
      <c r="O17" s="10" t="s">
        <v>108</v>
      </c>
    </row>
    <row r="18" spans="1:15" s="10" customFormat="1" x14ac:dyDescent="0.4">
      <c r="A18" s="8">
        <v>10</v>
      </c>
      <c r="B18" s="8" t="s">
        <v>26</v>
      </c>
      <c r="C18" s="8" t="s">
        <v>164</v>
      </c>
      <c r="D18" s="5">
        <v>177726</v>
      </c>
      <c r="E18" s="5">
        <v>5271</v>
      </c>
      <c r="F18" s="5">
        <v>106719</v>
      </c>
      <c r="G18" s="5">
        <v>8274</v>
      </c>
      <c r="H18" s="5">
        <f t="shared" si="0"/>
        <v>297990</v>
      </c>
      <c r="I18" s="30">
        <f t="shared" si="1"/>
        <v>0.61410450015101181</v>
      </c>
      <c r="J18" s="30">
        <f t="shared" si="2"/>
        <v>0.62481674840478829</v>
      </c>
      <c r="K18" s="30">
        <f t="shared" si="3"/>
        <v>0.95551612903225802</v>
      </c>
      <c r="L18" s="30">
        <f t="shared" si="4"/>
        <v>0.75556547524152662</v>
      </c>
      <c r="M18" s="30">
        <v>0.60715566806391097</v>
      </c>
      <c r="N18" s="11" t="s">
        <v>15</v>
      </c>
      <c r="O18" s="10" t="s">
        <v>110</v>
      </c>
    </row>
    <row r="19" spans="1:15" s="10" customFormat="1" x14ac:dyDescent="0.4">
      <c r="A19" s="8">
        <v>11</v>
      </c>
      <c r="B19" s="8" t="s">
        <v>26</v>
      </c>
      <c r="C19" s="8" t="s">
        <v>165</v>
      </c>
      <c r="D19" s="5">
        <v>177726</v>
      </c>
      <c r="E19" s="5">
        <v>5126</v>
      </c>
      <c r="F19" s="5">
        <v>106864</v>
      </c>
      <c r="G19" s="5">
        <v>8274</v>
      </c>
      <c r="H19" s="5">
        <f t="shared" si="0"/>
        <v>297990</v>
      </c>
      <c r="I19" s="30">
        <f t="shared" si="1"/>
        <v>0.61361790664116245</v>
      </c>
      <c r="J19" s="30">
        <f t="shared" si="2"/>
        <v>0.62449840120875644</v>
      </c>
      <c r="K19" s="30">
        <f t="shared" si="3"/>
        <v>0.95551612903225802</v>
      </c>
      <c r="L19" s="30">
        <f t="shared" si="4"/>
        <v>0.75533266750249684</v>
      </c>
      <c r="M19" s="30">
        <v>0.60685505900349601</v>
      </c>
      <c r="N19" s="11" t="s">
        <v>15</v>
      </c>
      <c r="O19" s="10" t="s">
        <v>113</v>
      </c>
    </row>
    <row r="20" spans="1:15" s="10" customFormat="1" x14ac:dyDescent="0.4">
      <c r="A20" s="8">
        <v>12</v>
      </c>
      <c r="B20" s="8" t="s">
        <v>26</v>
      </c>
      <c r="C20" s="8" t="s">
        <v>166</v>
      </c>
      <c r="D20" s="5">
        <v>177726</v>
      </c>
      <c r="E20" s="5">
        <v>5147</v>
      </c>
      <c r="F20" s="5">
        <v>106843</v>
      </c>
      <c r="G20" s="5">
        <v>8274</v>
      </c>
      <c r="H20" s="5">
        <f t="shared" si="0"/>
        <v>297990</v>
      </c>
      <c r="I20" s="30">
        <f t="shared" ref="I20:I25" si="5">(D20+E20)/(D20+E20+F20+G20)</f>
        <v>0.61368837880465787</v>
      </c>
      <c r="J20" s="30">
        <f t="shared" ref="J20:J25" si="6">D20/(D20+F20)</f>
        <v>0.62454448657443362</v>
      </c>
      <c r="K20" s="30">
        <f t="shared" ref="K20:K25" si="7">D20/(D20+G20)</f>
        <v>0.95551612903225802</v>
      </c>
      <c r="L20" s="30">
        <f t="shared" ref="L20:L25" si="8">(2*D20)/(2*D20+F20+G20)</f>
        <v>0.75536637560060271</v>
      </c>
      <c r="M20" s="30">
        <v>0.60689857705323302</v>
      </c>
      <c r="N20" s="10" t="s">
        <v>15</v>
      </c>
      <c r="O20" s="10" t="s">
        <v>122</v>
      </c>
    </row>
    <row r="21" spans="1:15" s="10" customFormat="1" x14ac:dyDescent="0.4">
      <c r="A21" s="8">
        <v>12</v>
      </c>
      <c r="B21" s="8" t="s">
        <v>34</v>
      </c>
      <c r="C21" s="8" t="s">
        <v>167</v>
      </c>
      <c r="D21" s="5">
        <v>175529</v>
      </c>
      <c r="E21" s="5">
        <v>12736</v>
      </c>
      <c r="F21" s="5">
        <v>99254</v>
      </c>
      <c r="G21" s="5">
        <v>10471</v>
      </c>
      <c r="H21" s="5">
        <f t="shared" si="0"/>
        <v>297990</v>
      </c>
      <c r="I21" s="30">
        <f t="shared" si="5"/>
        <v>0.63178294573643412</v>
      </c>
      <c r="J21" s="30">
        <f t="shared" si="6"/>
        <v>0.63879133716423508</v>
      </c>
      <c r="K21" s="30">
        <f t="shared" si="7"/>
        <v>0.94370430107526881</v>
      </c>
      <c r="L21" s="30">
        <f t="shared" si="8"/>
        <v>0.76187272533925943</v>
      </c>
      <c r="M21" s="30">
        <v>0.61534281727863505</v>
      </c>
      <c r="N21" s="10" t="s">
        <v>15</v>
      </c>
      <c r="O21" s="10" t="s">
        <v>126</v>
      </c>
    </row>
    <row r="22" spans="1:15" s="10" customFormat="1" x14ac:dyDescent="0.4">
      <c r="A22" s="8">
        <v>12</v>
      </c>
      <c r="B22" s="8" t="s">
        <v>50</v>
      </c>
      <c r="C22" s="8" t="s">
        <v>168</v>
      </c>
      <c r="D22" s="5">
        <v>161091</v>
      </c>
      <c r="E22" s="5">
        <v>34476</v>
      </c>
      <c r="F22" s="5">
        <v>77514</v>
      </c>
      <c r="G22" s="5">
        <v>24909</v>
      </c>
      <c r="H22" s="5">
        <f t="shared" si="0"/>
        <v>297990</v>
      </c>
      <c r="I22" s="30">
        <f t="shared" si="5"/>
        <v>0.65628712372898423</v>
      </c>
      <c r="J22" s="30">
        <f t="shared" si="6"/>
        <v>0.67513673225623938</v>
      </c>
      <c r="K22" s="30">
        <f t="shared" si="7"/>
        <v>0.86608064516129035</v>
      </c>
      <c r="L22" s="30">
        <f t="shared" si="8"/>
        <v>0.75878051365386656</v>
      </c>
      <c r="M22" s="30">
        <v>0.61131856371957405</v>
      </c>
      <c r="N22" s="10" t="s">
        <v>15</v>
      </c>
      <c r="O22" s="10" t="s">
        <v>130</v>
      </c>
    </row>
    <row r="23" spans="1:15" s="10" customFormat="1" x14ac:dyDescent="0.4">
      <c r="A23" s="8">
        <v>13</v>
      </c>
      <c r="B23" s="8" t="s">
        <v>26</v>
      </c>
      <c r="C23" s="8" t="s">
        <v>169</v>
      </c>
      <c r="D23" s="5">
        <v>177726</v>
      </c>
      <c r="E23" s="5">
        <v>5158</v>
      </c>
      <c r="F23" s="5">
        <v>106832</v>
      </c>
      <c r="G23" s="5">
        <v>8274</v>
      </c>
      <c r="H23" s="5">
        <f t="shared" si="0"/>
        <v>297990</v>
      </c>
      <c r="I23" s="30">
        <f t="shared" si="5"/>
        <v>0.61372529279506027</v>
      </c>
      <c r="J23" s="30">
        <f t="shared" si="6"/>
        <v>0.62456862924254453</v>
      </c>
      <c r="K23" s="30">
        <f t="shared" si="7"/>
        <v>0.95551612903225802</v>
      </c>
      <c r="L23" s="30">
        <f t="shared" si="8"/>
        <v>0.75538403342414751</v>
      </c>
      <c r="M23" s="30">
        <v>0.606921374713146</v>
      </c>
      <c r="N23" s="10" t="s">
        <v>15</v>
      </c>
      <c r="O23" s="10" t="s">
        <v>140</v>
      </c>
    </row>
    <row r="24" spans="1:15" s="10" customFormat="1" x14ac:dyDescent="0.4">
      <c r="A24" s="8">
        <v>13</v>
      </c>
      <c r="B24" s="8" t="s">
        <v>34</v>
      </c>
      <c r="C24" s="8" t="s">
        <v>170</v>
      </c>
      <c r="D24" s="5">
        <v>173622</v>
      </c>
      <c r="E24" s="5">
        <v>14778</v>
      </c>
      <c r="F24" s="5">
        <v>97212</v>
      </c>
      <c r="G24" s="5">
        <v>12378</v>
      </c>
      <c r="H24" s="5">
        <f t="shared" si="0"/>
        <v>297990</v>
      </c>
      <c r="I24" s="30">
        <f t="shared" si="5"/>
        <v>0.63223598107319035</v>
      </c>
      <c r="J24" s="30">
        <f t="shared" si="6"/>
        <v>0.6410642681494938</v>
      </c>
      <c r="K24" s="30">
        <f t="shared" si="7"/>
        <v>0.93345161290322576</v>
      </c>
      <c r="L24" s="30">
        <f t="shared" si="8"/>
        <v>0.76010979918307309</v>
      </c>
      <c r="M24" s="30">
        <v>0.61304605737045004</v>
      </c>
      <c r="N24" s="10" t="s">
        <v>15</v>
      </c>
      <c r="O24" s="10" t="s">
        <v>144</v>
      </c>
    </row>
    <row r="25" spans="1:15" s="10" customFormat="1" x14ac:dyDescent="0.4">
      <c r="A25" s="8">
        <v>13</v>
      </c>
      <c r="B25" s="8" t="s">
        <v>50</v>
      </c>
      <c r="C25" s="8" t="s">
        <v>171</v>
      </c>
      <c r="D25" s="5">
        <v>159018</v>
      </c>
      <c r="E25" s="5">
        <v>31701</v>
      </c>
      <c r="F25" s="5">
        <v>80289</v>
      </c>
      <c r="G25" s="5">
        <v>26982</v>
      </c>
      <c r="H25" s="5">
        <f t="shared" si="0"/>
        <v>297990</v>
      </c>
      <c r="I25" s="30">
        <f t="shared" si="5"/>
        <v>0.64001812141347025</v>
      </c>
      <c r="J25" s="30">
        <f t="shared" si="6"/>
        <v>0.66449372563276465</v>
      </c>
      <c r="K25" s="30">
        <f t="shared" si="7"/>
        <v>0.85493548387096774</v>
      </c>
      <c r="L25" s="30">
        <f t="shared" si="8"/>
        <v>0.74777983903392142</v>
      </c>
      <c r="M25" s="30">
        <v>0.59716323242792602</v>
      </c>
      <c r="N25" s="10" t="s">
        <v>15</v>
      </c>
      <c r="O25" s="10" t="s">
        <v>148</v>
      </c>
    </row>
    <row r="26" spans="1:15" s="10" customFormat="1" x14ac:dyDescent="0.4">
      <c r="A26" s="8">
        <v>14</v>
      </c>
      <c r="B26" s="8" t="s">
        <v>151</v>
      </c>
      <c r="C26" s="8"/>
      <c r="D26" s="5"/>
      <c r="E26" s="5"/>
      <c r="F26" s="5"/>
      <c r="G26" s="5"/>
      <c r="H26" s="5"/>
      <c r="I26" s="6"/>
      <c r="J26" s="6"/>
      <c r="K26" s="6"/>
      <c r="L26" s="6"/>
      <c r="M26" s="6"/>
    </row>
    <row r="27" spans="1:15" s="10" customFormat="1" x14ac:dyDescent="0.4">
      <c r="A27" s="8">
        <v>15</v>
      </c>
      <c r="B27" s="8" t="s">
        <v>152</v>
      </c>
      <c r="C27" s="8"/>
      <c r="D27" s="5"/>
      <c r="E27" s="5"/>
      <c r="F27" s="5"/>
      <c r="G27" s="5"/>
      <c r="H27" s="5"/>
      <c r="I27" s="6"/>
      <c r="J27" s="6"/>
      <c r="K27" s="6"/>
      <c r="L27" s="6"/>
      <c r="M27" s="6"/>
    </row>
    <row r="28" spans="1:15" s="10" customFormat="1" x14ac:dyDescent="0.4">
      <c r="A28" s="8">
        <v>16</v>
      </c>
      <c r="B28" s="8" t="s">
        <v>151</v>
      </c>
      <c r="C28" s="8"/>
      <c r="D28" s="5"/>
      <c r="E28" s="5"/>
      <c r="F28" s="5"/>
      <c r="G28" s="5"/>
      <c r="H28" s="5"/>
      <c r="I28" s="6"/>
      <c r="J28" s="6"/>
      <c r="K28" s="6"/>
      <c r="L28" s="6"/>
      <c r="M28" s="6"/>
    </row>
    <row r="29" spans="1:15" s="10" customFormat="1" x14ac:dyDescent="0.4">
      <c r="A29" s="8">
        <v>17</v>
      </c>
      <c r="B29" s="8" t="s">
        <v>152</v>
      </c>
      <c r="C29" s="8"/>
      <c r="D29" s="5"/>
      <c r="E29" s="5"/>
      <c r="F29" s="5"/>
      <c r="G29" s="5"/>
      <c r="H29" s="5"/>
      <c r="I29" s="6"/>
      <c r="J29" s="6"/>
      <c r="K29" s="6"/>
      <c r="L29" s="6"/>
      <c r="M29" s="6"/>
    </row>
    <row r="30" spans="1:15" s="10" customFormat="1" x14ac:dyDescent="0.4">
      <c r="A30" s="8"/>
      <c r="B30" s="8"/>
      <c r="C30" s="8"/>
      <c r="D30" s="5"/>
      <c r="E30" s="5"/>
      <c r="F30" s="5"/>
      <c r="G30" s="5"/>
      <c r="H30" s="5"/>
      <c r="I30" s="6"/>
      <c r="J30" s="6"/>
      <c r="K30" s="6"/>
      <c r="L30" s="6"/>
      <c r="M30" s="6"/>
    </row>
    <row r="31" spans="1:15" s="10" customFormat="1" x14ac:dyDescent="0.4">
      <c r="A31" s="8"/>
      <c r="B31" s="8"/>
      <c r="C31" s="8"/>
      <c r="D31" s="5"/>
      <c r="E31" s="5"/>
      <c r="F31" s="5"/>
      <c r="G31" s="5"/>
      <c r="H31" s="5"/>
      <c r="I31" s="6"/>
      <c r="J31" s="6"/>
      <c r="K31" s="6"/>
      <c r="L31" s="6"/>
      <c r="M31" s="6"/>
    </row>
    <row r="32" spans="1:15" s="10" customFormat="1" x14ac:dyDescent="0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10" customFormat="1" x14ac:dyDescent="0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10" customFormat="1" x14ac:dyDescent="0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s="10" customFormat="1" x14ac:dyDescent="0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s="10" customFormat="1" x14ac:dyDescent="0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conditionalFormatting sqref="D3:D15 D17:D31">
    <cfRule type="top10" dxfId="71" priority="33" bottom="1" rank="1"/>
    <cfRule type="top10" dxfId="70" priority="36" rank="1"/>
  </conditionalFormatting>
  <conditionalFormatting sqref="E3:E15 E17:E31">
    <cfRule type="top10" dxfId="69" priority="34" bottom="1" rank="1"/>
    <cfRule type="top10" dxfId="68" priority="35" rank="1"/>
  </conditionalFormatting>
  <conditionalFormatting sqref="F3:F15 F17:F31">
    <cfRule type="top10" dxfId="67" priority="31" rank="1"/>
    <cfRule type="top10" dxfId="66" priority="32" bottom="1" rank="1"/>
  </conditionalFormatting>
  <conditionalFormatting sqref="G3:G15 G17:G31">
    <cfRule type="top10" dxfId="65" priority="29" bottom="1" rank="1"/>
    <cfRule type="top10" dxfId="64" priority="30" rank="1"/>
  </conditionalFormatting>
  <conditionalFormatting sqref="I3:I15 I17:I31">
    <cfRule type="top10" dxfId="63" priority="27" bottom="1" rank="1"/>
    <cfRule type="top10" dxfId="62" priority="28" rank="1"/>
  </conditionalFormatting>
  <conditionalFormatting sqref="J3:J15 J17:J31">
    <cfRule type="top10" dxfId="61" priority="25" bottom="1" rank="1"/>
    <cfRule type="top10" dxfId="60" priority="26" rank="1"/>
  </conditionalFormatting>
  <conditionalFormatting sqref="K3:K15 K17:K31">
    <cfRule type="top10" dxfId="59" priority="23" bottom="1" rank="1"/>
    <cfRule type="top10" dxfId="58" priority="24" rank="1"/>
  </conditionalFormatting>
  <conditionalFormatting sqref="L2:L15 L17:L31">
    <cfRule type="top10" dxfId="57" priority="21" bottom="1" rank="1"/>
    <cfRule type="top10" dxfId="56" priority="22" rank="1"/>
  </conditionalFormatting>
  <conditionalFormatting sqref="M3:M15 M17:M31">
    <cfRule type="top10" dxfId="55" priority="19" bottom="1" rank="1"/>
    <cfRule type="top10" dxfId="54" priority="20" rank="1"/>
  </conditionalFormatting>
  <conditionalFormatting sqref="I16">
    <cfRule type="top10" dxfId="53" priority="17" bottom="1" rank="1"/>
    <cfRule type="top10" dxfId="52" priority="18" rank="1"/>
  </conditionalFormatting>
  <conditionalFormatting sqref="J16">
    <cfRule type="top10" dxfId="51" priority="15" bottom="1" rank="1"/>
    <cfRule type="top10" dxfId="50" priority="16" rank="1"/>
  </conditionalFormatting>
  <conditionalFormatting sqref="D16">
    <cfRule type="top10" dxfId="49" priority="13" bottom="1" rank="1"/>
    <cfRule type="top10" dxfId="48" priority="14" rank="1"/>
  </conditionalFormatting>
  <conditionalFormatting sqref="E16">
    <cfRule type="top10" dxfId="47" priority="11" bottom="1" rank="1"/>
    <cfRule type="top10" dxfId="46" priority="12" rank="1"/>
  </conditionalFormatting>
  <conditionalFormatting sqref="F16">
    <cfRule type="top10" dxfId="45" priority="9" bottom="1" rank="1"/>
    <cfRule type="top10" dxfId="44" priority="10" rank="1"/>
  </conditionalFormatting>
  <conditionalFormatting sqref="G16">
    <cfRule type="top10" dxfId="43" priority="7" bottom="1" rank="1"/>
    <cfRule type="top10" dxfId="42" priority="8" rank="1"/>
  </conditionalFormatting>
  <conditionalFormatting sqref="K16">
    <cfRule type="top10" dxfId="41" priority="5" bottom="1" rank="1"/>
    <cfRule type="top10" dxfId="40" priority="6" rank="1"/>
  </conditionalFormatting>
  <conditionalFormatting sqref="L16">
    <cfRule type="top10" dxfId="39" priority="3" bottom="1" rank="1"/>
    <cfRule type="top10" dxfId="38" priority="4" rank="1"/>
  </conditionalFormatting>
  <conditionalFormatting sqref="M16">
    <cfRule type="top10" dxfId="37" priority="1" bottom="1" rank="1"/>
    <cfRule type="top10" dxfId="36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CDA5-FA46-450A-8B83-0478811CACDD}">
  <dimension ref="A1:O37"/>
  <sheetViews>
    <sheetView zoomScale="90" zoomScaleNormal="90" workbookViewId="0">
      <selection activeCell="H33" sqref="H33"/>
    </sheetView>
  </sheetViews>
  <sheetFormatPr baseColWidth="10" defaultColWidth="19.453125" defaultRowHeight="15" x14ac:dyDescent="0.4"/>
  <cols>
    <col min="1" max="1" width="12.26953125" style="2" customWidth="1"/>
    <col min="2" max="2" width="22.54296875" style="2" customWidth="1"/>
    <col min="3" max="3" width="47.54296875" style="2" customWidth="1"/>
    <col min="4" max="13" width="17" style="2" customWidth="1"/>
    <col min="14" max="14" width="17" style="7" customWidth="1"/>
    <col min="15" max="15" width="45.6328125" style="7" bestFit="1" customWidth="1"/>
    <col min="16" max="16384" width="19.453125" style="7"/>
  </cols>
  <sheetData>
    <row r="1" spans="1:15" x14ac:dyDescent="0.4">
      <c r="A1" s="7" t="s">
        <v>85</v>
      </c>
    </row>
    <row r="2" spans="1:15" x14ac:dyDescent="0.4">
      <c r="A2" s="3" t="s">
        <v>172</v>
      </c>
      <c r="B2" s="3" t="s">
        <v>23</v>
      </c>
      <c r="C2" s="3" t="s">
        <v>19</v>
      </c>
      <c r="D2" s="3" t="s">
        <v>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  <c r="O2" s="9"/>
    </row>
    <row r="3" spans="1:15" s="10" customFormat="1" x14ac:dyDescent="0.4">
      <c r="A3" s="8">
        <v>0</v>
      </c>
      <c r="B3" s="8" t="s">
        <v>24</v>
      </c>
      <c r="C3" s="8" t="s">
        <v>153</v>
      </c>
      <c r="D3" s="5">
        <v>184105</v>
      </c>
      <c r="E3" s="5">
        <v>7798</v>
      </c>
      <c r="F3" s="5">
        <v>268295</v>
      </c>
      <c r="G3" s="5">
        <v>4919</v>
      </c>
      <c r="H3" s="5">
        <f>SUM(D3:G3)</f>
        <v>465117</v>
      </c>
      <c r="I3" s="30">
        <f>(D3+E3)/(D3+E3+F3+G3)</f>
        <v>0.41259081048424373</v>
      </c>
      <c r="J3" s="30">
        <f>D3/(D3+F3)</f>
        <v>0.40695181255526081</v>
      </c>
      <c r="K3" s="30">
        <f>D3/(D3+G3)</f>
        <v>0.97397684950059249</v>
      </c>
      <c r="L3" s="30">
        <f>(2*D3)/(2*D3+F3+G3)</f>
        <v>0.57405086183242282</v>
      </c>
      <c r="M3" s="30">
        <v>0.40257457048580902</v>
      </c>
      <c r="N3" s="4"/>
      <c r="O3" s="4" t="s">
        <v>86</v>
      </c>
    </row>
    <row r="4" spans="1:15" s="10" customFormat="1" x14ac:dyDescent="0.4">
      <c r="A4" s="8">
        <v>0</v>
      </c>
      <c r="B4" s="8" t="s">
        <v>25</v>
      </c>
      <c r="C4" s="8" t="s">
        <v>153</v>
      </c>
      <c r="D4" s="5">
        <v>187490</v>
      </c>
      <c r="E4" s="5">
        <v>2591</v>
      </c>
      <c r="F4" s="5">
        <v>273502</v>
      </c>
      <c r="G4" s="5">
        <v>1534</v>
      </c>
      <c r="H4" s="5">
        <f>SUM(D4:G4)</f>
        <v>465117</v>
      </c>
      <c r="I4" s="30">
        <f>(D4+E4)/(D4+E4+F4+G4)</f>
        <v>0.40867351655604933</v>
      </c>
      <c r="J4" s="30">
        <f>D4/(D4+F4)</f>
        <v>0.40670987782868251</v>
      </c>
      <c r="K4" s="30">
        <f>D4/(D4+G4)</f>
        <v>0.99188462840697478</v>
      </c>
      <c r="L4" s="30">
        <f>(2*D4)/(2*D4+F4+G4)</f>
        <v>0.57687810761581249</v>
      </c>
      <c r="M4" s="30">
        <v>0.405360995922391</v>
      </c>
      <c r="N4" s="11" t="s">
        <v>16</v>
      </c>
      <c r="O4" s="10" t="s">
        <v>89</v>
      </c>
    </row>
    <row r="5" spans="1:15" s="10" customFormat="1" x14ac:dyDescent="0.4">
      <c r="A5" s="8">
        <v>1</v>
      </c>
      <c r="B5" s="8" t="s">
        <v>47</v>
      </c>
      <c r="C5" s="8"/>
      <c r="D5" s="5"/>
      <c r="E5" s="5"/>
      <c r="F5" s="5"/>
      <c r="G5" s="5"/>
      <c r="H5" s="5"/>
      <c r="I5" s="30"/>
      <c r="J5" s="30"/>
      <c r="K5" s="30"/>
      <c r="L5" s="30"/>
      <c r="M5" s="30"/>
    </row>
    <row r="6" spans="1:15" s="10" customFormat="1" x14ac:dyDescent="0.4">
      <c r="A6" s="8">
        <v>2</v>
      </c>
      <c r="B6" s="8" t="s">
        <v>47</v>
      </c>
      <c r="C6" s="8"/>
      <c r="D6" s="5"/>
      <c r="E6" s="5"/>
      <c r="F6" s="5"/>
      <c r="G6" s="5"/>
      <c r="H6" s="5"/>
      <c r="I6" s="30"/>
      <c r="J6" s="30"/>
      <c r="K6" s="30"/>
      <c r="L6" s="30"/>
      <c r="M6" s="30"/>
    </row>
    <row r="7" spans="1:15" s="10" customFormat="1" x14ac:dyDescent="0.4">
      <c r="A7" s="8">
        <v>3</v>
      </c>
      <c r="B7" s="8" t="s">
        <v>56</v>
      </c>
      <c r="C7" s="8" t="s">
        <v>154</v>
      </c>
      <c r="D7" s="5">
        <v>184105</v>
      </c>
      <c r="E7" s="5">
        <v>7798</v>
      </c>
      <c r="F7" s="5">
        <v>268295</v>
      </c>
      <c r="G7" s="5">
        <v>4919</v>
      </c>
      <c r="H7" s="5">
        <f t="shared" ref="H7:H19" si="0">SUM(D7:G7)</f>
        <v>465117</v>
      </c>
      <c r="I7" s="30">
        <f t="shared" ref="I7:I19" si="1">(D7+E7)/(D7+E7+F7+G7)</f>
        <v>0.41259081048424373</v>
      </c>
      <c r="J7" s="30">
        <f t="shared" ref="J7:J19" si="2">D7/(D7+F7)</f>
        <v>0.40695181255526081</v>
      </c>
      <c r="K7" s="30">
        <f t="shared" ref="K7:K19" si="3">D7/(D7+G7)</f>
        <v>0.97397684950059249</v>
      </c>
      <c r="L7" s="30">
        <f t="shared" ref="L7:L19" si="4">(2*D7)/(2*D7+F7+G7)</f>
        <v>0.57405086183242282</v>
      </c>
      <c r="M7" s="30">
        <v>0.40257457048580902</v>
      </c>
      <c r="O7" s="10" t="s">
        <v>91</v>
      </c>
    </row>
    <row r="8" spans="1:15" s="10" customFormat="1" x14ac:dyDescent="0.4">
      <c r="A8" s="8">
        <v>3</v>
      </c>
      <c r="B8" s="8" t="s">
        <v>57</v>
      </c>
      <c r="C8" s="8" t="s">
        <v>155</v>
      </c>
      <c r="D8" s="5">
        <v>184105</v>
      </c>
      <c r="E8" s="5">
        <v>7798</v>
      </c>
      <c r="F8" s="5">
        <v>268295</v>
      </c>
      <c r="G8" s="5">
        <v>4919</v>
      </c>
      <c r="H8" s="5">
        <f t="shared" si="0"/>
        <v>465117</v>
      </c>
      <c r="I8" s="30">
        <f t="shared" si="1"/>
        <v>0.41259081048424373</v>
      </c>
      <c r="J8" s="30">
        <f t="shared" si="2"/>
        <v>0.40695181255526081</v>
      </c>
      <c r="K8" s="30">
        <f t="shared" si="3"/>
        <v>0.97397684950059249</v>
      </c>
      <c r="L8" s="30">
        <f t="shared" si="4"/>
        <v>0.57405086183242282</v>
      </c>
      <c r="M8" s="30">
        <v>0.40257457048580902</v>
      </c>
      <c r="O8" s="10" t="s">
        <v>93</v>
      </c>
    </row>
    <row r="9" spans="1:15" s="10" customFormat="1" x14ac:dyDescent="0.4">
      <c r="A9" s="8">
        <v>3</v>
      </c>
      <c r="B9" s="8" t="s">
        <v>58</v>
      </c>
      <c r="C9" s="8" t="s">
        <v>156</v>
      </c>
      <c r="D9" s="5">
        <v>184094</v>
      </c>
      <c r="E9" s="5">
        <v>7835</v>
      </c>
      <c r="F9" s="5">
        <v>268258</v>
      </c>
      <c r="G9" s="5">
        <v>4930</v>
      </c>
      <c r="H9" s="5">
        <f t="shared" si="0"/>
        <v>465117</v>
      </c>
      <c r="I9" s="30">
        <f t="shared" si="1"/>
        <v>0.41264671039759887</v>
      </c>
      <c r="J9" s="30">
        <f t="shared" si="2"/>
        <v>0.40697067770232032</v>
      </c>
      <c r="K9" s="30">
        <f t="shared" si="3"/>
        <v>0.97391865583206361</v>
      </c>
      <c r="L9" s="30">
        <f t="shared" si="4"/>
        <v>0.57405952202764055</v>
      </c>
      <c r="M9" s="30">
        <v>0.40258308877235399</v>
      </c>
      <c r="O9" s="10" t="s">
        <v>95</v>
      </c>
    </row>
    <row r="10" spans="1:15" s="10" customFormat="1" x14ac:dyDescent="0.4">
      <c r="A10" s="12">
        <v>4</v>
      </c>
      <c r="B10" s="8" t="s">
        <v>26</v>
      </c>
      <c r="C10" s="8" t="s">
        <v>157</v>
      </c>
      <c r="D10" s="5">
        <v>187490</v>
      </c>
      <c r="E10" s="5">
        <v>2591</v>
      </c>
      <c r="F10" s="5">
        <v>273502</v>
      </c>
      <c r="G10" s="5">
        <v>1534</v>
      </c>
      <c r="H10" s="5">
        <f t="shared" si="0"/>
        <v>465117</v>
      </c>
      <c r="I10" s="30">
        <f t="shared" si="1"/>
        <v>0.40867351655604933</v>
      </c>
      <c r="J10" s="30">
        <f t="shared" si="2"/>
        <v>0.40670987782868251</v>
      </c>
      <c r="K10" s="30">
        <f t="shared" si="3"/>
        <v>0.99188462840697478</v>
      </c>
      <c r="L10" s="30">
        <f t="shared" si="4"/>
        <v>0.57687810761581249</v>
      </c>
      <c r="M10" s="30">
        <v>0.405360995922391</v>
      </c>
      <c r="N10" s="11" t="s">
        <v>16</v>
      </c>
      <c r="O10" s="10" t="s">
        <v>97</v>
      </c>
    </row>
    <row r="11" spans="1:15" s="10" customFormat="1" x14ac:dyDescent="0.4">
      <c r="A11" s="8">
        <v>5</v>
      </c>
      <c r="B11" s="8" t="s">
        <v>26</v>
      </c>
      <c r="C11" s="8" t="s">
        <v>158</v>
      </c>
      <c r="D11" s="5">
        <v>187490</v>
      </c>
      <c r="E11" s="5">
        <v>2591</v>
      </c>
      <c r="F11" s="5">
        <v>273502</v>
      </c>
      <c r="G11" s="5">
        <v>1534</v>
      </c>
      <c r="H11" s="5">
        <f t="shared" si="0"/>
        <v>465117</v>
      </c>
      <c r="I11" s="30">
        <f t="shared" si="1"/>
        <v>0.40867351655604933</v>
      </c>
      <c r="J11" s="30">
        <f t="shared" si="2"/>
        <v>0.40670987782868251</v>
      </c>
      <c r="K11" s="30">
        <f t="shared" si="3"/>
        <v>0.99188462840697478</v>
      </c>
      <c r="L11" s="30">
        <f t="shared" si="4"/>
        <v>0.57687810761581249</v>
      </c>
      <c r="M11" s="30">
        <v>0.405360995922391</v>
      </c>
      <c r="N11" s="11" t="s">
        <v>16</v>
      </c>
      <c r="O11" s="10" t="s">
        <v>99</v>
      </c>
    </row>
    <row r="12" spans="1:15" s="10" customFormat="1" x14ac:dyDescent="0.4">
      <c r="A12" s="8">
        <v>5</v>
      </c>
      <c r="B12" s="8" t="s">
        <v>50</v>
      </c>
      <c r="C12" s="8" t="s">
        <v>159</v>
      </c>
      <c r="D12" s="5">
        <v>166918</v>
      </c>
      <c r="E12" s="5">
        <v>40366</v>
      </c>
      <c r="F12" s="5">
        <v>235727</v>
      </c>
      <c r="G12" s="5">
        <v>22106</v>
      </c>
      <c r="H12" s="5">
        <f t="shared" si="0"/>
        <v>465117</v>
      </c>
      <c r="I12" s="30">
        <f t="shared" si="1"/>
        <v>0.44565990922714072</v>
      </c>
      <c r="J12" s="30">
        <f t="shared" si="2"/>
        <v>0.41455376324057169</v>
      </c>
      <c r="K12" s="30">
        <f t="shared" si="3"/>
        <v>0.88305188759099373</v>
      </c>
      <c r="L12" s="30">
        <f t="shared" si="4"/>
        <v>0.56422763403186582</v>
      </c>
      <c r="M12" s="30">
        <v>0.39297847444738199</v>
      </c>
      <c r="N12" s="11" t="s">
        <v>16</v>
      </c>
      <c r="O12" s="10" t="s">
        <v>101</v>
      </c>
    </row>
    <row r="13" spans="1:15" s="10" customFormat="1" x14ac:dyDescent="0.4">
      <c r="A13" s="8">
        <v>6</v>
      </c>
      <c r="B13" s="8" t="s">
        <v>26</v>
      </c>
      <c r="C13" s="8" t="s">
        <v>160</v>
      </c>
      <c r="D13" s="5">
        <v>187490</v>
      </c>
      <c r="E13" s="5">
        <v>2591</v>
      </c>
      <c r="F13" s="5">
        <v>273502</v>
      </c>
      <c r="G13" s="5">
        <v>1534</v>
      </c>
      <c r="H13" s="5">
        <f t="shared" si="0"/>
        <v>465117</v>
      </c>
      <c r="I13" s="30">
        <f t="shared" si="1"/>
        <v>0.40867351655604933</v>
      </c>
      <c r="J13" s="30">
        <f t="shared" si="2"/>
        <v>0.40670987782868251</v>
      </c>
      <c r="K13" s="30">
        <f t="shared" si="3"/>
        <v>0.99188462840697478</v>
      </c>
      <c r="L13" s="30">
        <f t="shared" si="4"/>
        <v>0.57687810761581249</v>
      </c>
      <c r="M13" s="30">
        <v>0.405360995922391</v>
      </c>
      <c r="N13" s="11" t="s">
        <v>16</v>
      </c>
      <c r="O13" s="10" t="s">
        <v>102</v>
      </c>
    </row>
    <row r="14" spans="1:15" s="10" customFormat="1" x14ac:dyDescent="0.4">
      <c r="A14" s="8">
        <v>6</v>
      </c>
      <c r="B14" s="8" t="s">
        <v>34</v>
      </c>
      <c r="C14" s="8" t="s">
        <v>161</v>
      </c>
      <c r="D14" s="5">
        <v>187490</v>
      </c>
      <c r="E14" s="5">
        <v>2591</v>
      </c>
      <c r="F14" s="5">
        <v>273502</v>
      </c>
      <c r="G14" s="5">
        <v>1534</v>
      </c>
      <c r="H14" s="5">
        <f t="shared" si="0"/>
        <v>465117</v>
      </c>
      <c r="I14" s="30">
        <f t="shared" si="1"/>
        <v>0.40867351655604933</v>
      </c>
      <c r="J14" s="30">
        <f t="shared" si="2"/>
        <v>0.40670987782868251</v>
      </c>
      <c r="K14" s="30">
        <f t="shared" si="3"/>
        <v>0.99188462840697478</v>
      </c>
      <c r="L14" s="30">
        <f t="shared" si="4"/>
        <v>0.57687810761581249</v>
      </c>
      <c r="M14" s="30">
        <v>0.405360995922391</v>
      </c>
      <c r="N14" s="11" t="s">
        <v>16</v>
      </c>
      <c r="O14" s="10" t="s">
        <v>105</v>
      </c>
    </row>
    <row r="15" spans="1:15" s="10" customFormat="1" x14ac:dyDescent="0.4">
      <c r="A15" s="8">
        <v>7</v>
      </c>
      <c r="B15" s="8" t="s">
        <v>26</v>
      </c>
      <c r="C15" s="8" t="s">
        <v>162</v>
      </c>
      <c r="D15" s="5">
        <v>187490</v>
      </c>
      <c r="E15" s="5">
        <v>2591</v>
      </c>
      <c r="F15" s="5">
        <v>273502</v>
      </c>
      <c r="G15" s="5">
        <v>1534</v>
      </c>
      <c r="H15" s="5">
        <f t="shared" si="0"/>
        <v>465117</v>
      </c>
      <c r="I15" s="30">
        <f t="shared" si="1"/>
        <v>0.40867351655604933</v>
      </c>
      <c r="J15" s="30">
        <f t="shared" si="2"/>
        <v>0.40670987782868251</v>
      </c>
      <c r="K15" s="30">
        <f t="shared" si="3"/>
        <v>0.99188462840697478</v>
      </c>
      <c r="L15" s="30">
        <f t="shared" si="4"/>
        <v>0.57687810761581249</v>
      </c>
      <c r="M15" s="30">
        <v>0.405360995922391</v>
      </c>
      <c r="N15" s="11" t="s">
        <v>16</v>
      </c>
      <c r="O15" s="10" t="s">
        <v>107</v>
      </c>
    </row>
    <row r="16" spans="1:15" s="10" customFormat="1" x14ac:dyDescent="0.4">
      <c r="A16" s="8">
        <v>8</v>
      </c>
      <c r="B16" s="8" t="s">
        <v>150</v>
      </c>
      <c r="C16" s="8"/>
      <c r="D16" s="5"/>
      <c r="E16" s="5"/>
      <c r="F16" s="5"/>
      <c r="G16" s="5"/>
      <c r="H16" s="5"/>
      <c r="I16" s="30"/>
      <c r="J16" s="30"/>
      <c r="K16" s="30"/>
      <c r="L16" s="30"/>
      <c r="M16" s="30"/>
      <c r="N16" s="4"/>
      <c r="O16" s="4"/>
    </row>
    <row r="17" spans="1:15" s="10" customFormat="1" x14ac:dyDescent="0.4">
      <c r="A17" s="8">
        <v>9</v>
      </c>
      <c r="B17" s="8" t="s">
        <v>29</v>
      </c>
      <c r="C17" s="8" t="s">
        <v>163</v>
      </c>
      <c r="D17" s="5">
        <v>187490</v>
      </c>
      <c r="E17" s="5">
        <v>2591</v>
      </c>
      <c r="F17" s="5">
        <v>273502</v>
      </c>
      <c r="G17" s="5">
        <v>1534</v>
      </c>
      <c r="H17" s="5">
        <f t="shared" si="0"/>
        <v>465117</v>
      </c>
      <c r="I17" s="30">
        <f t="shared" si="1"/>
        <v>0.40867351655604933</v>
      </c>
      <c r="J17" s="30">
        <f t="shared" si="2"/>
        <v>0.40670987782868251</v>
      </c>
      <c r="K17" s="30">
        <f t="shared" si="3"/>
        <v>0.99188462840697478</v>
      </c>
      <c r="L17" s="30">
        <f t="shared" si="4"/>
        <v>0.57687810761581249</v>
      </c>
      <c r="M17" s="30">
        <v>0.405360995922391</v>
      </c>
      <c r="N17" s="11" t="s">
        <v>16</v>
      </c>
      <c r="O17" s="10" t="s">
        <v>109</v>
      </c>
    </row>
    <row r="18" spans="1:15" s="10" customFormat="1" x14ac:dyDescent="0.4">
      <c r="A18" s="8">
        <v>10</v>
      </c>
      <c r="B18" s="8" t="s">
        <v>26</v>
      </c>
      <c r="C18" s="8" t="s">
        <v>164</v>
      </c>
      <c r="D18" s="5">
        <v>187490</v>
      </c>
      <c r="E18" s="5">
        <v>2591</v>
      </c>
      <c r="F18" s="5">
        <v>273502</v>
      </c>
      <c r="G18" s="5">
        <v>1534</v>
      </c>
      <c r="H18" s="5">
        <f t="shared" si="0"/>
        <v>465117</v>
      </c>
      <c r="I18" s="30">
        <f t="shared" si="1"/>
        <v>0.40867351655604933</v>
      </c>
      <c r="J18" s="30">
        <f t="shared" si="2"/>
        <v>0.40670987782868251</v>
      </c>
      <c r="K18" s="30">
        <f t="shared" si="3"/>
        <v>0.99188462840697478</v>
      </c>
      <c r="L18" s="30">
        <f t="shared" si="4"/>
        <v>0.57687810761581249</v>
      </c>
      <c r="M18" s="30">
        <v>0.405360995922391</v>
      </c>
      <c r="N18" s="11" t="s">
        <v>16</v>
      </c>
      <c r="O18" s="10" t="s">
        <v>111</v>
      </c>
    </row>
    <row r="19" spans="1:15" s="10" customFormat="1" x14ac:dyDescent="0.4">
      <c r="A19" s="8">
        <v>11</v>
      </c>
      <c r="B19" s="8" t="s">
        <v>26</v>
      </c>
      <c r="C19" s="8" t="s">
        <v>165</v>
      </c>
      <c r="D19" s="5">
        <v>187490</v>
      </c>
      <c r="E19" s="5">
        <v>2591</v>
      </c>
      <c r="F19" s="5">
        <v>273502</v>
      </c>
      <c r="G19" s="5">
        <v>1534</v>
      </c>
      <c r="H19" s="5">
        <f t="shared" si="0"/>
        <v>465117</v>
      </c>
      <c r="I19" s="30">
        <f t="shared" si="1"/>
        <v>0.40867351655604933</v>
      </c>
      <c r="J19" s="30">
        <f t="shared" si="2"/>
        <v>0.40670987782868251</v>
      </c>
      <c r="K19" s="30">
        <f t="shared" si="3"/>
        <v>0.99188462840697478</v>
      </c>
      <c r="L19" s="30">
        <f t="shared" si="4"/>
        <v>0.57687810761581249</v>
      </c>
      <c r="M19" s="30">
        <v>0.405360995922391</v>
      </c>
      <c r="N19" s="11" t="s">
        <v>16</v>
      </c>
      <c r="O19" s="10" t="s">
        <v>112</v>
      </c>
    </row>
    <row r="20" spans="1:15" s="10" customFormat="1" x14ac:dyDescent="0.4">
      <c r="A20" s="8">
        <v>12</v>
      </c>
      <c r="B20" s="8" t="s">
        <v>26</v>
      </c>
      <c r="C20" s="8" t="s">
        <v>166</v>
      </c>
      <c r="D20" s="5">
        <v>187490</v>
      </c>
      <c r="E20" s="5">
        <v>2591</v>
      </c>
      <c r="F20" s="5">
        <v>273502</v>
      </c>
      <c r="G20" s="5">
        <v>1534</v>
      </c>
      <c r="H20" s="5">
        <f t="shared" ref="H20:H25" si="5">SUM(D20:G20)</f>
        <v>465117</v>
      </c>
      <c r="I20" s="30">
        <f t="shared" ref="I20:I25" si="6">(D20+E20)/(D20+E20+F20+G20)</f>
        <v>0.40867351655604933</v>
      </c>
      <c r="J20" s="30">
        <f t="shared" ref="J20:J25" si="7">D20/(D20+F20)</f>
        <v>0.40670987782868251</v>
      </c>
      <c r="K20" s="30">
        <f t="shared" ref="K20:K25" si="8">D20/(D20+G20)</f>
        <v>0.99188462840697478</v>
      </c>
      <c r="L20" s="30">
        <f t="shared" ref="L20:L25" si="9">(2*D20)/(2*D20+F20+G20)</f>
        <v>0.57687810761581249</v>
      </c>
      <c r="M20" s="30">
        <v>0.405360995922391</v>
      </c>
      <c r="N20" s="10" t="s">
        <v>16</v>
      </c>
      <c r="O20" s="10" t="s">
        <v>123</v>
      </c>
    </row>
    <row r="21" spans="1:15" s="10" customFormat="1" x14ac:dyDescent="0.4">
      <c r="A21" s="8">
        <v>12</v>
      </c>
      <c r="B21" s="8" t="s">
        <v>34</v>
      </c>
      <c r="C21" s="8" t="s">
        <v>167</v>
      </c>
      <c r="D21" s="5">
        <v>187490</v>
      </c>
      <c r="E21" s="5">
        <v>2827</v>
      </c>
      <c r="F21" s="5">
        <v>273266</v>
      </c>
      <c r="G21" s="5">
        <v>1534</v>
      </c>
      <c r="H21" s="5">
        <f t="shared" si="5"/>
        <v>465117</v>
      </c>
      <c r="I21" s="30">
        <f t="shared" si="6"/>
        <v>0.40918091576958054</v>
      </c>
      <c r="J21" s="30">
        <f t="shared" si="7"/>
        <v>0.40691819531378864</v>
      </c>
      <c r="K21" s="30">
        <f t="shared" si="8"/>
        <v>0.99188462840697478</v>
      </c>
      <c r="L21" s="30">
        <f t="shared" si="9"/>
        <v>0.5770876296592693</v>
      </c>
      <c r="M21" s="30">
        <v>0.40556793354820497</v>
      </c>
      <c r="N21" s="10" t="s">
        <v>16</v>
      </c>
      <c r="O21" s="10" t="s">
        <v>127</v>
      </c>
    </row>
    <row r="22" spans="1:15" s="10" customFormat="1" x14ac:dyDescent="0.4">
      <c r="A22" s="8">
        <v>12</v>
      </c>
      <c r="B22" s="8" t="s">
        <v>50</v>
      </c>
      <c r="C22" s="8" t="s">
        <v>168</v>
      </c>
      <c r="D22" s="5">
        <v>161858</v>
      </c>
      <c r="E22" s="5">
        <v>102217</v>
      </c>
      <c r="F22" s="5">
        <v>173876</v>
      </c>
      <c r="G22" s="5">
        <v>27166</v>
      </c>
      <c r="H22" s="5">
        <f t="shared" si="5"/>
        <v>465117</v>
      </c>
      <c r="I22" s="30">
        <f t="shared" si="6"/>
        <v>0.56776036997142654</v>
      </c>
      <c r="J22" s="30">
        <f t="shared" si="7"/>
        <v>0.48210190210106812</v>
      </c>
      <c r="K22" s="30">
        <f t="shared" si="8"/>
        <v>0.85628280006771629</v>
      </c>
      <c r="L22" s="30">
        <f t="shared" si="9"/>
        <v>0.61688625995220658</v>
      </c>
      <c r="M22" s="30">
        <v>0.446012675668228</v>
      </c>
      <c r="N22" s="10" t="s">
        <v>16</v>
      </c>
      <c r="O22" s="10" t="s">
        <v>131</v>
      </c>
    </row>
    <row r="23" spans="1:15" s="10" customFormat="1" x14ac:dyDescent="0.4">
      <c r="A23" s="8">
        <v>13</v>
      </c>
      <c r="B23" s="8" t="s">
        <v>26</v>
      </c>
      <c r="C23" s="8" t="s">
        <v>169</v>
      </c>
      <c r="D23" s="5">
        <v>187490</v>
      </c>
      <c r="E23" s="5">
        <v>2591</v>
      </c>
      <c r="F23" s="5">
        <v>273502</v>
      </c>
      <c r="G23" s="5">
        <v>1534</v>
      </c>
      <c r="H23" s="5">
        <f t="shared" si="5"/>
        <v>465117</v>
      </c>
      <c r="I23" s="30">
        <f t="shared" si="6"/>
        <v>0.40867351655604933</v>
      </c>
      <c r="J23" s="30">
        <f t="shared" si="7"/>
        <v>0.40670987782868251</v>
      </c>
      <c r="K23" s="30">
        <f t="shared" si="8"/>
        <v>0.99188462840697478</v>
      </c>
      <c r="L23" s="30">
        <f t="shared" si="9"/>
        <v>0.57687810761581249</v>
      </c>
      <c r="M23" s="30">
        <v>0.405360995922391</v>
      </c>
      <c r="N23" s="10" t="s">
        <v>16</v>
      </c>
      <c r="O23" s="10" t="s">
        <v>141</v>
      </c>
    </row>
    <row r="24" spans="1:15" s="10" customFormat="1" x14ac:dyDescent="0.4">
      <c r="A24" s="8">
        <v>13</v>
      </c>
      <c r="B24" s="8" t="s">
        <v>34</v>
      </c>
      <c r="C24" s="8" t="s">
        <v>170</v>
      </c>
      <c r="D24" s="5">
        <v>186379</v>
      </c>
      <c r="E24" s="5">
        <v>7705</v>
      </c>
      <c r="F24" s="5">
        <v>268388</v>
      </c>
      <c r="G24" s="5">
        <v>2645</v>
      </c>
      <c r="H24" s="5">
        <f t="shared" si="5"/>
        <v>465117</v>
      </c>
      <c r="I24" s="30">
        <f t="shared" si="6"/>
        <v>0.41727995321607253</v>
      </c>
      <c r="J24" s="30">
        <f t="shared" si="7"/>
        <v>0.40983404688554798</v>
      </c>
      <c r="K24" s="30">
        <f t="shared" si="8"/>
        <v>0.98600706788555947</v>
      </c>
      <c r="L24" s="30">
        <f t="shared" si="9"/>
        <v>0.57900467698367952</v>
      </c>
      <c r="M24" s="30">
        <v>0.40746416797110702</v>
      </c>
      <c r="N24" s="10" t="s">
        <v>16</v>
      </c>
      <c r="O24" s="10" t="s">
        <v>145</v>
      </c>
    </row>
    <row r="25" spans="1:15" s="10" customFormat="1" x14ac:dyDescent="0.4">
      <c r="A25" s="8">
        <v>13</v>
      </c>
      <c r="B25" s="8" t="s">
        <v>50</v>
      </c>
      <c r="C25" s="8" t="s">
        <v>171</v>
      </c>
      <c r="D25" s="5">
        <v>132838</v>
      </c>
      <c r="E25" s="5">
        <v>89941</v>
      </c>
      <c r="F25" s="5">
        <v>186152</v>
      </c>
      <c r="G25" s="5">
        <v>56186</v>
      </c>
      <c r="H25" s="5">
        <f t="shared" si="5"/>
        <v>465117</v>
      </c>
      <c r="I25" s="30">
        <f t="shared" si="6"/>
        <v>0.47897410759013326</v>
      </c>
      <c r="J25" s="30">
        <f t="shared" si="7"/>
        <v>0.41643311702561209</v>
      </c>
      <c r="K25" s="30">
        <f t="shared" si="8"/>
        <v>0.70275732182156758</v>
      </c>
      <c r="L25" s="30">
        <f t="shared" si="9"/>
        <v>0.52296983941387443</v>
      </c>
      <c r="M25" s="30">
        <v>0.35406849052178102</v>
      </c>
      <c r="N25" s="10" t="s">
        <v>16</v>
      </c>
      <c r="O25" s="10" t="s">
        <v>149</v>
      </c>
    </row>
    <row r="26" spans="1:15" s="10" customFormat="1" x14ac:dyDescent="0.4">
      <c r="A26" s="8">
        <v>14</v>
      </c>
      <c r="B26" s="8" t="s">
        <v>151</v>
      </c>
      <c r="C26" s="8"/>
      <c r="D26" s="5"/>
      <c r="E26" s="5"/>
      <c r="F26" s="5"/>
      <c r="G26" s="5"/>
      <c r="H26" s="5"/>
      <c r="I26" s="6"/>
      <c r="J26" s="6"/>
      <c r="K26" s="6"/>
      <c r="L26" s="6"/>
      <c r="M26" s="6"/>
    </row>
    <row r="27" spans="1:15" s="10" customFormat="1" x14ac:dyDescent="0.4">
      <c r="A27" s="8">
        <v>15</v>
      </c>
      <c r="B27" s="8" t="s">
        <v>152</v>
      </c>
      <c r="C27" s="8"/>
      <c r="D27" s="5"/>
      <c r="E27" s="5"/>
      <c r="F27" s="5"/>
      <c r="G27" s="5"/>
      <c r="H27" s="5"/>
      <c r="I27" s="6"/>
      <c r="J27" s="6"/>
      <c r="K27" s="6"/>
      <c r="L27" s="6"/>
      <c r="M27" s="6"/>
    </row>
    <row r="28" spans="1:15" s="10" customFormat="1" x14ac:dyDescent="0.4">
      <c r="A28" s="8">
        <v>16</v>
      </c>
      <c r="B28" s="8" t="s">
        <v>151</v>
      </c>
      <c r="C28" s="8"/>
      <c r="D28" s="5"/>
      <c r="E28" s="5"/>
      <c r="F28" s="5"/>
      <c r="G28" s="5"/>
      <c r="H28" s="5"/>
      <c r="I28" s="6"/>
      <c r="J28" s="6"/>
      <c r="K28" s="6"/>
      <c r="L28" s="6"/>
      <c r="M28" s="6"/>
    </row>
    <row r="29" spans="1:15" s="10" customFormat="1" x14ac:dyDescent="0.4">
      <c r="A29" s="8">
        <v>17</v>
      </c>
      <c r="B29" s="8" t="s">
        <v>152</v>
      </c>
      <c r="C29" s="8"/>
      <c r="D29" s="5"/>
      <c r="E29" s="5"/>
      <c r="F29" s="5"/>
      <c r="G29" s="5"/>
      <c r="H29" s="5"/>
      <c r="I29" s="6"/>
      <c r="J29" s="6"/>
      <c r="K29" s="6"/>
      <c r="L29" s="6"/>
      <c r="M29" s="6"/>
    </row>
    <row r="30" spans="1:15" s="10" customFormat="1" x14ac:dyDescent="0.4">
      <c r="A30" s="8"/>
      <c r="B30" s="8"/>
      <c r="C30" s="8"/>
      <c r="D30" s="5"/>
      <c r="E30" s="5"/>
      <c r="F30" s="5"/>
      <c r="G30" s="5"/>
      <c r="H30" s="5"/>
      <c r="I30" s="6"/>
      <c r="J30" s="6"/>
      <c r="K30" s="6"/>
      <c r="L30" s="6"/>
      <c r="M30" s="6"/>
    </row>
    <row r="31" spans="1:15" s="10" customFormat="1" x14ac:dyDescent="0.4">
      <c r="A31" s="8"/>
      <c r="B31" s="8"/>
      <c r="C31" s="8"/>
      <c r="D31" s="5"/>
      <c r="E31" s="5"/>
      <c r="F31" s="5"/>
      <c r="G31" s="5"/>
      <c r="H31" s="5"/>
      <c r="I31" s="6"/>
      <c r="J31" s="6"/>
      <c r="K31" s="6"/>
      <c r="L31" s="6"/>
      <c r="M31" s="6"/>
    </row>
    <row r="32" spans="1:15" s="10" customFormat="1" x14ac:dyDescent="0.4">
      <c r="A32" s="8"/>
      <c r="B32" s="8"/>
      <c r="C32" s="8"/>
      <c r="D32" s="5"/>
      <c r="E32" s="5"/>
      <c r="F32" s="5"/>
      <c r="G32" s="5"/>
      <c r="H32" s="5"/>
      <c r="I32" s="6"/>
      <c r="J32" s="6"/>
      <c r="K32" s="6"/>
      <c r="L32" s="6"/>
      <c r="M32" s="6"/>
    </row>
    <row r="33" spans="1:13" s="10" customFormat="1" x14ac:dyDescent="0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10" customFormat="1" x14ac:dyDescent="0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s="10" customFormat="1" x14ac:dyDescent="0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s="10" customFormat="1" x14ac:dyDescent="0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s="10" customFormat="1" x14ac:dyDescent="0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</sheetData>
  <conditionalFormatting sqref="D3:D15 D17:D31">
    <cfRule type="top10" dxfId="35" priority="33" bottom="1" rank="1"/>
    <cfRule type="top10" dxfId="34" priority="36" rank="1"/>
  </conditionalFormatting>
  <conditionalFormatting sqref="E3:E15 E17:E31">
    <cfRule type="top10" dxfId="33" priority="34" bottom="1" rank="1"/>
    <cfRule type="top10" dxfId="32" priority="35" rank="1"/>
  </conditionalFormatting>
  <conditionalFormatting sqref="F3:F15 F17:F31">
    <cfRule type="top10" dxfId="31" priority="31" rank="1"/>
    <cfRule type="top10" dxfId="30" priority="32" bottom="1" rank="1"/>
  </conditionalFormatting>
  <conditionalFormatting sqref="G3:G15 G17:G31">
    <cfRule type="top10" dxfId="29" priority="29" bottom="1" rank="1"/>
    <cfRule type="top10" dxfId="28" priority="30" rank="1"/>
  </conditionalFormatting>
  <conditionalFormatting sqref="I3:I15 I17:I31">
    <cfRule type="top10" dxfId="27" priority="27" bottom="1" rank="1"/>
    <cfRule type="top10" dxfId="26" priority="28" rank="1"/>
  </conditionalFormatting>
  <conditionalFormatting sqref="J3:J15 J17:J31">
    <cfRule type="top10" dxfId="25" priority="25" bottom="1" rank="1"/>
    <cfRule type="top10" dxfId="24" priority="26" rank="1"/>
  </conditionalFormatting>
  <conditionalFormatting sqref="K3:K15 K17:K31">
    <cfRule type="top10" dxfId="23" priority="23" bottom="1" rank="1"/>
    <cfRule type="top10" dxfId="22" priority="24" rank="1"/>
  </conditionalFormatting>
  <conditionalFormatting sqref="L2:L15 L17:L31">
    <cfRule type="top10" dxfId="21" priority="21" bottom="1" rank="1"/>
    <cfRule type="top10" dxfId="20" priority="22" rank="1"/>
  </conditionalFormatting>
  <conditionalFormatting sqref="M3:M15 M17:M31">
    <cfRule type="top10" dxfId="19" priority="19" bottom="1" rank="1"/>
    <cfRule type="top10" dxfId="18" priority="20" rank="1"/>
  </conditionalFormatting>
  <conditionalFormatting sqref="I16">
    <cfRule type="top10" dxfId="17" priority="17" bottom="1" rank="1"/>
    <cfRule type="top10" dxfId="16" priority="18" rank="1"/>
  </conditionalFormatting>
  <conditionalFormatting sqref="J16">
    <cfRule type="top10" dxfId="15" priority="15" bottom="1" rank="1"/>
    <cfRule type="top10" dxfId="14" priority="16" rank="1"/>
  </conditionalFormatting>
  <conditionalFormatting sqref="D16">
    <cfRule type="top10" dxfId="13" priority="13" bottom="1" rank="1"/>
    <cfRule type="top10" dxfId="12" priority="14" rank="1"/>
  </conditionalFormatting>
  <conditionalFormatting sqref="E16">
    <cfRule type="top10" dxfId="11" priority="11" bottom="1" rank="1"/>
    <cfRule type="top10" dxfId="10" priority="12" rank="1"/>
  </conditionalFormatting>
  <conditionalFormatting sqref="F16">
    <cfRule type="top10" dxfId="9" priority="9" bottom="1" rank="1"/>
    <cfRule type="top10" dxfId="8" priority="10" rank="1"/>
  </conditionalFormatting>
  <conditionalFormatting sqref="G16">
    <cfRule type="top10" dxfId="7" priority="7" bottom="1" rank="1"/>
    <cfRule type="top10" dxfId="6" priority="8" rank="1"/>
  </conditionalFormatting>
  <conditionalFormatting sqref="K16">
    <cfRule type="top10" dxfId="5" priority="5" bottom="1" rank="1"/>
    <cfRule type="top10" dxfId="4" priority="6" rank="1"/>
  </conditionalFormatting>
  <conditionalFormatting sqref="L16">
    <cfRule type="top10" dxfId="3" priority="3" bottom="1" rank="1"/>
    <cfRule type="top10" dxfId="2" priority="4" rank="1"/>
  </conditionalFormatting>
  <conditionalFormatting sqref="M1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Ensemble du set</vt:lpstr>
      <vt:lpstr>BENUNE_4_DJ0012</vt:lpstr>
      <vt:lpstr>DJI_0035</vt:lpstr>
      <vt:lpstr>swissimage_2017_patch-test</vt:lpstr>
      <vt:lpstr>swissimage_2020_patch-test</vt:lpstr>
      <vt:lpstr>VINES_1_patch-test</vt:lpstr>
      <vt:lpstr>Bernunes_Google_1_patch-test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2021-05-30T14:46:31Z</dcterms:created>
  <dcterms:modified xsi:type="dcterms:W3CDTF">2021-08-13T13:54:36Z</dcterms:modified>
</cp:coreProperties>
</file>