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.Linseman\Desktop\"/>
    </mc:Choice>
  </mc:AlternateContent>
  <bookViews>
    <workbookView xWindow="-34320" yWindow="1100" windowWidth="28800" windowHeight="17540" tabRatio="500"/>
  </bookViews>
  <sheets>
    <sheet name="Whole Brain GSH_GSSG" sheetId="3" r:id="rId1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6" i="3" l="1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U71" i="3"/>
  <c r="S72" i="3"/>
  <c r="T72" i="3"/>
  <c r="U72" i="3"/>
  <c r="V72" i="3"/>
  <c r="S73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S77" i="3"/>
  <c r="U77" i="3"/>
  <c r="S78" i="3"/>
  <c r="U78" i="3"/>
  <c r="S80" i="3"/>
  <c r="U80" i="3"/>
  <c r="S81" i="3"/>
  <c r="T81" i="3"/>
  <c r="U81" i="3"/>
  <c r="V81" i="3"/>
  <c r="S82" i="3"/>
  <c r="T82" i="3"/>
  <c r="U82" i="3"/>
  <c r="V82" i="3"/>
  <c r="S83" i="3"/>
  <c r="U83" i="3"/>
  <c r="S85" i="3"/>
  <c r="T85" i="3"/>
  <c r="U85" i="3"/>
  <c r="V85" i="3"/>
  <c r="S86" i="3"/>
  <c r="T86" i="3"/>
  <c r="U86" i="3"/>
  <c r="V86" i="3"/>
  <c r="S87" i="3"/>
  <c r="T87" i="3"/>
  <c r="U87" i="3"/>
  <c r="V87" i="3"/>
  <c r="S88" i="3"/>
  <c r="T88" i="3"/>
  <c r="U88" i="3"/>
  <c r="V88" i="3"/>
  <c r="T89" i="3"/>
  <c r="V89" i="3"/>
  <c r="S90" i="3"/>
  <c r="U90" i="3"/>
  <c r="S92" i="3"/>
  <c r="U92" i="3"/>
  <c r="S93" i="3"/>
  <c r="T93" i="3"/>
  <c r="U93" i="3"/>
  <c r="V93" i="3"/>
  <c r="S94" i="3"/>
  <c r="T94" i="3"/>
  <c r="U94" i="3"/>
  <c r="V94" i="3"/>
  <c r="T95" i="3"/>
  <c r="T96" i="3"/>
  <c r="V96" i="3"/>
  <c r="S97" i="3"/>
  <c r="T97" i="3"/>
  <c r="U97" i="3"/>
  <c r="V97" i="3"/>
  <c r="S98" i="3"/>
  <c r="T98" i="3"/>
  <c r="U98" i="3"/>
  <c r="V98" i="3"/>
  <c r="S99" i="3"/>
  <c r="T99" i="3"/>
  <c r="U99" i="3"/>
  <c r="V99" i="3"/>
  <c r="S100" i="3"/>
  <c r="T100" i="3"/>
  <c r="U100" i="3"/>
  <c r="V100" i="3"/>
  <c r="S101" i="3"/>
  <c r="T101" i="3"/>
  <c r="U101" i="3"/>
  <c r="V101" i="3"/>
  <c r="S102" i="3"/>
  <c r="T102" i="3"/>
  <c r="U102" i="3"/>
  <c r="V102" i="3"/>
  <c r="S103" i="3"/>
  <c r="T103" i="3"/>
  <c r="U103" i="3"/>
  <c r="V103" i="3"/>
  <c r="S104" i="3"/>
  <c r="T104" i="3"/>
  <c r="U104" i="3"/>
  <c r="V104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10" i="3"/>
  <c r="S113" i="3"/>
  <c r="U113" i="3"/>
  <c r="T114" i="3"/>
  <c r="U114" i="3"/>
  <c r="U116" i="3"/>
  <c r="S117" i="3"/>
  <c r="U117" i="3"/>
  <c r="S118" i="3"/>
  <c r="T118" i="3"/>
  <c r="U118" i="3"/>
  <c r="V118" i="3"/>
  <c r="S121" i="3"/>
  <c r="T121" i="3"/>
  <c r="U121" i="3"/>
  <c r="V121" i="3"/>
  <c r="S122" i="3"/>
  <c r="T122" i="3"/>
  <c r="U122" i="3"/>
  <c r="V122" i="3"/>
  <c r="T65" i="3"/>
  <c r="U65" i="3"/>
  <c r="V65" i="3"/>
  <c r="S65" i="3"/>
  <c r="Y66" i="3"/>
  <c r="Y69" i="3"/>
  <c r="Y72" i="3"/>
  <c r="Y74" i="3"/>
  <c r="Y75" i="3"/>
  <c r="Y76" i="3"/>
  <c r="Y81" i="3"/>
  <c r="Y82" i="3"/>
  <c r="Y85" i="3"/>
  <c r="Y86" i="3"/>
  <c r="Y87" i="3"/>
  <c r="Y88" i="3"/>
  <c r="Y93" i="3"/>
  <c r="Y94" i="3"/>
  <c r="Y97" i="3"/>
  <c r="Y98" i="3"/>
  <c r="Y99" i="3"/>
  <c r="Y100" i="3"/>
  <c r="Y101" i="3"/>
  <c r="Y102" i="3"/>
  <c r="Y103" i="3"/>
  <c r="Y104" i="3"/>
  <c r="Y106" i="3"/>
  <c r="Y107" i="3"/>
  <c r="Y108" i="3"/>
  <c r="Y118" i="3"/>
  <c r="Y121" i="3"/>
  <c r="Y122" i="3"/>
  <c r="Y67" i="3"/>
  <c r="Y68" i="3"/>
  <c r="Y70" i="3"/>
  <c r="Y65" i="3"/>
  <c r="O66" i="3"/>
  <c r="P66" i="3"/>
  <c r="O67" i="3"/>
  <c r="P67" i="3"/>
  <c r="O68" i="3"/>
  <c r="P68" i="3"/>
  <c r="O69" i="3"/>
  <c r="P69" i="3"/>
  <c r="O70" i="3"/>
  <c r="P70" i="3" s="1"/>
  <c r="O71" i="3"/>
  <c r="P71" i="3"/>
  <c r="O72" i="3"/>
  <c r="P72" i="3"/>
  <c r="O73" i="3"/>
  <c r="P73" i="3" s="1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 s="1"/>
  <c r="O85" i="3"/>
  <c r="P85" i="3"/>
  <c r="O86" i="3"/>
  <c r="P86" i="3" s="1"/>
  <c r="O87" i="3"/>
  <c r="P87" i="3"/>
  <c r="O88" i="3"/>
  <c r="P88" i="3" s="1"/>
  <c r="O89" i="3"/>
  <c r="P89" i="3"/>
  <c r="O90" i="3"/>
  <c r="P90" i="3" s="1"/>
  <c r="O91" i="3"/>
  <c r="P91" i="3"/>
  <c r="O92" i="3"/>
  <c r="P92" i="3" s="1"/>
  <c r="O93" i="3"/>
  <c r="P93" i="3"/>
  <c r="O94" i="3"/>
  <c r="P94" i="3" s="1"/>
  <c r="O95" i="3"/>
  <c r="P95" i="3"/>
  <c r="V95" i="3" s="1"/>
  <c r="O96" i="3"/>
  <c r="P96" i="3" s="1"/>
  <c r="O97" i="3"/>
  <c r="P97" i="3"/>
  <c r="O98" i="3"/>
  <c r="P98" i="3" s="1"/>
  <c r="O99" i="3"/>
  <c r="P99" i="3"/>
  <c r="O100" i="3"/>
  <c r="P100" i="3" s="1"/>
  <c r="O101" i="3"/>
  <c r="P101" i="3"/>
  <c r="O102" i="3"/>
  <c r="P102" i="3" s="1"/>
  <c r="O103" i="3"/>
  <c r="P103" i="3"/>
  <c r="O104" i="3"/>
  <c r="P104" i="3" s="1"/>
  <c r="O105" i="3"/>
  <c r="P105" i="3"/>
  <c r="O106" i="3"/>
  <c r="P106" i="3" s="1"/>
  <c r="O107" i="3"/>
  <c r="P107" i="3"/>
  <c r="O108" i="3"/>
  <c r="P108" i="3" s="1"/>
  <c r="O109" i="3"/>
  <c r="P109" i="3"/>
  <c r="O110" i="3"/>
  <c r="P110" i="3" s="1"/>
  <c r="U110" i="3" s="1"/>
  <c r="O111" i="3"/>
  <c r="P111" i="3" s="1"/>
  <c r="O112" i="3"/>
  <c r="P112" i="3" s="1"/>
  <c r="O113" i="3"/>
  <c r="P113" i="3"/>
  <c r="O114" i="3"/>
  <c r="P114" i="3" s="1"/>
  <c r="V114" i="3" s="1"/>
  <c r="O115" i="3"/>
  <c r="P115" i="3" s="1"/>
  <c r="O116" i="3"/>
  <c r="P116" i="3" s="1"/>
  <c r="S116" i="3" s="1"/>
  <c r="O117" i="3"/>
  <c r="P117" i="3"/>
  <c r="O118" i="3"/>
  <c r="P118" i="3" s="1"/>
  <c r="O119" i="3"/>
  <c r="P119" i="3"/>
  <c r="T119" i="3" s="1"/>
  <c r="O120" i="3"/>
  <c r="P120" i="3" s="1"/>
  <c r="T120" i="3" s="1"/>
  <c r="O121" i="3"/>
  <c r="P121" i="3"/>
  <c r="O122" i="3"/>
  <c r="P122" i="3" s="1"/>
  <c r="O65" i="3"/>
  <c r="U111" i="3" l="1"/>
  <c r="S111" i="3"/>
  <c r="S120" i="3"/>
  <c r="Y120" i="3" s="1"/>
  <c r="U120" i="3"/>
  <c r="V120" i="3"/>
  <c r="V119" i="3"/>
  <c r="U119" i="3"/>
  <c r="S119" i="3"/>
  <c r="Y119" i="3" s="1"/>
  <c r="S115" i="3"/>
  <c r="U115" i="3"/>
  <c r="V115" i="3"/>
  <c r="T115" i="3"/>
  <c r="S114" i="3"/>
  <c r="Y114" i="3" s="1"/>
  <c r="Y73" i="3"/>
  <c r="P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J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J77" i="3"/>
  <c r="H78" i="3"/>
  <c r="J78" i="3"/>
  <c r="H80" i="3"/>
  <c r="J80" i="3"/>
  <c r="H81" i="3"/>
  <c r="I81" i="3"/>
  <c r="J81" i="3"/>
  <c r="K81" i="3"/>
  <c r="H82" i="3"/>
  <c r="I82" i="3"/>
  <c r="J82" i="3"/>
  <c r="K82" i="3"/>
  <c r="H83" i="3"/>
  <c r="J83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I89" i="3"/>
  <c r="K89" i="3"/>
  <c r="H90" i="3"/>
  <c r="J90" i="3"/>
  <c r="H92" i="3"/>
  <c r="J92" i="3"/>
  <c r="H93" i="3"/>
  <c r="I93" i="3"/>
  <c r="J93" i="3"/>
  <c r="K93" i="3"/>
  <c r="H94" i="3"/>
  <c r="I94" i="3"/>
  <c r="J94" i="3"/>
  <c r="K94" i="3"/>
  <c r="I95" i="3"/>
  <c r="K95" i="3"/>
  <c r="I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10" i="3"/>
  <c r="J110" i="3"/>
  <c r="H111" i="3"/>
  <c r="J111" i="3"/>
  <c r="H113" i="3"/>
  <c r="J113" i="3"/>
  <c r="H114" i="3"/>
  <c r="I114" i="3"/>
  <c r="J114" i="3"/>
  <c r="K114" i="3"/>
  <c r="H115" i="3"/>
  <c r="I115" i="3"/>
  <c r="J115" i="3"/>
  <c r="K115" i="3"/>
  <c r="H116" i="3"/>
  <c r="J116" i="3"/>
  <c r="H117" i="3"/>
  <c r="J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I65" i="3"/>
  <c r="J65" i="3"/>
  <c r="K65" i="3"/>
  <c r="H65" i="3"/>
  <c r="AA3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B9" i="3"/>
  <c r="Z10" i="3"/>
  <c r="AA10" i="3"/>
  <c r="AB10" i="3"/>
  <c r="AC10" i="3"/>
  <c r="Z11" i="3"/>
  <c r="AA11" i="3"/>
  <c r="AB11" i="3"/>
  <c r="AC11" i="3"/>
  <c r="Z12" i="3"/>
  <c r="AA12" i="3"/>
  <c r="AB12" i="3"/>
  <c r="AC12" i="3"/>
  <c r="Z13" i="3"/>
  <c r="AA13" i="3"/>
  <c r="AB13" i="3"/>
  <c r="AC13" i="3"/>
  <c r="Z14" i="3"/>
  <c r="AA14" i="3"/>
  <c r="AB14" i="3"/>
  <c r="AC14" i="3"/>
  <c r="Z15" i="3"/>
  <c r="AB15" i="3"/>
  <c r="Z16" i="3"/>
  <c r="AB16" i="3"/>
  <c r="Z18" i="3"/>
  <c r="AB18" i="3"/>
  <c r="Z19" i="3"/>
  <c r="AA19" i="3"/>
  <c r="AB19" i="3"/>
  <c r="AC19" i="3"/>
  <c r="Z20" i="3"/>
  <c r="AA20" i="3"/>
  <c r="AB20" i="3"/>
  <c r="AC20" i="3"/>
  <c r="Z21" i="3"/>
  <c r="AB21" i="3"/>
  <c r="Z23" i="3"/>
  <c r="AA23" i="3"/>
  <c r="AB23" i="3"/>
  <c r="AC23" i="3"/>
  <c r="Z24" i="3"/>
  <c r="AA24" i="3"/>
  <c r="AB24" i="3"/>
  <c r="AC24" i="3"/>
  <c r="Z25" i="3"/>
  <c r="AA25" i="3"/>
  <c r="AB25" i="3"/>
  <c r="AC25" i="3"/>
  <c r="Z26" i="3"/>
  <c r="AA26" i="3"/>
  <c r="AB26" i="3"/>
  <c r="AC26" i="3"/>
  <c r="AA27" i="3"/>
  <c r="AC27" i="3"/>
  <c r="Z28" i="3"/>
  <c r="AB28" i="3"/>
  <c r="Z30" i="3"/>
  <c r="AB30" i="3"/>
  <c r="Z31" i="3"/>
  <c r="AA31" i="3"/>
  <c r="AB31" i="3"/>
  <c r="AC31" i="3"/>
  <c r="Z32" i="3"/>
  <c r="AA32" i="3"/>
  <c r="AB32" i="3"/>
  <c r="AC32" i="3"/>
  <c r="AC33" i="3"/>
  <c r="AA34" i="3"/>
  <c r="AC34" i="3"/>
  <c r="Z35" i="3"/>
  <c r="AA35" i="3"/>
  <c r="AB35" i="3"/>
  <c r="AC35" i="3"/>
  <c r="Z36" i="3"/>
  <c r="AA36" i="3"/>
  <c r="AB36" i="3"/>
  <c r="AC36" i="3"/>
  <c r="Z37" i="3"/>
  <c r="AA37" i="3"/>
  <c r="AB37" i="3"/>
  <c r="AC37" i="3"/>
  <c r="Z38" i="3"/>
  <c r="AA38" i="3"/>
  <c r="AB38" i="3"/>
  <c r="AC38" i="3"/>
  <c r="Z39" i="3"/>
  <c r="AA39" i="3"/>
  <c r="AB39" i="3"/>
  <c r="AC39" i="3"/>
  <c r="Z40" i="3"/>
  <c r="AA40" i="3"/>
  <c r="AB40" i="3"/>
  <c r="AC40" i="3"/>
  <c r="Z41" i="3"/>
  <c r="AA41" i="3"/>
  <c r="AB41" i="3"/>
  <c r="AC41" i="3"/>
  <c r="Z42" i="3"/>
  <c r="AA42" i="3"/>
  <c r="AB42" i="3"/>
  <c r="AC42" i="3"/>
  <c r="Z44" i="3"/>
  <c r="AA44" i="3"/>
  <c r="AB44" i="3"/>
  <c r="AC44" i="3"/>
  <c r="Z45" i="3"/>
  <c r="AA45" i="3"/>
  <c r="AB45" i="3"/>
  <c r="AC45" i="3"/>
  <c r="Z46" i="3"/>
  <c r="AA46" i="3"/>
  <c r="AB46" i="3"/>
  <c r="AC46" i="3"/>
  <c r="Z48" i="3"/>
  <c r="AB48" i="3"/>
  <c r="Z49" i="3"/>
  <c r="AB49" i="3"/>
  <c r="Z51" i="3"/>
  <c r="AB51" i="3"/>
  <c r="Z52" i="3"/>
  <c r="AA52" i="3"/>
  <c r="AB52" i="3"/>
  <c r="AC52" i="3"/>
  <c r="Z53" i="3"/>
  <c r="AA53" i="3"/>
  <c r="AB53" i="3"/>
  <c r="AC53" i="3"/>
  <c r="Z54" i="3"/>
  <c r="AB54" i="3"/>
  <c r="Z55" i="3"/>
  <c r="AB55" i="3"/>
  <c r="Z56" i="3"/>
  <c r="AA56" i="3"/>
  <c r="AB56" i="3"/>
  <c r="AC56" i="3"/>
  <c r="Z57" i="3"/>
  <c r="AA57" i="3"/>
  <c r="AB57" i="3"/>
  <c r="AC57" i="3"/>
  <c r="Z58" i="3"/>
  <c r="AA58" i="3"/>
  <c r="AB58" i="3"/>
  <c r="AC58" i="3"/>
  <c r="Z59" i="3"/>
  <c r="AA59" i="3"/>
  <c r="AB59" i="3"/>
  <c r="AC59" i="3"/>
  <c r="Z60" i="3"/>
  <c r="AA60" i="3"/>
  <c r="AB60" i="3"/>
  <c r="AC60" i="3"/>
  <c r="AA3" i="3"/>
  <c r="AB3" i="3"/>
  <c r="AC3" i="3"/>
  <c r="Z3" i="3"/>
  <c r="Y115" i="3" l="1"/>
  <c r="L54" i="3"/>
  <c r="P54" i="3" s="1"/>
  <c r="V54" i="3" s="1"/>
  <c r="L35" i="3"/>
  <c r="P35" i="3" s="1"/>
  <c r="V35" i="3" s="1"/>
  <c r="L14" i="3"/>
  <c r="P14" i="3" s="1"/>
  <c r="V14" i="3" s="1"/>
  <c r="L4" i="3"/>
  <c r="P4" i="3" s="1"/>
  <c r="V4" i="3" s="1"/>
  <c r="L12" i="3"/>
  <c r="P12" i="3" s="1"/>
  <c r="V12" i="3" s="1"/>
  <c r="M4" i="3"/>
  <c r="Q4" i="3" s="1"/>
  <c r="W4" i="3" s="1"/>
  <c r="L5" i="3"/>
  <c r="P5" i="3" s="1"/>
  <c r="V5" i="3" s="1"/>
  <c r="M5" i="3"/>
  <c r="Q5" i="3" s="1"/>
  <c r="W5" i="3" s="1"/>
  <c r="L6" i="3"/>
  <c r="P6" i="3" s="1"/>
  <c r="V6" i="3" s="1"/>
  <c r="M6" i="3"/>
  <c r="Q6" i="3" s="1"/>
  <c r="W6" i="3" s="1"/>
  <c r="L7" i="3"/>
  <c r="P7" i="3" s="1"/>
  <c r="V7" i="3" s="1"/>
  <c r="M7" i="3"/>
  <c r="Q7" i="3" s="1"/>
  <c r="W7" i="3" s="1"/>
  <c r="L8" i="3"/>
  <c r="P8" i="3" s="1"/>
  <c r="V8" i="3" s="1"/>
  <c r="M8" i="3"/>
  <c r="Q8" i="3" s="1"/>
  <c r="W8" i="3" s="1"/>
  <c r="L9" i="3"/>
  <c r="P9" i="3" s="1"/>
  <c r="V9" i="3" s="1"/>
  <c r="M9" i="3"/>
  <c r="Q9" i="3" s="1"/>
  <c r="W9" i="3" s="1"/>
  <c r="AC9" i="3" s="1"/>
  <c r="K71" i="3" s="1"/>
  <c r="V71" i="3" s="1"/>
  <c r="L10" i="3"/>
  <c r="P10" i="3" s="1"/>
  <c r="V10" i="3" s="1"/>
  <c r="M10" i="3"/>
  <c r="Q10" i="3" s="1"/>
  <c r="W10" i="3" s="1"/>
  <c r="L11" i="3"/>
  <c r="P11" i="3" s="1"/>
  <c r="V11" i="3" s="1"/>
  <c r="M11" i="3"/>
  <c r="Q11" i="3" s="1"/>
  <c r="W11" i="3" s="1"/>
  <c r="M12" i="3"/>
  <c r="Q12" i="3" s="1"/>
  <c r="W12" i="3" s="1"/>
  <c r="L13" i="3"/>
  <c r="P13" i="3" s="1"/>
  <c r="V13" i="3" s="1"/>
  <c r="M13" i="3"/>
  <c r="Q13" i="3" s="1"/>
  <c r="W13" i="3" s="1"/>
  <c r="M14" i="3"/>
  <c r="Q14" i="3" s="1"/>
  <c r="W14" i="3" s="1"/>
  <c r="L15" i="3"/>
  <c r="P15" i="3" s="1"/>
  <c r="V15" i="3" s="1"/>
  <c r="M15" i="3"/>
  <c r="Q15" i="3" s="1"/>
  <c r="W15" i="3" s="1"/>
  <c r="AC15" i="3" s="1"/>
  <c r="K77" i="3" s="1"/>
  <c r="V77" i="3" s="1"/>
  <c r="L16" i="3"/>
  <c r="P16" i="3" s="1"/>
  <c r="V16" i="3" s="1"/>
  <c r="M16" i="3"/>
  <c r="Q16" i="3" s="1"/>
  <c r="W16" i="3" s="1"/>
  <c r="AC16" i="3" s="1"/>
  <c r="K78" i="3" s="1"/>
  <c r="V78" i="3" s="1"/>
  <c r="L17" i="3"/>
  <c r="P17" i="3" s="1"/>
  <c r="V17" i="3" s="1"/>
  <c r="AB17" i="3" s="1"/>
  <c r="J79" i="3" s="1"/>
  <c r="U79" i="3" s="1"/>
  <c r="M17" i="3"/>
  <c r="Q17" i="3" s="1"/>
  <c r="W17" i="3" s="1"/>
  <c r="AC17" i="3" s="1"/>
  <c r="K79" i="3" s="1"/>
  <c r="V79" i="3" s="1"/>
  <c r="L18" i="3"/>
  <c r="P18" i="3" s="1"/>
  <c r="V18" i="3" s="1"/>
  <c r="M18" i="3"/>
  <c r="Q18" i="3" s="1"/>
  <c r="W18" i="3" s="1"/>
  <c r="AC18" i="3" s="1"/>
  <c r="K80" i="3" s="1"/>
  <c r="V80" i="3" s="1"/>
  <c r="L19" i="3"/>
  <c r="P19" i="3" s="1"/>
  <c r="V19" i="3" s="1"/>
  <c r="M19" i="3"/>
  <c r="Q19" i="3" s="1"/>
  <c r="W19" i="3" s="1"/>
  <c r="L20" i="3"/>
  <c r="P20" i="3" s="1"/>
  <c r="V20" i="3" s="1"/>
  <c r="M20" i="3"/>
  <c r="Q20" i="3" s="1"/>
  <c r="W20" i="3" s="1"/>
  <c r="L21" i="3"/>
  <c r="P21" i="3" s="1"/>
  <c r="V21" i="3" s="1"/>
  <c r="M21" i="3"/>
  <c r="Q21" i="3" s="1"/>
  <c r="W21" i="3" s="1"/>
  <c r="AC21" i="3" s="1"/>
  <c r="K83" i="3" s="1"/>
  <c r="V83" i="3" s="1"/>
  <c r="L22" i="3"/>
  <c r="P22" i="3" s="1"/>
  <c r="V22" i="3" s="1"/>
  <c r="AB22" i="3" s="1"/>
  <c r="J84" i="3" s="1"/>
  <c r="U84" i="3" s="1"/>
  <c r="M22" i="3"/>
  <c r="Q22" i="3" s="1"/>
  <c r="W22" i="3" s="1"/>
  <c r="AC22" i="3" s="1"/>
  <c r="K84" i="3" s="1"/>
  <c r="V84" i="3" s="1"/>
  <c r="L23" i="3"/>
  <c r="P23" i="3" s="1"/>
  <c r="V23" i="3" s="1"/>
  <c r="M23" i="3"/>
  <c r="Q23" i="3" s="1"/>
  <c r="W23" i="3" s="1"/>
  <c r="L24" i="3"/>
  <c r="P24" i="3" s="1"/>
  <c r="V24" i="3" s="1"/>
  <c r="M24" i="3"/>
  <c r="Q24" i="3" s="1"/>
  <c r="W24" i="3" s="1"/>
  <c r="L25" i="3"/>
  <c r="P25" i="3" s="1"/>
  <c r="V25" i="3" s="1"/>
  <c r="M25" i="3"/>
  <c r="Q25" i="3" s="1"/>
  <c r="W25" i="3" s="1"/>
  <c r="L26" i="3"/>
  <c r="P26" i="3" s="1"/>
  <c r="V26" i="3" s="1"/>
  <c r="M26" i="3"/>
  <c r="Q26" i="3" s="1"/>
  <c r="W26" i="3" s="1"/>
  <c r="L27" i="3"/>
  <c r="P27" i="3" s="1"/>
  <c r="V27" i="3" s="1"/>
  <c r="AB27" i="3" s="1"/>
  <c r="J89" i="3" s="1"/>
  <c r="U89" i="3" s="1"/>
  <c r="M27" i="3"/>
  <c r="Q27" i="3" s="1"/>
  <c r="W27" i="3" s="1"/>
  <c r="L28" i="3"/>
  <c r="P28" i="3" s="1"/>
  <c r="V28" i="3" s="1"/>
  <c r="M28" i="3"/>
  <c r="Q28" i="3" s="1"/>
  <c r="W28" i="3" s="1"/>
  <c r="AC28" i="3" s="1"/>
  <c r="K90" i="3" s="1"/>
  <c r="V90" i="3" s="1"/>
  <c r="L29" i="3"/>
  <c r="P29" i="3" s="1"/>
  <c r="V29" i="3" s="1"/>
  <c r="AB29" i="3" s="1"/>
  <c r="J91" i="3" s="1"/>
  <c r="U91" i="3" s="1"/>
  <c r="M29" i="3"/>
  <c r="Q29" i="3" s="1"/>
  <c r="W29" i="3" s="1"/>
  <c r="AC29" i="3" s="1"/>
  <c r="K91" i="3" s="1"/>
  <c r="V91" i="3" s="1"/>
  <c r="L30" i="3"/>
  <c r="P30" i="3" s="1"/>
  <c r="V30" i="3" s="1"/>
  <c r="M30" i="3"/>
  <c r="Q30" i="3" s="1"/>
  <c r="W30" i="3" s="1"/>
  <c r="AC30" i="3" s="1"/>
  <c r="K92" i="3" s="1"/>
  <c r="V92" i="3" s="1"/>
  <c r="L31" i="3"/>
  <c r="P31" i="3" s="1"/>
  <c r="V31" i="3" s="1"/>
  <c r="M31" i="3"/>
  <c r="Q31" i="3" s="1"/>
  <c r="W31" i="3" s="1"/>
  <c r="L32" i="3"/>
  <c r="P32" i="3" s="1"/>
  <c r="V32" i="3" s="1"/>
  <c r="M32" i="3"/>
  <c r="Q32" i="3" s="1"/>
  <c r="W32" i="3" s="1"/>
  <c r="L33" i="3"/>
  <c r="P33" i="3" s="1"/>
  <c r="V33" i="3" s="1"/>
  <c r="AB33" i="3" s="1"/>
  <c r="J95" i="3" s="1"/>
  <c r="U95" i="3" s="1"/>
  <c r="M33" i="3"/>
  <c r="Q33" i="3" s="1"/>
  <c r="W33" i="3" s="1"/>
  <c r="L34" i="3"/>
  <c r="P34" i="3" s="1"/>
  <c r="V34" i="3" s="1"/>
  <c r="AB34" i="3" s="1"/>
  <c r="J96" i="3" s="1"/>
  <c r="U96" i="3" s="1"/>
  <c r="M34" i="3"/>
  <c r="Q34" i="3" s="1"/>
  <c r="W34" i="3" s="1"/>
  <c r="M35" i="3"/>
  <c r="Q35" i="3" s="1"/>
  <c r="W35" i="3" s="1"/>
  <c r="L36" i="3"/>
  <c r="P36" i="3" s="1"/>
  <c r="V36" i="3" s="1"/>
  <c r="M36" i="3"/>
  <c r="Q36" i="3" s="1"/>
  <c r="W36" i="3" s="1"/>
  <c r="L37" i="3"/>
  <c r="P37" i="3" s="1"/>
  <c r="V37" i="3" s="1"/>
  <c r="M37" i="3"/>
  <c r="Q37" i="3" s="1"/>
  <c r="W37" i="3" s="1"/>
  <c r="L38" i="3"/>
  <c r="P38" i="3" s="1"/>
  <c r="V38" i="3" s="1"/>
  <c r="M38" i="3"/>
  <c r="Q38" i="3" s="1"/>
  <c r="W38" i="3" s="1"/>
  <c r="L39" i="3"/>
  <c r="P39" i="3" s="1"/>
  <c r="V39" i="3" s="1"/>
  <c r="M39" i="3"/>
  <c r="Q39" i="3" s="1"/>
  <c r="W39" i="3" s="1"/>
  <c r="L40" i="3"/>
  <c r="P40" i="3" s="1"/>
  <c r="V40" i="3" s="1"/>
  <c r="M40" i="3"/>
  <c r="Q40" i="3" s="1"/>
  <c r="W40" i="3" s="1"/>
  <c r="L41" i="3"/>
  <c r="P41" i="3" s="1"/>
  <c r="V41" i="3" s="1"/>
  <c r="M41" i="3"/>
  <c r="Q41" i="3" s="1"/>
  <c r="W41" i="3" s="1"/>
  <c r="L42" i="3"/>
  <c r="P42" i="3" s="1"/>
  <c r="V42" i="3" s="1"/>
  <c r="M42" i="3"/>
  <c r="Q42" i="3" s="1"/>
  <c r="W42" i="3" s="1"/>
  <c r="L43" i="3"/>
  <c r="P43" i="3" s="1"/>
  <c r="V43" i="3" s="1"/>
  <c r="AB43" i="3" s="1"/>
  <c r="J105" i="3" s="1"/>
  <c r="U105" i="3" s="1"/>
  <c r="M43" i="3"/>
  <c r="Q43" i="3" s="1"/>
  <c r="W43" i="3" s="1"/>
  <c r="AC43" i="3" s="1"/>
  <c r="K105" i="3" s="1"/>
  <c r="V105" i="3" s="1"/>
  <c r="L44" i="3"/>
  <c r="P44" i="3" s="1"/>
  <c r="V44" i="3" s="1"/>
  <c r="M44" i="3"/>
  <c r="Q44" i="3" s="1"/>
  <c r="W44" i="3" s="1"/>
  <c r="L45" i="3"/>
  <c r="P45" i="3" s="1"/>
  <c r="V45" i="3" s="1"/>
  <c r="M45" i="3"/>
  <c r="Q45" i="3" s="1"/>
  <c r="W45" i="3" s="1"/>
  <c r="L46" i="3"/>
  <c r="P46" i="3" s="1"/>
  <c r="V46" i="3" s="1"/>
  <c r="M46" i="3"/>
  <c r="Q46" i="3" s="1"/>
  <c r="W46" i="3" s="1"/>
  <c r="L47" i="3"/>
  <c r="P47" i="3" s="1"/>
  <c r="V47" i="3" s="1"/>
  <c r="AB47" i="3" s="1"/>
  <c r="J109" i="3" s="1"/>
  <c r="U109" i="3" s="1"/>
  <c r="M47" i="3"/>
  <c r="Q47" i="3" s="1"/>
  <c r="W47" i="3" s="1"/>
  <c r="AC47" i="3" s="1"/>
  <c r="K109" i="3" s="1"/>
  <c r="V109" i="3" s="1"/>
  <c r="L48" i="3"/>
  <c r="P48" i="3" s="1"/>
  <c r="V48" i="3" s="1"/>
  <c r="M48" i="3"/>
  <c r="Q48" i="3" s="1"/>
  <c r="W48" i="3" s="1"/>
  <c r="AC48" i="3" s="1"/>
  <c r="K110" i="3" s="1"/>
  <c r="V110" i="3" s="1"/>
  <c r="L49" i="3"/>
  <c r="P49" i="3" s="1"/>
  <c r="V49" i="3" s="1"/>
  <c r="M49" i="3"/>
  <c r="Q49" i="3" s="1"/>
  <c r="W49" i="3" s="1"/>
  <c r="AC49" i="3" s="1"/>
  <c r="K111" i="3" s="1"/>
  <c r="V111" i="3" s="1"/>
  <c r="L50" i="3"/>
  <c r="P50" i="3" s="1"/>
  <c r="V50" i="3" s="1"/>
  <c r="AB50" i="3" s="1"/>
  <c r="J112" i="3" s="1"/>
  <c r="U112" i="3" s="1"/>
  <c r="M50" i="3"/>
  <c r="Q50" i="3" s="1"/>
  <c r="W50" i="3" s="1"/>
  <c r="AC50" i="3" s="1"/>
  <c r="K112" i="3" s="1"/>
  <c r="V112" i="3" s="1"/>
  <c r="L51" i="3"/>
  <c r="P51" i="3" s="1"/>
  <c r="V51" i="3" s="1"/>
  <c r="M51" i="3"/>
  <c r="Q51" i="3" s="1"/>
  <c r="W51" i="3" s="1"/>
  <c r="AC51" i="3" s="1"/>
  <c r="K113" i="3" s="1"/>
  <c r="V113" i="3" s="1"/>
  <c r="L52" i="3"/>
  <c r="P52" i="3" s="1"/>
  <c r="V52" i="3" s="1"/>
  <c r="M52" i="3"/>
  <c r="Q52" i="3" s="1"/>
  <c r="W52" i="3" s="1"/>
  <c r="L53" i="3"/>
  <c r="P53" i="3" s="1"/>
  <c r="V53" i="3" s="1"/>
  <c r="M53" i="3"/>
  <c r="Q53" i="3" s="1"/>
  <c r="W53" i="3" s="1"/>
  <c r="M54" i="3"/>
  <c r="Q54" i="3" s="1"/>
  <c r="W54" i="3" s="1"/>
  <c r="AC54" i="3" s="1"/>
  <c r="K116" i="3" s="1"/>
  <c r="V116" i="3" s="1"/>
  <c r="L55" i="3"/>
  <c r="P55" i="3" s="1"/>
  <c r="V55" i="3" s="1"/>
  <c r="M55" i="3"/>
  <c r="Q55" i="3" s="1"/>
  <c r="W55" i="3" s="1"/>
  <c r="AC55" i="3" s="1"/>
  <c r="K117" i="3" s="1"/>
  <c r="V117" i="3" s="1"/>
  <c r="L56" i="3"/>
  <c r="P56" i="3" s="1"/>
  <c r="V56" i="3" s="1"/>
  <c r="M56" i="3"/>
  <c r="Q56" i="3" s="1"/>
  <c r="W56" i="3" s="1"/>
  <c r="L57" i="3"/>
  <c r="P57" i="3" s="1"/>
  <c r="V57" i="3" s="1"/>
  <c r="M57" i="3"/>
  <c r="Q57" i="3" s="1"/>
  <c r="W57" i="3" s="1"/>
  <c r="L58" i="3"/>
  <c r="P58" i="3" s="1"/>
  <c r="V58" i="3" s="1"/>
  <c r="M58" i="3"/>
  <c r="Q58" i="3" s="1"/>
  <c r="W58" i="3" s="1"/>
  <c r="L59" i="3"/>
  <c r="P59" i="3" s="1"/>
  <c r="V59" i="3" s="1"/>
  <c r="M59" i="3"/>
  <c r="Q59" i="3" s="1"/>
  <c r="W59" i="3" s="1"/>
  <c r="L60" i="3"/>
  <c r="P60" i="3" s="1"/>
  <c r="V60" i="3" s="1"/>
  <c r="M60" i="3"/>
  <c r="Q60" i="3" s="1"/>
  <c r="W60" i="3" s="1"/>
  <c r="L3" i="3"/>
  <c r="P3" i="3" s="1"/>
  <c r="H4" i="3"/>
  <c r="T4" i="3" s="1"/>
  <c r="I4" i="3"/>
  <c r="U4" i="3" s="1"/>
  <c r="H5" i="3"/>
  <c r="T5" i="3" s="1"/>
  <c r="I5" i="3"/>
  <c r="U5" i="3" s="1"/>
  <c r="H6" i="3"/>
  <c r="T6" i="3" s="1"/>
  <c r="I6" i="3"/>
  <c r="U6" i="3" s="1"/>
  <c r="H7" i="3"/>
  <c r="T7" i="3" s="1"/>
  <c r="I7" i="3"/>
  <c r="U7" i="3" s="1"/>
  <c r="H8" i="3"/>
  <c r="T8" i="3" s="1"/>
  <c r="I8" i="3"/>
  <c r="U8" i="3" s="1"/>
  <c r="H9" i="3"/>
  <c r="T9" i="3" s="1"/>
  <c r="I9" i="3"/>
  <c r="U9" i="3" s="1"/>
  <c r="AA9" i="3" s="1"/>
  <c r="I71" i="3" s="1"/>
  <c r="T71" i="3" s="1"/>
  <c r="Y71" i="3" s="1"/>
  <c r="H10" i="3"/>
  <c r="T10" i="3" s="1"/>
  <c r="I10" i="3"/>
  <c r="U10" i="3" s="1"/>
  <c r="H11" i="3"/>
  <c r="T11" i="3" s="1"/>
  <c r="I11" i="3"/>
  <c r="U11" i="3" s="1"/>
  <c r="H12" i="3"/>
  <c r="T12" i="3" s="1"/>
  <c r="I12" i="3"/>
  <c r="U12" i="3" s="1"/>
  <c r="H13" i="3"/>
  <c r="T13" i="3" s="1"/>
  <c r="I13" i="3"/>
  <c r="U13" i="3" s="1"/>
  <c r="H14" i="3"/>
  <c r="T14" i="3" s="1"/>
  <c r="I14" i="3"/>
  <c r="U14" i="3" s="1"/>
  <c r="H15" i="3"/>
  <c r="T15" i="3" s="1"/>
  <c r="I15" i="3"/>
  <c r="U15" i="3" s="1"/>
  <c r="AA15" i="3" s="1"/>
  <c r="I77" i="3" s="1"/>
  <c r="T77" i="3" s="1"/>
  <c r="Y77" i="3" s="1"/>
  <c r="H16" i="3"/>
  <c r="T16" i="3" s="1"/>
  <c r="I16" i="3"/>
  <c r="U16" i="3" s="1"/>
  <c r="AA16" i="3" s="1"/>
  <c r="I78" i="3" s="1"/>
  <c r="T78" i="3" s="1"/>
  <c r="Y78" i="3" s="1"/>
  <c r="H17" i="3"/>
  <c r="T17" i="3" s="1"/>
  <c r="Z17" i="3" s="1"/>
  <c r="H79" i="3" s="1"/>
  <c r="S79" i="3" s="1"/>
  <c r="I17" i="3"/>
  <c r="U17" i="3" s="1"/>
  <c r="AA17" i="3" s="1"/>
  <c r="I79" i="3" s="1"/>
  <c r="T79" i="3" s="1"/>
  <c r="H18" i="3"/>
  <c r="T18" i="3" s="1"/>
  <c r="I18" i="3"/>
  <c r="U18" i="3" s="1"/>
  <c r="AA18" i="3" s="1"/>
  <c r="I80" i="3" s="1"/>
  <c r="T80" i="3" s="1"/>
  <c r="Y80" i="3" s="1"/>
  <c r="H19" i="3"/>
  <c r="T19" i="3" s="1"/>
  <c r="I19" i="3"/>
  <c r="U19" i="3" s="1"/>
  <c r="H20" i="3"/>
  <c r="T20" i="3" s="1"/>
  <c r="I20" i="3"/>
  <c r="U20" i="3" s="1"/>
  <c r="H21" i="3"/>
  <c r="T21" i="3" s="1"/>
  <c r="I21" i="3"/>
  <c r="U21" i="3" s="1"/>
  <c r="AA21" i="3" s="1"/>
  <c r="I83" i="3" s="1"/>
  <c r="T83" i="3" s="1"/>
  <c r="Y83" i="3" s="1"/>
  <c r="H22" i="3"/>
  <c r="T22" i="3" s="1"/>
  <c r="Z22" i="3" s="1"/>
  <c r="H84" i="3" s="1"/>
  <c r="S84" i="3" s="1"/>
  <c r="Y84" i="3" s="1"/>
  <c r="I22" i="3"/>
  <c r="U22" i="3" s="1"/>
  <c r="AA22" i="3" s="1"/>
  <c r="I84" i="3" s="1"/>
  <c r="T84" i="3" s="1"/>
  <c r="H23" i="3"/>
  <c r="T23" i="3" s="1"/>
  <c r="I23" i="3"/>
  <c r="U23" i="3" s="1"/>
  <c r="H24" i="3"/>
  <c r="T24" i="3" s="1"/>
  <c r="I24" i="3"/>
  <c r="U24" i="3" s="1"/>
  <c r="H25" i="3"/>
  <c r="T25" i="3" s="1"/>
  <c r="I25" i="3"/>
  <c r="U25" i="3" s="1"/>
  <c r="H26" i="3"/>
  <c r="T26" i="3" s="1"/>
  <c r="I26" i="3"/>
  <c r="U26" i="3" s="1"/>
  <c r="H27" i="3"/>
  <c r="T27" i="3" s="1"/>
  <c r="Z27" i="3" s="1"/>
  <c r="H89" i="3" s="1"/>
  <c r="S89" i="3" s="1"/>
  <c r="Y89" i="3" s="1"/>
  <c r="I27" i="3"/>
  <c r="U27" i="3" s="1"/>
  <c r="H28" i="3"/>
  <c r="T28" i="3" s="1"/>
  <c r="I28" i="3"/>
  <c r="U28" i="3" s="1"/>
  <c r="AA28" i="3" s="1"/>
  <c r="I90" i="3" s="1"/>
  <c r="T90" i="3" s="1"/>
  <c r="Y90" i="3" s="1"/>
  <c r="H29" i="3"/>
  <c r="T29" i="3" s="1"/>
  <c r="Z29" i="3" s="1"/>
  <c r="H91" i="3" s="1"/>
  <c r="S91" i="3" s="1"/>
  <c r="I29" i="3"/>
  <c r="U29" i="3" s="1"/>
  <c r="AA29" i="3" s="1"/>
  <c r="I91" i="3" s="1"/>
  <c r="T91" i="3" s="1"/>
  <c r="H30" i="3"/>
  <c r="T30" i="3" s="1"/>
  <c r="I30" i="3"/>
  <c r="U30" i="3" s="1"/>
  <c r="AA30" i="3" s="1"/>
  <c r="I92" i="3" s="1"/>
  <c r="T92" i="3" s="1"/>
  <c r="Y92" i="3" s="1"/>
  <c r="H31" i="3"/>
  <c r="T31" i="3" s="1"/>
  <c r="I31" i="3"/>
  <c r="U31" i="3" s="1"/>
  <c r="H32" i="3"/>
  <c r="T32" i="3" s="1"/>
  <c r="I32" i="3"/>
  <c r="U32" i="3" s="1"/>
  <c r="H33" i="3"/>
  <c r="T33" i="3" s="1"/>
  <c r="Z33" i="3" s="1"/>
  <c r="H95" i="3" s="1"/>
  <c r="S95" i="3" s="1"/>
  <c r="Y95" i="3" s="1"/>
  <c r="I33" i="3"/>
  <c r="U33" i="3" s="1"/>
  <c r="H34" i="3"/>
  <c r="T34" i="3" s="1"/>
  <c r="Z34" i="3" s="1"/>
  <c r="H96" i="3" s="1"/>
  <c r="S96" i="3" s="1"/>
  <c r="Y96" i="3" s="1"/>
  <c r="I34" i="3"/>
  <c r="U34" i="3" s="1"/>
  <c r="H35" i="3"/>
  <c r="T35" i="3" s="1"/>
  <c r="I35" i="3"/>
  <c r="U35" i="3" s="1"/>
  <c r="H36" i="3"/>
  <c r="T36" i="3" s="1"/>
  <c r="I36" i="3"/>
  <c r="U36" i="3" s="1"/>
  <c r="H37" i="3"/>
  <c r="T37" i="3" s="1"/>
  <c r="I37" i="3"/>
  <c r="U37" i="3" s="1"/>
  <c r="H38" i="3"/>
  <c r="T38" i="3" s="1"/>
  <c r="I38" i="3"/>
  <c r="U38" i="3" s="1"/>
  <c r="H39" i="3"/>
  <c r="T39" i="3" s="1"/>
  <c r="I39" i="3"/>
  <c r="U39" i="3" s="1"/>
  <c r="H40" i="3"/>
  <c r="T40" i="3" s="1"/>
  <c r="I40" i="3"/>
  <c r="U40" i="3" s="1"/>
  <c r="H41" i="3"/>
  <c r="T41" i="3" s="1"/>
  <c r="I41" i="3"/>
  <c r="U41" i="3" s="1"/>
  <c r="H42" i="3"/>
  <c r="T42" i="3" s="1"/>
  <c r="I42" i="3"/>
  <c r="U42" i="3" s="1"/>
  <c r="H43" i="3"/>
  <c r="T43" i="3" s="1"/>
  <c r="Z43" i="3" s="1"/>
  <c r="H105" i="3" s="1"/>
  <c r="S105" i="3" s="1"/>
  <c r="I43" i="3"/>
  <c r="U43" i="3" s="1"/>
  <c r="AA43" i="3" s="1"/>
  <c r="I105" i="3" s="1"/>
  <c r="T105" i="3" s="1"/>
  <c r="H44" i="3"/>
  <c r="T44" i="3" s="1"/>
  <c r="I44" i="3"/>
  <c r="U44" i="3" s="1"/>
  <c r="H45" i="3"/>
  <c r="T45" i="3" s="1"/>
  <c r="I45" i="3"/>
  <c r="U45" i="3" s="1"/>
  <c r="H46" i="3"/>
  <c r="T46" i="3" s="1"/>
  <c r="I46" i="3"/>
  <c r="U46" i="3" s="1"/>
  <c r="H47" i="3"/>
  <c r="T47" i="3" s="1"/>
  <c r="Z47" i="3" s="1"/>
  <c r="H109" i="3" s="1"/>
  <c r="S109" i="3" s="1"/>
  <c r="I47" i="3"/>
  <c r="U47" i="3" s="1"/>
  <c r="AA47" i="3" s="1"/>
  <c r="I109" i="3" s="1"/>
  <c r="T109" i="3" s="1"/>
  <c r="Y109" i="3" s="1"/>
  <c r="H48" i="3"/>
  <c r="T48" i="3" s="1"/>
  <c r="I48" i="3"/>
  <c r="U48" i="3" s="1"/>
  <c r="AA48" i="3" s="1"/>
  <c r="I110" i="3" s="1"/>
  <c r="T110" i="3" s="1"/>
  <c r="Y110" i="3" s="1"/>
  <c r="H49" i="3"/>
  <c r="T49" i="3" s="1"/>
  <c r="I49" i="3"/>
  <c r="U49" i="3" s="1"/>
  <c r="AA49" i="3" s="1"/>
  <c r="I111" i="3" s="1"/>
  <c r="T111" i="3" s="1"/>
  <c r="Y111" i="3" s="1"/>
  <c r="H50" i="3"/>
  <c r="T50" i="3" s="1"/>
  <c r="Z50" i="3" s="1"/>
  <c r="H112" i="3" s="1"/>
  <c r="S112" i="3" s="1"/>
  <c r="I50" i="3"/>
  <c r="U50" i="3" s="1"/>
  <c r="AA50" i="3" s="1"/>
  <c r="I112" i="3" s="1"/>
  <c r="T112" i="3" s="1"/>
  <c r="H51" i="3"/>
  <c r="T51" i="3" s="1"/>
  <c r="I51" i="3"/>
  <c r="U51" i="3" s="1"/>
  <c r="AA51" i="3" s="1"/>
  <c r="I113" i="3" s="1"/>
  <c r="T113" i="3" s="1"/>
  <c r="Y113" i="3" s="1"/>
  <c r="H52" i="3"/>
  <c r="T52" i="3" s="1"/>
  <c r="I52" i="3"/>
  <c r="U52" i="3" s="1"/>
  <c r="H53" i="3"/>
  <c r="T53" i="3" s="1"/>
  <c r="I53" i="3"/>
  <c r="U53" i="3" s="1"/>
  <c r="H54" i="3"/>
  <c r="T54" i="3" s="1"/>
  <c r="I54" i="3"/>
  <c r="U54" i="3" s="1"/>
  <c r="AA54" i="3" s="1"/>
  <c r="I116" i="3" s="1"/>
  <c r="T116" i="3" s="1"/>
  <c r="Y116" i="3" s="1"/>
  <c r="H55" i="3"/>
  <c r="T55" i="3" s="1"/>
  <c r="I55" i="3"/>
  <c r="U55" i="3" s="1"/>
  <c r="AA55" i="3" s="1"/>
  <c r="I117" i="3" s="1"/>
  <c r="T117" i="3" s="1"/>
  <c r="Y117" i="3" s="1"/>
  <c r="H56" i="3"/>
  <c r="T56" i="3" s="1"/>
  <c r="I56" i="3"/>
  <c r="U56" i="3" s="1"/>
  <c r="H57" i="3"/>
  <c r="T57" i="3" s="1"/>
  <c r="I57" i="3"/>
  <c r="U57" i="3" s="1"/>
  <c r="H58" i="3"/>
  <c r="T58" i="3" s="1"/>
  <c r="I58" i="3"/>
  <c r="U58" i="3" s="1"/>
  <c r="H59" i="3"/>
  <c r="T59" i="3" s="1"/>
  <c r="I59" i="3"/>
  <c r="U59" i="3" s="1"/>
  <c r="H60" i="3"/>
  <c r="T60" i="3" s="1"/>
  <c r="I60" i="3"/>
  <c r="U60" i="3" s="1"/>
  <c r="H3" i="3"/>
  <c r="T3" i="3" s="1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Y112" i="3" l="1"/>
  <c r="Y105" i="3"/>
  <c r="Y79" i="3"/>
  <c r="Y91" i="3"/>
  <c r="V3" i="3"/>
  <c r="M3" i="3"/>
  <c r="I3" i="3"/>
  <c r="U3" i="3" s="1"/>
  <c r="E3" i="3"/>
  <c r="Q3" i="3" l="1"/>
  <c r="W3" i="3" s="1"/>
</calcChain>
</file>

<file path=xl/sharedStrings.xml><?xml version="1.0" encoding="utf-8"?>
<sst xmlns="http://schemas.openxmlformats.org/spreadsheetml/2006/main" count="154" uniqueCount="134">
  <si>
    <t>GSH</t>
  </si>
  <si>
    <t>GSSG</t>
  </si>
  <si>
    <t>GSH/GSSG</t>
  </si>
  <si>
    <t xml:space="preserve">Mean Response of GSH &amp; GSSG (uC) </t>
  </si>
  <si>
    <t>Standard Deviation for GSH &amp; GSSG</t>
  </si>
  <si>
    <t>Standard Error for GSH &amp; GSSG</t>
  </si>
  <si>
    <t>Concentration of GSH &amp; GSSG (ug/ml)</t>
  </si>
  <si>
    <t>GSH (uC)</t>
  </si>
  <si>
    <t>GSSG (uC)</t>
  </si>
  <si>
    <t>GSH StdE</t>
  </si>
  <si>
    <t>GSSG StdE</t>
  </si>
  <si>
    <t xml:space="preserve">Concentration of GSH &amp; GSSG (uM) </t>
  </si>
  <si>
    <t>Protein Concentration (ug/ul)</t>
  </si>
  <si>
    <t>ug</t>
  </si>
  <si>
    <t>mg</t>
  </si>
  <si>
    <t>Normalized Concentration of GSH &amp; GSSG (nmol/mg)</t>
  </si>
  <si>
    <t>Spain.003.chr</t>
  </si>
  <si>
    <t>Spain.004.chr</t>
  </si>
  <si>
    <t>Spain.005.chr</t>
  </si>
  <si>
    <t>Spain.006.chr</t>
  </si>
  <si>
    <t>Spain.007.chr</t>
  </si>
  <si>
    <t>Spain.008.chr</t>
  </si>
  <si>
    <t>Spain.009.chr</t>
  </si>
  <si>
    <t>Spain.010.chr</t>
  </si>
  <si>
    <t>Spain.011.chr</t>
  </si>
  <si>
    <t>Spain.012.chr</t>
  </si>
  <si>
    <t>Spain.013.chr</t>
  </si>
  <si>
    <t>Spain.014.chr</t>
  </si>
  <si>
    <t>Spain.015.chr</t>
  </si>
  <si>
    <t>Spain.016.chr</t>
  </si>
  <si>
    <t>Spain.017.chr</t>
  </si>
  <si>
    <t>Spain.018.chr</t>
  </si>
  <si>
    <t>Spain.019.chr</t>
  </si>
  <si>
    <t>Spain.020.chr</t>
  </si>
  <si>
    <t>Spain.021.chr</t>
  </si>
  <si>
    <t>Spain.022.chr</t>
  </si>
  <si>
    <t>Spain.023.chr</t>
  </si>
  <si>
    <t>Spain.024.chr</t>
  </si>
  <si>
    <t>Spain.025.chr</t>
  </si>
  <si>
    <t>Spain.026.chr</t>
  </si>
  <si>
    <t>Spain.027.chr</t>
  </si>
  <si>
    <t>Spain.028.chr</t>
  </si>
  <si>
    <t>Spain.029.chr</t>
  </si>
  <si>
    <t>Spain.030.chr</t>
  </si>
  <si>
    <t>Spain.031.chr</t>
  </si>
  <si>
    <t>Spain.032.chr</t>
  </si>
  <si>
    <t>Spain.033.chr</t>
  </si>
  <si>
    <t>Spain.034.chr</t>
  </si>
  <si>
    <t>Spain.035.chr</t>
  </si>
  <si>
    <t>Spain.036.chr</t>
  </si>
  <si>
    <t>Spain.037.chr</t>
  </si>
  <si>
    <t>Spain.038.chr</t>
  </si>
  <si>
    <t>Spain.039.chr</t>
  </si>
  <si>
    <t>Spain.040.chr</t>
  </si>
  <si>
    <t>Spain.041.chr</t>
  </si>
  <si>
    <t>Spain.042.chr</t>
  </si>
  <si>
    <t>Spain.043.chr</t>
  </si>
  <si>
    <t>Spain.044.chr</t>
  </si>
  <si>
    <t>Spain.045.chr</t>
  </si>
  <si>
    <t>Spain.046.chr</t>
  </si>
  <si>
    <t>Spain.047.chr</t>
  </si>
  <si>
    <t>Spain.048.chr</t>
  </si>
  <si>
    <t>Spain.049.chr</t>
  </si>
  <si>
    <t>Spain.050.chr</t>
  </si>
  <si>
    <t>Spain.051.chr</t>
  </si>
  <si>
    <t>Spain.052.chr</t>
  </si>
  <si>
    <t>Spain.053.chr</t>
  </si>
  <si>
    <t>Spain.054.chr</t>
  </si>
  <si>
    <t>Spain.055.chr</t>
  </si>
  <si>
    <t>Spain.056.chr</t>
  </si>
  <si>
    <t>Spain.057.chr</t>
  </si>
  <si>
    <t>Spain.058.chr</t>
  </si>
  <si>
    <t>Spain.059.chr</t>
  </si>
  <si>
    <t>Spain.060.chr</t>
  </si>
  <si>
    <t>Spain.061.chr</t>
  </si>
  <si>
    <t>Spain.062.chr</t>
  </si>
  <si>
    <t>Spain.063.chr</t>
  </si>
  <si>
    <t>Spain.064.chr</t>
  </si>
  <si>
    <t>Spain.065.chr</t>
  </si>
  <si>
    <t>Spain.066.chr</t>
  </si>
  <si>
    <t>Spain.067.chr</t>
  </si>
  <si>
    <t>Spain.068.chr</t>
  </si>
  <si>
    <t>Spain.069.chr</t>
  </si>
  <si>
    <t>Spain.070.chr</t>
  </si>
  <si>
    <t>Spain.071.chr</t>
  </si>
  <si>
    <t>Spain.072.chr</t>
  </si>
  <si>
    <t>Spain.073.chr</t>
  </si>
  <si>
    <t>Spain.074.chr</t>
  </si>
  <si>
    <t>Spain.075.chr</t>
  </si>
  <si>
    <t>Spain.076.chr</t>
  </si>
  <si>
    <t>Spain.077.chr</t>
  </si>
  <si>
    <t>Spain.078.chr</t>
  </si>
  <si>
    <t>Spain.079.chr</t>
  </si>
  <si>
    <t>Spain.080.chr</t>
  </si>
  <si>
    <t>Spain.083.chr</t>
  </si>
  <si>
    <t>Spain.084.chr</t>
  </si>
  <si>
    <t>Spain.085.chr</t>
  </si>
  <si>
    <t>Spain.086.chr</t>
  </si>
  <si>
    <t>Spain.087.chr</t>
  </si>
  <si>
    <t>Spain.088.chr</t>
  </si>
  <si>
    <t>Spain.089.chr</t>
  </si>
  <si>
    <t>Spain.090.chr</t>
  </si>
  <si>
    <t>Spain.092.chr</t>
  </si>
  <si>
    <t>Spain.093.chr</t>
  </si>
  <si>
    <t>Spain.094.chr</t>
  </si>
  <si>
    <t>Spain.095.chr</t>
  </si>
  <si>
    <t>Spain.096.chr</t>
  </si>
  <si>
    <t>Spain.097.chr</t>
  </si>
  <si>
    <t>Spain.098.chr</t>
  </si>
  <si>
    <t>Spain.099.chr</t>
  </si>
  <si>
    <t>Spain.100.chr</t>
  </si>
  <si>
    <t>Spain.101.chr</t>
  </si>
  <si>
    <t>Spain.102.chr</t>
  </si>
  <si>
    <t>Spain.103.chr</t>
  </si>
  <si>
    <t>Spain.104.chr</t>
  </si>
  <si>
    <t>Spain.105.chr</t>
  </si>
  <si>
    <t>Spain.106.chr</t>
  </si>
  <si>
    <t>Spain.111.chr</t>
  </si>
  <si>
    <t>Spain.112.chr</t>
  </si>
  <si>
    <t>Spain.113.chr</t>
  </si>
  <si>
    <t>Spain.114.chr</t>
  </si>
  <si>
    <t>Spain.115.chr</t>
  </si>
  <si>
    <t>Spain.116.chr</t>
  </si>
  <si>
    <t>Spain.117.chr</t>
  </si>
  <si>
    <t>Spain.118.chr</t>
  </si>
  <si>
    <t>Spain.119.chr</t>
  </si>
  <si>
    <t>Spain.045b.chr</t>
  </si>
  <si>
    <t>Spain.078b.chr</t>
  </si>
  <si>
    <t>Spain.106b.chr</t>
  </si>
  <si>
    <t>Spain.111b.chr</t>
  </si>
  <si>
    <t>Raw Data Output</t>
  </si>
  <si>
    <t>Spain.120.chr</t>
  </si>
  <si>
    <t xml:space="preserve">nmol GSH &amp; GSSG </t>
  </si>
  <si>
    <t>(ug/ul)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</si>
</sst>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7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0" fillId="2" borderId="0" xfId="0" applyFill="1"/>
    <xf numFmtId="165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"/>
  <sheetViews>
    <sheetView tabSelected="1" topLeftCell="M1" workbookViewId="0">
      <selection activeCell="AA65" sqref="AA65"/>
    </sheetView>
  </sheetViews>
  <sheetFormatPr defaultColWidth="8.83203125" defaultRowHeight="15.5" x14ac:dyDescent="0.35"/>
  <cols>
    <col min="1" max="1" width="6.33203125" customWidth="1"/>
    <col min="2" max="2" width="3.83203125" customWidth="1"/>
    <col min="5" max="5" width="9.5" bestFit="1" customWidth="1"/>
    <col min="17" max="17" width="12.1640625" bestFit="1" customWidth="1"/>
  </cols>
  <sheetData>
    <row r="1" spans="1:29" x14ac:dyDescent="0.35">
      <c r="A1" s="11"/>
      <c r="B1" s="11"/>
      <c r="C1" s="19" t="s">
        <v>130</v>
      </c>
      <c r="D1" s="19"/>
      <c r="E1" s="19"/>
      <c r="G1" s="2" t="s">
        <v>3</v>
      </c>
      <c r="K1" s="2" t="s">
        <v>4</v>
      </c>
      <c r="O1" s="2" t="s">
        <v>5</v>
      </c>
      <c r="T1" s="9" t="s">
        <v>6</v>
      </c>
      <c r="U1" s="9"/>
      <c r="V1" s="9"/>
      <c r="W1" s="9"/>
      <c r="Y1" s="2" t="s">
        <v>11</v>
      </c>
      <c r="Z1" s="7"/>
      <c r="AA1" s="7"/>
    </row>
    <row r="2" spans="1:29" x14ac:dyDescent="0.35">
      <c r="A2" s="11"/>
      <c r="B2" s="11"/>
      <c r="C2" s="11" t="s">
        <v>7</v>
      </c>
      <c r="D2" s="11" t="s">
        <v>8</v>
      </c>
      <c r="E2" s="11" t="s">
        <v>2</v>
      </c>
      <c r="H2" t="s">
        <v>0</v>
      </c>
      <c r="I2" t="s">
        <v>1</v>
      </c>
      <c r="L2" t="s">
        <v>0</v>
      </c>
      <c r="M2" t="s">
        <v>1</v>
      </c>
      <c r="P2" t="s">
        <v>0</v>
      </c>
      <c r="Q2" t="s">
        <v>1</v>
      </c>
      <c r="T2" t="s">
        <v>0</v>
      </c>
      <c r="U2" t="s">
        <v>1</v>
      </c>
      <c r="V2" t="s">
        <v>9</v>
      </c>
      <c r="W2" t="s">
        <v>10</v>
      </c>
      <c r="Z2" t="s">
        <v>0</v>
      </c>
      <c r="AA2" t="s">
        <v>1</v>
      </c>
      <c r="AB2" t="s">
        <v>9</v>
      </c>
      <c r="AC2" t="s">
        <v>10</v>
      </c>
    </row>
    <row r="3" spans="1:29" x14ac:dyDescent="0.35">
      <c r="A3" s="6" t="s">
        <v>94</v>
      </c>
      <c r="B3" s="6">
        <v>1</v>
      </c>
      <c r="C3" s="11">
        <v>668.00000000000011</v>
      </c>
      <c r="D3" s="11">
        <v>2.5700000000000003</v>
      </c>
      <c r="E3" s="16">
        <f>C3/D3</f>
        <v>259.92217898832689</v>
      </c>
      <c r="G3" s="6">
        <v>1</v>
      </c>
      <c r="H3" s="10">
        <f>AVERAGE(C3,C4)</f>
        <v>680.50000000000011</v>
      </c>
      <c r="I3" s="10">
        <f>AVERAGE(D3,D4)</f>
        <v>2.5500000000000003</v>
      </c>
      <c r="J3" s="10"/>
      <c r="K3" s="6">
        <v>1</v>
      </c>
      <c r="L3" s="10">
        <f>_xlfn.STDEV.S(C3,C4)</f>
        <v>17.677669529663689</v>
      </c>
      <c r="M3" s="10">
        <f>_xlfn.STDEV.S(D3,D4)</f>
        <v>2.8284271247461926E-2</v>
      </c>
      <c r="N3" s="11"/>
      <c r="O3" s="6">
        <v>1</v>
      </c>
      <c r="P3" s="12">
        <f t="shared" ref="P3:P34" si="0">((L3)/(SQRT(2)))</f>
        <v>12.5</v>
      </c>
      <c r="Q3" s="12">
        <f t="shared" ref="Q3:Q34" si="1">((M3)/(SQRT(2)))</f>
        <v>2.0000000000000018E-2</v>
      </c>
      <c r="R3" s="11"/>
      <c r="S3" s="6">
        <v>1</v>
      </c>
      <c r="T3" s="13">
        <f t="shared" ref="T3:T34" si="2">(H3-0.0569)/22.8</f>
        <v>29.843995614035091</v>
      </c>
      <c r="U3" s="13">
        <f t="shared" ref="U3:U34" si="3">(I3+0.7766)/14.98</f>
        <v>0.2220694259012016</v>
      </c>
      <c r="V3" s="13">
        <f>(P3-0.0569)/22.8</f>
        <v>0.54574999999999996</v>
      </c>
      <c r="W3" s="13">
        <f>(Q3+0.7766)/14.98</f>
        <v>5.3177570093457943E-2</v>
      </c>
      <c r="X3" s="11"/>
      <c r="Y3" s="6">
        <v>1</v>
      </c>
      <c r="Z3" s="6">
        <f>((T3/1000)/307.32) * 10^6</f>
        <v>97.110489437833834</v>
      </c>
      <c r="AA3" s="6">
        <f t="shared" ref="AA3:AC3" si="4">((U3/1000)/307.32) * 10^6</f>
        <v>0.72259998015489268</v>
      </c>
      <c r="AB3" s="6">
        <f t="shared" si="4"/>
        <v>1.775836261876871</v>
      </c>
      <c r="AC3" s="6">
        <f t="shared" si="4"/>
        <v>0.17303647694083674</v>
      </c>
    </row>
    <row r="4" spans="1:29" x14ac:dyDescent="0.35">
      <c r="A4" s="6" t="s">
        <v>95</v>
      </c>
      <c r="B4" s="6">
        <v>1</v>
      </c>
      <c r="C4" s="11">
        <v>693.00000000000011</v>
      </c>
      <c r="D4" s="11">
        <v>2.5300000000000002</v>
      </c>
      <c r="E4" s="16">
        <f t="shared" ref="E4:E67" si="5">C4/D4</f>
        <v>273.91304347826087</v>
      </c>
      <c r="G4" s="6">
        <v>2</v>
      </c>
      <c r="H4" s="10">
        <f>AVERAGE(C5,C6)</f>
        <v>706.5</v>
      </c>
      <c r="I4" s="10">
        <f>AVERAGE(D5,D6)</f>
        <v>2.165</v>
      </c>
      <c r="J4" s="10"/>
      <c r="K4" s="6">
        <v>2</v>
      </c>
      <c r="L4" s="10">
        <f>_xlfn.STDEV.S(C5,C6)</f>
        <v>20.506096654409959</v>
      </c>
      <c r="M4" s="10">
        <f>_xlfn.STDEV.S(D5,D6)</f>
        <v>7.0710678118656384E-3</v>
      </c>
      <c r="N4" s="11"/>
      <c r="O4" s="6">
        <v>2</v>
      </c>
      <c r="P4" s="12">
        <f t="shared" si="0"/>
        <v>14.500000000000055</v>
      </c>
      <c r="Q4" s="12">
        <f t="shared" si="1"/>
        <v>5.0000000000001155E-3</v>
      </c>
      <c r="R4" s="11"/>
      <c r="S4" s="6">
        <v>2</v>
      </c>
      <c r="T4" s="13">
        <f t="shared" si="2"/>
        <v>30.984346491228067</v>
      </c>
      <c r="U4" s="13">
        <f t="shared" si="3"/>
        <v>0.19636849132176235</v>
      </c>
      <c r="V4" s="13">
        <f t="shared" ref="V4:V60" si="6">(P4-0.0569)/22.8</f>
        <v>0.63346929824561637</v>
      </c>
      <c r="W4" s="13">
        <f t="shared" ref="W4:W60" si="7">(Q4+0.7766)/14.98</f>
        <v>5.2176234979973299E-2</v>
      </c>
      <c r="X4" s="11"/>
      <c r="Y4" s="6">
        <v>2</v>
      </c>
      <c r="Z4" s="6">
        <f t="shared" ref="Z4:Z60" si="8">((T4/1000)/307.32) * 10^6</f>
        <v>100.82111965126926</v>
      </c>
      <c r="AA4" s="6">
        <f t="shared" ref="AA4:AA60" si="9">((U4/1000)/307.32) * 10^6</f>
        <v>0.63897075140492765</v>
      </c>
      <c r="AB4" s="6">
        <f t="shared" ref="AB4:AB60" si="10">((V4/1000)/307.32) * 10^6</f>
        <v>2.0612693552180668</v>
      </c>
      <c r="AC4" s="6">
        <f t="shared" ref="AC4:AC60" si="11">((W4/1000)/307.32) * 10^6</f>
        <v>0.16977819530122773</v>
      </c>
    </row>
    <row r="5" spans="1:29" x14ac:dyDescent="0.35">
      <c r="A5" s="6" t="s">
        <v>16</v>
      </c>
      <c r="B5" s="6">
        <v>2</v>
      </c>
      <c r="C5" s="17">
        <v>721</v>
      </c>
      <c r="D5" s="10">
        <v>2.16</v>
      </c>
      <c r="E5" s="16">
        <f t="shared" si="5"/>
        <v>333.79629629629625</v>
      </c>
      <c r="G5" s="6">
        <v>3</v>
      </c>
      <c r="H5" s="10">
        <f>AVERAGE(C7,C8)</f>
        <v>718.5</v>
      </c>
      <c r="I5" s="10">
        <f>AVERAGE(D7,D8)</f>
        <v>2.0700000000000003</v>
      </c>
      <c r="J5" s="10"/>
      <c r="K5" s="6">
        <v>3</v>
      </c>
      <c r="L5" s="10">
        <f>_xlfn.STDEV.S(C7,C8)</f>
        <v>0.70710678118654757</v>
      </c>
      <c r="M5" s="10">
        <f>_xlfn.STDEV.S(D7,D8)</f>
        <v>1.4142135623730963E-2</v>
      </c>
      <c r="N5" s="11"/>
      <c r="O5" s="6">
        <v>3</v>
      </c>
      <c r="P5" s="12">
        <f t="shared" si="0"/>
        <v>0.5</v>
      </c>
      <c r="Q5" s="12">
        <f t="shared" si="1"/>
        <v>1.0000000000000009E-2</v>
      </c>
      <c r="R5" s="11"/>
      <c r="S5" s="6">
        <v>3</v>
      </c>
      <c r="T5" s="13">
        <f t="shared" si="2"/>
        <v>31.510662280701752</v>
      </c>
      <c r="U5" s="13">
        <f t="shared" si="3"/>
        <v>0.19002670226969295</v>
      </c>
      <c r="V5" s="13">
        <f t="shared" si="6"/>
        <v>1.943421052631579E-2</v>
      </c>
      <c r="W5" s="13">
        <f t="shared" si="7"/>
        <v>5.2510013351134845E-2</v>
      </c>
      <c r="X5" s="11"/>
      <c r="Y5" s="6">
        <v>3</v>
      </c>
      <c r="Z5" s="6">
        <f t="shared" si="8"/>
        <v>102.53371821131638</v>
      </c>
      <c r="AA5" s="6">
        <f t="shared" si="9"/>
        <v>0.61833496768740381</v>
      </c>
      <c r="AB5" s="6">
        <f t="shared" si="10"/>
        <v>6.3237701829740312E-2</v>
      </c>
      <c r="AC5" s="6">
        <f t="shared" si="11"/>
        <v>0.17086428918109736</v>
      </c>
    </row>
    <row r="6" spans="1:29" x14ac:dyDescent="0.35">
      <c r="A6" s="6" t="s">
        <v>17</v>
      </c>
      <c r="B6" s="6">
        <v>2</v>
      </c>
      <c r="C6" s="11">
        <v>691.99999999999989</v>
      </c>
      <c r="D6" s="11">
        <v>2.1700000000000004</v>
      </c>
      <c r="E6" s="16">
        <f t="shared" si="5"/>
        <v>318.89400921658978</v>
      </c>
      <c r="G6" s="6">
        <v>4</v>
      </c>
      <c r="H6" s="10">
        <f>AVERAGE(C9,C10)</f>
        <v>583.25</v>
      </c>
      <c r="I6" s="10">
        <f>AVERAGE(D9,D10)</f>
        <v>2.2749999999999999</v>
      </c>
      <c r="J6" s="10"/>
      <c r="K6" s="6">
        <v>4</v>
      </c>
      <c r="L6" s="10">
        <f>_xlfn.STDEV.S(C9,C10)</f>
        <v>3.0405591591022025</v>
      </c>
      <c r="M6" s="10">
        <f>_xlfn.STDEV.S(D9,D10)</f>
        <v>6.3639610306789177E-2</v>
      </c>
      <c r="N6" s="11"/>
      <c r="O6" s="6">
        <v>4</v>
      </c>
      <c r="P6" s="12">
        <f t="shared" si="0"/>
        <v>2.1500000000000341</v>
      </c>
      <c r="Q6" s="12">
        <f t="shared" si="1"/>
        <v>4.4999999999999929E-2</v>
      </c>
      <c r="R6" s="11"/>
      <c r="S6" s="6">
        <v>4</v>
      </c>
      <c r="T6" s="13">
        <f t="shared" si="2"/>
        <v>25.578644736842104</v>
      </c>
      <c r="U6" s="13">
        <f t="shared" si="3"/>
        <v>0.20371161548731639</v>
      </c>
      <c r="V6" s="13">
        <f t="shared" si="6"/>
        <v>9.1802631578948857E-2</v>
      </c>
      <c r="W6" s="13">
        <f t="shared" si="7"/>
        <v>5.4846461949265679E-2</v>
      </c>
      <c r="X6" s="11"/>
      <c r="Y6" s="6">
        <v>4</v>
      </c>
      <c r="Z6" s="6">
        <f t="shared" si="8"/>
        <v>83.231305274118526</v>
      </c>
      <c r="AA6" s="6">
        <f t="shared" si="9"/>
        <v>0.66286481676206044</v>
      </c>
      <c r="AB6" s="6">
        <f t="shared" si="10"/>
        <v>0.29872000383622566</v>
      </c>
      <c r="AC6" s="6">
        <f t="shared" si="11"/>
        <v>0.17846694634018509</v>
      </c>
    </row>
    <row r="7" spans="1:29" x14ac:dyDescent="0.35">
      <c r="A7" s="6" t="s">
        <v>96</v>
      </c>
      <c r="B7" s="6">
        <v>3</v>
      </c>
      <c r="C7" s="11">
        <v>718</v>
      </c>
      <c r="D7" s="11">
        <v>2.06</v>
      </c>
      <c r="E7" s="16">
        <f t="shared" si="5"/>
        <v>348.54368932038835</v>
      </c>
      <c r="G7" s="6">
        <v>5</v>
      </c>
      <c r="H7" s="10">
        <f>AVERAGE(C11,C12)</f>
        <v>574</v>
      </c>
      <c r="I7" s="10">
        <f>AVERAGE(D11,D12)</f>
        <v>2.0700000000000003</v>
      </c>
      <c r="J7" s="10"/>
      <c r="K7" s="6">
        <v>5</v>
      </c>
      <c r="L7" s="10">
        <f>_xlfn.STDEV.S(C11,C12)</f>
        <v>5.6568542494923806</v>
      </c>
      <c r="M7" s="10">
        <f>_xlfn.STDEV.S(D11,D12)</f>
        <v>0</v>
      </c>
      <c r="N7" s="11"/>
      <c r="O7" s="6">
        <v>5</v>
      </c>
      <c r="P7" s="12">
        <f t="shared" si="0"/>
        <v>4</v>
      </c>
      <c r="Q7" s="12">
        <f t="shared" si="1"/>
        <v>0</v>
      </c>
      <c r="R7" s="11"/>
      <c r="S7" s="6">
        <v>5</v>
      </c>
      <c r="T7" s="13">
        <f t="shared" si="2"/>
        <v>25.172942982456139</v>
      </c>
      <c r="U7" s="13">
        <f t="shared" si="3"/>
        <v>0.19002670226969295</v>
      </c>
      <c r="V7" s="13">
        <f t="shared" si="6"/>
        <v>0.17294298245614034</v>
      </c>
      <c r="W7" s="13">
        <f t="shared" si="7"/>
        <v>5.1842456608811746E-2</v>
      </c>
      <c r="X7" s="11"/>
      <c r="Y7" s="6">
        <v>5</v>
      </c>
      <c r="Z7" s="6">
        <f t="shared" si="8"/>
        <v>81.911177217415513</v>
      </c>
      <c r="AA7" s="6">
        <f t="shared" si="9"/>
        <v>0.61833496768740381</v>
      </c>
      <c r="AB7" s="6">
        <f t="shared" si="10"/>
        <v>0.5627456151768202</v>
      </c>
      <c r="AC7" s="6">
        <f t="shared" si="11"/>
        <v>0.16869210142135802</v>
      </c>
    </row>
    <row r="8" spans="1:29" x14ac:dyDescent="0.35">
      <c r="A8" s="6" t="s">
        <v>97</v>
      </c>
      <c r="B8" s="6">
        <v>3</v>
      </c>
      <c r="C8" s="11">
        <v>719</v>
      </c>
      <c r="D8" s="11">
        <v>2.08</v>
      </c>
      <c r="E8" s="16">
        <f t="shared" si="5"/>
        <v>345.67307692307691</v>
      </c>
      <c r="G8" s="6">
        <v>6</v>
      </c>
      <c r="H8" s="10">
        <f>AVERAGE(C13,C14)</f>
        <v>614.9</v>
      </c>
      <c r="I8" s="10">
        <f>AVERAGE(D13,D14)</f>
        <v>2.3050000000000002</v>
      </c>
      <c r="J8" s="10"/>
      <c r="K8" s="6">
        <v>6</v>
      </c>
      <c r="L8" s="10">
        <f>_xlfn.STDEV.S(C13,C14)</f>
        <v>14.849242404917497</v>
      </c>
      <c r="M8" s="10">
        <f>_xlfn.STDEV.S(D13,D14)</f>
        <v>2.12132034355966E-2</v>
      </c>
      <c r="N8" s="11"/>
      <c r="O8" s="6">
        <v>6</v>
      </c>
      <c r="P8" s="12">
        <f t="shared" si="0"/>
        <v>10.499999999999998</v>
      </c>
      <c r="Q8" s="12">
        <f t="shared" si="1"/>
        <v>1.5000000000000123E-2</v>
      </c>
      <c r="R8" s="11"/>
      <c r="S8" s="6">
        <v>6</v>
      </c>
      <c r="T8" s="13">
        <f t="shared" si="2"/>
        <v>26.966802631578943</v>
      </c>
      <c r="U8" s="13">
        <f t="shared" si="3"/>
        <v>0.20571428571428571</v>
      </c>
      <c r="V8" s="13">
        <f t="shared" si="6"/>
        <v>0.45803070175438587</v>
      </c>
      <c r="W8" s="13">
        <f t="shared" si="7"/>
        <v>5.2843791722296397E-2</v>
      </c>
      <c r="X8" s="11"/>
      <c r="Y8" s="6">
        <v>6</v>
      </c>
      <c r="Z8" s="6">
        <f t="shared" si="8"/>
        <v>87.748283976242817</v>
      </c>
      <c r="AA8" s="6">
        <f t="shared" si="9"/>
        <v>0.66938138004127856</v>
      </c>
      <c r="AB8" s="6">
        <f t="shared" si="10"/>
        <v>1.4904031685356822</v>
      </c>
      <c r="AC8" s="6">
        <f t="shared" si="11"/>
        <v>0.17195038306096708</v>
      </c>
    </row>
    <row r="9" spans="1:29" x14ac:dyDescent="0.35">
      <c r="A9" s="6" t="s">
        <v>98</v>
      </c>
      <c r="B9" s="6">
        <v>4</v>
      </c>
      <c r="C9" s="11">
        <v>585.40000000000009</v>
      </c>
      <c r="D9" s="11">
        <v>2.3199999999999998</v>
      </c>
      <c r="E9" s="16">
        <f t="shared" si="5"/>
        <v>252.3275862068966</v>
      </c>
      <c r="G9" s="6">
        <v>7</v>
      </c>
      <c r="H9" s="10">
        <f>AVERAGE(C15,C16)</f>
        <v>620.5</v>
      </c>
      <c r="I9" s="10">
        <f>AVERAGE(D15,D16)</f>
        <v>2.25</v>
      </c>
      <c r="J9" s="10"/>
      <c r="K9" s="6">
        <v>7</v>
      </c>
      <c r="L9" s="10">
        <f>_xlfn.STDEV.S(C15,C16)</f>
        <v>10.606601717798213</v>
      </c>
      <c r="M9" s="10">
        <f>_xlfn.STDEV.S(D15,D16)</f>
        <v>9.8994949366116428E-2</v>
      </c>
      <c r="N9" s="11"/>
      <c r="O9" s="6">
        <v>7</v>
      </c>
      <c r="P9" s="12">
        <f t="shared" si="0"/>
        <v>7.5</v>
      </c>
      <c r="Q9" s="12">
        <f t="shared" si="1"/>
        <v>6.999999999999984E-2</v>
      </c>
      <c r="R9" s="11"/>
      <c r="S9" s="6">
        <v>7</v>
      </c>
      <c r="T9" s="13">
        <f t="shared" si="2"/>
        <v>27.212416666666662</v>
      </c>
      <c r="U9" s="13">
        <f t="shared" si="3"/>
        <v>0.20204272363150869</v>
      </c>
      <c r="V9" s="13">
        <f t="shared" si="6"/>
        <v>0.32645175438596491</v>
      </c>
      <c r="W9" s="13">
        <f t="shared" si="7"/>
        <v>5.6515353805073415E-2</v>
      </c>
      <c r="X9" s="11"/>
      <c r="Y9" s="6">
        <v>7</v>
      </c>
      <c r="Z9" s="6">
        <f t="shared" si="8"/>
        <v>88.547496637598144</v>
      </c>
      <c r="AA9" s="6">
        <f t="shared" si="9"/>
        <v>0.65743434736271211</v>
      </c>
      <c r="AB9" s="6">
        <f t="shared" si="10"/>
        <v>1.0622535285238999</v>
      </c>
      <c r="AC9" s="6">
        <f t="shared" si="11"/>
        <v>0.18389741573953344</v>
      </c>
    </row>
    <row r="10" spans="1:29" x14ac:dyDescent="0.35">
      <c r="A10" s="6" t="s">
        <v>99</v>
      </c>
      <c r="B10" s="6">
        <v>4</v>
      </c>
      <c r="C10" s="11">
        <v>581.1</v>
      </c>
      <c r="D10" s="11">
        <v>2.23</v>
      </c>
      <c r="E10" s="16">
        <f t="shared" si="5"/>
        <v>260.58295964125563</v>
      </c>
      <c r="G10" s="6">
        <v>8</v>
      </c>
      <c r="H10" s="10">
        <f>AVERAGE(C17,C18)</f>
        <v>696.5</v>
      </c>
      <c r="I10" s="10">
        <f>AVERAGE(D17,D18)</f>
        <v>2.4050000000000002</v>
      </c>
      <c r="J10" s="10"/>
      <c r="K10" s="6">
        <v>8</v>
      </c>
      <c r="L10" s="10">
        <f>_xlfn.STDEV.S(C17,C18)</f>
        <v>13.435028842544403</v>
      </c>
      <c r="M10" s="10">
        <f>_xlfn.STDEV.S(D17,D18)</f>
        <v>0.16263455967290591</v>
      </c>
      <c r="N10" s="11"/>
      <c r="O10" s="6">
        <v>8</v>
      </c>
      <c r="P10" s="12">
        <f t="shared" si="0"/>
        <v>9.5</v>
      </c>
      <c r="Q10" s="12">
        <f t="shared" si="1"/>
        <v>0.11499999999999998</v>
      </c>
      <c r="R10" s="11"/>
      <c r="S10" s="6">
        <v>8</v>
      </c>
      <c r="T10" s="13">
        <f t="shared" si="2"/>
        <v>30.545749999999998</v>
      </c>
      <c r="U10" s="13">
        <f t="shared" si="3"/>
        <v>0.21238985313751671</v>
      </c>
      <c r="V10" s="13">
        <f t="shared" si="6"/>
        <v>0.41417105263157888</v>
      </c>
      <c r="W10" s="13">
        <f t="shared" si="7"/>
        <v>5.9519359145527362E-2</v>
      </c>
      <c r="X10" s="11"/>
      <c r="Y10" s="6">
        <v>8</v>
      </c>
      <c r="Z10" s="6">
        <f t="shared" si="8"/>
        <v>99.393954184563313</v>
      </c>
      <c r="AA10" s="6">
        <f t="shared" si="9"/>
        <v>0.6911032576386722</v>
      </c>
      <c r="AB10" s="6">
        <f t="shared" si="10"/>
        <v>1.3476866218650883</v>
      </c>
      <c r="AC10" s="6">
        <f t="shared" si="11"/>
        <v>0.19367226065836055</v>
      </c>
    </row>
    <row r="11" spans="1:29" x14ac:dyDescent="0.35">
      <c r="A11" s="6" t="s">
        <v>18</v>
      </c>
      <c r="B11" s="6">
        <v>5</v>
      </c>
      <c r="C11" s="11">
        <v>570</v>
      </c>
      <c r="D11" s="11">
        <v>2.0700000000000003</v>
      </c>
      <c r="E11" s="16">
        <f t="shared" si="5"/>
        <v>275.36231884057969</v>
      </c>
      <c r="G11" s="6">
        <v>9</v>
      </c>
      <c r="H11" s="10">
        <f>AVERAGE(C19,C20)</f>
        <v>668</v>
      </c>
      <c r="I11" s="10">
        <f>AVERAGE(D19,D20)</f>
        <v>2.6550000000000002</v>
      </c>
      <c r="J11" s="10"/>
      <c r="K11" s="6">
        <v>9</v>
      </c>
      <c r="L11" s="10">
        <f>_xlfn.STDEV.S(C19,C20)</f>
        <v>5.6568542494923806</v>
      </c>
      <c r="M11" s="10">
        <f>_xlfn.STDEV.S(D19,D20)</f>
        <v>3.5355339059327563E-2</v>
      </c>
      <c r="N11" s="11"/>
      <c r="O11" s="6">
        <v>9</v>
      </c>
      <c r="P11" s="12">
        <f t="shared" si="0"/>
        <v>4</v>
      </c>
      <c r="Q11" s="12">
        <f t="shared" si="1"/>
        <v>2.500000000000013E-2</v>
      </c>
      <c r="R11" s="11"/>
      <c r="S11" s="6">
        <v>9</v>
      </c>
      <c r="T11" s="13">
        <f t="shared" si="2"/>
        <v>29.295749999999998</v>
      </c>
      <c r="U11" s="13">
        <f t="shared" si="3"/>
        <v>0.22907877169559415</v>
      </c>
      <c r="V11" s="13">
        <f t="shared" si="6"/>
        <v>0.17294298245614034</v>
      </c>
      <c r="W11" s="13">
        <f t="shared" si="7"/>
        <v>5.3511348464619496E-2</v>
      </c>
      <c r="X11" s="11"/>
      <c r="Y11" s="6">
        <v>9</v>
      </c>
      <c r="Z11" s="6">
        <f t="shared" si="8"/>
        <v>95.326532604451387</v>
      </c>
      <c r="AA11" s="6">
        <f t="shared" si="9"/>
        <v>0.74540795163215601</v>
      </c>
      <c r="AB11" s="6">
        <f t="shared" si="10"/>
        <v>0.5627456151768202</v>
      </c>
      <c r="AC11" s="6">
        <f t="shared" si="11"/>
        <v>0.17412257082070642</v>
      </c>
    </row>
    <row r="12" spans="1:29" x14ac:dyDescent="0.35">
      <c r="A12" s="6" t="s">
        <v>19</v>
      </c>
      <c r="B12" s="6">
        <v>5</v>
      </c>
      <c r="C12" s="11">
        <v>578</v>
      </c>
      <c r="D12" s="11">
        <v>2.0700000000000003</v>
      </c>
      <c r="E12" s="16">
        <f t="shared" si="5"/>
        <v>279.22705314009659</v>
      </c>
      <c r="G12" s="6">
        <v>10</v>
      </c>
      <c r="H12" s="10">
        <f>AVERAGE(C21,C22)</f>
        <v>629</v>
      </c>
      <c r="I12" s="10">
        <f>AVERAGE(D21,D22)</f>
        <v>2.2949999999999999</v>
      </c>
      <c r="J12" s="10"/>
      <c r="K12" s="6">
        <v>10</v>
      </c>
      <c r="L12" s="10">
        <f>_xlfn.STDEV.S(C21,C22)</f>
        <v>21.213203435596427</v>
      </c>
      <c r="M12" s="10">
        <f>_xlfn.STDEV.S(D21,D22)</f>
        <v>2.12132034355966E-2</v>
      </c>
      <c r="N12" s="11"/>
      <c r="O12" s="6">
        <v>10</v>
      </c>
      <c r="P12" s="12">
        <f t="shared" si="0"/>
        <v>15</v>
      </c>
      <c r="Q12" s="12">
        <f t="shared" si="1"/>
        <v>1.5000000000000123E-2</v>
      </c>
      <c r="R12" s="11"/>
      <c r="S12" s="6">
        <v>10</v>
      </c>
      <c r="T12" s="13">
        <f t="shared" si="2"/>
        <v>27.585223684210522</v>
      </c>
      <c r="U12" s="13">
        <f t="shared" si="3"/>
        <v>0.20504672897196261</v>
      </c>
      <c r="V12" s="13">
        <f t="shared" si="6"/>
        <v>0.65539912280701751</v>
      </c>
      <c r="W12" s="13">
        <f t="shared" si="7"/>
        <v>5.2843791722296397E-2</v>
      </c>
      <c r="X12" s="11"/>
      <c r="Y12" s="6">
        <v>10</v>
      </c>
      <c r="Z12" s="6">
        <f t="shared" si="8"/>
        <v>89.760587284298197</v>
      </c>
      <c r="AA12" s="6">
        <f t="shared" si="9"/>
        <v>0.66720919228153919</v>
      </c>
      <c r="AB12" s="6">
        <f t="shared" si="10"/>
        <v>2.1326276285533563</v>
      </c>
      <c r="AC12" s="6">
        <f t="shared" si="11"/>
        <v>0.17195038306096708</v>
      </c>
    </row>
    <row r="13" spans="1:29" x14ac:dyDescent="0.35">
      <c r="A13" s="6" t="s">
        <v>100</v>
      </c>
      <c r="B13" s="6">
        <v>6</v>
      </c>
      <c r="C13" s="11">
        <v>604.4</v>
      </c>
      <c r="D13" s="11">
        <v>2.3200000000000003</v>
      </c>
      <c r="E13" s="16">
        <f t="shared" si="5"/>
        <v>260.51724137931029</v>
      </c>
      <c r="G13" s="6">
        <v>11</v>
      </c>
      <c r="H13" s="10">
        <f>AVERAGE(C23,C24)</f>
        <v>613</v>
      </c>
      <c r="I13" s="10">
        <f>AVERAGE(D23,D24)</f>
        <v>1.8650000000000002</v>
      </c>
      <c r="J13" s="10"/>
      <c r="K13" s="6">
        <v>11</v>
      </c>
      <c r="L13" s="10">
        <f>_xlfn.STDEV.S(C23,C24)</f>
        <v>5.6568542494923806</v>
      </c>
      <c r="M13" s="10">
        <f>_xlfn.STDEV.S(D23,D24)</f>
        <v>7.0710678118654814E-3</v>
      </c>
      <c r="N13" s="11"/>
      <c r="O13" s="6">
        <v>11</v>
      </c>
      <c r="P13" s="12">
        <f t="shared" si="0"/>
        <v>4</v>
      </c>
      <c r="Q13" s="12">
        <f t="shared" si="1"/>
        <v>5.0000000000000044E-3</v>
      </c>
      <c r="R13" s="11"/>
      <c r="S13" s="6">
        <v>11</v>
      </c>
      <c r="T13" s="13">
        <f t="shared" si="2"/>
        <v>26.883469298245611</v>
      </c>
      <c r="U13" s="13">
        <f t="shared" si="3"/>
        <v>0.17634178905206946</v>
      </c>
      <c r="V13" s="13">
        <f t="shared" si="6"/>
        <v>0.17294298245614034</v>
      </c>
      <c r="W13" s="13">
        <f t="shared" si="7"/>
        <v>5.2176234979973292E-2</v>
      </c>
      <c r="X13" s="11"/>
      <c r="Y13" s="6">
        <v>11</v>
      </c>
      <c r="Z13" s="6">
        <f t="shared" si="8"/>
        <v>87.477122537568704</v>
      </c>
      <c r="AA13" s="6">
        <f t="shared" si="9"/>
        <v>0.57380511861274719</v>
      </c>
      <c r="AB13" s="6">
        <f t="shared" si="10"/>
        <v>0.5627456151768202</v>
      </c>
      <c r="AC13" s="6">
        <f t="shared" si="11"/>
        <v>0.1697781953012277</v>
      </c>
    </row>
    <row r="14" spans="1:29" x14ac:dyDescent="0.35">
      <c r="A14" s="6" t="s">
        <v>101</v>
      </c>
      <c r="B14" s="6">
        <v>6</v>
      </c>
      <c r="C14" s="11">
        <v>625.4</v>
      </c>
      <c r="D14" s="11">
        <v>2.29</v>
      </c>
      <c r="E14" s="16">
        <f t="shared" si="5"/>
        <v>273.10043668122267</v>
      </c>
      <c r="G14" s="6">
        <v>12</v>
      </c>
      <c r="H14" s="10">
        <f>AVERAGE(C25,C26)</f>
        <v>664</v>
      </c>
      <c r="I14" s="10">
        <f>AVERAGE(D25,D26)</f>
        <v>2.5300000000000002</v>
      </c>
      <c r="J14" s="10"/>
      <c r="K14" s="6">
        <v>12</v>
      </c>
      <c r="L14" s="10">
        <f>_xlfn.STDEV.S(C25,C26)</f>
        <v>69.296464556281734</v>
      </c>
      <c r="M14" s="10">
        <f>_xlfn.STDEV.S(D25,D26)</f>
        <v>0.12727922061357869</v>
      </c>
      <c r="N14" s="11"/>
      <c r="O14" s="6">
        <v>12</v>
      </c>
      <c r="P14" s="12">
        <f t="shared" si="0"/>
        <v>49.00000000000005</v>
      </c>
      <c r="Q14" s="12">
        <f t="shared" si="1"/>
        <v>9.0000000000000094E-2</v>
      </c>
      <c r="R14" s="11"/>
      <c r="S14" s="6">
        <v>12</v>
      </c>
      <c r="T14" s="13">
        <f t="shared" si="2"/>
        <v>29.120311403508769</v>
      </c>
      <c r="U14" s="13">
        <f t="shared" si="3"/>
        <v>0.22073431241655542</v>
      </c>
      <c r="V14" s="13">
        <f t="shared" si="6"/>
        <v>2.1466271929824585</v>
      </c>
      <c r="W14" s="13">
        <f t="shared" si="7"/>
        <v>5.7850467289719626E-2</v>
      </c>
      <c r="X14" s="11"/>
      <c r="Y14" s="6">
        <v>12</v>
      </c>
      <c r="Z14" s="6">
        <f t="shared" si="8"/>
        <v>94.755666417769007</v>
      </c>
      <c r="AA14" s="6">
        <f t="shared" si="9"/>
        <v>0.71825560463541405</v>
      </c>
      <c r="AB14" s="6">
        <f t="shared" si="10"/>
        <v>6.9849902153535686</v>
      </c>
      <c r="AC14" s="6">
        <f t="shared" si="11"/>
        <v>0.18824179125901219</v>
      </c>
    </row>
    <row r="15" spans="1:29" x14ac:dyDescent="0.35">
      <c r="A15" s="6" t="s">
        <v>20</v>
      </c>
      <c r="B15" s="6">
        <v>7</v>
      </c>
      <c r="C15" s="11">
        <v>613</v>
      </c>
      <c r="D15" s="11">
        <v>2.3199999999999998</v>
      </c>
      <c r="E15" s="16">
        <f t="shared" si="5"/>
        <v>264.22413793103448</v>
      </c>
      <c r="G15" s="6">
        <v>13</v>
      </c>
      <c r="H15" s="10">
        <f>AVERAGE(C27,C28)</f>
        <v>599</v>
      </c>
      <c r="I15" s="10">
        <f>AVERAGE(D27,D28)</f>
        <v>2.2749999999999999</v>
      </c>
      <c r="J15" s="10"/>
      <c r="K15" s="6">
        <v>13</v>
      </c>
      <c r="L15" s="10">
        <f>_xlfn.STDEV.S(C27,C28)</f>
        <v>8.4852813742385695</v>
      </c>
      <c r="M15" s="10">
        <f>_xlfn.STDEV.S(D27,D28)</f>
        <v>0.31819805153394648</v>
      </c>
      <c r="N15" s="11"/>
      <c r="O15" s="6">
        <v>13</v>
      </c>
      <c r="P15" s="12">
        <f t="shared" si="0"/>
        <v>5.9999999999999991</v>
      </c>
      <c r="Q15" s="12">
        <f t="shared" si="1"/>
        <v>0.22500000000000006</v>
      </c>
      <c r="R15" s="11"/>
      <c r="S15" s="6">
        <v>13</v>
      </c>
      <c r="T15" s="13">
        <f t="shared" si="2"/>
        <v>26.269434210526313</v>
      </c>
      <c r="U15" s="13">
        <f t="shared" si="3"/>
        <v>0.20371161548731639</v>
      </c>
      <c r="V15" s="13">
        <f t="shared" si="6"/>
        <v>0.26066228070175435</v>
      </c>
      <c r="W15" s="13">
        <f t="shared" si="7"/>
        <v>6.6862483311081439E-2</v>
      </c>
      <c r="X15" s="11"/>
      <c r="Y15" s="6">
        <v>13</v>
      </c>
      <c r="Z15" s="6">
        <f t="shared" si="8"/>
        <v>85.47909088418038</v>
      </c>
      <c r="AA15" s="6">
        <f t="shared" si="9"/>
        <v>0.66286481676206044</v>
      </c>
      <c r="AB15" s="6">
        <f t="shared" si="10"/>
        <v>0.84817870851800858</v>
      </c>
      <c r="AC15" s="6">
        <f t="shared" si="11"/>
        <v>0.21756632601549342</v>
      </c>
    </row>
    <row r="16" spans="1:29" x14ac:dyDescent="0.35">
      <c r="A16" s="6" t="s">
        <v>21</v>
      </c>
      <c r="B16" s="6">
        <v>7</v>
      </c>
      <c r="C16" s="11">
        <v>628</v>
      </c>
      <c r="D16" s="11">
        <v>2.1800000000000002</v>
      </c>
      <c r="E16" s="16">
        <f t="shared" si="5"/>
        <v>288.0733944954128</v>
      </c>
      <c r="G16" s="6">
        <v>14</v>
      </c>
      <c r="H16" s="10">
        <f>AVERAGE(C29,C30)</f>
        <v>674</v>
      </c>
      <c r="I16" s="10">
        <f>AVERAGE(D29,D30)</f>
        <v>1.8450000000000002</v>
      </c>
      <c r="J16" s="10"/>
      <c r="K16" s="6">
        <v>14</v>
      </c>
      <c r="L16" s="10">
        <f>_xlfn.STDEV.S(C29,C30)</f>
        <v>7.0710678118654755</v>
      </c>
      <c r="M16" s="10">
        <f>_xlfn.STDEV.S(D29,D30)</f>
        <v>3.5355339059327411E-2</v>
      </c>
      <c r="N16" s="11"/>
      <c r="O16" s="6">
        <v>14</v>
      </c>
      <c r="P16" s="12">
        <f t="shared" si="0"/>
        <v>5</v>
      </c>
      <c r="Q16" s="12">
        <f t="shared" si="1"/>
        <v>2.5000000000000022E-2</v>
      </c>
      <c r="R16" s="11"/>
      <c r="S16" s="6">
        <v>14</v>
      </c>
      <c r="T16" s="13">
        <f t="shared" si="2"/>
        <v>29.558907894736841</v>
      </c>
      <c r="U16" s="13">
        <f t="shared" si="3"/>
        <v>0.17500667556742322</v>
      </c>
      <c r="V16" s="13">
        <f t="shared" si="6"/>
        <v>0.21680263157894739</v>
      </c>
      <c r="W16" s="13">
        <f t="shared" si="7"/>
        <v>5.3511348464619489E-2</v>
      </c>
      <c r="X16" s="11"/>
      <c r="Y16" s="6">
        <v>14</v>
      </c>
      <c r="Z16" s="6">
        <f t="shared" si="8"/>
        <v>96.182831884474936</v>
      </c>
      <c r="AA16" s="6">
        <f t="shared" si="9"/>
        <v>0.56946074309326833</v>
      </c>
      <c r="AB16" s="6">
        <f t="shared" si="10"/>
        <v>0.70546216184741439</v>
      </c>
      <c r="AC16" s="6">
        <f t="shared" si="11"/>
        <v>0.1741225708207064</v>
      </c>
    </row>
    <row r="17" spans="1:29" x14ac:dyDescent="0.35">
      <c r="A17" s="6" t="s">
        <v>22</v>
      </c>
      <c r="B17" s="6">
        <v>8</v>
      </c>
      <c r="C17" s="11">
        <v>706</v>
      </c>
      <c r="D17" s="11">
        <v>2.52</v>
      </c>
      <c r="E17" s="16">
        <f t="shared" si="5"/>
        <v>280.15873015873018</v>
      </c>
      <c r="G17" s="6">
        <v>15</v>
      </c>
      <c r="H17" s="10">
        <f>AVERAGE(C31,C32)</f>
        <v>704.5</v>
      </c>
      <c r="I17" s="10">
        <f>AVERAGE(D31,D32)</f>
        <v>1.9550000000000001</v>
      </c>
      <c r="J17" s="10"/>
      <c r="K17" s="6">
        <v>15</v>
      </c>
      <c r="L17" s="10">
        <f>_xlfn.STDEV.S(C31,C32)</f>
        <v>2.1213203435596424</v>
      </c>
      <c r="M17" s="10">
        <f>_xlfn.STDEV.S(D31,D32)</f>
        <v>3.5355339059327411E-2</v>
      </c>
      <c r="N17" s="11"/>
      <c r="O17" s="6">
        <v>15</v>
      </c>
      <c r="P17" s="12">
        <f t="shared" si="0"/>
        <v>1.4999999999999998</v>
      </c>
      <c r="Q17" s="12">
        <f t="shared" si="1"/>
        <v>2.5000000000000022E-2</v>
      </c>
      <c r="R17" s="11"/>
      <c r="S17" s="6">
        <v>15</v>
      </c>
      <c r="T17" s="13">
        <f t="shared" si="2"/>
        <v>30.896627192982454</v>
      </c>
      <c r="U17" s="13">
        <f t="shared" si="3"/>
        <v>0.18234979973297732</v>
      </c>
      <c r="V17" s="13">
        <f t="shared" si="6"/>
        <v>6.3293859649122791E-2</v>
      </c>
      <c r="W17" s="13">
        <f t="shared" si="7"/>
        <v>5.3511348464619489E-2</v>
      </c>
      <c r="X17" s="11"/>
      <c r="Y17" s="6">
        <v>15</v>
      </c>
      <c r="Z17" s="6">
        <f t="shared" si="8"/>
        <v>100.53568655792806</v>
      </c>
      <c r="AA17" s="6">
        <f t="shared" si="9"/>
        <v>0.59335480845040123</v>
      </c>
      <c r="AB17" s="6">
        <f t="shared" si="10"/>
        <v>0.2059542485003345</v>
      </c>
      <c r="AC17" s="6">
        <f t="shared" si="11"/>
        <v>0.1741225708207064</v>
      </c>
    </row>
    <row r="18" spans="1:29" x14ac:dyDescent="0.35">
      <c r="A18" s="6" t="s">
        <v>23</v>
      </c>
      <c r="B18" s="6">
        <v>8</v>
      </c>
      <c r="C18" s="11">
        <v>687</v>
      </c>
      <c r="D18" s="11">
        <v>2.29</v>
      </c>
      <c r="E18" s="16">
        <f t="shared" si="5"/>
        <v>300</v>
      </c>
      <c r="G18" s="6">
        <v>16</v>
      </c>
      <c r="H18" s="10">
        <f>AVERAGE(C33,C34)</f>
        <v>686</v>
      </c>
      <c r="I18" s="10">
        <f>AVERAGE(D33,D34)</f>
        <v>1.85</v>
      </c>
      <c r="J18" s="10"/>
      <c r="K18" s="6">
        <v>16</v>
      </c>
      <c r="L18" s="10">
        <f>_xlfn.STDEV.S(C33,C34)</f>
        <v>22.627416997969441</v>
      </c>
      <c r="M18" s="10">
        <f>_xlfn.STDEV.S(D33,D34)</f>
        <v>4.2426406871192736E-2</v>
      </c>
      <c r="N18" s="11"/>
      <c r="O18" s="6">
        <v>16</v>
      </c>
      <c r="P18" s="12">
        <f t="shared" si="0"/>
        <v>15.999999999999941</v>
      </c>
      <c r="Q18" s="12">
        <f t="shared" si="1"/>
        <v>2.9999999999999916E-2</v>
      </c>
      <c r="R18" s="11"/>
      <c r="S18" s="6">
        <v>16</v>
      </c>
      <c r="T18" s="13">
        <f t="shared" si="2"/>
        <v>30.085223684210522</v>
      </c>
      <c r="U18" s="13">
        <f t="shared" si="3"/>
        <v>0.17534045393858477</v>
      </c>
      <c r="V18" s="13">
        <f t="shared" si="6"/>
        <v>0.69925877192982189</v>
      </c>
      <c r="W18" s="13">
        <f t="shared" si="7"/>
        <v>5.3845126835781035E-2</v>
      </c>
      <c r="X18" s="11"/>
      <c r="Y18" s="6">
        <v>16</v>
      </c>
      <c r="Z18" s="6">
        <f t="shared" si="8"/>
        <v>97.895430444522077</v>
      </c>
      <c r="AA18" s="6">
        <f t="shared" si="9"/>
        <v>0.57054683697313813</v>
      </c>
      <c r="AB18" s="6">
        <f t="shared" si="10"/>
        <v>2.2753441752239421</v>
      </c>
      <c r="AC18" s="6">
        <f t="shared" si="11"/>
        <v>0.17520866470057608</v>
      </c>
    </row>
    <row r="19" spans="1:29" x14ac:dyDescent="0.35">
      <c r="A19" s="6" t="s">
        <v>131</v>
      </c>
      <c r="B19" s="6">
        <v>9</v>
      </c>
      <c r="C19" s="11">
        <v>664</v>
      </c>
      <c r="D19" s="11">
        <v>2.68</v>
      </c>
      <c r="E19" s="16">
        <f t="shared" si="5"/>
        <v>247.76119402985074</v>
      </c>
      <c r="G19" s="6">
        <v>17</v>
      </c>
      <c r="H19" s="10">
        <f>AVERAGE(C35,C36)</f>
        <v>590</v>
      </c>
      <c r="I19" s="10">
        <f>AVERAGE(D35,D36)</f>
        <v>2.2949999999999999</v>
      </c>
      <c r="J19" s="10"/>
      <c r="K19" s="6">
        <v>17</v>
      </c>
      <c r="L19" s="10">
        <f>_xlfn.STDEV.S(C35,C36)</f>
        <v>9.8994949366116654</v>
      </c>
      <c r="M19" s="10">
        <f>_xlfn.STDEV.S(D35,D36)</f>
        <v>2.12132034355966E-2</v>
      </c>
      <c r="N19" s="11"/>
      <c r="O19" s="6">
        <v>17</v>
      </c>
      <c r="P19" s="12">
        <f t="shared" si="0"/>
        <v>6.9999999999999991</v>
      </c>
      <c r="Q19" s="12">
        <f t="shared" si="1"/>
        <v>1.5000000000000123E-2</v>
      </c>
      <c r="R19" s="11"/>
      <c r="S19" s="6">
        <v>17</v>
      </c>
      <c r="T19" s="13">
        <f t="shared" si="2"/>
        <v>25.87469736842105</v>
      </c>
      <c r="U19" s="13">
        <f t="shared" si="3"/>
        <v>0.20504672897196261</v>
      </c>
      <c r="V19" s="13">
        <f t="shared" si="6"/>
        <v>0.30452192982456139</v>
      </c>
      <c r="W19" s="13">
        <f t="shared" si="7"/>
        <v>5.2843791722296397E-2</v>
      </c>
      <c r="X19" s="11"/>
      <c r="Y19" s="6">
        <v>17</v>
      </c>
      <c r="Z19" s="6">
        <f t="shared" si="8"/>
        <v>84.194641964145021</v>
      </c>
      <c r="AA19" s="6">
        <f t="shared" si="9"/>
        <v>0.66720919228153919</v>
      </c>
      <c r="AB19" s="6">
        <f t="shared" si="10"/>
        <v>0.99089525518860289</v>
      </c>
      <c r="AC19" s="6">
        <f t="shared" si="11"/>
        <v>0.17195038306096708</v>
      </c>
    </row>
    <row r="20" spans="1:29" x14ac:dyDescent="0.35">
      <c r="A20" s="6" t="s">
        <v>131</v>
      </c>
      <c r="B20" s="6">
        <v>9</v>
      </c>
      <c r="C20" s="11">
        <v>672</v>
      </c>
      <c r="D20" s="11">
        <v>2.63</v>
      </c>
      <c r="E20" s="16">
        <f t="shared" si="5"/>
        <v>255.51330798479088</v>
      </c>
      <c r="G20" s="6">
        <v>18</v>
      </c>
      <c r="H20" s="10">
        <f>AVERAGE(C37,C38)</f>
        <v>594.5</v>
      </c>
      <c r="I20" s="10">
        <f>AVERAGE(D37,D38)</f>
        <v>1.95</v>
      </c>
      <c r="J20" s="10"/>
      <c r="K20" s="6">
        <v>18</v>
      </c>
      <c r="L20" s="10">
        <f>_xlfn.STDEV.S(C37,C38)</f>
        <v>3.5355339059327378</v>
      </c>
      <c r="M20" s="10">
        <f>_xlfn.STDEV.S(D37,D38)</f>
        <v>5.6568542494923851E-2</v>
      </c>
      <c r="N20" s="11"/>
      <c r="O20" s="6">
        <v>18</v>
      </c>
      <c r="P20" s="12">
        <f t="shared" si="0"/>
        <v>2.5</v>
      </c>
      <c r="Q20" s="12">
        <f t="shared" si="1"/>
        <v>4.0000000000000036E-2</v>
      </c>
      <c r="R20" s="11"/>
      <c r="S20" s="6">
        <v>18</v>
      </c>
      <c r="T20" s="13">
        <f t="shared" si="2"/>
        <v>26.072065789473683</v>
      </c>
      <c r="U20" s="13">
        <f t="shared" si="3"/>
        <v>0.18201602136181574</v>
      </c>
      <c r="V20" s="13">
        <f t="shared" si="6"/>
        <v>0.10715350877192982</v>
      </c>
      <c r="W20" s="13">
        <f t="shared" si="7"/>
        <v>5.451268357810414E-2</v>
      </c>
      <c r="X20" s="11"/>
      <c r="Y20" s="6">
        <v>18</v>
      </c>
      <c r="Z20" s="6">
        <f t="shared" si="8"/>
        <v>84.836866424162707</v>
      </c>
      <c r="AA20" s="6">
        <f t="shared" si="9"/>
        <v>0.59226871457053143</v>
      </c>
      <c r="AB20" s="6">
        <f t="shared" si="10"/>
        <v>0.34867079517092875</v>
      </c>
      <c r="AC20" s="6">
        <f t="shared" si="11"/>
        <v>0.17738085246031543</v>
      </c>
    </row>
    <row r="21" spans="1:29" x14ac:dyDescent="0.35">
      <c r="A21" s="6" t="s">
        <v>24</v>
      </c>
      <c r="B21" s="6">
        <v>10</v>
      </c>
      <c r="C21" s="11">
        <v>644</v>
      </c>
      <c r="D21" s="11">
        <v>2.2799999999999998</v>
      </c>
      <c r="E21" s="16">
        <f t="shared" si="5"/>
        <v>282.45614035087721</v>
      </c>
      <c r="G21" s="6">
        <v>19</v>
      </c>
      <c r="H21" s="10">
        <f>AVERAGE(C39,C40)</f>
        <v>609</v>
      </c>
      <c r="I21" s="10">
        <f>AVERAGE(D39,D40)</f>
        <v>2.33</v>
      </c>
      <c r="J21" s="10"/>
      <c r="K21" s="6">
        <v>19</v>
      </c>
      <c r="L21" s="10">
        <f>_xlfn.STDEV.S(C39,C40)</f>
        <v>8.4852813742385695</v>
      </c>
      <c r="M21" s="10">
        <f>_xlfn.STDEV.S(D39,D40)</f>
        <v>5.6568542494923851E-2</v>
      </c>
      <c r="N21" s="11"/>
      <c r="O21" s="6">
        <v>19</v>
      </c>
      <c r="P21" s="12">
        <f t="shared" si="0"/>
        <v>5.9999999999999991</v>
      </c>
      <c r="Q21" s="12">
        <f t="shared" si="1"/>
        <v>4.0000000000000036E-2</v>
      </c>
      <c r="R21" s="11"/>
      <c r="S21" s="6">
        <v>19</v>
      </c>
      <c r="T21" s="13">
        <f t="shared" si="2"/>
        <v>26.708030701754382</v>
      </c>
      <c r="U21" s="13">
        <f t="shared" si="3"/>
        <v>0.20738317757009347</v>
      </c>
      <c r="V21" s="13">
        <f t="shared" si="6"/>
        <v>0.26066228070175435</v>
      </c>
      <c r="W21" s="13">
        <f t="shared" si="7"/>
        <v>5.451268357810414E-2</v>
      </c>
      <c r="X21" s="11"/>
      <c r="Y21" s="6">
        <v>19</v>
      </c>
      <c r="Z21" s="6">
        <f t="shared" si="8"/>
        <v>86.906256350886324</v>
      </c>
      <c r="AA21" s="6">
        <f t="shared" si="9"/>
        <v>0.67481184944062689</v>
      </c>
      <c r="AB21" s="6">
        <f t="shared" si="10"/>
        <v>0.84817870851800858</v>
      </c>
      <c r="AC21" s="6">
        <f t="shared" si="11"/>
        <v>0.17738085246031543</v>
      </c>
    </row>
    <row r="22" spans="1:29" x14ac:dyDescent="0.35">
      <c r="A22" s="6" t="s">
        <v>25</v>
      </c>
      <c r="B22" s="6">
        <v>10</v>
      </c>
      <c r="C22" s="11">
        <v>614</v>
      </c>
      <c r="D22" s="11">
        <v>2.31</v>
      </c>
      <c r="E22" s="16">
        <f t="shared" si="5"/>
        <v>265.80086580086578</v>
      </c>
      <c r="G22" s="6">
        <v>20</v>
      </c>
      <c r="H22" s="10">
        <f>AVERAGE(C41,C42)</f>
        <v>719</v>
      </c>
      <c r="I22" s="10">
        <f>AVERAGE(D41,D42)</f>
        <v>1.98</v>
      </c>
      <c r="J22" s="10"/>
      <c r="K22" s="6">
        <v>20</v>
      </c>
      <c r="L22" s="10">
        <f>_xlfn.STDEV.S(C41,C42)</f>
        <v>4.2426406871192848</v>
      </c>
      <c r="M22" s="10">
        <f>_xlfn.STDEV.S(D41,D42)</f>
        <v>1.4142135623730963E-2</v>
      </c>
      <c r="N22" s="11"/>
      <c r="O22" s="6">
        <v>20</v>
      </c>
      <c r="P22" s="12">
        <f t="shared" si="0"/>
        <v>2.9999999999999996</v>
      </c>
      <c r="Q22" s="12">
        <f t="shared" si="1"/>
        <v>1.0000000000000009E-2</v>
      </c>
      <c r="R22" s="11"/>
      <c r="S22" s="6">
        <v>20</v>
      </c>
      <c r="T22" s="13">
        <f t="shared" si="2"/>
        <v>31.532592105263156</v>
      </c>
      <c r="U22" s="13">
        <f t="shared" si="3"/>
        <v>0.18401869158878503</v>
      </c>
      <c r="V22" s="13">
        <f t="shared" si="6"/>
        <v>0.1290833333333333</v>
      </c>
      <c r="W22" s="13">
        <f t="shared" si="7"/>
        <v>5.2510013351134845E-2</v>
      </c>
      <c r="X22" s="11"/>
      <c r="Y22" s="6">
        <v>20</v>
      </c>
      <c r="Z22" s="6">
        <f t="shared" si="8"/>
        <v>102.6050764846517</v>
      </c>
      <c r="AA22" s="6">
        <f t="shared" si="9"/>
        <v>0.59878527784974955</v>
      </c>
      <c r="AB22" s="6">
        <f t="shared" si="10"/>
        <v>0.42002906850622573</v>
      </c>
      <c r="AC22" s="6">
        <f t="shared" si="11"/>
        <v>0.17086428918109736</v>
      </c>
    </row>
    <row r="23" spans="1:29" x14ac:dyDescent="0.35">
      <c r="A23" s="6" t="s">
        <v>26</v>
      </c>
      <c r="B23" s="6">
        <v>11</v>
      </c>
      <c r="C23" s="11">
        <v>609</v>
      </c>
      <c r="D23" s="11">
        <v>1.86</v>
      </c>
      <c r="E23" s="16">
        <f t="shared" si="5"/>
        <v>327.41935483870964</v>
      </c>
      <c r="G23" s="6">
        <v>21</v>
      </c>
      <c r="H23" s="10">
        <f>AVERAGE(C43,C44)</f>
        <v>707.5</v>
      </c>
      <c r="I23" s="10">
        <f>AVERAGE(D43,D44)</f>
        <v>2.5350000000000001</v>
      </c>
      <c r="J23" s="10"/>
      <c r="K23" s="6">
        <v>21</v>
      </c>
      <c r="L23" s="10">
        <f>_xlfn.STDEV.S(C43,C44)</f>
        <v>36.062445840514009</v>
      </c>
      <c r="M23" s="10">
        <f>_xlfn.STDEV.S(D43,D44)</f>
        <v>0.4879036790187154</v>
      </c>
      <c r="N23" s="11"/>
      <c r="O23" s="6">
        <v>21</v>
      </c>
      <c r="P23" s="12">
        <f t="shared" si="0"/>
        <v>25.500000000000057</v>
      </c>
      <c r="Q23" s="12">
        <f t="shared" si="1"/>
        <v>0.34499999999999831</v>
      </c>
      <c r="R23" s="11"/>
      <c r="S23" s="6">
        <v>21</v>
      </c>
      <c r="T23" s="13">
        <f t="shared" si="2"/>
        <v>31.028206140350875</v>
      </c>
      <c r="U23" s="13">
        <f t="shared" si="3"/>
        <v>0.22106809078771697</v>
      </c>
      <c r="V23" s="13">
        <f t="shared" si="6"/>
        <v>1.1159254385964938</v>
      </c>
      <c r="W23" s="13">
        <f t="shared" si="7"/>
        <v>7.4873164218958482E-2</v>
      </c>
      <c r="X23" s="11"/>
      <c r="Y23" s="6">
        <v>21</v>
      </c>
      <c r="Z23" s="6">
        <f t="shared" si="8"/>
        <v>100.96383619793986</v>
      </c>
      <c r="AA23" s="6">
        <f t="shared" si="9"/>
        <v>0.71934169851528362</v>
      </c>
      <c r="AB23" s="6">
        <f t="shared" si="10"/>
        <v>3.6311513685946042</v>
      </c>
      <c r="AC23" s="6">
        <f t="shared" si="11"/>
        <v>0.24363257913236527</v>
      </c>
    </row>
    <row r="24" spans="1:29" x14ac:dyDescent="0.35">
      <c r="A24" s="6" t="s">
        <v>27</v>
      </c>
      <c r="B24" s="6">
        <v>11</v>
      </c>
      <c r="C24" s="11">
        <v>617</v>
      </c>
      <c r="D24" s="11">
        <v>1.87</v>
      </c>
      <c r="E24" s="16">
        <f t="shared" si="5"/>
        <v>329.94652406417111</v>
      </c>
      <c r="G24" s="6">
        <v>22</v>
      </c>
      <c r="H24" s="10">
        <f>AVERAGE(C45,C46)</f>
        <v>734</v>
      </c>
      <c r="I24" s="10">
        <f>AVERAGE(D45,D46)</f>
        <v>1.9749999999999999</v>
      </c>
      <c r="J24" s="10"/>
      <c r="K24" s="6">
        <v>22</v>
      </c>
      <c r="L24" s="10">
        <f>_xlfn.STDEV.S(C45,C46)</f>
        <v>19.798989873223412</v>
      </c>
      <c r="M24" s="10">
        <f>_xlfn.STDEV.S(D45,D46)</f>
        <v>0.134350288425444</v>
      </c>
      <c r="N24" s="11"/>
      <c r="O24" s="6">
        <v>22</v>
      </c>
      <c r="P24" s="12">
        <f t="shared" si="0"/>
        <v>14.000000000000057</v>
      </c>
      <c r="Q24" s="12">
        <f t="shared" si="1"/>
        <v>9.4999999999999973E-2</v>
      </c>
      <c r="R24" s="11"/>
      <c r="S24" s="6">
        <v>22</v>
      </c>
      <c r="T24" s="13">
        <f t="shared" si="2"/>
        <v>32.190486842105258</v>
      </c>
      <c r="U24" s="13">
        <f t="shared" si="3"/>
        <v>0.18368491321762348</v>
      </c>
      <c r="V24" s="13">
        <f t="shared" si="6"/>
        <v>0.61153947368421302</v>
      </c>
      <c r="W24" s="13">
        <f t="shared" si="7"/>
        <v>5.8184245660881172E-2</v>
      </c>
      <c r="X24" s="11"/>
      <c r="Y24" s="6">
        <v>22</v>
      </c>
      <c r="Z24" s="6">
        <f t="shared" si="8"/>
        <v>104.74582468471058</v>
      </c>
      <c r="AA24" s="6">
        <f t="shared" si="9"/>
        <v>0.59769918396987987</v>
      </c>
      <c r="AB24" s="6">
        <f t="shared" si="10"/>
        <v>1.9899110818827701</v>
      </c>
      <c r="AC24" s="6">
        <f t="shared" si="11"/>
        <v>0.18932788513888188</v>
      </c>
    </row>
    <row r="25" spans="1:29" x14ac:dyDescent="0.35">
      <c r="A25" s="6" t="s">
        <v>28</v>
      </c>
      <c r="B25" s="6">
        <v>12</v>
      </c>
      <c r="C25" s="11">
        <v>713.00000000000011</v>
      </c>
      <c r="D25" s="11">
        <v>2.44</v>
      </c>
      <c r="E25" s="16">
        <f t="shared" si="5"/>
        <v>292.2131147540984</v>
      </c>
      <c r="G25" s="6">
        <v>23</v>
      </c>
      <c r="H25" s="10">
        <f>AVERAGE(C47,C48)</f>
        <v>642.5</v>
      </c>
      <c r="I25" s="10">
        <f>AVERAGE(D47,D48)</f>
        <v>2.0750000000000002</v>
      </c>
      <c r="J25" s="11"/>
      <c r="K25" s="6">
        <v>23</v>
      </c>
      <c r="L25" s="10">
        <f>_xlfn.STDEV.S(C47,C48)</f>
        <v>26.16295090390226</v>
      </c>
      <c r="M25" s="10">
        <f>_xlfn.STDEV.S(D47,D48)</f>
        <v>2.1213203435596288E-2</v>
      </c>
      <c r="N25" s="11"/>
      <c r="O25" s="6">
        <v>23</v>
      </c>
      <c r="P25" s="12">
        <f t="shared" si="0"/>
        <v>18.5</v>
      </c>
      <c r="Q25" s="12">
        <f t="shared" si="1"/>
        <v>1.4999999999999902E-2</v>
      </c>
      <c r="R25" s="11"/>
      <c r="S25" s="6">
        <v>23</v>
      </c>
      <c r="T25" s="13">
        <f t="shared" si="2"/>
        <v>28.177328947368419</v>
      </c>
      <c r="U25" s="13">
        <f t="shared" si="3"/>
        <v>0.19036048064085448</v>
      </c>
      <c r="V25" s="13">
        <f t="shared" si="6"/>
        <v>0.8089078947368421</v>
      </c>
      <c r="W25" s="13">
        <f t="shared" si="7"/>
        <v>5.2843791722296383E-2</v>
      </c>
      <c r="X25" s="11"/>
      <c r="Y25" s="6">
        <v>23</v>
      </c>
      <c r="Z25" s="6">
        <f t="shared" si="8"/>
        <v>91.687260664351214</v>
      </c>
      <c r="AA25" s="6">
        <f t="shared" si="9"/>
        <v>0.61942106156727339</v>
      </c>
      <c r="AB25" s="6">
        <f t="shared" si="10"/>
        <v>2.6321355419004364</v>
      </c>
      <c r="AC25" s="6">
        <f t="shared" si="11"/>
        <v>0.17195038306096702</v>
      </c>
    </row>
    <row r="26" spans="1:29" x14ac:dyDescent="0.35">
      <c r="A26" s="6" t="s">
        <v>29</v>
      </c>
      <c r="B26" s="6">
        <v>12</v>
      </c>
      <c r="C26" s="11">
        <v>615</v>
      </c>
      <c r="D26" s="11">
        <v>2.62</v>
      </c>
      <c r="E26" s="16">
        <f t="shared" si="5"/>
        <v>234.73282442748089</v>
      </c>
      <c r="G26" s="6">
        <v>24</v>
      </c>
      <c r="H26" s="10">
        <f>AVERAGE(C49,C50)</f>
        <v>747</v>
      </c>
      <c r="I26" s="10">
        <f>AVERAGE(D49,D50)</f>
        <v>2.4550000000000001</v>
      </c>
      <c r="J26" s="11"/>
      <c r="K26" s="6">
        <v>24</v>
      </c>
      <c r="L26" s="10">
        <f>_xlfn.STDEV.S(C49,C50)</f>
        <v>8.4852813742385695</v>
      </c>
      <c r="M26" s="10">
        <f>_xlfn.STDEV.S(D49,D50)</f>
        <v>7.0710678118653244E-3</v>
      </c>
      <c r="N26" s="11"/>
      <c r="O26" s="6">
        <v>24</v>
      </c>
      <c r="P26" s="12">
        <f t="shared" si="0"/>
        <v>5.9999999999999991</v>
      </c>
      <c r="Q26" s="12">
        <f t="shared" si="1"/>
        <v>4.9999999999998934E-3</v>
      </c>
      <c r="R26" s="11"/>
      <c r="S26" s="6">
        <v>24</v>
      </c>
      <c r="T26" s="13">
        <f t="shared" si="2"/>
        <v>32.760662280701752</v>
      </c>
      <c r="U26" s="13">
        <f t="shared" si="3"/>
        <v>0.21572763684913218</v>
      </c>
      <c r="V26" s="13">
        <f t="shared" si="6"/>
        <v>0.26066228070175435</v>
      </c>
      <c r="W26" s="13">
        <f t="shared" si="7"/>
        <v>5.2176234979973285E-2</v>
      </c>
      <c r="X26" s="11"/>
      <c r="Y26" s="6">
        <v>24</v>
      </c>
      <c r="Z26" s="6">
        <f t="shared" si="8"/>
        <v>106.60113979142831</v>
      </c>
      <c r="AA26" s="6">
        <f t="shared" si="9"/>
        <v>0.70196419643736885</v>
      </c>
      <c r="AB26" s="6">
        <f t="shared" si="10"/>
        <v>0.84817870851800858</v>
      </c>
      <c r="AC26" s="6">
        <f t="shared" si="11"/>
        <v>0.16977819530122767</v>
      </c>
    </row>
    <row r="27" spans="1:29" x14ac:dyDescent="0.35">
      <c r="A27" s="6" t="s">
        <v>30</v>
      </c>
      <c r="B27" s="6">
        <v>13</v>
      </c>
      <c r="C27" s="11">
        <v>605</v>
      </c>
      <c r="D27" s="11">
        <v>2.5</v>
      </c>
      <c r="E27" s="16">
        <f t="shared" si="5"/>
        <v>242</v>
      </c>
      <c r="G27" s="6">
        <v>25</v>
      </c>
      <c r="H27" s="10">
        <f>AVERAGE(C51,C52)</f>
        <v>727.5</v>
      </c>
      <c r="I27" s="10">
        <f>AVERAGE(D51,D52)</f>
        <v>1.9350000000000001</v>
      </c>
      <c r="J27" s="11"/>
      <c r="K27" s="6">
        <v>25</v>
      </c>
      <c r="L27" s="10">
        <f>_xlfn.STDEV.S(C51,C52)</f>
        <v>7.7781745930520225</v>
      </c>
      <c r="M27" s="10">
        <f>_xlfn.STDEV.S(D51,D52)</f>
        <v>3.5355339059327411E-2</v>
      </c>
      <c r="N27" s="11"/>
      <c r="O27" s="6">
        <v>25</v>
      </c>
      <c r="P27" s="12">
        <f t="shared" si="0"/>
        <v>5.4999999999999991</v>
      </c>
      <c r="Q27" s="12">
        <f t="shared" si="1"/>
        <v>2.5000000000000022E-2</v>
      </c>
      <c r="R27" s="11"/>
      <c r="S27" s="6">
        <v>25</v>
      </c>
      <c r="T27" s="13">
        <f t="shared" si="2"/>
        <v>31.905399122807015</v>
      </c>
      <c r="U27" s="13">
        <f t="shared" si="3"/>
        <v>0.18101468624833109</v>
      </c>
      <c r="V27" s="13">
        <f t="shared" si="6"/>
        <v>0.23873245614035085</v>
      </c>
      <c r="W27" s="13">
        <f t="shared" si="7"/>
        <v>5.3511348464619489E-2</v>
      </c>
      <c r="X27" s="11"/>
      <c r="Y27" s="6">
        <v>25</v>
      </c>
      <c r="Z27" s="6">
        <f t="shared" si="8"/>
        <v>103.81816713135174</v>
      </c>
      <c r="AA27" s="6">
        <f t="shared" si="9"/>
        <v>0.58901043293092248</v>
      </c>
      <c r="AB27" s="6">
        <f t="shared" si="10"/>
        <v>0.77682043518271138</v>
      </c>
      <c r="AC27" s="6">
        <f t="shared" si="11"/>
        <v>0.1741225708207064</v>
      </c>
    </row>
    <row r="28" spans="1:29" x14ac:dyDescent="0.35">
      <c r="A28" s="6" t="s">
        <v>31</v>
      </c>
      <c r="B28" s="6">
        <v>13</v>
      </c>
      <c r="C28" s="11">
        <v>593</v>
      </c>
      <c r="D28" s="11">
        <v>2.0499999999999998</v>
      </c>
      <c r="E28" s="16">
        <f t="shared" si="5"/>
        <v>289.26829268292687</v>
      </c>
      <c r="G28" s="6">
        <v>26</v>
      </c>
      <c r="H28" s="10">
        <f>AVERAGE(C53,C54)</f>
        <v>674.80000000000007</v>
      </c>
      <c r="I28" s="10">
        <f>AVERAGE(D53,D54)</f>
        <v>2.7750000000000004</v>
      </c>
      <c r="J28" s="11"/>
      <c r="K28" s="6">
        <v>26</v>
      </c>
      <c r="L28" s="10">
        <f>_xlfn.STDEV.S(C53,C54)</f>
        <v>14.424978336205474</v>
      </c>
      <c r="M28" s="10">
        <f>_xlfn.STDEV.S(D53,D54)</f>
        <v>0.21920310216782976</v>
      </c>
      <c r="N28" s="11"/>
      <c r="O28" s="6">
        <v>26</v>
      </c>
      <c r="P28" s="12">
        <f t="shared" si="0"/>
        <v>10.199999999999932</v>
      </c>
      <c r="Q28" s="12">
        <f t="shared" si="1"/>
        <v>0.155</v>
      </c>
      <c r="R28" s="11"/>
      <c r="S28" s="6">
        <v>26</v>
      </c>
      <c r="T28" s="13">
        <f t="shared" si="2"/>
        <v>29.593995614035087</v>
      </c>
      <c r="U28" s="13">
        <f t="shared" si="3"/>
        <v>0.23708945260347133</v>
      </c>
      <c r="V28" s="13">
        <f t="shared" si="6"/>
        <v>0.44487280701754084</v>
      </c>
      <c r="W28" s="13">
        <f t="shared" si="7"/>
        <v>6.2189586114819756E-2</v>
      </c>
      <c r="X28" s="11"/>
      <c r="Y28" s="6">
        <v>26</v>
      </c>
      <c r="Z28" s="6">
        <f t="shared" si="8"/>
        <v>96.297005121811424</v>
      </c>
      <c r="AA28" s="6">
        <f t="shared" si="9"/>
        <v>0.77147420474902828</v>
      </c>
      <c r="AB28" s="6">
        <f t="shared" si="10"/>
        <v>1.4475882045344943</v>
      </c>
      <c r="AC28" s="6">
        <f t="shared" si="11"/>
        <v>0.20236101169731799</v>
      </c>
    </row>
    <row r="29" spans="1:29" x14ac:dyDescent="0.35">
      <c r="A29" s="6" t="s">
        <v>32</v>
      </c>
      <c r="B29" s="6">
        <v>14</v>
      </c>
      <c r="C29" s="11">
        <v>679</v>
      </c>
      <c r="D29" s="11">
        <v>1.87</v>
      </c>
      <c r="E29" s="16">
        <f t="shared" si="5"/>
        <v>363.10160427807483</v>
      </c>
      <c r="G29" s="6">
        <v>27</v>
      </c>
      <c r="H29" s="10">
        <f>AVERAGE(C55,C56)</f>
        <v>642</v>
      </c>
      <c r="I29" s="10">
        <f>AVERAGE(D55,D56)</f>
        <v>2.5499999999999998</v>
      </c>
      <c r="J29" s="11"/>
      <c r="K29" s="6">
        <v>27</v>
      </c>
      <c r="L29" s="10">
        <f>_xlfn.STDEV.S(C55,C56)</f>
        <v>15.556349186104045</v>
      </c>
      <c r="M29" s="10">
        <f>_xlfn.STDEV.S(D55,D56)</f>
        <v>0.18384776310850251</v>
      </c>
      <c r="N29" s="11"/>
      <c r="O29" s="6">
        <v>27</v>
      </c>
      <c r="P29" s="12">
        <f t="shared" si="0"/>
        <v>10.999999999999998</v>
      </c>
      <c r="Q29" s="12">
        <f t="shared" si="1"/>
        <v>0.13000000000000009</v>
      </c>
      <c r="R29" s="11"/>
      <c r="S29" s="6">
        <v>27</v>
      </c>
      <c r="T29" s="13">
        <f t="shared" si="2"/>
        <v>28.155399122807015</v>
      </c>
      <c r="U29" s="13">
        <f t="shared" si="3"/>
        <v>0.2220694259012016</v>
      </c>
      <c r="V29" s="13">
        <f t="shared" si="6"/>
        <v>0.47996052631578934</v>
      </c>
      <c r="W29" s="13">
        <f t="shared" si="7"/>
        <v>6.052069425901202E-2</v>
      </c>
      <c r="X29" s="11"/>
      <c r="Y29" s="6">
        <v>27</v>
      </c>
      <c r="Z29" s="6">
        <f t="shared" si="8"/>
        <v>91.615902391015936</v>
      </c>
      <c r="AA29" s="6">
        <f t="shared" si="9"/>
        <v>0.72259998015489268</v>
      </c>
      <c r="AB29" s="6">
        <f t="shared" si="10"/>
        <v>1.5617614418709793</v>
      </c>
      <c r="AC29" s="6">
        <f t="shared" si="11"/>
        <v>0.19693054229796961</v>
      </c>
    </row>
    <row r="30" spans="1:29" x14ac:dyDescent="0.35">
      <c r="A30" s="6" t="s">
        <v>33</v>
      </c>
      <c r="B30" s="6">
        <v>14</v>
      </c>
      <c r="C30" s="11">
        <v>669</v>
      </c>
      <c r="D30" s="11">
        <v>1.82</v>
      </c>
      <c r="E30" s="16">
        <f t="shared" si="5"/>
        <v>367.58241758241758</v>
      </c>
      <c r="G30" s="6">
        <v>28</v>
      </c>
      <c r="H30" s="10">
        <f>AVERAGE(C57,C58)</f>
        <v>612</v>
      </c>
      <c r="I30" s="10">
        <f>AVERAGE(D57,D58)</f>
        <v>2.4350000000000001</v>
      </c>
      <c r="J30" s="11"/>
      <c r="K30" s="6">
        <v>28</v>
      </c>
      <c r="L30" s="10">
        <f>_xlfn.STDEV.S(C57,C58)</f>
        <v>32.526911934581186</v>
      </c>
      <c r="M30" s="10">
        <f>_xlfn.STDEV.S(D57,D58)</f>
        <v>0.2050609665440988</v>
      </c>
      <c r="N30" s="11"/>
      <c r="O30" s="6">
        <v>28</v>
      </c>
      <c r="P30" s="12">
        <f t="shared" si="0"/>
        <v>23</v>
      </c>
      <c r="Q30" s="12">
        <f t="shared" si="1"/>
        <v>0.14500000000000002</v>
      </c>
      <c r="R30" s="11"/>
      <c r="S30" s="6">
        <v>28</v>
      </c>
      <c r="T30" s="13">
        <f t="shared" si="2"/>
        <v>26.839609649122803</v>
      </c>
      <c r="U30" s="13">
        <f t="shared" si="3"/>
        <v>0.21439252336448597</v>
      </c>
      <c r="V30" s="13">
        <f t="shared" si="6"/>
        <v>1.0062763157894736</v>
      </c>
      <c r="W30" s="13">
        <f t="shared" si="7"/>
        <v>6.1522029372496657E-2</v>
      </c>
      <c r="X30" s="11"/>
      <c r="Y30" s="6">
        <v>28</v>
      </c>
      <c r="Z30" s="6">
        <f t="shared" si="8"/>
        <v>87.334405990898105</v>
      </c>
      <c r="AA30" s="6">
        <f t="shared" si="9"/>
        <v>0.69761982091788999</v>
      </c>
      <c r="AB30" s="6">
        <f t="shared" si="10"/>
        <v>3.2743600019181098</v>
      </c>
      <c r="AC30" s="6">
        <f t="shared" si="11"/>
        <v>0.20018882393757861</v>
      </c>
    </row>
    <row r="31" spans="1:29" x14ac:dyDescent="0.35">
      <c r="A31" s="6" t="s">
        <v>34</v>
      </c>
      <c r="B31" s="6">
        <v>15</v>
      </c>
      <c r="C31" s="11">
        <v>703</v>
      </c>
      <c r="D31" s="11">
        <v>1.93</v>
      </c>
      <c r="E31" s="16">
        <f t="shared" si="5"/>
        <v>364.24870466321244</v>
      </c>
      <c r="G31" s="6">
        <v>29</v>
      </c>
      <c r="H31" s="10">
        <f>AVERAGE(C59,C60)</f>
        <v>689</v>
      </c>
      <c r="I31" s="10">
        <f>AVERAGE(D59,D60)</f>
        <v>2.4749999999999996</v>
      </c>
      <c r="J31" s="11"/>
      <c r="K31" s="6">
        <v>29</v>
      </c>
      <c r="L31" s="10">
        <f>_xlfn.STDEV.S(C59,C60)</f>
        <v>1.4142135623730951</v>
      </c>
      <c r="M31" s="10">
        <f>_xlfn.STDEV.S(D59,D60)</f>
        <v>0.2474873734152917</v>
      </c>
      <c r="N31" s="11"/>
      <c r="O31" s="6">
        <v>29</v>
      </c>
      <c r="P31" s="12">
        <f t="shared" si="0"/>
        <v>1</v>
      </c>
      <c r="Q31" s="12">
        <f t="shared" si="1"/>
        <v>0.17500000000000004</v>
      </c>
      <c r="R31" s="11"/>
      <c r="S31" s="6">
        <v>29</v>
      </c>
      <c r="T31" s="13">
        <f t="shared" si="2"/>
        <v>30.216802631578943</v>
      </c>
      <c r="U31" s="13">
        <f t="shared" si="3"/>
        <v>0.21706275033377836</v>
      </c>
      <c r="V31" s="13">
        <f t="shared" si="6"/>
        <v>4.1364035087719297E-2</v>
      </c>
      <c r="W31" s="13">
        <f t="shared" si="7"/>
        <v>6.3524699599465953E-2</v>
      </c>
      <c r="X31" s="11"/>
      <c r="Y31" s="6">
        <v>29</v>
      </c>
      <c r="Z31" s="6">
        <f t="shared" si="8"/>
        <v>98.323580084533845</v>
      </c>
      <c r="AA31" s="6">
        <f t="shared" si="9"/>
        <v>0.70630857195684749</v>
      </c>
      <c r="AB31" s="6">
        <f t="shared" si="10"/>
        <v>0.13459597516503741</v>
      </c>
      <c r="AC31" s="6">
        <f t="shared" si="11"/>
        <v>0.20670538721679665</v>
      </c>
    </row>
    <row r="32" spans="1:29" x14ac:dyDescent="0.35">
      <c r="A32" s="6" t="s">
        <v>35</v>
      </c>
      <c r="B32" s="6">
        <v>15</v>
      </c>
      <c r="C32" s="11">
        <v>706</v>
      </c>
      <c r="D32" s="11">
        <v>1.98</v>
      </c>
      <c r="E32" s="16">
        <f t="shared" si="5"/>
        <v>356.56565656565658</v>
      </c>
      <c r="G32" s="6">
        <v>30</v>
      </c>
      <c r="H32" s="10">
        <f>AVERAGE(C61,C62)</f>
        <v>715</v>
      </c>
      <c r="I32" s="10">
        <f>AVERAGE(D61,D62)</f>
        <v>2.0049999999999999</v>
      </c>
      <c r="J32" s="11"/>
      <c r="K32" s="6">
        <v>30</v>
      </c>
      <c r="L32" s="10">
        <f>_xlfn.STDEV.S(C61,C62)</f>
        <v>11.313708498984841</v>
      </c>
      <c r="M32" s="10">
        <f>_xlfn.STDEV.S(D61,D62)</f>
        <v>0.45961940777125754</v>
      </c>
      <c r="N32" s="11"/>
      <c r="O32" s="6">
        <v>30</v>
      </c>
      <c r="P32" s="12">
        <f t="shared" si="0"/>
        <v>8.0000000000000568</v>
      </c>
      <c r="Q32" s="12">
        <f t="shared" si="1"/>
        <v>0.32500000000000112</v>
      </c>
      <c r="R32" s="11"/>
      <c r="S32" s="6">
        <v>30</v>
      </c>
      <c r="T32" s="13">
        <f t="shared" si="2"/>
        <v>31.357153508771926</v>
      </c>
      <c r="U32" s="13">
        <f t="shared" si="3"/>
        <v>0.1856875834445928</v>
      </c>
      <c r="V32" s="13">
        <f t="shared" si="6"/>
        <v>0.34838157894737093</v>
      </c>
      <c r="W32" s="13">
        <f t="shared" si="7"/>
        <v>7.353805073431248E-2</v>
      </c>
      <c r="X32" s="11"/>
      <c r="Y32" s="6">
        <v>30</v>
      </c>
      <c r="Z32" s="6">
        <f t="shared" si="8"/>
        <v>102.03421029796931</v>
      </c>
      <c r="AA32" s="6">
        <f t="shared" si="9"/>
        <v>0.60421574724909799</v>
      </c>
      <c r="AB32" s="6">
        <f t="shared" si="10"/>
        <v>1.1336118018592052</v>
      </c>
      <c r="AC32" s="6">
        <f t="shared" si="11"/>
        <v>0.23928820361288716</v>
      </c>
    </row>
    <row r="33" spans="1:29" x14ac:dyDescent="0.35">
      <c r="A33" s="6" t="s">
        <v>36</v>
      </c>
      <c r="B33" s="6">
        <v>16</v>
      </c>
      <c r="C33" s="11">
        <v>670</v>
      </c>
      <c r="D33" s="11">
        <v>1.82</v>
      </c>
      <c r="E33" s="16">
        <f t="shared" si="5"/>
        <v>368.13186813186815</v>
      </c>
      <c r="G33" s="6">
        <v>31</v>
      </c>
      <c r="H33" s="10">
        <f>AVERAGE(C63,C64)</f>
        <v>706.5</v>
      </c>
      <c r="I33" s="10">
        <f>AVERAGE(D63,D64)</f>
        <v>2.0249999999999999</v>
      </c>
      <c r="J33" s="11"/>
      <c r="K33" s="6">
        <v>31</v>
      </c>
      <c r="L33" s="10">
        <f>_xlfn.STDEV.S(C63,C64)</f>
        <v>7.7781745930520225</v>
      </c>
      <c r="M33" s="10">
        <f>_xlfn.STDEV.S(D63,D64)</f>
        <v>0.61518289963229555</v>
      </c>
      <c r="N33" s="11"/>
      <c r="O33" s="6">
        <v>31</v>
      </c>
      <c r="P33" s="12">
        <f t="shared" si="0"/>
        <v>5.4999999999999991</v>
      </c>
      <c r="Q33" s="12">
        <f t="shared" si="1"/>
        <v>0.43499999999999939</v>
      </c>
      <c r="R33" s="11"/>
      <c r="S33" s="6">
        <v>31</v>
      </c>
      <c r="T33" s="13">
        <f t="shared" si="2"/>
        <v>30.984346491228067</v>
      </c>
      <c r="U33" s="13">
        <f t="shared" si="3"/>
        <v>0.18702269692923895</v>
      </c>
      <c r="V33" s="13">
        <f t="shared" si="6"/>
        <v>0.23873245614035085</v>
      </c>
      <c r="W33" s="13">
        <f t="shared" si="7"/>
        <v>8.0881174899866445E-2</v>
      </c>
      <c r="X33" s="11"/>
      <c r="Y33" s="6">
        <v>31</v>
      </c>
      <c r="Z33" s="6">
        <f>((T33/1000)/307.32) * 10^6</f>
        <v>100.82111965126926</v>
      </c>
      <c r="AA33" s="6">
        <f>((U33/1000)/307.32) * 10^6</f>
        <v>0.60856012276857663</v>
      </c>
      <c r="AB33" s="6">
        <f t="shared" si="10"/>
        <v>0.77682043518271138</v>
      </c>
      <c r="AC33" s="6">
        <f t="shared" si="11"/>
        <v>0.26318226897001967</v>
      </c>
    </row>
    <row r="34" spans="1:29" x14ac:dyDescent="0.35">
      <c r="A34" s="6" t="s">
        <v>37</v>
      </c>
      <c r="B34" s="6">
        <v>16</v>
      </c>
      <c r="C34" s="11">
        <v>701.99999999999989</v>
      </c>
      <c r="D34" s="11">
        <v>1.88</v>
      </c>
      <c r="E34" s="16">
        <f t="shared" si="5"/>
        <v>373.40425531914889</v>
      </c>
      <c r="G34" s="6">
        <v>32</v>
      </c>
      <c r="H34" s="10">
        <f>AVERAGE(C65,C66)</f>
        <v>718</v>
      </c>
      <c r="I34" s="10">
        <f>AVERAGE(D65,D66)</f>
        <v>2.58</v>
      </c>
      <c r="J34" s="11"/>
      <c r="K34" s="6">
        <v>32</v>
      </c>
      <c r="L34" s="10">
        <f>_xlfn.STDEV.S(C65,C66)</f>
        <v>4.2426406871192848</v>
      </c>
      <c r="M34" s="10">
        <f>_xlfn.STDEV.S(D65,D66)</f>
        <v>8.4852813742385777E-2</v>
      </c>
      <c r="N34" s="11"/>
      <c r="O34" s="6">
        <v>32</v>
      </c>
      <c r="P34" s="12">
        <f t="shared" si="0"/>
        <v>2.9999999999999996</v>
      </c>
      <c r="Q34" s="12">
        <f t="shared" si="1"/>
        <v>6.0000000000000046E-2</v>
      </c>
      <c r="R34" s="11"/>
      <c r="S34" s="6">
        <v>32</v>
      </c>
      <c r="T34" s="13">
        <f t="shared" si="2"/>
        <v>31.488732456140347</v>
      </c>
      <c r="U34" s="13">
        <f t="shared" si="3"/>
        <v>0.22407209612817092</v>
      </c>
      <c r="V34" s="13">
        <f t="shared" si="6"/>
        <v>0.1290833333333333</v>
      </c>
      <c r="W34" s="13">
        <f t="shared" si="7"/>
        <v>5.584779706275033E-2</v>
      </c>
      <c r="X34" s="11"/>
      <c r="Y34" s="6">
        <v>32</v>
      </c>
      <c r="Z34" s="6">
        <f t="shared" si="8"/>
        <v>102.46235993798108</v>
      </c>
      <c r="AA34" s="6">
        <f t="shared" si="9"/>
        <v>0.7291165434341107</v>
      </c>
      <c r="AB34" s="6">
        <f>((V34/1000)/307.32) * 10^6</f>
        <v>0.42002906850622573</v>
      </c>
      <c r="AC34" s="6">
        <f t="shared" si="11"/>
        <v>0.18172522797979412</v>
      </c>
    </row>
    <row r="35" spans="1:29" x14ac:dyDescent="0.35">
      <c r="A35" s="6" t="s">
        <v>38</v>
      </c>
      <c r="B35" s="6">
        <v>17</v>
      </c>
      <c r="C35" s="11">
        <v>597</v>
      </c>
      <c r="D35" s="11">
        <v>2.31</v>
      </c>
      <c r="E35" s="16">
        <f t="shared" si="5"/>
        <v>258.44155844155841</v>
      </c>
      <c r="G35" s="6">
        <v>33</v>
      </c>
      <c r="H35" s="10">
        <f>AVERAGE(C67,C68)</f>
        <v>755</v>
      </c>
      <c r="I35" s="10">
        <f>AVERAGE(D67,D68)</f>
        <v>2.09</v>
      </c>
      <c r="J35" s="11"/>
      <c r="K35" s="6">
        <v>33</v>
      </c>
      <c r="L35" s="10">
        <f>_xlfn.STDEV.S(C67,C68)</f>
        <v>42.426406871192853</v>
      </c>
      <c r="M35" s="10">
        <f>_xlfn.STDEV.S(D67,D68)</f>
        <v>0.39597979746446949</v>
      </c>
      <c r="N35" s="11"/>
      <c r="O35" s="6">
        <v>33</v>
      </c>
      <c r="P35" s="12">
        <f t="shared" ref="P35:P60" si="12">((L35)/(SQRT(2)))</f>
        <v>30</v>
      </c>
      <c r="Q35" s="12">
        <f t="shared" ref="Q35:Q60" si="13">((M35)/(SQRT(2)))</f>
        <v>0.28000000000000203</v>
      </c>
      <c r="R35" s="11"/>
      <c r="S35" s="6">
        <v>33</v>
      </c>
      <c r="T35" s="13">
        <f t="shared" ref="T35:T60" si="14">(H35-0.0569)/22.8</f>
        <v>33.111539473684211</v>
      </c>
      <c r="U35" s="13">
        <f t="shared" ref="U35:U60" si="15">(I35+0.7766)/14.98</f>
        <v>0.19136181575433911</v>
      </c>
      <c r="V35" s="13">
        <f t="shared" si="6"/>
        <v>1.3132938596491228</v>
      </c>
      <c r="W35" s="13">
        <f t="shared" si="7"/>
        <v>7.0534045393858602E-2</v>
      </c>
      <c r="X35" s="11"/>
      <c r="Y35" s="6">
        <v>33</v>
      </c>
      <c r="Z35" s="6">
        <f t="shared" si="8"/>
        <v>107.74287216479308</v>
      </c>
      <c r="AA35" s="6">
        <f t="shared" si="9"/>
        <v>0.62267934320688245</v>
      </c>
      <c r="AB35" s="6">
        <f t="shared" si="10"/>
        <v>4.2733758286122701</v>
      </c>
      <c r="AC35" s="6">
        <f t="shared" si="11"/>
        <v>0.22951335869406028</v>
      </c>
    </row>
    <row r="36" spans="1:29" x14ac:dyDescent="0.35">
      <c r="A36" s="6" t="s">
        <v>39</v>
      </c>
      <c r="B36" s="6">
        <v>17</v>
      </c>
      <c r="C36" s="11">
        <v>583</v>
      </c>
      <c r="D36" s="11">
        <v>2.2799999999999998</v>
      </c>
      <c r="E36" s="16">
        <f t="shared" si="5"/>
        <v>255.70175438596493</v>
      </c>
      <c r="G36" s="6">
        <v>34</v>
      </c>
      <c r="H36" s="10">
        <f>AVERAGE(C69,C70)</f>
        <v>690</v>
      </c>
      <c r="I36" s="10">
        <f>AVERAGE(D69,D70)</f>
        <v>1.7949999999999999</v>
      </c>
      <c r="J36" s="11"/>
      <c r="K36" s="6">
        <v>34</v>
      </c>
      <c r="L36" s="10">
        <f>_xlfn.STDEV.S(C69,C70)</f>
        <v>25.45584412271571</v>
      </c>
      <c r="M36" s="10">
        <f>_xlfn.STDEV.S(D69,D70)</f>
        <v>7.7781745930520299E-2</v>
      </c>
      <c r="N36" s="11"/>
      <c r="O36" s="6">
        <v>34</v>
      </c>
      <c r="P36" s="12">
        <f t="shared" si="12"/>
        <v>18</v>
      </c>
      <c r="Q36" s="12">
        <f t="shared" si="13"/>
        <v>5.5000000000000049E-2</v>
      </c>
      <c r="R36" s="11"/>
      <c r="S36" s="6">
        <v>34</v>
      </c>
      <c r="T36" s="13">
        <f t="shared" si="14"/>
        <v>30.260662280701752</v>
      </c>
      <c r="U36" s="13">
        <f t="shared" si="15"/>
        <v>0.17166889185580775</v>
      </c>
      <c r="V36" s="13">
        <f t="shared" si="6"/>
        <v>0.78697807017543864</v>
      </c>
      <c r="W36" s="13">
        <f t="shared" si="7"/>
        <v>5.5514018691588785E-2</v>
      </c>
      <c r="X36" s="11"/>
      <c r="Y36" s="6">
        <v>34</v>
      </c>
      <c r="Z36" s="6">
        <f t="shared" si="8"/>
        <v>98.466296631204457</v>
      </c>
      <c r="AA36" s="6">
        <f t="shared" si="9"/>
        <v>0.55859980429457168</v>
      </c>
      <c r="AB36" s="6">
        <f t="shared" si="10"/>
        <v>2.5607772685651393</v>
      </c>
      <c r="AC36" s="6">
        <f t="shared" si="11"/>
        <v>0.18063913409992446</v>
      </c>
    </row>
    <row r="37" spans="1:29" x14ac:dyDescent="0.35">
      <c r="A37" s="6" t="s">
        <v>40</v>
      </c>
      <c r="B37" s="6">
        <v>18</v>
      </c>
      <c r="C37" s="11">
        <v>592</v>
      </c>
      <c r="D37" s="11">
        <v>1.91</v>
      </c>
      <c r="E37" s="16">
        <f t="shared" si="5"/>
        <v>309.9476439790576</v>
      </c>
      <c r="G37" s="6">
        <v>35</v>
      </c>
      <c r="H37" s="10">
        <f>AVERAGE(C71,C72)</f>
        <v>620.65</v>
      </c>
      <c r="I37" s="10">
        <f>AVERAGE(D71,D72)</f>
        <v>1.85</v>
      </c>
      <c r="J37" s="11"/>
      <c r="K37" s="6">
        <v>35</v>
      </c>
      <c r="L37" s="10">
        <f>_xlfn.STDEV.S(C71,C72)</f>
        <v>10.394469683442281</v>
      </c>
      <c r="M37" s="10">
        <f>_xlfn.STDEV.S(D71,D72)</f>
        <v>0.18384776310850234</v>
      </c>
      <c r="N37" s="11"/>
      <c r="O37" s="6">
        <v>35</v>
      </c>
      <c r="P37" s="12">
        <f t="shared" si="12"/>
        <v>7.3500000000000227</v>
      </c>
      <c r="Q37" s="12">
        <f t="shared" si="13"/>
        <v>0.12999999999999998</v>
      </c>
      <c r="R37" s="11"/>
      <c r="S37" s="6">
        <v>35</v>
      </c>
      <c r="T37" s="13">
        <f t="shared" si="14"/>
        <v>27.218995614035084</v>
      </c>
      <c r="U37" s="13">
        <f t="shared" si="15"/>
        <v>0.17534045393858477</v>
      </c>
      <c r="V37" s="13">
        <f t="shared" si="6"/>
        <v>0.31987280701754484</v>
      </c>
      <c r="W37" s="13">
        <f t="shared" si="7"/>
        <v>6.0520694259012013E-2</v>
      </c>
      <c r="X37" s="11"/>
      <c r="Y37" s="6">
        <v>35</v>
      </c>
      <c r="Z37" s="6">
        <f t="shared" si="8"/>
        <v>88.568904119598741</v>
      </c>
      <c r="AA37" s="6">
        <f t="shared" si="9"/>
        <v>0.57054683697313813</v>
      </c>
      <c r="AB37" s="6">
        <f t="shared" si="10"/>
        <v>1.0408460465233138</v>
      </c>
      <c r="AC37" s="6">
        <f t="shared" si="11"/>
        <v>0.19693054229796958</v>
      </c>
    </row>
    <row r="38" spans="1:29" x14ac:dyDescent="0.35">
      <c r="A38" s="6" t="s">
        <v>41</v>
      </c>
      <c r="B38" s="6">
        <v>18</v>
      </c>
      <c r="C38" s="11">
        <v>597</v>
      </c>
      <c r="D38" s="11">
        <v>1.99</v>
      </c>
      <c r="E38" s="16">
        <f t="shared" si="5"/>
        <v>300</v>
      </c>
      <c r="G38" s="6">
        <v>36</v>
      </c>
      <c r="H38" s="10">
        <f>AVERAGE(C73,C74)</f>
        <v>703.5</v>
      </c>
      <c r="I38" s="10">
        <f>AVERAGE(D73,D74)</f>
        <v>2.0949999999999998</v>
      </c>
      <c r="J38" s="11"/>
      <c r="K38" s="6">
        <v>36</v>
      </c>
      <c r="L38" s="10">
        <f>_xlfn.STDEV.S(C73,C74)</f>
        <v>41.719300090006307</v>
      </c>
      <c r="M38" s="10">
        <f>_xlfn.STDEV.S(D73,D74)</f>
        <v>0.30405591591021752</v>
      </c>
      <c r="N38" s="11"/>
      <c r="O38" s="6">
        <v>36</v>
      </c>
      <c r="P38" s="12">
        <f t="shared" si="12"/>
        <v>29.5</v>
      </c>
      <c r="Q38" s="12">
        <f t="shared" si="13"/>
        <v>0.21500000000000147</v>
      </c>
      <c r="R38" s="11"/>
      <c r="S38" s="6">
        <v>36</v>
      </c>
      <c r="T38" s="13">
        <f t="shared" si="14"/>
        <v>30.852767543859645</v>
      </c>
      <c r="U38" s="13">
        <f t="shared" si="15"/>
        <v>0.19169559412550066</v>
      </c>
      <c r="V38" s="13">
        <f t="shared" si="6"/>
        <v>1.2913640350877194</v>
      </c>
      <c r="W38" s="13">
        <f t="shared" si="7"/>
        <v>6.619492656875843E-2</v>
      </c>
      <c r="X38" s="11"/>
      <c r="Y38" s="6">
        <v>36</v>
      </c>
      <c r="Z38" s="6">
        <f t="shared" si="8"/>
        <v>100.39297001125747</v>
      </c>
      <c r="AA38" s="6">
        <f t="shared" si="9"/>
        <v>0.62376543708675214</v>
      </c>
      <c r="AB38" s="6">
        <f t="shared" si="10"/>
        <v>4.2020175552769734</v>
      </c>
      <c r="AC38" s="6">
        <f t="shared" si="11"/>
        <v>0.21539413825575437</v>
      </c>
    </row>
    <row r="39" spans="1:29" x14ac:dyDescent="0.35">
      <c r="A39" s="6" t="s">
        <v>42</v>
      </c>
      <c r="B39" s="6">
        <v>19</v>
      </c>
      <c r="C39" s="11">
        <v>615</v>
      </c>
      <c r="D39" s="11">
        <v>2.29</v>
      </c>
      <c r="E39" s="16">
        <f t="shared" si="5"/>
        <v>268.55895196506549</v>
      </c>
      <c r="G39" s="6">
        <v>37</v>
      </c>
      <c r="H39" s="10">
        <f>AVERAGE(C75,C76)</f>
        <v>614</v>
      </c>
      <c r="I39" s="10">
        <f>AVERAGE(D75,D76)</f>
        <v>1.9449999999999998</v>
      </c>
      <c r="J39" s="11"/>
      <c r="K39" s="6">
        <v>37</v>
      </c>
      <c r="L39" s="10">
        <f>_xlfn.STDEV.S(C75,C76)</f>
        <v>52.32590180780452</v>
      </c>
      <c r="M39" s="10">
        <f>_xlfn.STDEV.S(D75,D76)</f>
        <v>0.47376154339498783</v>
      </c>
      <c r="N39" s="11"/>
      <c r="O39" s="6">
        <v>37</v>
      </c>
      <c r="P39" s="12">
        <f t="shared" si="12"/>
        <v>37</v>
      </c>
      <c r="Q39" s="12">
        <f t="shared" si="13"/>
        <v>0.33500000000000069</v>
      </c>
      <c r="R39" s="11"/>
      <c r="S39" s="6">
        <v>37</v>
      </c>
      <c r="T39" s="13">
        <f t="shared" si="14"/>
        <v>26.927328947368419</v>
      </c>
      <c r="U39" s="13">
        <f t="shared" si="15"/>
        <v>0.18168224299065416</v>
      </c>
      <c r="V39" s="13">
        <f t="shared" si="6"/>
        <v>1.620311403508772</v>
      </c>
      <c r="W39" s="13">
        <f t="shared" si="7"/>
        <v>7.4205607476635557E-2</v>
      </c>
      <c r="X39" s="11"/>
      <c r="Y39" s="6">
        <v>37</v>
      </c>
      <c r="Z39" s="6">
        <f t="shared" si="8"/>
        <v>87.619839084239288</v>
      </c>
      <c r="AA39" s="6">
        <f t="shared" si="9"/>
        <v>0.59118262069066174</v>
      </c>
      <c r="AB39" s="6">
        <f t="shared" si="10"/>
        <v>5.2723916553064303</v>
      </c>
      <c r="AC39" s="6">
        <f t="shared" si="11"/>
        <v>0.24146039137262645</v>
      </c>
    </row>
    <row r="40" spans="1:29" x14ac:dyDescent="0.35">
      <c r="A40" s="6" t="s">
        <v>43</v>
      </c>
      <c r="B40" s="6">
        <v>19</v>
      </c>
      <c r="C40" s="11">
        <v>603</v>
      </c>
      <c r="D40" s="11">
        <v>2.37</v>
      </c>
      <c r="E40" s="16">
        <f t="shared" si="5"/>
        <v>254.43037974683543</v>
      </c>
      <c r="G40" s="6">
        <v>38</v>
      </c>
      <c r="H40" s="10">
        <f>AVERAGE(C77,C78)</f>
        <v>603</v>
      </c>
      <c r="I40" s="10">
        <f>AVERAGE(D77,D78)</f>
        <v>2.04</v>
      </c>
      <c r="J40" s="11"/>
      <c r="K40" s="6">
        <v>38</v>
      </c>
      <c r="L40" s="10">
        <f>_xlfn.STDEV.S(C77,C78)</f>
        <v>15.556349186104045</v>
      </c>
      <c r="M40" s="10">
        <f>_xlfn.STDEV.S(D77,D78)</f>
        <v>0.63639610306789363</v>
      </c>
      <c r="N40" s="11"/>
      <c r="O40" s="6">
        <v>38</v>
      </c>
      <c r="P40" s="12">
        <f t="shared" si="12"/>
        <v>10.999999999999998</v>
      </c>
      <c r="Q40" s="12">
        <f t="shared" si="13"/>
        <v>0.45000000000000057</v>
      </c>
      <c r="R40" s="11"/>
      <c r="S40" s="6">
        <v>38</v>
      </c>
      <c r="T40" s="13">
        <f t="shared" si="14"/>
        <v>26.444872807017543</v>
      </c>
      <c r="U40" s="13">
        <f t="shared" si="15"/>
        <v>0.18802403204272364</v>
      </c>
      <c r="V40" s="13">
        <f t="shared" si="6"/>
        <v>0.47996052631578934</v>
      </c>
      <c r="W40" s="13">
        <f t="shared" si="7"/>
        <v>8.1882510013351173E-2</v>
      </c>
      <c r="X40" s="11"/>
      <c r="Y40" s="6">
        <v>38</v>
      </c>
      <c r="Z40" s="6">
        <f t="shared" si="8"/>
        <v>86.04995707086276</v>
      </c>
      <c r="AA40" s="6">
        <f t="shared" si="9"/>
        <v>0.6118184044081858</v>
      </c>
      <c r="AB40" s="6">
        <f t="shared" si="10"/>
        <v>1.5617614418709793</v>
      </c>
      <c r="AC40" s="6">
        <f t="shared" si="11"/>
        <v>0.26644055060962896</v>
      </c>
    </row>
    <row r="41" spans="1:29" x14ac:dyDescent="0.35">
      <c r="A41" s="6" t="s">
        <v>44</v>
      </c>
      <c r="B41" s="6">
        <v>20</v>
      </c>
      <c r="C41" s="11">
        <v>722</v>
      </c>
      <c r="D41" s="11">
        <v>1.97</v>
      </c>
      <c r="E41" s="16">
        <f t="shared" si="5"/>
        <v>366.497461928934</v>
      </c>
      <c r="G41" s="6">
        <v>39</v>
      </c>
      <c r="H41" s="10">
        <f>AVERAGE(C79,C80)</f>
        <v>595.4</v>
      </c>
      <c r="I41" s="10">
        <f>AVERAGE(D79,D80)</f>
        <v>2.0699999999999998</v>
      </c>
      <c r="J41" s="11"/>
      <c r="K41" s="6">
        <v>39</v>
      </c>
      <c r="L41" s="10">
        <f>_xlfn.STDEV.S(C79,C80)</f>
        <v>1.979898987322301</v>
      </c>
      <c r="M41" s="10">
        <f>_xlfn.STDEV.S(D79,D80)</f>
        <v>0.70710678118654757</v>
      </c>
      <c r="N41" s="11"/>
      <c r="O41" s="6">
        <v>39</v>
      </c>
      <c r="P41" s="12">
        <f t="shared" si="12"/>
        <v>1.3999999999999773</v>
      </c>
      <c r="Q41" s="12">
        <f t="shared" si="13"/>
        <v>0.5</v>
      </c>
      <c r="R41" s="11"/>
      <c r="S41" s="6">
        <v>39</v>
      </c>
      <c r="T41" s="13">
        <f t="shared" si="14"/>
        <v>26.111539473684207</v>
      </c>
      <c r="U41" s="13">
        <f t="shared" si="15"/>
        <v>0.1900267022696929</v>
      </c>
      <c r="V41" s="13">
        <f t="shared" si="6"/>
        <v>5.8907894736841111E-2</v>
      </c>
      <c r="W41" s="13">
        <f t="shared" si="7"/>
        <v>8.5220293724966617E-2</v>
      </c>
      <c r="X41" s="11"/>
      <c r="Y41" s="6">
        <v>39</v>
      </c>
      <c r="Z41" s="6">
        <f t="shared" si="8"/>
        <v>84.965311316166236</v>
      </c>
      <c r="AA41" s="6">
        <f t="shared" si="9"/>
        <v>0.6183349676874037</v>
      </c>
      <c r="AB41" s="6">
        <f t="shared" si="10"/>
        <v>0.19168259383327188</v>
      </c>
      <c r="AC41" s="6">
        <f t="shared" si="11"/>
        <v>0.27730148940832561</v>
      </c>
    </row>
    <row r="42" spans="1:29" x14ac:dyDescent="0.35">
      <c r="A42" s="6" t="s">
        <v>45</v>
      </c>
      <c r="B42" s="6">
        <v>20</v>
      </c>
      <c r="C42" s="11">
        <v>716</v>
      </c>
      <c r="D42" s="11">
        <v>1.99</v>
      </c>
      <c r="E42" s="16">
        <f t="shared" si="5"/>
        <v>359.79899497487435</v>
      </c>
      <c r="G42" s="6">
        <v>40</v>
      </c>
      <c r="H42" s="10">
        <f>AVERAGE(C81,C82)</f>
        <v>645.5</v>
      </c>
      <c r="I42" s="10">
        <f>AVERAGE(D81,D82)</f>
        <v>2.2199999999999998</v>
      </c>
      <c r="J42" s="11"/>
      <c r="K42" s="6">
        <v>40</v>
      </c>
      <c r="L42" s="10">
        <f>_xlfn.STDEV.S(C81,C82)</f>
        <v>14.849242404917497</v>
      </c>
      <c r="M42" s="10">
        <f>_xlfn.STDEV.S(D81,D82)</f>
        <v>0.93338095116624364</v>
      </c>
      <c r="N42" s="11"/>
      <c r="O42" s="6">
        <v>40</v>
      </c>
      <c r="P42" s="12">
        <f t="shared" si="12"/>
        <v>10.499999999999998</v>
      </c>
      <c r="Q42" s="12">
        <f t="shared" si="13"/>
        <v>0.66000000000000059</v>
      </c>
      <c r="R42" s="11"/>
      <c r="S42" s="6">
        <v>40</v>
      </c>
      <c r="T42" s="13">
        <f t="shared" si="14"/>
        <v>28.308907894736841</v>
      </c>
      <c r="U42" s="13">
        <f t="shared" si="15"/>
        <v>0.20004005340453937</v>
      </c>
      <c r="V42" s="13">
        <f t="shared" si="6"/>
        <v>0.45803070175438587</v>
      </c>
      <c r="W42" s="13">
        <f t="shared" si="7"/>
        <v>9.5901201602136221E-2</v>
      </c>
      <c r="X42" s="11"/>
      <c r="Y42" s="6">
        <v>40</v>
      </c>
      <c r="Z42" s="6">
        <f t="shared" si="8"/>
        <v>92.11541030436301</v>
      </c>
      <c r="AA42" s="6">
        <f t="shared" si="9"/>
        <v>0.6509177840834941</v>
      </c>
      <c r="AB42" s="6">
        <f t="shared" si="10"/>
        <v>1.4904031685356822</v>
      </c>
      <c r="AC42" s="6">
        <f t="shared" si="11"/>
        <v>0.31205649356415532</v>
      </c>
    </row>
    <row r="43" spans="1:29" x14ac:dyDescent="0.35">
      <c r="A43" s="6" t="s">
        <v>46</v>
      </c>
      <c r="B43" s="6">
        <v>21</v>
      </c>
      <c r="C43" s="11">
        <v>733.00000000000011</v>
      </c>
      <c r="D43" s="11">
        <v>2.88</v>
      </c>
      <c r="E43" s="16">
        <f t="shared" si="5"/>
        <v>254.51388888888894</v>
      </c>
      <c r="G43" s="6">
        <v>41</v>
      </c>
      <c r="H43" s="10">
        <f>AVERAGE(C83,C84)</f>
        <v>749</v>
      </c>
      <c r="I43" s="10">
        <f>AVERAGE(D83,D84)</f>
        <v>2.1850000000000001</v>
      </c>
      <c r="J43" s="11"/>
      <c r="K43" s="6">
        <v>41</v>
      </c>
      <c r="L43" s="10">
        <f>_xlfn.STDEV.S(C83,C84)</f>
        <v>7.0710678118654755</v>
      </c>
      <c r="M43" s="10">
        <f>_xlfn.STDEV.S(D83,D84)</f>
        <v>7.0710678118653244E-3</v>
      </c>
      <c r="N43" s="11"/>
      <c r="O43" s="6">
        <v>41</v>
      </c>
      <c r="P43" s="12">
        <f t="shared" si="12"/>
        <v>5</v>
      </c>
      <c r="Q43" s="12">
        <f t="shared" si="13"/>
        <v>4.9999999999998934E-3</v>
      </c>
      <c r="R43" s="11"/>
      <c r="S43" s="6">
        <v>41</v>
      </c>
      <c r="T43" s="13">
        <f t="shared" si="14"/>
        <v>32.848381578947368</v>
      </c>
      <c r="U43" s="13">
        <f t="shared" si="15"/>
        <v>0.19770360480640853</v>
      </c>
      <c r="V43" s="13">
        <f t="shared" si="6"/>
        <v>0.21680263157894739</v>
      </c>
      <c r="W43" s="13">
        <f t="shared" si="7"/>
        <v>5.2176234979973285E-2</v>
      </c>
      <c r="X43" s="11"/>
      <c r="Y43" s="6">
        <v>41</v>
      </c>
      <c r="Z43" s="6">
        <f t="shared" si="8"/>
        <v>106.88657288476951</v>
      </c>
      <c r="AA43" s="6">
        <f t="shared" si="9"/>
        <v>0.64331512692440618</v>
      </c>
      <c r="AB43" s="6">
        <f t="shared" si="10"/>
        <v>0.70546216184741439</v>
      </c>
      <c r="AC43" s="6">
        <f t="shared" si="11"/>
        <v>0.16977819530122767</v>
      </c>
    </row>
    <row r="44" spans="1:29" x14ac:dyDescent="0.35">
      <c r="A44" s="6" t="s">
        <v>47</v>
      </c>
      <c r="B44" s="6">
        <v>21</v>
      </c>
      <c r="C44" s="11">
        <v>682</v>
      </c>
      <c r="D44" s="11">
        <v>2.19</v>
      </c>
      <c r="E44" s="16">
        <f t="shared" si="5"/>
        <v>311.41552511415529</v>
      </c>
      <c r="F44" s="1"/>
      <c r="G44" s="6">
        <v>42</v>
      </c>
      <c r="H44" s="10">
        <f>AVERAGE(C85,C86)</f>
        <v>661.84999999999991</v>
      </c>
      <c r="I44" s="10">
        <f>AVERAGE(D85,D86)</f>
        <v>2.08</v>
      </c>
      <c r="J44" s="11"/>
      <c r="K44" s="6">
        <v>42</v>
      </c>
      <c r="L44" s="10">
        <f>_xlfn.STDEV.S(C85,C86)</f>
        <v>5.8689862838483924</v>
      </c>
      <c r="M44" s="10">
        <f>_xlfn.STDEV.S(D85,D86)</f>
        <v>1.4142135623730963E-2</v>
      </c>
      <c r="N44" s="11"/>
      <c r="O44" s="6">
        <v>42</v>
      </c>
      <c r="P44" s="12">
        <f t="shared" si="12"/>
        <v>4.1500000000000332</v>
      </c>
      <c r="Q44" s="12">
        <f t="shared" si="13"/>
        <v>1.0000000000000009E-2</v>
      </c>
      <c r="R44" s="11"/>
      <c r="S44" s="6">
        <v>42</v>
      </c>
      <c r="T44" s="13">
        <f t="shared" si="14"/>
        <v>29.026013157894731</v>
      </c>
      <c r="U44" s="13">
        <f t="shared" si="15"/>
        <v>0.19069425901201603</v>
      </c>
      <c r="V44" s="13">
        <f t="shared" si="6"/>
        <v>0.17952192982456286</v>
      </c>
      <c r="W44" s="13">
        <f t="shared" si="7"/>
        <v>5.2510013351134845E-2</v>
      </c>
      <c r="X44" s="11"/>
      <c r="Y44" s="6">
        <v>42</v>
      </c>
      <c r="Z44" s="6">
        <f t="shared" si="8"/>
        <v>94.448825842427212</v>
      </c>
      <c r="AA44" s="6">
        <f t="shared" si="9"/>
        <v>0.62050715544714308</v>
      </c>
      <c r="AB44" s="6">
        <f t="shared" si="10"/>
        <v>0.58415309717741393</v>
      </c>
      <c r="AC44" s="6">
        <f t="shared" si="11"/>
        <v>0.17086428918109736</v>
      </c>
    </row>
    <row r="45" spans="1:29" x14ac:dyDescent="0.35">
      <c r="A45" s="6" t="s">
        <v>48</v>
      </c>
      <c r="B45" s="6">
        <v>22</v>
      </c>
      <c r="C45" s="11">
        <v>748.00000000000011</v>
      </c>
      <c r="D45" s="11">
        <v>1.88</v>
      </c>
      <c r="E45" s="16">
        <f t="shared" si="5"/>
        <v>397.872340425532</v>
      </c>
      <c r="G45" s="6">
        <v>43</v>
      </c>
      <c r="H45" s="10">
        <f>AVERAGE(C87,C88)</f>
        <v>680</v>
      </c>
      <c r="I45" s="10">
        <f>AVERAGE(D87,D88)</f>
        <v>2.2549999999999999</v>
      </c>
      <c r="J45" s="11"/>
      <c r="K45" s="6">
        <v>43</v>
      </c>
      <c r="L45" s="10">
        <f>_xlfn.STDEV.S(C87,C88)</f>
        <v>56.568542494923804</v>
      </c>
      <c r="M45" s="10">
        <f>_xlfn.STDEV.S(D87,D88)</f>
        <v>0.27577164466275367</v>
      </c>
      <c r="N45" s="11"/>
      <c r="O45" s="6">
        <v>43</v>
      </c>
      <c r="P45" s="12">
        <f t="shared" si="12"/>
        <v>40</v>
      </c>
      <c r="Q45" s="12">
        <f t="shared" si="13"/>
        <v>0.19500000000000009</v>
      </c>
      <c r="R45" s="11"/>
      <c r="S45" s="6">
        <v>43</v>
      </c>
      <c r="T45" s="13">
        <f t="shared" si="14"/>
        <v>29.822065789473683</v>
      </c>
      <c r="U45" s="13">
        <f t="shared" si="15"/>
        <v>0.20237650200267024</v>
      </c>
      <c r="V45" s="13">
        <f t="shared" si="6"/>
        <v>1.751890350877193</v>
      </c>
      <c r="W45" s="13">
        <f t="shared" si="7"/>
        <v>6.485981308411215E-2</v>
      </c>
      <c r="X45" s="11"/>
      <c r="Y45" s="6">
        <v>43</v>
      </c>
      <c r="Z45" s="6">
        <f t="shared" si="8"/>
        <v>97.039131164498514</v>
      </c>
      <c r="AA45" s="6">
        <f t="shared" si="9"/>
        <v>0.6585204412425818</v>
      </c>
      <c r="AB45" s="6">
        <f t="shared" si="10"/>
        <v>5.7005412953182129</v>
      </c>
      <c r="AC45" s="6">
        <f t="shared" si="11"/>
        <v>0.21104976273627538</v>
      </c>
    </row>
    <row r="46" spans="1:29" x14ac:dyDescent="0.35">
      <c r="A46" s="6" t="s">
        <v>49</v>
      </c>
      <c r="B46" s="6">
        <v>22</v>
      </c>
      <c r="C46" s="11">
        <v>720</v>
      </c>
      <c r="D46" s="11">
        <v>2.0699999999999998</v>
      </c>
      <c r="E46" s="16">
        <f t="shared" si="5"/>
        <v>347.82608695652175</v>
      </c>
      <c r="G46" s="6">
        <v>44</v>
      </c>
      <c r="H46" s="10">
        <f>AVERAGE(C89,C90)</f>
        <v>608.5</v>
      </c>
      <c r="I46" s="10">
        <f>AVERAGE(D89,D90)</f>
        <v>2.4</v>
      </c>
      <c r="J46" s="11"/>
      <c r="K46" s="6">
        <v>44</v>
      </c>
      <c r="L46" s="10">
        <f>_xlfn.STDEV.S(C89,C90)</f>
        <v>19.091883092036785</v>
      </c>
      <c r="M46" s="10">
        <f>_xlfn.STDEV.S(D89,D90)</f>
        <v>5.6568542494923851E-2</v>
      </c>
      <c r="N46" s="11"/>
      <c r="O46" s="6">
        <v>44</v>
      </c>
      <c r="P46" s="12">
        <f t="shared" si="12"/>
        <v>13.5</v>
      </c>
      <c r="Q46" s="12">
        <f t="shared" si="13"/>
        <v>4.0000000000000036E-2</v>
      </c>
      <c r="R46" s="11"/>
      <c r="S46" s="6">
        <v>44</v>
      </c>
      <c r="T46" s="13">
        <f t="shared" si="14"/>
        <v>26.686100877192981</v>
      </c>
      <c r="U46" s="13">
        <f t="shared" si="15"/>
        <v>0.2120560747663551</v>
      </c>
      <c r="V46" s="13">
        <f t="shared" si="6"/>
        <v>0.589609649122807</v>
      </c>
      <c r="W46" s="13">
        <f t="shared" si="7"/>
        <v>5.451268357810414E-2</v>
      </c>
      <c r="X46" s="11"/>
      <c r="Y46" s="6">
        <v>44</v>
      </c>
      <c r="Z46" s="6">
        <f t="shared" si="8"/>
        <v>86.834898077551031</v>
      </c>
      <c r="AA46" s="6">
        <f t="shared" si="9"/>
        <v>0.69001716375880229</v>
      </c>
      <c r="AB46" s="6">
        <f t="shared" si="10"/>
        <v>1.9185528085474655</v>
      </c>
      <c r="AC46" s="6">
        <f t="shared" si="11"/>
        <v>0.17738085246031543</v>
      </c>
    </row>
    <row r="47" spans="1:29" x14ac:dyDescent="0.35">
      <c r="A47" s="6" t="s">
        <v>50</v>
      </c>
      <c r="B47" s="6">
        <v>23</v>
      </c>
      <c r="C47" s="11">
        <v>661</v>
      </c>
      <c r="D47" s="11">
        <v>2.09</v>
      </c>
      <c r="E47" s="16">
        <f t="shared" si="5"/>
        <v>316.26794258373207</v>
      </c>
      <c r="G47" s="6">
        <v>45</v>
      </c>
      <c r="H47" s="10">
        <f>AVERAGE(C91,C92)</f>
        <v>646.5</v>
      </c>
      <c r="I47" s="10">
        <f>AVERAGE(D91,D92)</f>
        <v>2.56</v>
      </c>
      <c r="J47" s="11"/>
      <c r="K47" s="6">
        <v>45</v>
      </c>
      <c r="L47" s="10">
        <f>_xlfn.STDEV.S(C91,C92)</f>
        <v>6.3639610306790084</v>
      </c>
      <c r="M47" s="10">
        <f>_xlfn.STDEV.S(D91,D92)</f>
        <v>8.4852813742385777E-2</v>
      </c>
      <c r="N47" s="11"/>
      <c r="O47" s="6">
        <v>45</v>
      </c>
      <c r="P47" s="12">
        <f t="shared" si="12"/>
        <v>4.5000000000000568</v>
      </c>
      <c r="Q47" s="12">
        <f t="shared" si="13"/>
        <v>6.0000000000000046E-2</v>
      </c>
      <c r="R47" s="11"/>
      <c r="S47" s="6">
        <v>45</v>
      </c>
      <c r="T47" s="13">
        <f t="shared" si="14"/>
        <v>28.352767543859645</v>
      </c>
      <c r="U47" s="13">
        <f t="shared" si="15"/>
        <v>0.22273698264352468</v>
      </c>
      <c r="V47" s="13">
        <f t="shared" si="6"/>
        <v>0.19487280701754636</v>
      </c>
      <c r="W47" s="13">
        <f t="shared" si="7"/>
        <v>5.584779706275033E-2</v>
      </c>
      <c r="X47" s="11"/>
      <c r="Y47" s="6">
        <v>45</v>
      </c>
      <c r="Z47" s="6">
        <f t="shared" si="8"/>
        <v>92.258126851033609</v>
      </c>
      <c r="AA47" s="6">
        <f t="shared" si="9"/>
        <v>0.72477216791463184</v>
      </c>
      <c r="AB47" s="6">
        <f t="shared" si="10"/>
        <v>0.6341038885121254</v>
      </c>
      <c r="AC47" s="6">
        <f t="shared" si="11"/>
        <v>0.18172522797979412</v>
      </c>
    </row>
    <row r="48" spans="1:29" x14ac:dyDescent="0.35">
      <c r="A48" s="6" t="s">
        <v>51</v>
      </c>
      <c r="B48" s="6">
        <v>23</v>
      </c>
      <c r="C48" s="11">
        <v>624</v>
      </c>
      <c r="D48" s="11">
        <v>2.06</v>
      </c>
      <c r="E48" s="16">
        <f t="shared" si="5"/>
        <v>302.91262135922329</v>
      </c>
      <c r="G48" s="6">
        <v>46</v>
      </c>
      <c r="H48" s="10">
        <f>AVERAGE(C93,C94)</f>
        <v>668</v>
      </c>
      <c r="I48" s="10">
        <f>AVERAGE(D93,D94)</f>
        <v>1.7149999999999999</v>
      </c>
      <c r="J48" s="11"/>
      <c r="K48" s="6">
        <v>46</v>
      </c>
      <c r="L48" s="10">
        <f>_xlfn.STDEV.S(C93,C94)</f>
        <v>4.2426406871192848</v>
      </c>
      <c r="M48" s="10">
        <f>_xlfn.STDEV.S(D93,D94)</f>
        <v>9.1923881554251255E-2</v>
      </c>
      <c r="N48" s="11"/>
      <c r="O48" s="6">
        <v>46</v>
      </c>
      <c r="P48" s="12">
        <f t="shared" si="12"/>
        <v>2.9999999999999996</v>
      </c>
      <c r="Q48" s="12">
        <f t="shared" si="13"/>
        <v>6.5000000000000044E-2</v>
      </c>
      <c r="R48" s="11"/>
      <c r="S48" s="6">
        <v>46</v>
      </c>
      <c r="T48" s="13">
        <f t="shared" si="14"/>
        <v>29.295749999999998</v>
      </c>
      <c r="U48" s="13">
        <f t="shared" si="15"/>
        <v>0.16632843791722296</v>
      </c>
      <c r="V48" s="13">
        <f t="shared" si="6"/>
        <v>0.1290833333333333</v>
      </c>
      <c r="W48" s="13">
        <f t="shared" si="7"/>
        <v>5.6181575433911883E-2</v>
      </c>
      <c r="X48" s="11"/>
      <c r="Y48" s="6">
        <v>46</v>
      </c>
      <c r="Z48" s="6">
        <f t="shared" si="8"/>
        <v>95.326532604451387</v>
      </c>
      <c r="AA48" s="6">
        <f t="shared" si="9"/>
        <v>0.54122230221665679</v>
      </c>
      <c r="AB48" s="6">
        <f t="shared" si="10"/>
        <v>0.42002906850622573</v>
      </c>
      <c r="AC48" s="6">
        <f t="shared" si="11"/>
        <v>0.18281132185966381</v>
      </c>
    </row>
    <row r="49" spans="1:29" x14ac:dyDescent="0.35">
      <c r="A49" s="6" t="s">
        <v>52</v>
      </c>
      <c r="B49" s="6">
        <v>24</v>
      </c>
      <c r="C49" s="11">
        <v>741</v>
      </c>
      <c r="D49" s="11">
        <v>2.4500000000000002</v>
      </c>
      <c r="E49" s="16">
        <f t="shared" si="5"/>
        <v>302.44897959183669</v>
      </c>
      <c r="G49" s="6">
        <v>47</v>
      </c>
      <c r="H49" s="10">
        <f>AVERAGE(C95,C96)</f>
        <v>613.5</v>
      </c>
      <c r="I49" s="10">
        <f>AVERAGE(D95,D96)</f>
        <v>2.5249999999999999</v>
      </c>
      <c r="J49" s="11"/>
      <c r="K49" s="6">
        <v>47</v>
      </c>
      <c r="L49" s="10">
        <f>_xlfn.STDEV.S(C95,C96)</f>
        <v>16.263455967290593</v>
      </c>
      <c r="M49" s="10">
        <f>_xlfn.STDEV.S(D95,D96)</f>
        <v>7.0710678118653244E-3</v>
      </c>
      <c r="N49" s="11"/>
      <c r="O49" s="6">
        <v>47</v>
      </c>
      <c r="P49" s="12">
        <f t="shared" si="12"/>
        <v>11.5</v>
      </c>
      <c r="Q49" s="12">
        <f t="shared" si="13"/>
        <v>4.9999999999998934E-3</v>
      </c>
      <c r="R49" s="11"/>
      <c r="S49" s="6">
        <v>47</v>
      </c>
      <c r="T49" s="13">
        <f t="shared" si="14"/>
        <v>26.905399122807015</v>
      </c>
      <c r="U49" s="13">
        <f t="shared" si="15"/>
        <v>0.22040053404539384</v>
      </c>
      <c r="V49" s="13">
        <f t="shared" si="6"/>
        <v>0.50189035087719291</v>
      </c>
      <c r="W49" s="13">
        <f t="shared" si="7"/>
        <v>5.2176234979973285E-2</v>
      </c>
      <c r="X49" s="11"/>
      <c r="Y49" s="6">
        <v>47</v>
      </c>
      <c r="Z49" s="6">
        <f t="shared" si="8"/>
        <v>87.548480810903996</v>
      </c>
      <c r="AA49" s="6">
        <f t="shared" si="9"/>
        <v>0.71716951075554425</v>
      </c>
      <c r="AB49" s="6">
        <f t="shared" si="10"/>
        <v>1.6331197152062766</v>
      </c>
      <c r="AC49" s="6">
        <f t="shared" si="11"/>
        <v>0.16977819530122767</v>
      </c>
    </row>
    <row r="50" spans="1:29" x14ac:dyDescent="0.35">
      <c r="A50" s="6" t="s">
        <v>53</v>
      </c>
      <c r="B50" s="6">
        <v>24</v>
      </c>
      <c r="C50" s="11">
        <v>753</v>
      </c>
      <c r="D50" s="11">
        <v>2.46</v>
      </c>
      <c r="E50" s="16">
        <f t="shared" si="5"/>
        <v>306.09756097560978</v>
      </c>
      <c r="G50" s="6">
        <v>48</v>
      </c>
      <c r="H50" s="10">
        <f>AVERAGE(C97,C98)</f>
        <v>665.5</v>
      </c>
      <c r="I50" s="10">
        <f>AVERAGE(D97,D98)</f>
        <v>2.75</v>
      </c>
      <c r="J50" s="11"/>
      <c r="K50" s="6">
        <v>48</v>
      </c>
      <c r="L50" s="10">
        <f>_xlfn.STDEV.S(C97,C98)</f>
        <v>13.435028842544403</v>
      </c>
      <c r="M50" s="10">
        <f>_xlfn.STDEV.S(D97,D98)</f>
        <v>0.32526911934581182</v>
      </c>
      <c r="N50" s="11"/>
      <c r="O50" s="6">
        <v>48</v>
      </c>
      <c r="P50" s="12">
        <f t="shared" si="12"/>
        <v>9.5</v>
      </c>
      <c r="Q50" s="12">
        <f t="shared" si="13"/>
        <v>0.22999999999999995</v>
      </c>
      <c r="R50" s="11"/>
      <c r="S50" s="6">
        <v>48</v>
      </c>
      <c r="T50" s="13">
        <f t="shared" si="14"/>
        <v>29.186100877192981</v>
      </c>
      <c r="U50" s="13">
        <f t="shared" si="15"/>
        <v>0.23542056074766354</v>
      </c>
      <c r="V50" s="13">
        <f t="shared" si="6"/>
        <v>0.41417105263157888</v>
      </c>
      <c r="W50" s="13">
        <f t="shared" si="7"/>
        <v>6.7196261682242991E-2</v>
      </c>
      <c r="X50" s="11"/>
      <c r="Y50" s="6">
        <v>48</v>
      </c>
      <c r="Z50" s="6">
        <f t="shared" si="8"/>
        <v>94.969741237774898</v>
      </c>
      <c r="AA50" s="6">
        <f t="shared" si="9"/>
        <v>0.76604373534967962</v>
      </c>
      <c r="AB50" s="6">
        <f t="shared" si="10"/>
        <v>1.3476866218650883</v>
      </c>
      <c r="AC50" s="6">
        <f t="shared" si="11"/>
        <v>0.21865241989536313</v>
      </c>
    </row>
    <row r="51" spans="1:29" x14ac:dyDescent="0.35">
      <c r="A51" s="6" t="s">
        <v>54</v>
      </c>
      <c r="B51" s="6">
        <v>25</v>
      </c>
      <c r="C51" s="11">
        <v>722</v>
      </c>
      <c r="D51" s="11">
        <v>1.91</v>
      </c>
      <c r="E51" s="16">
        <f t="shared" si="5"/>
        <v>378.01047120418849</v>
      </c>
      <c r="G51" s="6">
        <v>49</v>
      </c>
      <c r="H51" s="10">
        <f>AVERAGE(C99,C100)</f>
        <v>648</v>
      </c>
      <c r="I51" s="10">
        <f>AVERAGE(D99,D100)</f>
        <v>2.4450000000000003</v>
      </c>
      <c r="J51" s="11"/>
      <c r="K51" s="6">
        <v>49</v>
      </c>
      <c r="L51" s="10">
        <f>_xlfn.STDEV.S(C99,C100)</f>
        <v>19.798989873223331</v>
      </c>
      <c r="M51" s="10">
        <f>_xlfn.STDEV.S(D99,D100)</f>
        <v>0.19091883092036785</v>
      </c>
      <c r="N51" s="11"/>
      <c r="O51" s="6">
        <v>49</v>
      </c>
      <c r="P51" s="12">
        <f t="shared" si="12"/>
        <v>13.999999999999998</v>
      </c>
      <c r="Q51" s="12">
        <f t="shared" si="13"/>
        <v>0.13500000000000001</v>
      </c>
      <c r="R51" s="11"/>
      <c r="S51" s="6">
        <v>49</v>
      </c>
      <c r="T51" s="13">
        <f t="shared" si="14"/>
        <v>28.418557017543858</v>
      </c>
      <c r="U51" s="13">
        <f t="shared" si="15"/>
        <v>0.2150600801068091</v>
      </c>
      <c r="V51" s="13">
        <f t="shared" si="6"/>
        <v>0.61153947368421036</v>
      </c>
      <c r="W51" s="13">
        <f t="shared" si="7"/>
        <v>6.0854472630173559E-2</v>
      </c>
      <c r="X51" s="11"/>
      <c r="Y51" s="6">
        <v>49</v>
      </c>
      <c r="Z51" s="6">
        <f t="shared" si="8"/>
        <v>92.4722016710395</v>
      </c>
      <c r="AA51" s="6">
        <f t="shared" si="9"/>
        <v>0.69979200867762958</v>
      </c>
      <c r="AB51" s="6">
        <f t="shared" si="10"/>
        <v>1.9899110818827617</v>
      </c>
      <c r="AC51" s="6">
        <f t="shared" si="11"/>
        <v>0.19801663617783927</v>
      </c>
    </row>
    <row r="52" spans="1:29" x14ac:dyDescent="0.35">
      <c r="A52" s="6" t="s">
        <v>55</v>
      </c>
      <c r="B52" s="6">
        <v>25</v>
      </c>
      <c r="C52" s="11">
        <v>733</v>
      </c>
      <c r="D52" s="11">
        <v>1.96</v>
      </c>
      <c r="E52" s="16">
        <f t="shared" si="5"/>
        <v>373.9795918367347</v>
      </c>
      <c r="G52" s="6">
        <v>50</v>
      </c>
      <c r="H52" s="10">
        <f>AVERAGE(C101,C102)</f>
        <v>653.5</v>
      </c>
      <c r="I52" s="10">
        <f>AVERAGE(D101,D102)</f>
        <v>1.9449999999999998</v>
      </c>
      <c r="J52" s="11"/>
      <c r="K52" s="6">
        <v>50</v>
      </c>
      <c r="L52" s="10">
        <f>_xlfn.STDEV.S(C101,C102)</f>
        <v>3.5355339059327378</v>
      </c>
      <c r="M52" s="10">
        <f>_xlfn.STDEV.S(D101,D102)</f>
        <v>0.47376154339498783</v>
      </c>
      <c r="N52" s="11"/>
      <c r="O52" s="6">
        <v>50</v>
      </c>
      <c r="P52" s="12">
        <f t="shared" si="12"/>
        <v>2.5</v>
      </c>
      <c r="Q52" s="12">
        <f t="shared" si="13"/>
        <v>0.33500000000000069</v>
      </c>
      <c r="R52" s="11"/>
      <c r="S52" s="6">
        <v>50</v>
      </c>
      <c r="T52" s="13">
        <f t="shared" si="14"/>
        <v>28.659785087719296</v>
      </c>
      <c r="U52" s="13">
        <f t="shared" si="15"/>
        <v>0.18168224299065416</v>
      </c>
      <c r="V52" s="13">
        <f t="shared" si="6"/>
        <v>0.10715350877192982</v>
      </c>
      <c r="W52" s="13">
        <f t="shared" si="7"/>
        <v>7.4205607476635557E-2</v>
      </c>
      <c r="X52" s="11"/>
      <c r="Y52" s="6">
        <v>50</v>
      </c>
      <c r="Z52" s="6">
        <f t="shared" si="8"/>
        <v>93.257142677727771</v>
      </c>
      <c r="AA52" s="6">
        <f t="shared" si="9"/>
        <v>0.59118262069066174</v>
      </c>
      <c r="AB52" s="6">
        <f t="shared" si="10"/>
        <v>0.34867079517092875</v>
      </c>
      <c r="AC52" s="6">
        <f t="shared" si="11"/>
        <v>0.24146039137262645</v>
      </c>
    </row>
    <row r="53" spans="1:29" x14ac:dyDescent="0.35">
      <c r="A53" s="6" t="s">
        <v>56</v>
      </c>
      <c r="B53" s="6">
        <v>26</v>
      </c>
      <c r="C53" s="11">
        <v>664.60000000000014</v>
      </c>
      <c r="D53" s="11">
        <v>2.93</v>
      </c>
      <c r="E53" s="16">
        <f t="shared" si="5"/>
        <v>226.82593856655294</v>
      </c>
      <c r="G53" s="6">
        <v>51</v>
      </c>
      <c r="H53" s="10">
        <f>AVERAGE(C103,C104)</f>
        <v>720.5</v>
      </c>
      <c r="I53" s="10">
        <f>AVERAGE(D103,D104)</f>
        <v>2.5300000000000002</v>
      </c>
      <c r="J53" s="11"/>
      <c r="K53" s="6">
        <v>51</v>
      </c>
      <c r="L53" s="10">
        <f>_xlfn.STDEV.S(C103,C104)</f>
        <v>31.819805153394718</v>
      </c>
      <c r="M53" s="10">
        <f>_xlfn.STDEV.S(D103,D104)</f>
        <v>0.12727922061357869</v>
      </c>
      <c r="N53" s="11"/>
      <c r="O53" s="6">
        <v>51</v>
      </c>
      <c r="P53" s="12">
        <f t="shared" si="12"/>
        <v>22.500000000000053</v>
      </c>
      <c r="Q53" s="12">
        <f t="shared" si="13"/>
        <v>9.0000000000000094E-2</v>
      </c>
      <c r="R53" s="11"/>
      <c r="S53" s="6">
        <v>51</v>
      </c>
      <c r="T53" s="13">
        <f t="shared" si="14"/>
        <v>31.598381578947365</v>
      </c>
      <c r="U53" s="13">
        <f t="shared" si="15"/>
        <v>0.22073431241655542</v>
      </c>
      <c r="V53" s="13">
        <f t="shared" si="6"/>
        <v>0.9843464912280725</v>
      </c>
      <c r="W53" s="13">
        <f t="shared" si="7"/>
        <v>5.7850467289719626E-2</v>
      </c>
      <c r="X53" s="11"/>
      <c r="Y53" s="6">
        <v>51</v>
      </c>
      <c r="Z53" s="6">
        <f t="shared" si="8"/>
        <v>102.81915130465757</v>
      </c>
      <c r="AA53" s="6">
        <f t="shared" si="9"/>
        <v>0.71825560463541405</v>
      </c>
      <c r="AB53" s="6">
        <f t="shared" si="10"/>
        <v>3.2030017285828203</v>
      </c>
      <c r="AC53" s="6">
        <f t="shared" si="11"/>
        <v>0.18824179125901219</v>
      </c>
    </row>
    <row r="54" spans="1:29" x14ac:dyDescent="0.35">
      <c r="A54" s="6" t="s">
        <v>57</v>
      </c>
      <c r="B54" s="6">
        <v>26</v>
      </c>
      <c r="C54" s="11">
        <v>685</v>
      </c>
      <c r="D54" s="11">
        <v>2.62</v>
      </c>
      <c r="E54" s="16">
        <f t="shared" si="5"/>
        <v>261.4503816793893</v>
      </c>
      <c r="G54" s="6">
        <v>52</v>
      </c>
      <c r="H54" s="10">
        <f>AVERAGE(C105,C106)</f>
        <v>678.1</v>
      </c>
      <c r="I54" s="10">
        <f>AVERAGE(D105,D106)</f>
        <v>2</v>
      </c>
      <c r="J54" s="11"/>
      <c r="K54" s="6">
        <v>52</v>
      </c>
      <c r="L54" s="10">
        <f>_xlfn.STDEV.S(C105,C106)</f>
        <v>32.385490578343841</v>
      </c>
      <c r="M54" s="10">
        <f>_xlfn.STDEV.S(D105,D106)</f>
        <v>0.49497474683058429</v>
      </c>
      <c r="N54" s="11"/>
      <c r="O54" s="6">
        <v>52</v>
      </c>
      <c r="P54" s="12">
        <f t="shared" si="12"/>
        <v>22.899999999999974</v>
      </c>
      <c r="Q54" s="12">
        <f t="shared" si="13"/>
        <v>0.3500000000000007</v>
      </c>
      <c r="R54" s="11"/>
      <c r="S54" s="6">
        <v>52</v>
      </c>
      <c r="T54" s="13">
        <f t="shared" si="14"/>
        <v>29.738732456140347</v>
      </c>
      <c r="U54" s="13">
        <f t="shared" si="15"/>
        <v>0.18535380507343124</v>
      </c>
      <c r="V54" s="13">
        <f t="shared" si="6"/>
        <v>1.0018903508771919</v>
      </c>
      <c r="W54" s="13">
        <f t="shared" si="7"/>
        <v>7.5206942590120202E-2</v>
      </c>
      <c r="X54" s="11"/>
      <c r="Y54" s="6">
        <v>52</v>
      </c>
      <c r="Z54" s="6">
        <f t="shared" si="8"/>
        <v>96.767969725824386</v>
      </c>
      <c r="AA54" s="6">
        <f t="shared" si="9"/>
        <v>0.6031296533692283</v>
      </c>
      <c r="AB54" s="6">
        <f t="shared" si="10"/>
        <v>3.2600883472510476</v>
      </c>
      <c r="AC54" s="6">
        <f t="shared" si="11"/>
        <v>0.24471867301223543</v>
      </c>
    </row>
    <row r="55" spans="1:29" x14ac:dyDescent="0.35">
      <c r="A55" s="6" t="s">
        <v>58</v>
      </c>
      <c r="B55" s="6">
        <v>27</v>
      </c>
      <c r="C55" s="11">
        <v>631</v>
      </c>
      <c r="D55" s="11">
        <v>2.68</v>
      </c>
      <c r="E55" s="16">
        <f t="shared" si="5"/>
        <v>235.44776119402982</v>
      </c>
      <c r="G55" s="6">
        <v>53</v>
      </c>
      <c r="H55" s="10">
        <f>AVERAGE(C107,C108)</f>
        <v>679.5</v>
      </c>
      <c r="I55" s="10">
        <f>AVERAGE(D107,D108)</f>
        <v>1.845</v>
      </c>
      <c r="J55" s="11"/>
      <c r="K55" s="6">
        <v>53</v>
      </c>
      <c r="L55" s="10">
        <f>_xlfn.STDEV.S(C107,C108)</f>
        <v>10.606601717798213</v>
      </c>
      <c r="M55" s="10">
        <f>_xlfn.STDEV.S(D107,D108)</f>
        <v>0.10606601717798207</v>
      </c>
      <c r="N55" s="11"/>
      <c r="O55" s="6">
        <v>53</v>
      </c>
      <c r="P55" s="12">
        <f t="shared" si="12"/>
        <v>7.5</v>
      </c>
      <c r="Q55" s="12">
        <f t="shared" si="13"/>
        <v>7.4999999999999956E-2</v>
      </c>
      <c r="R55" s="11"/>
      <c r="S55" s="6">
        <v>53</v>
      </c>
      <c r="T55" s="13">
        <f t="shared" si="14"/>
        <v>29.800135964912279</v>
      </c>
      <c r="U55" s="13">
        <f t="shared" si="15"/>
        <v>0.17500667556742322</v>
      </c>
      <c r="V55" s="13">
        <f t="shared" si="6"/>
        <v>0.32645175438596491</v>
      </c>
      <c r="W55" s="13">
        <f t="shared" si="7"/>
        <v>5.6849132176234975E-2</v>
      </c>
      <c r="X55" s="11"/>
      <c r="Y55" s="6">
        <v>53</v>
      </c>
      <c r="Z55" s="6">
        <f t="shared" si="8"/>
        <v>96.967772891163222</v>
      </c>
      <c r="AA55" s="6">
        <f t="shared" si="9"/>
        <v>0.56946074309326833</v>
      </c>
      <c r="AB55" s="6">
        <f t="shared" si="10"/>
        <v>1.0622535285238999</v>
      </c>
      <c r="AC55" s="6">
        <f t="shared" si="11"/>
        <v>0.18498350961940313</v>
      </c>
    </row>
    <row r="56" spans="1:29" x14ac:dyDescent="0.35">
      <c r="A56" s="6" t="s">
        <v>126</v>
      </c>
      <c r="B56" s="6">
        <v>27</v>
      </c>
      <c r="C56" s="11">
        <v>653</v>
      </c>
      <c r="D56" s="11">
        <v>2.42</v>
      </c>
      <c r="E56" s="16">
        <f t="shared" si="5"/>
        <v>269.83471074380168</v>
      </c>
      <c r="G56" s="6">
        <v>54</v>
      </c>
      <c r="H56" s="10">
        <f>AVERAGE(C109,C110)</f>
        <v>654.9</v>
      </c>
      <c r="I56" s="10">
        <f>AVERAGE(D109,D110)</f>
        <v>1.905</v>
      </c>
      <c r="J56" s="11"/>
      <c r="K56" s="6">
        <v>54</v>
      </c>
      <c r="L56" s="10">
        <f>_xlfn.STDEV.S(C109,C110)</f>
        <v>19.940411229460672</v>
      </c>
      <c r="M56" s="10">
        <f>_xlfn.STDEV.S(D109,D110)</f>
        <v>0.10606601717798207</v>
      </c>
      <c r="N56" s="11"/>
      <c r="O56" s="6">
        <v>54</v>
      </c>
      <c r="P56" s="12">
        <f t="shared" si="12"/>
        <v>14.100000000000021</v>
      </c>
      <c r="Q56" s="12">
        <f t="shared" si="13"/>
        <v>7.4999999999999956E-2</v>
      </c>
      <c r="R56" s="11"/>
      <c r="S56" s="6">
        <v>54</v>
      </c>
      <c r="T56" s="13">
        <f t="shared" si="14"/>
        <v>28.721188596491224</v>
      </c>
      <c r="U56" s="13">
        <f t="shared" si="15"/>
        <v>0.1790120160213618</v>
      </c>
      <c r="V56" s="13">
        <f t="shared" si="6"/>
        <v>0.61592543859649207</v>
      </c>
      <c r="W56" s="13">
        <f t="shared" si="7"/>
        <v>5.6849132176234975E-2</v>
      </c>
      <c r="X56" s="11"/>
      <c r="Y56" s="6">
        <v>54</v>
      </c>
      <c r="Z56" s="6">
        <f t="shared" si="8"/>
        <v>93.456945843066578</v>
      </c>
      <c r="AA56" s="6">
        <f t="shared" si="9"/>
        <v>0.58249386965170447</v>
      </c>
      <c r="AB56" s="6">
        <f t="shared" si="10"/>
        <v>2.0041827365498248</v>
      </c>
      <c r="AC56" s="6">
        <f t="shared" si="11"/>
        <v>0.18498350961940313</v>
      </c>
    </row>
    <row r="57" spans="1:29" x14ac:dyDescent="0.35">
      <c r="A57" s="6" t="s">
        <v>59</v>
      </c>
      <c r="B57" s="6">
        <v>28</v>
      </c>
      <c r="C57" s="11">
        <v>635</v>
      </c>
      <c r="D57" s="11">
        <v>2.29</v>
      </c>
      <c r="E57" s="16">
        <f t="shared" si="5"/>
        <v>277.29257641921396</v>
      </c>
      <c r="G57" s="6">
        <v>55</v>
      </c>
      <c r="H57" s="10">
        <f>AVERAGE(C111,C112)</f>
        <v>652.1</v>
      </c>
      <c r="I57" s="10">
        <f>AVERAGE(D111,D112)</f>
        <v>1.7999999999999998</v>
      </c>
      <c r="J57" s="11"/>
      <c r="K57" s="6">
        <v>55</v>
      </c>
      <c r="L57" s="10">
        <f>_xlfn.STDEV.S(C111,C112)</f>
        <v>36.910973977937815</v>
      </c>
      <c r="M57" s="10">
        <f>_xlfn.STDEV.S(D111,D112)</f>
        <v>0.11313708498984755</v>
      </c>
      <c r="N57" s="11"/>
      <c r="O57" s="6">
        <v>55</v>
      </c>
      <c r="P57" s="12">
        <f t="shared" si="12"/>
        <v>26.100000000000023</v>
      </c>
      <c r="Q57" s="12">
        <f t="shared" si="13"/>
        <v>7.999999999999996E-2</v>
      </c>
      <c r="R57" s="11"/>
      <c r="S57" s="6">
        <v>55</v>
      </c>
      <c r="T57" s="13">
        <f t="shared" si="14"/>
        <v>28.598381578947368</v>
      </c>
      <c r="U57" s="13">
        <f t="shared" si="15"/>
        <v>0.1720026702269693</v>
      </c>
      <c r="V57" s="13">
        <f t="shared" si="6"/>
        <v>1.1422412280701764</v>
      </c>
      <c r="W57" s="13">
        <f t="shared" si="7"/>
        <v>5.718291054739652E-2</v>
      </c>
      <c r="X57" s="11"/>
      <c r="Y57" s="6">
        <v>55</v>
      </c>
      <c r="Z57" s="6">
        <f t="shared" si="8"/>
        <v>93.057339512388936</v>
      </c>
      <c r="AA57" s="6">
        <f t="shared" si="9"/>
        <v>0.55968589817444137</v>
      </c>
      <c r="AB57" s="6">
        <f t="shared" si="10"/>
        <v>3.716781296596956</v>
      </c>
      <c r="AC57" s="6">
        <f t="shared" si="11"/>
        <v>0.18606960349927282</v>
      </c>
    </row>
    <row r="58" spans="1:29" x14ac:dyDescent="0.35">
      <c r="A58" s="6" t="s">
        <v>60</v>
      </c>
      <c r="B58" s="6">
        <v>28</v>
      </c>
      <c r="C58" s="11">
        <v>589</v>
      </c>
      <c r="D58" s="11">
        <v>2.58</v>
      </c>
      <c r="E58" s="16">
        <f t="shared" si="5"/>
        <v>228.29457364341084</v>
      </c>
      <c r="G58" s="6">
        <v>56</v>
      </c>
      <c r="H58" s="10">
        <f>AVERAGE(C113,C114)</f>
        <v>686.55</v>
      </c>
      <c r="I58" s="10">
        <f>AVERAGE(D113,D114)</f>
        <v>2.2949999999999999</v>
      </c>
      <c r="J58" s="11"/>
      <c r="K58" s="6">
        <v>56</v>
      </c>
      <c r="L58" s="10">
        <f>_xlfn.STDEV.S(C113,C114)</f>
        <v>12.091525958289898</v>
      </c>
      <c r="M58" s="10">
        <f>_xlfn.STDEV.S(D113,D114)</f>
        <v>2.12132034355966E-2</v>
      </c>
      <c r="N58" s="11"/>
      <c r="O58" s="6">
        <v>56</v>
      </c>
      <c r="P58" s="12">
        <f t="shared" si="12"/>
        <v>8.5499999999999545</v>
      </c>
      <c r="Q58" s="12">
        <f t="shared" si="13"/>
        <v>1.5000000000000123E-2</v>
      </c>
      <c r="R58" s="11"/>
      <c r="S58" s="6">
        <v>56</v>
      </c>
      <c r="T58" s="13">
        <f t="shared" si="14"/>
        <v>30.109346491228067</v>
      </c>
      <c r="U58" s="13">
        <f t="shared" si="15"/>
        <v>0.20504672897196261</v>
      </c>
      <c r="V58" s="13">
        <f t="shared" si="6"/>
        <v>0.37250438596491026</v>
      </c>
      <c r="W58" s="13">
        <f t="shared" si="7"/>
        <v>5.2843791722296397E-2</v>
      </c>
      <c r="X58" s="11"/>
      <c r="Y58" s="6">
        <v>56</v>
      </c>
      <c r="Z58" s="6">
        <f t="shared" si="8"/>
        <v>97.973924545190897</v>
      </c>
      <c r="AA58" s="6">
        <f t="shared" si="9"/>
        <v>0.66720919228153919</v>
      </c>
      <c r="AB58" s="6">
        <f t="shared" si="10"/>
        <v>1.2121059025280172</v>
      </c>
      <c r="AC58" s="6">
        <f t="shared" si="11"/>
        <v>0.17195038306096708</v>
      </c>
    </row>
    <row r="59" spans="1:29" x14ac:dyDescent="0.35">
      <c r="A59" s="6" t="s">
        <v>61</v>
      </c>
      <c r="B59" s="6">
        <v>29</v>
      </c>
      <c r="C59" s="11">
        <v>690</v>
      </c>
      <c r="D59" s="11">
        <v>2.65</v>
      </c>
      <c r="E59" s="16">
        <f t="shared" si="5"/>
        <v>260.37735849056605</v>
      </c>
      <c r="G59" s="6">
        <v>57</v>
      </c>
      <c r="H59" s="10">
        <f>AVERAGE(C115,C116)</f>
        <v>618</v>
      </c>
      <c r="I59" s="10">
        <f>AVERAGE(D115,D116)</f>
        <v>2.5549999999999997</v>
      </c>
      <c r="J59" s="11"/>
      <c r="K59" s="6">
        <v>57</v>
      </c>
      <c r="L59" s="10">
        <f>_xlfn.STDEV.S(C115,C116)</f>
        <v>56.568542494923804</v>
      </c>
      <c r="M59" s="10">
        <f>_xlfn.STDEV.S(D115,D116)</f>
        <v>7.7781745930520133E-2</v>
      </c>
      <c r="N59" s="11"/>
      <c r="O59" s="6">
        <v>57</v>
      </c>
      <c r="P59" s="12">
        <f t="shared" si="12"/>
        <v>40</v>
      </c>
      <c r="Q59" s="12">
        <f t="shared" si="13"/>
        <v>5.4999999999999931E-2</v>
      </c>
      <c r="R59" s="11"/>
      <c r="S59" s="6">
        <v>57</v>
      </c>
      <c r="T59" s="13">
        <f t="shared" si="14"/>
        <v>27.102767543859645</v>
      </c>
      <c r="U59" s="13">
        <f t="shared" si="15"/>
        <v>0.22240320427236313</v>
      </c>
      <c r="V59" s="13">
        <f t="shared" si="6"/>
        <v>1.751890350877193</v>
      </c>
      <c r="W59" s="13">
        <f t="shared" si="7"/>
        <v>5.5514018691588778E-2</v>
      </c>
      <c r="X59" s="11"/>
      <c r="Y59" s="6">
        <v>57</v>
      </c>
      <c r="Z59" s="6">
        <f t="shared" si="8"/>
        <v>88.190705270921669</v>
      </c>
      <c r="AA59" s="6">
        <f t="shared" si="9"/>
        <v>0.72368607403476226</v>
      </c>
      <c r="AB59" s="6">
        <f t="shared" si="10"/>
        <v>5.7005412953182129</v>
      </c>
      <c r="AC59" s="6">
        <f t="shared" si="11"/>
        <v>0.18063913409992444</v>
      </c>
    </row>
    <row r="60" spans="1:29" x14ac:dyDescent="0.35">
      <c r="A60" s="6" t="s">
        <v>62</v>
      </c>
      <c r="B60" s="6">
        <v>29</v>
      </c>
      <c r="C60" s="11">
        <v>688</v>
      </c>
      <c r="D60" s="11">
        <v>2.2999999999999998</v>
      </c>
      <c r="E60" s="16">
        <f t="shared" si="5"/>
        <v>299.13043478260875</v>
      </c>
      <c r="G60" s="6">
        <v>58</v>
      </c>
      <c r="H60" s="10">
        <f>AVERAGE(C117,C118)</f>
        <v>612.1</v>
      </c>
      <c r="I60" s="10">
        <f>AVERAGE(D117,D118)</f>
        <v>2.56</v>
      </c>
      <c r="J60" s="11"/>
      <c r="K60" s="6">
        <v>58</v>
      </c>
      <c r="L60" s="10">
        <f>_xlfn.STDEV.S(C117,C118)</f>
        <v>23.051681066681546</v>
      </c>
      <c r="M60" s="10">
        <f>_xlfn.STDEV.S(D117,D118)</f>
        <v>0.29698484809834991</v>
      </c>
      <c r="N60" s="11"/>
      <c r="O60" s="6">
        <v>58</v>
      </c>
      <c r="P60" s="12">
        <f t="shared" si="12"/>
        <v>16.300000000000068</v>
      </c>
      <c r="Q60" s="12">
        <f t="shared" si="13"/>
        <v>0.20999999999999994</v>
      </c>
      <c r="R60" s="11"/>
      <c r="S60" s="6">
        <v>58</v>
      </c>
      <c r="T60" s="13">
        <f t="shared" si="14"/>
        <v>26.843995614035087</v>
      </c>
      <c r="U60" s="13">
        <f t="shared" si="15"/>
        <v>0.22273698264352468</v>
      </c>
      <c r="V60" s="13">
        <f t="shared" si="6"/>
        <v>0.7124166666666697</v>
      </c>
      <c r="W60" s="13">
        <f t="shared" si="7"/>
        <v>6.5861148197596794E-2</v>
      </c>
      <c r="X60" s="11"/>
      <c r="Y60" s="6">
        <v>58</v>
      </c>
      <c r="Z60" s="6">
        <f t="shared" si="8"/>
        <v>87.348677645565161</v>
      </c>
      <c r="AA60" s="6">
        <f t="shared" si="9"/>
        <v>0.72477216791463184</v>
      </c>
      <c r="AB60" s="6">
        <f t="shared" si="10"/>
        <v>2.3181591392251391</v>
      </c>
      <c r="AC60" s="6">
        <f t="shared" si="11"/>
        <v>0.21430804437588441</v>
      </c>
    </row>
    <row r="61" spans="1:29" x14ac:dyDescent="0.35">
      <c r="A61" s="6" t="s">
        <v>63</v>
      </c>
      <c r="B61" s="6">
        <v>30</v>
      </c>
      <c r="C61" s="11">
        <v>723.00000000000011</v>
      </c>
      <c r="D61" s="11">
        <v>2.33</v>
      </c>
      <c r="E61" s="16">
        <f t="shared" si="5"/>
        <v>310.30042918454939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3"/>
      <c r="W61" s="13"/>
      <c r="X61" s="13"/>
      <c r="Y61" s="13"/>
      <c r="Z61" s="11"/>
      <c r="AA61" s="11"/>
      <c r="AB61" s="11"/>
      <c r="AC61" s="11"/>
    </row>
    <row r="62" spans="1:29" x14ac:dyDescent="0.35">
      <c r="A62" s="6" t="s">
        <v>64</v>
      </c>
      <c r="B62" s="6">
        <v>30</v>
      </c>
      <c r="C62" s="11">
        <v>707</v>
      </c>
      <c r="D62" s="11">
        <v>1.68</v>
      </c>
      <c r="E62" s="16">
        <f t="shared" si="5"/>
        <v>420.83333333333337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35">
      <c r="A63" s="6" t="s">
        <v>65</v>
      </c>
      <c r="B63" s="6">
        <v>31</v>
      </c>
      <c r="C63" s="11">
        <v>712</v>
      </c>
      <c r="D63" s="11">
        <v>1.59</v>
      </c>
      <c r="E63" s="16">
        <f t="shared" si="5"/>
        <v>447.79874213836473</v>
      </c>
      <c r="G63" s="14" t="s">
        <v>132</v>
      </c>
      <c r="H63" s="11"/>
      <c r="I63" s="11"/>
      <c r="J63" s="11"/>
      <c r="K63" s="11"/>
      <c r="L63" s="11"/>
      <c r="M63" s="15" t="s">
        <v>12</v>
      </c>
      <c r="N63" s="11"/>
      <c r="O63" s="11"/>
      <c r="P63" s="11"/>
      <c r="Q63" s="11"/>
      <c r="R63" s="20" t="s">
        <v>15</v>
      </c>
      <c r="S63" s="21"/>
      <c r="T63" s="21"/>
      <c r="U63" s="21"/>
      <c r="V63" s="21"/>
      <c r="W63" s="21"/>
      <c r="X63" s="21"/>
      <c r="Y63" s="21"/>
      <c r="Z63" s="11"/>
      <c r="AA63" s="11"/>
      <c r="AB63" s="11"/>
      <c r="AC63" s="11"/>
    </row>
    <row r="64" spans="1:29" x14ac:dyDescent="0.35">
      <c r="A64" s="6" t="s">
        <v>66</v>
      </c>
      <c r="B64" s="6">
        <v>31</v>
      </c>
      <c r="C64" s="11">
        <v>701</v>
      </c>
      <c r="D64" s="11">
        <v>2.46</v>
      </c>
      <c r="E64" s="16">
        <f t="shared" si="5"/>
        <v>284.95934959349592</v>
      </c>
      <c r="G64" s="11"/>
      <c r="H64" s="11" t="s">
        <v>0</v>
      </c>
      <c r="I64" s="11" t="s">
        <v>1</v>
      </c>
      <c r="J64" s="11" t="s">
        <v>9</v>
      </c>
      <c r="K64" s="11" t="s">
        <v>10</v>
      </c>
      <c r="L64" s="11"/>
      <c r="M64" s="11"/>
      <c r="N64" s="14" t="s">
        <v>133</v>
      </c>
      <c r="O64" s="14" t="s">
        <v>13</v>
      </c>
      <c r="P64" s="14" t="s">
        <v>14</v>
      </c>
      <c r="Q64" s="11"/>
      <c r="R64" s="21"/>
      <c r="S64" s="21" t="s">
        <v>0</v>
      </c>
      <c r="T64" s="21" t="s">
        <v>1</v>
      </c>
      <c r="U64" s="21" t="s">
        <v>9</v>
      </c>
      <c r="V64" s="21" t="s">
        <v>10</v>
      </c>
      <c r="W64" s="22"/>
      <c r="X64" s="21"/>
      <c r="Y64" s="21" t="s">
        <v>2</v>
      </c>
      <c r="Z64" s="11"/>
      <c r="AA64" s="11"/>
      <c r="AB64" s="11"/>
      <c r="AC64" s="11"/>
    </row>
    <row r="65" spans="1:28" x14ac:dyDescent="0.35">
      <c r="A65" s="6" t="s">
        <v>67</v>
      </c>
      <c r="B65" s="6">
        <v>32</v>
      </c>
      <c r="C65" s="11">
        <v>721</v>
      </c>
      <c r="D65" s="11">
        <v>2.64</v>
      </c>
      <c r="E65" s="16">
        <f t="shared" si="5"/>
        <v>273.10606060606057</v>
      </c>
      <c r="G65" s="6">
        <v>1</v>
      </c>
      <c r="H65" s="11">
        <f>(Z3*0.00003)*1000</f>
        <v>2.9133146831350154</v>
      </c>
      <c r="I65" s="11">
        <f t="shared" ref="I65:K65" si="16">(AA3*0.00003)*1000</f>
        <v>2.1677999404646781E-2</v>
      </c>
      <c r="J65" s="11">
        <f t="shared" si="16"/>
        <v>5.3275087856306136E-2</v>
      </c>
      <c r="K65" s="11">
        <f t="shared" si="16"/>
        <v>5.191094308225102E-3</v>
      </c>
      <c r="L65" s="11"/>
      <c r="M65" s="6">
        <v>1</v>
      </c>
      <c r="N65" s="11">
        <v>0.77649999999999997</v>
      </c>
      <c r="O65" s="11">
        <f>N65*30</f>
        <v>23.294999999999998</v>
      </c>
      <c r="P65" s="11">
        <f t="shared" ref="P65" si="17">O65/1000</f>
        <v>2.3295E-2</v>
      </c>
      <c r="Q65" s="11"/>
      <c r="R65" s="21">
        <v>1</v>
      </c>
      <c r="S65" s="21">
        <f>H65/$P65</f>
        <v>125.06180223803457</v>
      </c>
      <c r="T65" s="21">
        <f t="shared" ref="T65:V65" si="18">I65/$P65</f>
        <v>0.93058593709580517</v>
      </c>
      <c r="U65" s="21">
        <f t="shared" si="18"/>
        <v>2.286975224567767</v>
      </c>
      <c r="V65" s="21">
        <f t="shared" si="18"/>
        <v>0.22284156721292561</v>
      </c>
      <c r="W65" s="22"/>
      <c r="X65" s="21">
        <v>1</v>
      </c>
      <c r="Y65" s="23">
        <f t="shared" ref="Y65:Y96" si="19">S65/T65</f>
        <v>134.39038486690487</v>
      </c>
      <c r="AA65" s="3"/>
      <c r="AB65" s="3"/>
    </row>
    <row r="66" spans="1:28" x14ac:dyDescent="0.35">
      <c r="A66" s="6" t="s">
        <v>68</v>
      </c>
      <c r="B66" s="6">
        <v>32</v>
      </c>
      <c r="C66" s="11">
        <v>715</v>
      </c>
      <c r="D66" s="11">
        <v>2.52</v>
      </c>
      <c r="E66" s="16">
        <f t="shared" si="5"/>
        <v>283.73015873015873</v>
      </c>
      <c r="G66" s="6">
        <v>2</v>
      </c>
      <c r="H66" s="11">
        <f t="shared" ref="H66:H122" si="20">(Z4*0.00003)*1000</f>
        <v>3.0246335895380776</v>
      </c>
      <c r="I66" s="11">
        <f t="shared" ref="I66:I122" si="21">(AA4*0.00003)*1000</f>
        <v>1.916912254214783E-2</v>
      </c>
      <c r="J66" s="11">
        <f t="shared" ref="J66:J122" si="22">(AB4*0.00003)*1000</f>
        <v>6.1838080656542005E-2</v>
      </c>
      <c r="K66" s="11">
        <f t="shared" ref="K66:K122" si="23">(AC4*0.00003)*1000</f>
        <v>5.0933458590368321E-3</v>
      </c>
      <c r="L66" s="11"/>
      <c r="M66" s="6">
        <v>2</v>
      </c>
      <c r="N66" s="11">
        <v>1.0005999999999999</v>
      </c>
      <c r="O66" s="11">
        <f t="shared" ref="O66:O122" si="24">N66*30</f>
        <v>30.017999999999997</v>
      </c>
      <c r="P66" s="11">
        <f t="shared" ref="P66:P122" si="25">O66/1000</f>
        <v>3.0017999999999996E-2</v>
      </c>
      <c r="Q66" s="11"/>
      <c r="R66" s="21">
        <v>2</v>
      </c>
      <c r="S66" s="21">
        <f t="shared" ref="S66:S122" si="26">H66/$P66</f>
        <v>100.76066325331728</v>
      </c>
      <c r="T66" s="21">
        <f t="shared" ref="T66:T122" si="27">I66/$P66</f>
        <v>0.63858759884562044</v>
      </c>
      <c r="U66" s="21">
        <f t="shared" ref="U66:U122" si="28">J66/$P66</f>
        <v>2.0600333352169371</v>
      </c>
      <c r="V66" s="21">
        <f t="shared" ref="V66:V122" si="29">K66/$P66</f>
        <v>0.16967638946754723</v>
      </c>
      <c r="W66" s="22"/>
      <c r="X66" s="21">
        <v>2</v>
      </c>
      <c r="Y66" s="23">
        <f t="shared" si="19"/>
        <v>157.78675225679777</v>
      </c>
    </row>
    <row r="67" spans="1:28" x14ac:dyDescent="0.35">
      <c r="A67" s="6" t="s">
        <v>69</v>
      </c>
      <c r="B67" s="6">
        <v>33</v>
      </c>
      <c r="C67" s="11">
        <v>785</v>
      </c>
      <c r="D67" s="11">
        <v>2.37</v>
      </c>
      <c r="E67" s="16">
        <f t="shared" si="5"/>
        <v>331.22362869198309</v>
      </c>
      <c r="G67" s="6">
        <v>3</v>
      </c>
      <c r="H67" s="11">
        <f t="shared" si="20"/>
        <v>3.0760115463394913</v>
      </c>
      <c r="I67" s="11">
        <f t="shared" si="21"/>
        <v>1.8550049030622115E-2</v>
      </c>
      <c r="J67" s="11">
        <f t="shared" si="22"/>
        <v>1.8971310548922095E-3</v>
      </c>
      <c r="K67" s="11">
        <f t="shared" si="23"/>
        <v>5.1259286754329215E-3</v>
      </c>
      <c r="L67" s="11"/>
      <c r="M67" s="6">
        <v>3</v>
      </c>
      <c r="N67" s="11">
        <v>0.74650000000000005</v>
      </c>
      <c r="O67" s="11">
        <f t="shared" si="24"/>
        <v>22.395000000000003</v>
      </c>
      <c r="P67" s="11">
        <f t="shared" si="25"/>
        <v>2.2395000000000002E-2</v>
      </c>
      <c r="Q67" s="11"/>
      <c r="R67" s="21">
        <v>3</v>
      </c>
      <c r="S67" s="21">
        <f t="shared" si="26"/>
        <v>137.35260309620412</v>
      </c>
      <c r="T67" s="21">
        <f t="shared" si="27"/>
        <v>0.8283120799563346</v>
      </c>
      <c r="U67" s="21">
        <f t="shared" si="28"/>
        <v>8.4712259651360103E-2</v>
      </c>
      <c r="V67" s="21">
        <f t="shared" si="29"/>
        <v>0.22888719247300385</v>
      </c>
      <c r="W67" s="22"/>
      <c r="X67" s="21">
        <v>3</v>
      </c>
      <c r="Y67" s="23">
        <f t="shared" si="19"/>
        <v>165.82228657518169</v>
      </c>
    </row>
    <row r="68" spans="1:28" x14ac:dyDescent="0.35">
      <c r="A68" s="6" t="s">
        <v>70</v>
      </c>
      <c r="B68" s="6">
        <v>33</v>
      </c>
      <c r="C68" s="11">
        <v>725</v>
      </c>
      <c r="D68" s="11">
        <v>1.81</v>
      </c>
      <c r="E68" s="16">
        <f t="shared" ref="E68:E118" si="30">C68/D68</f>
        <v>400.55248618784532</v>
      </c>
      <c r="G68" s="6">
        <v>4</v>
      </c>
      <c r="H68" s="11">
        <f t="shared" si="20"/>
        <v>2.4969391582235558</v>
      </c>
      <c r="I68" s="11">
        <f t="shared" si="21"/>
        <v>1.9885944502861814E-2</v>
      </c>
      <c r="J68" s="11">
        <f t="shared" si="22"/>
        <v>8.9616001150867701E-3</v>
      </c>
      <c r="K68" s="11">
        <f t="shared" si="23"/>
        <v>5.3540083902055531E-3</v>
      </c>
      <c r="L68" s="11"/>
      <c r="M68" s="6">
        <v>4</v>
      </c>
      <c r="N68" s="11">
        <v>0.95720000000000005</v>
      </c>
      <c r="O68" s="11">
        <f t="shared" si="24"/>
        <v>28.716000000000001</v>
      </c>
      <c r="P68" s="11">
        <f t="shared" si="25"/>
        <v>2.8716000000000002E-2</v>
      </c>
      <c r="Q68" s="11"/>
      <c r="R68" s="21">
        <v>4</v>
      </c>
      <c r="S68" s="21">
        <f t="shared" si="26"/>
        <v>86.952888919889801</v>
      </c>
      <c r="T68" s="21">
        <f t="shared" si="27"/>
        <v>0.69250398742379904</v>
      </c>
      <c r="U68" s="21">
        <f t="shared" si="28"/>
        <v>0.31207689493964236</v>
      </c>
      <c r="V68" s="21">
        <f t="shared" si="29"/>
        <v>0.18644687248243325</v>
      </c>
      <c r="W68" s="22"/>
      <c r="X68" s="21">
        <v>4</v>
      </c>
      <c r="Y68" s="23">
        <f t="shared" si="19"/>
        <v>125.56301551903746</v>
      </c>
    </row>
    <row r="69" spans="1:28" x14ac:dyDescent="0.35">
      <c r="A69" s="6" t="s">
        <v>71</v>
      </c>
      <c r="B69" s="6">
        <v>34</v>
      </c>
      <c r="C69" s="11">
        <v>672</v>
      </c>
      <c r="D69" s="11">
        <v>1.74</v>
      </c>
      <c r="E69" s="16">
        <f t="shared" si="30"/>
        <v>386.20689655172413</v>
      </c>
      <c r="G69" s="6">
        <v>5</v>
      </c>
      <c r="H69" s="11">
        <f t="shared" si="20"/>
        <v>2.4573353165224656</v>
      </c>
      <c r="I69" s="11">
        <f t="shared" si="21"/>
        <v>1.8550049030622115E-2</v>
      </c>
      <c r="J69" s="11">
        <f t="shared" si="22"/>
        <v>1.6882368455304605E-2</v>
      </c>
      <c r="K69" s="11">
        <f t="shared" si="23"/>
        <v>5.060763042640741E-3</v>
      </c>
      <c r="L69" s="11"/>
      <c r="M69" s="6">
        <v>5</v>
      </c>
      <c r="N69" s="11">
        <v>0.47899999999999998</v>
      </c>
      <c r="O69" s="11">
        <f t="shared" si="24"/>
        <v>14.37</v>
      </c>
      <c r="P69" s="11">
        <f t="shared" si="25"/>
        <v>1.4369999999999999E-2</v>
      </c>
      <c r="Q69" s="11"/>
      <c r="R69" s="21">
        <v>5</v>
      </c>
      <c r="S69" s="21">
        <f t="shared" si="26"/>
        <v>171.00454533907208</v>
      </c>
      <c r="T69" s="21">
        <f t="shared" si="27"/>
        <v>1.2908871976772522</v>
      </c>
      <c r="U69" s="21">
        <f t="shared" si="28"/>
        <v>1.1748342696802092</v>
      </c>
      <c r="V69" s="21">
        <f t="shared" si="29"/>
        <v>0.3521755770800794</v>
      </c>
      <c r="W69" s="22"/>
      <c r="X69" s="21">
        <v>5</v>
      </c>
      <c r="Y69" s="23">
        <f t="shared" si="19"/>
        <v>132.47055641017107</v>
      </c>
    </row>
    <row r="70" spans="1:28" x14ac:dyDescent="0.35">
      <c r="A70" s="6" t="s">
        <v>72</v>
      </c>
      <c r="B70" s="6">
        <v>34</v>
      </c>
      <c r="C70" s="11">
        <v>708</v>
      </c>
      <c r="D70" s="11">
        <v>1.85</v>
      </c>
      <c r="E70" s="16">
        <f t="shared" si="30"/>
        <v>382.70270270270271</v>
      </c>
      <c r="G70" s="6">
        <v>6</v>
      </c>
      <c r="H70" s="11">
        <f t="shared" si="20"/>
        <v>2.6324485192872844</v>
      </c>
      <c r="I70" s="11">
        <f t="shared" si="21"/>
        <v>2.0081441401238357E-2</v>
      </c>
      <c r="J70" s="11">
        <f t="shared" si="22"/>
        <v>4.4712095056070468E-2</v>
      </c>
      <c r="K70" s="11">
        <f t="shared" si="23"/>
        <v>5.1585114918290126E-3</v>
      </c>
      <c r="L70" s="11"/>
      <c r="M70" s="6">
        <v>6</v>
      </c>
      <c r="N70" s="11">
        <v>0.4723</v>
      </c>
      <c r="O70" s="11">
        <f t="shared" si="24"/>
        <v>14.169</v>
      </c>
      <c r="P70" s="11">
        <f t="shared" si="25"/>
        <v>1.4169000000000001E-2</v>
      </c>
      <c r="Q70" s="11"/>
      <c r="R70" s="21">
        <v>6</v>
      </c>
      <c r="S70" s="21">
        <f t="shared" si="26"/>
        <v>185.78929488935594</v>
      </c>
      <c r="T70" s="21">
        <f t="shared" si="27"/>
        <v>1.4172800763101387</v>
      </c>
      <c r="U70" s="21">
        <f t="shared" si="28"/>
        <v>3.1556281357943727</v>
      </c>
      <c r="V70" s="21">
        <f t="shared" si="29"/>
        <v>0.36407025843948143</v>
      </c>
      <c r="W70" s="22"/>
      <c r="X70" s="21">
        <v>6</v>
      </c>
      <c r="Y70" s="23">
        <f t="shared" si="19"/>
        <v>131.08862390350873</v>
      </c>
    </row>
    <row r="71" spans="1:28" x14ac:dyDescent="0.35">
      <c r="A71" s="6" t="s">
        <v>73</v>
      </c>
      <c r="B71" s="6">
        <v>35</v>
      </c>
      <c r="C71" s="11">
        <v>613.29999999999995</v>
      </c>
      <c r="D71" s="11">
        <v>1.98</v>
      </c>
      <c r="E71" s="16">
        <f t="shared" si="30"/>
        <v>309.74747474747471</v>
      </c>
      <c r="G71" s="6">
        <v>7</v>
      </c>
      <c r="H71" s="11">
        <f t="shared" si="20"/>
        <v>2.6564248991279444</v>
      </c>
      <c r="I71" s="11">
        <f t="shared" si="21"/>
        <v>1.9723030420881364E-2</v>
      </c>
      <c r="J71" s="11">
        <f t="shared" si="22"/>
        <v>3.1867605855716997E-2</v>
      </c>
      <c r="K71" s="11">
        <f t="shared" si="23"/>
        <v>5.5169224721860035E-3</v>
      </c>
      <c r="L71" s="11"/>
      <c r="M71" s="6">
        <v>7</v>
      </c>
      <c r="N71" s="11">
        <v>0.81240000000000001</v>
      </c>
      <c r="O71" s="11">
        <f t="shared" si="24"/>
        <v>24.372</v>
      </c>
      <c r="P71" s="11">
        <f t="shared" si="25"/>
        <v>2.4372000000000001E-2</v>
      </c>
      <c r="Q71" s="11"/>
      <c r="R71" s="21">
        <v>7</v>
      </c>
      <c r="S71" s="21">
        <f t="shared" si="26"/>
        <v>108.99494908616217</v>
      </c>
      <c r="T71" s="21">
        <f t="shared" si="27"/>
        <v>0.80924956593145259</v>
      </c>
      <c r="U71" s="21">
        <f t="shared" si="28"/>
        <v>1.3075498874001721</v>
      </c>
      <c r="V71" s="21">
        <f t="shared" si="29"/>
        <v>0.22636314098908597</v>
      </c>
      <c r="W71" s="22"/>
      <c r="X71" s="21">
        <v>7</v>
      </c>
      <c r="Y71" s="23">
        <f t="shared" si="19"/>
        <v>134.68644738870898</v>
      </c>
    </row>
    <row r="72" spans="1:28" x14ac:dyDescent="0.35">
      <c r="A72" s="6" t="s">
        <v>74</v>
      </c>
      <c r="B72" s="6">
        <v>35</v>
      </c>
      <c r="C72" s="11">
        <v>628</v>
      </c>
      <c r="D72" s="11">
        <v>1.72</v>
      </c>
      <c r="E72" s="16">
        <f t="shared" si="30"/>
        <v>365.11627906976747</v>
      </c>
      <c r="G72" s="6">
        <v>8</v>
      </c>
      <c r="H72" s="11">
        <f t="shared" si="20"/>
        <v>2.9818186255368992</v>
      </c>
      <c r="I72" s="11">
        <f t="shared" si="21"/>
        <v>2.0733097729160165E-2</v>
      </c>
      <c r="J72" s="11">
        <f t="shared" si="22"/>
        <v>4.0430598655952651E-2</v>
      </c>
      <c r="K72" s="11">
        <f t="shared" si="23"/>
        <v>5.8101678197508173E-3</v>
      </c>
      <c r="L72" s="11"/>
      <c r="M72" s="6">
        <v>8</v>
      </c>
      <c r="N72" s="11">
        <v>0.68930000000000002</v>
      </c>
      <c r="O72" s="11">
        <f t="shared" si="24"/>
        <v>20.679000000000002</v>
      </c>
      <c r="P72" s="11">
        <f t="shared" si="25"/>
        <v>2.0679000000000003E-2</v>
      </c>
      <c r="Q72" s="11"/>
      <c r="R72" s="21">
        <v>8</v>
      </c>
      <c r="S72" s="21">
        <f t="shared" si="26"/>
        <v>144.19549424715407</v>
      </c>
      <c r="T72" s="21">
        <f t="shared" si="27"/>
        <v>1.0026160708525635</v>
      </c>
      <c r="U72" s="21">
        <f t="shared" si="28"/>
        <v>1.9551525052445788</v>
      </c>
      <c r="V72" s="21">
        <f t="shared" si="29"/>
        <v>0.280969477235399</v>
      </c>
      <c r="W72" s="22"/>
      <c r="X72" s="21">
        <v>8</v>
      </c>
      <c r="Y72" s="23">
        <f t="shared" si="19"/>
        <v>143.81925289162683</v>
      </c>
    </row>
    <row r="73" spans="1:28" x14ac:dyDescent="0.35">
      <c r="A73" s="6" t="s">
        <v>75</v>
      </c>
      <c r="B73" s="6">
        <v>36</v>
      </c>
      <c r="C73" s="11">
        <v>674</v>
      </c>
      <c r="D73" s="11">
        <v>1.88</v>
      </c>
      <c r="E73" s="16">
        <f t="shared" si="30"/>
        <v>358.51063829787233</v>
      </c>
      <c r="G73" s="6">
        <v>9</v>
      </c>
      <c r="H73" s="11">
        <f t="shared" si="20"/>
        <v>2.8597959781335418</v>
      </c>
      <c r="I73" s="11">
        <f t="shared" si="21"/>
        <v>2.2362238548964679E-2</v>
      </c>
      <c r="J73" s="11">
        <f t="shared" si="22"/>
        <v>1.6882368455304605E-2</v>
      </c>
      <c r="K73" s="11">
        <f t="shared" si="23"/>
        <v>5.2236771246211931E-3</v>
      </c>
      <c r="L73" s="11"/>
      <c r="M73" s="6">
        <v>9</v>
      </c>
      <c r="N73" s="11">
        <v>0.7661</v>
      </c>
      <c r="O73" s="11">
        <f t="shared" si="24"/>
        <v>22.983000000000001</v>
      </c>
      <c r="P73" s="11">
        <f t="shared" si="25"/>
        <v>2.2983E-2</v>
      </c>
      <c r="Q73" s="11"/>
      <c r="R73" s="21">
        <v>9</v>
      </c>
      <c r="S73" s="21">
        <f t="shared" si="26"/>
        <v>124.43092625564729</v>
      </c>
      <c r="T73" s="21">
        <f t="shared" si="27"/>
        <v>0.97299040808269932</v>
      </c>
      <c r="U73" s="21">
        <f t="shared" si="28"/>
        <v>0.73455895467539511</v>
      </c>
      <c r="V73" s="21">
        <f t="shared" si="29"/>
        <v>0.22728438953231489</v>
      </c>
      <c r="W73" s="22"/>
      <c r="X73" s="21">
        <v>9</v>
      </c>
      <c r="Y73" s="23">
        <f t="shared" si="19"/>
        <v>127.88504924816411</v>
      </c>
    </row>
    <row r="74" spans="1:28" x14ac:dyDescent="0.35">
      <c r="A74" s="6" t="s">
        <v>76</v>
      </c>
      <c r="B74" s="6">
        <v>36</v>
      </c>
      <c r="C74" s="11">
        <v>733</v>
      </c>
      <c r="D74" s="11">
        <v>2.31</v>
      </c>
      <c r="E74" s="16">
        <f t="shared" si="30"/>
        <v>317.31601731601728</v>
      </c>
      <c r="G74" s="6">
        <v>10</v>
      </c>
      <c r="H74" s="11">
        <f t="shared" si="20"/>
        <v>2.6928176185289461</v>
      </c>
      <c r="I74" s="11">
        <f t="shared" si="21"/>
        <v>2.0016275768446178E-2</v>
      </c>
      <c r="J74" s="11">
        <f t="shared" si="22"/>
        <v>6.3978828856600695E-2</v>
      </c>
      <c r="K74" s="11">
        <f t="shared" si="23"/>
        <v>5.1585114918290126E-3</v>
      </c>
      <c r="L74" s="11"/>
      <c r="M74" s="6">
        <v>10</v>
      </c>
      <c r="N74" s="18">
        <v>0.71117021276595738</v>
      </c>
      <c r="O74" s="11">
        <f t="shared" si="24"/>
        <v>21.335106382978722</v>
      </c>
      <c r="P74" s="11">
        <f t="shared" si="25"/>
        <v>2.1335106382978721E-2</v>
      </c>
      <c r="Q74" s="11"/>
      <c r="R74" s="21">
        <v>10</v>
      </c>
      <c r="S74" s="21">
        <f t="shared" si="26"/>
        <v>126.21533589714333</v>
      </c>
      <c r="T74" s="21">
        <f t="shared" si="27"/>
        <v>0.93818495249760203</v>
      </c>
      <c r="U74" s="21">
        <f t="shared" si="28"/>
        <v>2.998758370740696</v>
      </c>
      <c r="V74" s="21">
        <f t="shared" si="29"/>
        <v>0.24178513100569796</v>
      </c>
      <c r="W74" s="22"/>
      <c r="X74" s="21">
        <v>10</v>
      </c>
      <c r="Y74" s="23">
        <f t="shared" si="19"/>
        <v>134.53140083001483</v>
      </c>
    </row>
    <row r="75" spans="1:28" x14ac:dyDescent="0.35">
      <c r="A75" s="6" t="s">
        <v>77</v>
      </c>
      <c r="B75" s="6">
        <v>37</v>
      </c>
      <c r="C75" s="11">
        <v>577</v>
      </c>
      <c r="D75" s="11">
        <v>2.2799999999999998</v>
      </c>
      <c r="E75" s="16">
        <f t="shared" si="30"/>
        <v>253.07017543859652</v>
      </c>
      <c r="G75" s="6">
        <v>11</v>
      </c>
      <c r="H75" s="11">
        <f t="shared" si="20"/>
        <v>2.6243136761270609</v>
      </c>
      <c r="I75" s="11">
        <f t="shared" si="21"/>
        <v>1.7214153558382416E-2</v>
      </c>
      <c r="J75" s="11">
        <f t="shared" si="22"/>
        <v>1.6882368455304605E-2</v>
      </c>
      <c r="K75" s="11">
        <f t="shared" si="23"/>
        <v>5.0933458590368312E-3</v>
      </c>
      <c r="L75" s="11"/>
      <c r="M75" s="6">
        <v>11</v>
      </c>
      <c r="N75" s="18">
        <v>0.90797872340425523</v>
      </c>
      <c r="O75" s="11">
        <f t="shared" si="24"/>
        <v>27.239361702127656</v>
      </c>
      <c r="P75" s="11">
        <f t="shared" si="25"/>
        <v>2.7239361702127655E-2</v>
      </c>
      <c r="Q75" s="11"/>
      <c r="R75" s="21">
        <v>11</v>
      </c>
      <c r="S75" s="21">
        <f t="shared" si="26"/>
        <v>96.342700861528513</v>
      </c>
      <c r="T75" s="21">
        <f t="shared" si="27"/>
        <v>0.63195877152429114</v>
      </c>
      <c r="U75" s="21">
        <f t="shared" si="28"/>
        <v>0.61977841624629293</v>
      </c>
      <c r="V75" s="21">
        <f t="shared" si="29"/>
        <v>0.18698477279807155</v>
      </c>
      <c r="W75" s="22"/>
      <c r="X75" s="21">
        <v>11</v>
      </c>
      <c r="Y75" s="23">
        <f t="shared" si="19"/>
        <v>152.4509275014079</v>
      </c>
    </row>
    <row r="76" spans="1:28" x14ac:dyDescent="0.35">
      <c r="A76" s="6" t="s">
        <v>78</v>
      </c>
      <c r="B76" s="6">
        <v>37</v>
      </c>
      <c r="C76" s="11">
        <v>651</v>
      </c>
      <c r="D76" s="11">
        <v>1.61</v>
      </c>
      <c r="E76" s="16">
        <f t="shared" si="30"/>
        <v>404.3478260869565</v>
      </c>
      <c r="G76" s="6">
        <v>12</v>
      </c>
      <c r="H76" s="11">
        <f t="shared" si="20"/>
        <v>2.8426699925330703</v>
      </c>
      <c r="I76" s="11">
        <f t="shared" si="21"/>
        <v>2.1547668139062424E-2</v>
      </c>
      <c r="J76" s="11">
        <f t="shared" si="22"/>
        <v>0.20954970646060705</v>
      </c>
      <c r="K76" s="11">
        <f t="shared" si="23"/>
        <v>5.6472537377703661E-3</v>
      </c>
      <c r="L76" s="11"/>
      <c r="M76" s="6">
        <v>12</v>
      </c>
      <c r="N76" s="18">
        <v>0.72180851063829776</v>
      </c>
      <c r="O76" s="11">
        <f t="shared" si="24"/>
        <v>21.654255319148934</v>
      </c>
      <c r="P76" s="11">
        <f t="shared" si="25"/>
        <v>2.1654255319148934E-2</v>
      </c>
      <c r="Q76" s="11"/>
      <c r="R76" s="21">
        <v>12</v>
      </c>
      <c r="S76" s="21">
        <f t="shared" si="26"/>
        <v>131.27535214841987</v>
      </c>
      <c r="T76" s="21">
        <f t="shared" si="27"/>
        <v>0.99507777208148762</v>
      </c>
      <c r="U76" s="21">
        <f t="shared" si="28"/>
        <v>9.6770682423468752</v>
      </c>
      <c r="V76" s="21">
        <f t="shared" si="29"/>
        <v>0.26079186998300885</v>
      </c>
      <c r="W76" s="22"/>
      <c r="X76" s="21">
        <v>12</v>
      </c>
      <c r="Y76" s="23">
        <f t="shared" si="19"/>
        <v>131.92471566701786</v>
      </c>
    </row>
    <row r="77" spans="1:28" x14ac:dyDescent="0.35">
      <c r="A77" s="6" t="s">
        <v>79</v>
      </c>
      <c r="B77" s="6">
        <v>38</v>
      </c>
      <c r="C77" s="11">
        <v>592</v>
      </c>
      <c r="D77" s="11">
        <v>1.59</v>
      </c>
      <c r="E77" s="16">
        <f t="shared" si="30"/>
        <v>372.32704402515719</v>
      </c>
      <c r="G77" s="6">
        <v>13</v>
      </c>
      <c r="H77" s="11">
        <f t="shared" si="20"/>
        <v>2.5643727265254115</v>
      </c>
      <c r="I77" s="11">
        <f t="shared" si="21"/>
        <v>1.9885944502861814E-2</v>
      </c>
      <c r="J77" s="11">
        <f t="shared" si="22"/>
        <v>2.5445361255540259E-2</v>
      </c>
      <c r="K77" s="11">
        <f t="shared" si="23"/>
        <v>6.5269897804648026E-3</v>
      </c>
      <c r="L77" s="11"/>
      <c r="M77" s="6">
        <v>13</v>
      </c>
      <c r="N77" s="18">
        <v>0.77499999999999991</v>
      </c>
      <c r="O77" s="11">
        <f t="shared" si="24"/>
        <v>23.249999999999996</v>
      </c>
      <c r="P77" s="11">
        <f t="shared" si="25"/>
        <v>2.3249999999999996E-2</v>
      </c>
      <c r="Q77" s="11"/>
      <c r="R77" s="21">
        <v>13</v>
      </c>
      <c r="S77" s="21">
        <f t="shared" si="26"/>
        <v>110.29560114087793</v>
      </c>
      <c r="T77" s="21">
        <f t="shared" si="27"/>
        <v>0.85530944098330397</v>
      </c>
      <c r="U77" s="21">
        <f t="shared" si="28"/>
        <v>1.0944241400232371</v>
      </c>
      <c r="V77" s="21">
        <f t="shared" si="29"/>
        <v>0.280730743245798</v>
      </c>
      <c r="W77" s="22"/>
      <c r="X77" s="21">
        <v>13</v>
      </c>
      <c r="Y77" s="23">
        <f t="shared" si="19"/>
        <v>128.95403213844679</v>
      </c>
    </row>
    <row r="78" spans="1:28" x14ac:dyDescent="0.35">
      <c r="A78" s="6" t="s">
        <v>80</v>
      </c>
      <c r="B78" s="6">
        <v>38</v>
      </c>
      <c r="C78" s="11">
        <v>614</v>
      </c>
      <c r="D78" s="11">
        <v>2.4900000000000002</v>
      </c>
      <c r="E78" s="16">
        <f t="shared" si="30"/>
        <v>246.58634538152609</v>
      </c>
      <c r="G78" s="6">
        <v>14</v>
      </c>
      <c r="H78" s="11">
        <f t="shared" si="20"/>
        <v>2.8854849565342482</v>
      </c>
      <c r="I78" s="11">
        <f t="shared" si="21"/>
        <v>1.7083822292798052E-2</v>
      </c>
      <c r="J78" s="11">
        <f t="shared" si="22"/>
        <v>2.1163864855422432E-2</v>
      </c>
      <c r="K78" s="11">
        <f t="shared" si="23"/>
        <v>5.2236771246211922E-3</v>
      </c>
      <c r="L78" s="11"/>
      <c r="M78" s="6">
        <v>14</v>
      </c>
      <c r="N78" s="18">
        <v>0.75372340425531914</v>
      </c>
      <c r="O78" s="11">
        <f t="shared" si="24"/>
        <v>22.611702127659573</v>
      </c>
      <c r="P78" s="11">
        <f t="shared" si="25"/>
        <v>2.2611702127659571E-2</v>
      </c>
      <c r="Q78" s="11"/>
      <c r="R78" s="21">
        <v>14</v>
      </c>
      <c r="S78" s="21">
        <f t="shared" si="26"/>
        <v>127.61024978321306</v>
      </c>
      <c r="T78" s="21">
        <f t="shared" si="27"/>
        <v>0.75553013197977748</v>
      </c>
      <c r="U78" s="21">
        <f t="shared" si="28"/>
        <v>0.9359695584143537</v>
      </c>
      <c r="V78" s="21">
        <f t="shared" si="29"/>
        <v>0.23101653715097253</v>
      </c>
      <c r="W78" s="22"/>
      <c r="X78" s="21">
        <v>14</v>
      </c>
      <c r="Y78" s="23">
        <f t="shared" si="19"/>
        <v>168.90160217544928</v>
      </c>
    </row>
    <row r="79" spans="1:28" x14ac:dyDescent="0.35">
      <c r="A79" s="6" t="s">
        <v>81</v>
      </c>
      <c r="B79" s="6">
        <v>39</v>
      </c>
      <c r="C79" s="11">
        <v>596.79999999999995</v>
      </c>
      <c r="D79" s="11">
        <v>2.57</v>
      </c>
      <c r="E79" s="16">
        <f t="shared" si="30"/>
        <v>232.21789883268482</v>
      </c>
      <c r="G79" s="6">
        <v>15</v>
      </c>
      <c r="H79" s="11">
        <f t="shared" si="20"/>
        <v>3.0160705967378418</v>
      </c>
      <c r="I79" s="11">
        <f t="shared" si="21"/>
        <v>1.7800644253512039E-2</v>
      </c>
      <c r="J79" s="11">
        <f t="shared" si="22"/>
        <v>6.1786274550100356E-3</v>
      </c>
      <c r="K79" s="11">
        <f t="shared" si="23"/>
        <v>5.2236771246211922E-3</v>
      </c>
      <c r="L79" s="11"/>
      <c r="M79" s="6">
        <v>15</v>
      </c>
      <c r="N79" s="18">
        <v>1.1579787234042551</v>
      </c>
      <c r="O79" s="11">
        <f t="shared" si="24"/>
        <v>34.739361702127653</v>
      </c>
      <c r="P79" s="11">
        <f t="shared" si="25"/>
        <v>3.4739361702127651E-2</v>
      </c>
      <c r="Q79" s="11"/>
      <c r="R79" s="21">
        <v>15</v>
      </c>
      <c r="S79" s="21">
        <f t="shared" si="26"/>
        <v>86.819977367434447</v>
      </c>
      <c r="T79" s="21">
        <f t="shared" si="27"/>
        <v>0.5124056223641501</v>
      </c>
      <c r="U79" s="21">
        <f t="shared" si="28"/>
        <v>0.17785667762086771</v>
      </c>
      <c r="V79" s="21">
        <f t="shared" si="29"/>
        <v>0.15036767714420218</v>
      </c>
      <c r="W79" s="22"/>
      <c r="X79" s="21">
        <v>15</v>
      </c>
      <c r="Y79" s="23">
        <f t="shared" si="19"/>
        <v>169.43603578520904</v>
      </c>
    </row>
    <row r="80" spans="1:28" x14ac:dyDescent="0.35">
      <c r="A80" s="6" t="s">
        <v>82</v>
      </c>
      <c r="B80" s="6">
        <v>39</v>
      </c>
      <c r="C80" s="11">
        <v>594</v>
      </c>
      <c r="D80" s="11">
        <v>1.57</v>
      </c>
      <c r="E80" s="16">
        <f t="shared" si="30"/>
        <v>378.343949044586</v>
      </c>
      <c r="G80" s="6">
        <v>16</v>
      </c>
      <c r="H80" s="11">
        <f t="shared" si="20"/>
        <v>2.9368629133356623</v>
      </c>
      <c r="I80" s="11">
        <f t="shared" si="21"/>
        <v>1.7116405109194145E-2</v>
      </c>
      <c r="J80" s="11">
        <f t="shared" si="22"/>
        <v>6.8260325256718254E-2</v>
      </c>
      <c r="K80" s="11">
        <f t="shared" si="23"/>
        <v>5.2562599410172824E-3</v>
      </c>
      <c r="L80" s="11"/>
      <c r="M80" s="6">
        <v>16</v>
      </c>
      <c r="N80" s="18">
        <v>0.89734042553191473</v>
      </c>
      <c r="O80" s="11">
        <f t="shared" si="24"/>
        <v>26.920212765957441</v>
      </c>
      <c r="P80" s="11">
        <f t="shared" si="25"/>
        <v>2.6920212765957442E-2</v>
      </c>
      <c r="Q80" s="11"/>
      <c r="R80" s="21">
        <v>16</v>
      </c>
      <c r="S80" s="21">
        <f t="shared" si="26"/>
        <v>109.09508549834116</v>
      </c>
      <c r="T80" s="21">
        <f t="shared" si="27"/>
        <v>0.63581983017753407</v>
      </c>
      <c r="U80" s="21">
        <f t="shared" si="28"/>
        <v>2.535653259882046</v>
      </c>
      <c r="V80" s="21">
        <f t="shared" si="29"/>
        <v>0.19525328372085543</v>
      </c>
      <c r="W80" s="22"/>
      <c r="X80" s="21">
        <v>16</v>
      </c>
      <c r="Y80" s="23">
        <f t="shared" si="19"/>
        <v>171.58175998990083</v>
      </c>
    </row>
    <row r="81" spans="1:25" x14ac:dyDescent="0.35">
      <c r="A81" s="6" t="s">
        <v>83</v>
      </c>
      <c r="B81" s="6">
        <v>40</v>
      </c>
      <c r="C81" s="11">
        <v>635</v>
      </c>
      <c r="D81" s="11">
        <v>1.56</v>
      </c>
      <c r="E81" s="16">
        <f t="shared" si="30"/>
        <v>407.05128205128204</v>
      </c>
      <c r="G81" s="6">
        <v>17</v>
      </c>
      <c r="H81" s="11">
        <f t="shared" si="20"/>
        <v>2.5258392589243504</v>
      </c>
      <c r="I81" s="11">
        <f t="shared" si="21"/>
        <v>2.0016275768446178E-2</v>
      </c>
      <c r="J81" s="11">
        <f t="shared" si="22"/>
        <v>2.9726857655658089E-2</v>
      </c>
      <c r="K81" s="11">
        <f t="shared" si="23"/>
        <v>5.1585114918290126E-3</v>
      </c>
      <c r="L81" s="11"/>
      <c r="M81" s="6">
        <v>17</v>
      </c>
      <c r="N81" s="18">
        <v>0.90265957446808509</v>
      </c>
      <c r="O81" s="11">
        <f t="shared" si="24"/>
        <v>27.079787234042552</v>
      </c>
      <c r="P81" s="11">
        <f t="shared" si="25"/>
        <v>2.7079787234042554E-2</v>
      </c>
      <c r="Q81" s="11"/>
      <c r="R81" s="21">
        <v>17</v>
      </c>
      <c r="S81" s="21">
        <f t="shared" si="26"/>
        <v>93.273969883672734</v>
      </c>
      <c r="T81" s="21">
        <f t="shared" si="27"/>
        <v>0.7391592701763664</v>
      </c>
      <c r="U81" s="21">
        <f t="shared" si="28"/>
        <v>1.0977507835913809</v>
      </c>
      <c r="V81" s="21">
        <f t="shared" si="29"/>
        <v>0.19049305842935657</v>
      </c>
      <c r="W81" s="22"/>
      <c r="X81" s="21">
        <v>17</v>
      </c>
      <c r="Y81" s="23">
        <f t="shared" si="19"/>
        <v>126.18927157798777</v>
      </c>
    </row>
    <row r="82" spans="1:25" x14ac:dyDescent="0.35">
      <c r="A82" s="6" t="s">
        <v>84</v>
      </c>
      <c r="B82" s="6">
        <v>40</v>
      </c>
      <c r="C82" s="11">
        <v>656</v>
      </c>
      <c r="D82" s="11">
        <v>2.88</v>
      </c>
      <c r="E82" s="16">
        <f t="shared" si="30"/>
        <v>227.7777777777778</v>
      </c>
      <c r="G82" s="6">
        <v>18</v>
      </c>
      <c r="H82" s="11">
        <f t="shared" si="20"/>
        <v>2.5451059927248814</v>
      </c>
      <c r="I82" s="11">
        <f t="shared" si="21"/>
        <v>1.7768061437115942E-2</v>
      </c>
      <c r="J82" s="11">
        <f t="shared" si="22"/>
        <v>1.0460123855127863E-2</v>
      </c>
      <c r="K82" s="11">
        <f t="shared" si="23"/>
        <v>5.3214255738094629E-3</v>
      </c>
      <c r="L82" s="11"/>
      <c r="M82" s="6">
        <v>18</v>
      </c>
      <c r="N82" s="18">
        <v>0.92393617021276597</v>
      </c>
      <c r="O82" s="11">
        <f t="shared" si="24"/>
        <v>27.718085106382979</v>
      </c>
      <c r="P82" s="11">
        <f t="shared" si="25"/>
        <v>2.7718085106382979E-2</v>
      </c>
      <c r="Q82" s="11"/>
      <c r="R82" s="21">
        <v>18</v>
      </c>
      <c r="S82" s="21">
        <f t="shared" si="26"/>
        <v>91.821133493048876</v>
      </c>
      <c r="T82" s="21">
        <f t="shared" si="27"/>
        <v>0.64102773943154812</v>
      </c>
      <c r="U82" s="21">
        <f t="shared" si="28"/>
        <v>0.37737541446249051</v>
      </c>
      <c r="V82" s="21">
        <f t="shared" si="29"/>
        <v>0.1919838817647628</v>
      </c>
      <c r="W82" s="22"/>
      <c r="X82" s="21">
        <v>18</v>
      </c>
      <c r="Y82" s="23">
        <f t="shared" si="19"/>
        <v>143.24049934948869</v>
      </c>
    </row>
    <row r="83" spans="1:25" x14ac:dyDescent="0.35">
      <c r="A83" s="6" t="s">
        <v>85</v>
      </c>
      <c r="B83" s="6">
        <v>41</v>
      </c>
      <c r="C83" s="11">
        <v>754</v>
      </c>
      <c r="D83" s="11">
        <v>2.19</v>
      </c>
      <c r="E83" s="16">
        <f t="shared" si="30"/>
        <v>344.29223744292239</v>
      </c>
      <c r="G83" s="6">
        <v>19</v>
      </c>
      <c r="H83" s="11">
        <f t="shared" si="20"/>
        <v>2.6071876905265898</v>
      </c>
      <c r="I83" s="11">
        <f t="shared" si="21"/>
        <v>2.0244355483218807E-2</v>
      </c>
      <c r="J83" s="11">
        <f t="shared" si="22"/>
        <v>2.5445361255540259E-2</v>
      </c>
      <c r="K83" s="11">
        <f t="shared" si="23"/>
        <v>5.3214255738094629E-3</v>
      </c>
      <c r="L83" s="11"/>
      <c r="M83" s="6">
        <v>19</v>
      </c>
      <c r="N83" s="18">
        <v>0.74840425531914889</v>
      </c>
      <c r="O83" s="11">
        <f t="shared" si="24"/>
        <v>22.452127659574465</v>
      </c>
      <c r="P83" s="11">
        <f t="shared" si="25"/>
        <v>2.2452127659574467E-2</v>
      </c>
      <c r="Q83" s="11"/>
      <c r="R83" s="21">
        <v>19</v>
      </c>
      <c r="S83" s="21">
        <f t="shared" si="26"/>
        <v>116.12207671618074</v>
      </c>
      <c r="T83" s="21">
        <f t="shared" si="27"/>
        <v>0.9016675742348107</v>
      </c>
      <c r="U83" s="21">
        <f t="shared" si="28"/>
        <v>1.1333162558733876</v>
      </c>
      <c r="V83" s="21">
        <f t="shared" si="29"/>
        <v>0.23701208431086926</v>
      </c>
      <c r="W83" s="22"/>
      <c r="X83" s="21">
        <v>19</v>
      </c>
      <c r="Y83" s="23">
        <f t="shared" si="19"/>
        <v>128.78590739466964</v>
      </c>
    </row>
    <row r="84" spans="1:25" x14ac:dyDescent="0.35">
      <c r="A84" s="6" t="s">
        <v>86</v>
      </c>
      <c r="B84" s="6">
        <v>41</v>
      </c>
      <c r="C84" s="11">
        <v>744</v>
      </c>
      <c r="D84" s="11">
        <v>2.1800000000000002</v>
      </c>
      <c r="E84" s="16">
        <f t="shared" si="30"/>
        <v>341.28440366972472</v>
      </c>
      <c r="G84" s="6">
        <v>20</v>
      </c>
      <c r="H84" s="11">
        <f t="shared" si="20"/>
        <v>3.0781522945395512</v>
      </c>
      <c r="I84" s="11">
        <f t="shared" si="21"/>
        <v>1.7963558335492489E-2</v>
      </c>
      <c r="J84" s="11">
        <f t="shared" si="22"/>
        <v>1.2600872055186771E-2</v>
      </c>
      <c r="K84" s="11">
        <f t="shared" si="23"/>
        <v>5.1259286754329215E-3</v>
      </c>
      <c r="L84" s="11"/>
      <c r="M84" s="6">
        <v>20</v>
      </c>
      <c r="N84" s="18">
        <v>0.58351063829787231</v>
      </c>
      <c r="O84" s="11">
        <f t="shared" si="24"/>
        <v>17.50531914893617</v>
      </c>
      <c r="P84" s="11">
        <f t="shared" si="25"/>
        <v>1.7505319148936171E-2</v>
      </c>
      <c r="Q84" s="11"/>
      <c r="R84" s="21">
        <v>20</v>
      </c>
      <c r="S84" s="21">
        <f t="shared" si="26"/>
        <v>175.84096972757084</v>
      </c>
      <c r="T84" s="21">
        <f t="shared" si="27"/>
        <v>1.0261771397972008</v>
      </c>
      <c r="U84" s="21">
        <f t="shared" si="28"/>
        <v>0.71983103809635762</v>
      </c>
      <c r="V84" s="21">
        <f t="shared" si="29"/>
        <v>0.29282120661847133</v>
      </c>
      <c r="W84" s="22"/>
      <c r="X84" s="21">
        <v>20</v>
      </c>
      <c r="Y84" s="23">
        <f t="shared" si="19"/>
        <v>171.3553760925931</v>
      </c>
    </row>
    <row r="85" spans="1:25" x14ac:dyDescent="0.35">
      <c r="A85" s="6" t="s">
        <v>87</v>
      </c>
      <c r="B85" s="6">
        <v>42</v>
      </c>
      <c r="C85" s="11">
        <v>666</v>
      </c>
      <c r="D85" s="11">
        <v>2.0699999999999998</v>
      </c>
      <c r="E85" s="16">
        <f t="shared" si="30"/>
        <v>321.73913043478262</v>
      </c>
      <c r="G85" s="6">
        <v>21</v>
      </c>
      <c r="H85" s="11">
        <f t="shared" si="20"/>
        <v>3.0289150859381957</v>
      </c>
      <c r="I85" s="11">
        <f t="shared" si="21"/>
        <v>2.158025095545851E-2</v>
      </c>
      <c r="J85" s="11">
        <f t="shared" si="22"/>
        <v>0.10893454105783812</v>
      </c>
      <c r="K85" s="11">
        <f t="shared" si="23"/>
        <v>7.3089773739709587E-3</v>
      </c>
      <c r="L85" s="11"/>
      <c r="M85" s="6">
        <v>21</v>
      </c>
      <c r="N85" s="18">
        <v>0.74840425531914889</v>
      </c>
      <c r="O85" s="11">
        <f t="shared" si="24"/>
        <v>22.452127659574465</v>
      </c>
      <c r="P85" s="11">
        <f t="shared" si="25"/>
        <v>2.2452127659574467E-2</v>
      </c>
      <c r="Q85" s="11"/>
      <c r="R85" s="21">
        <v>21</v>
      </c>
      <c r="S85" s="21">
        <f t="shared" si="26"/>
        <v>134.90548120264884</v>
      </c>
      <c r="T85" s="21">
        <f t="shared" si="27"/>
        <v>0.96116730149874441</v>
      </c>
      <c r="U85" s="21">
        <f t="shared" si="28"/>
        <v>4.8518582608087106</v>
      </c>
      <c r="V85" s="21">
        <f t="shared" si="29"/>
        <v>0.32553606877672125</v>
      </c>
      <c r="W85" s="22"/>
      <c r="X85" s="21">
        <v>21</v>
      </c>
      <c r="Y85" s="23">
        <f t="shared" si="19"/>
        <v>140.3558787240174</v>
      </c>
    </row>
    <row r="86" spans="1:25" x14ac:dyDescent="0.35">
      <c r="A86" s="6" t="s">
        <v>88</v>
      </c>
      <c r="B86" s="6">
        <v>42</v>
      </c>
      <c r="C86" s="11">
        <v>657.69999999999993</v>
      </c>
      <c r="D86" s="11">
        <v>2.09</v>
      </c>
      <c r="E86" s="16">
        <f t="shared" si="30"/>
        <v>314.68899521531097</v>
      </c>
      <c r="G86" s="6">
        <v>22</v>
      </c>
      <c r="H86" s="11">
        <f t="shared" si="20"/>
        <v>3.1423747405413178</v>
      </c>
      <c r="I86" s="11">
        <f t="shared" si="21"/>
        <v>1.7930975519096396E-2</v>
      </c>
      <c r="J86" s="11">
        <f t="shared" si="22"/>
        <v>5.9697332456483107E-2</v>
      </c>
      <c r="K86" s="11">
        <f t="shared" si="23"/>
        <v>5.6798365541664573E-3</v>
      </c>
      <c r="L86" s="11"/>
      <c r="M86" s="6">
        <v>22</v>
      </c>
      <c r="N86" s="18">
        <v>0.87074468085106371</v>
      </c>
      <c r="O86" s="11">
        <f t="shared" si="24"/>
        <v>26.12234042553191</v>
      </c>
      <c r="P86" s="11">
        <f t="shared" si="25"/>
        <v>2.6122340425531909E-2</v>
      </c>
      <c r="Q86" s="11"/>
      <c r="R86" s="21">
        <v>22</v>
      </c>
      <c r="S86" s="21">
        <f t="shared" si="26"/>
        <v>120.29453293051678</v>
      </c>
      <c r="T86" s="21">
        <f t="shared" si="27"/>
        <v>0.68642300907964227</v>
      </c>
      <c r="U86" s="21">
        <f t="shared" si="28"/>
        <v>2.2852980048500973</v>
      </c>
      <c r="V86" s="21">
        <f t="shared" si="29"/>
        <v>0.21743214664697499</v>
      </c>
      <c r="W86" s="22"/>
      <c r="X86" s="21">
        <v>22</v>
      </c>
      <c r="Y86" s="23">
        <f t="shared" si="19"/>
        <v>175.24839834813812</v>
      </c>
    </row>
    <row r="87" spans="1:25" x14ac:dyDescent="0.35">
      <c r="A87" s="6" t="s">
        <v>89</v>
      </c>
      <c r="B87" s="6">
        <v>43</v>
      </c>
      <c r="C87" s="11">
        <v>640</v>
      </c>
      <c r="D87" s="11">
        <v>2.06</v>
      </c>
      <c r="E87" s="16">
        <f t="shared" si="30"/>
        <v>310.67961165048541</v>
      </c>
      <c r="G87" s="6">
        <v>23</v>
      </c>
      <c r="H87" s="11">
        <f t="shared" si="20"/>
        <v>2.7506178199305364</v>
      </c>
      <c r="I87" s="11">
        <f t="shared" si="21"/>
        <v>1.8582631847018201E-2</v>
      </c>
      <c r="J87" s="11">
        <f t="shared" si="22"/>
        <v>7.8964066257013105E-2</v>
      </c>
      <c r="K87" s="11">
        <f t="shared" si="23"/>
        <v>5.1585114918290109E-3</v>
      </c>
      <c r="L87" s="11"/>
      <c r="M87" s="6">
        <v>23</v>
      </c>
      <c r="N87" s="18">
        <v>0.89734042553191473</v>
      </c>
      <c r="O87" s="11">
        <f t="shared" si="24"/>
        <v>26.920212765957441</v>
      </c>
      <c r="P87" s="11">
        <f t="shared" si="25"/>
        <v>2.6920212765957442E-2</v>
      </c>
      <c r="Q87" s="11"/>
      <c r="R87" s="21">
        <v>23</v>
      </c>
      <c r="S87" s="21">
        <f t="shared" si="26"/>
        <v>102.17667459927701</v>
      </c>
      <c r="T87" s="21">
        <f t="shared" si="27"/>
        <v>0.69028547465706824</v>
      </c>
      <c r="U87" s="21">
        <f t="shared" si="28"/>
        <v>2.9332630816673517</v>
      </c>
      <c r="V87" s="21">
        <f t="shared" si="29"/>
        <v>0.19162224075555309</v>
      </c>
      <c r="W87" s="22"/>
      <c r="X87" s="21">
        <v>23</v>
      </c>
      <c r="Y87" s="23">
        <f t="shared" si="19"/>
        <v>148.02089620969943</v>
      </c>
    </row>
    <row r="88" spans="1:25" x14ac:dyDescent="0.35">
      <c r="A88" s="6" t="s">
        <v>90</v>
      </c>
      <c r="B88" s="6">
        <v>43</v>
      </c>
      <c r="C88" s="11">
        <v>720</v>
      </c>
      <c r="D88" s="11">
        <v>2.4500000000000002</v>
      </c>
      <c r="E88" s="16">
        <f t="shared" si="30"/>
        <v>293.87755102040813</v>
      </c>
      <c r="G88" s="6">
        <v>24</v>
      </c>
      <c r="H88" s="11">
        <f t="shared" si="20"/>
        <v>3.1980341937428491</v>
      </c>
      <c r="I88" s="11">
        <f t="shared" si="21"/>
        <v>2.1058925893121066E-2</v>
      </c>
      <c r="J88" s="11">
        <f t="shared" si="22"/>
        <v>2.5445361255540259E-2</v>
      </c>
      <c r="K88" s="11">
        <f t="shared" si="23"/>
        <v>5.0933458590368304E-3</v>
      </c>
      <c r="L88" s="11"/>
      <c r="M88" s="6">
        <v>24</v>
      </c>
      <c r="N88" s="11">
        <v>0.749</v>
      </c>
      <c r="O88" s="11">
        <f t="shared" si="24"/>
        <v>22.47</v>
      </c>
      <c r="P88" s="11">
        <f t="shared" si="25"/>
        <v>2.247E-2</v>
      </c>
      <c r="Q88" s="11"/>
      <c r="R88" s="21">
        <v>24</v>
      </c>
      <c r="S88" s="21">
        <f t="shared" si="26"/>
        <v>142.32461921418999</v>
      </c>
      <c r="T88" s="21">
        <f t="shared" si="27"/>
        <v>0.93720186440236164</v>
      </c>
      <c r="U88" s="21">
        <f t="shared" si="28"/>
        <v>1.1324148311321878</v>
      </c>
      <c r="V88" s="21">
        <f t="shared" si="29"/>
        <v>0.22667315794556431</v>
      </c>
      <c r="W88" s="22"/>
      <c r="X88" s="21">
        <v>24</v>
      </c>
      <c r="Y88" s="23">
        <f t="shared" si="19"/>
        <v>151.86122074666176</v>
      </c>
    </row>
    <row r="89" spans="1:25" x14ac:dyDescent="0.35">
      <c r="A89" s="6" t="s">
        <v>91</v>
      </c>
      <c r="B89" s="6">
        <v>44</v>
      </c>
      <c r="C89" s="11">
        <v>595</v>
      </c>
      <c r="D89" s="11">
        <v>2.36</v>
      </c>
      <c r="E89" s="16">
        <f t="shared" si="30"/>
        <v>252.11864406779662</v>
      </c>
      <c r="G89" s="6">
        <v>25</v>
      </c>
      <c r="H89" s="11">
        <f t="shared" si="20"/>
        <v>3.1145450139405524</v>
      </c>
      <c r="I89" s="11">
        <f t="shared" si="21"/>
        <v>1.7670312987927674E-2</v>
      </c>
      <c r="J89" s="11">
        <f t="shared" si="22"/>
        <v>2.330461305548134E-2</v>
      </c>
      <c r="K89" s="11">
        <f t="shared" si="23"/>
        <v>5.2236771246211922E-3</v>
      </c>
      <c r="L89" s="11"/>
      <c r="M89" s="6">
        <v>25</v>
      </c>
      <c r="N89" s="11">
        <v>0.60719999999999996</v>
      </c>
      <c r="O89" s="11">
        <f t="shared" si="24"/>
        <v>18.215999999999998</v>
      </c>
      <c r="P89" s="11">
        <f t="shared" si="25"/>
        <v>1.8215999999999996E-2</v>
      </c>
      <c r="Q89" s="11"/>
      <c r="R89" s="21">
        <v>25</v>
      </c>
      <c r="S89" s="21">
        <f t="shared" si="26"/>
        <v>170.97853611882704</v>
      </c>
      <c r="T89" s="21">
        <f t="shared" si="27"/>
        <v>0.9700435324949318</v>
      </c>
      <c r="U89" s="21">
        <f t="shared" si="28"/>
        <v>1.2793485427910269</v>
      </c>
      <c r="V89" s="21">
        <f t="shared" si="29"/>
        <v>0.28676312717507652</v>
      </c>
      <c r="W89" s="22"/>
      <c r="X89" s="21">
        <v>25</v>
      </c>
      <c r="Y89" s="23">
        <f t="shared" si="19"/>
        <v>176.25862179512066</v>
      </c>
    </row>
    <row r="90" spans="1:25" x14ac:dyDescent="0.35">
      <c r="A90" s="6" t="s">
        <v>127</v>
      </c>
      <c r="B90" s="6">
        <v>44</v>
      </c>
      <c r="C90" s="11">
        <v>622</v>
      </c>
      <c r="D90" s="11">
        <v>2.44</v>
      </c>
      <c r="E90" s="16">
        <f t="shared" si="30"/>
        <v>254.91803278688525</v>
      </c>
      <c r="G90" s="6">
        <v>26</v>
      </c>
      <c r="H90" s="11">
        <f t="shared" si="20"/>
        <v>2.8889101536543431</v>
      </c>
      <c r="I90" s="11">
        <f t="shared" si="21"/>
        <v>2.3144226142470848E-2</v>
      </c>
      <c r="J90" s="11">
        <f t="shared" si="22"/>
        <v>4.342764613603483E-2</v>
      </c>
      <c r="K90" s="11">
        <f t="shared" si="23"/>
        <v>6.0708303509195392E-3</v>
      </c>
      <c r="L90" s="11"/>
      <c r="M90" s="6">
        <v>26</v>
      </c>
      <c r="N90" s="11">
        <v>0.52359999999999995</v>
      </c>
      <c r="O90" s="11">
        <f t="shared" si="24"/>
        <v>15.707999999999998</v>
      </c>
      <c r="P90" s="11">
        <f t="shared" si="25"/>
        <v>1.5708E-2</v>
      </c>
      <c r="Q90" s="11"/>
      <c r="R90" s="21">
        <v>26</v>
      </c>
      <c r="S90" s="21">
        <f t="shared" si="26"/>
        <v>183.91330237167961</v>
      </c>
      <c r="T90" s="21">
        <f t="shared" si="27"/>
        <v>1.4734037523854626</v>
      </c>
      <c r="U90" s="21">
        <f t="shared" si="28"/>
        <v>2.7646833547259249</v>
      </c>
      <c r="V90" s="21">
        <f t="shared" si="29"/>
        <v>0.38648015984972878</v>
      </c>
      <c r="W90" s="22"/>
      <c r="X90" s="21">
        <v>26</v>
      </c>
      <c r="Y90" s="23">
        <f t="shared" si="19"/>
        <v>124.82206732127649</v>
      </c>
    </row>
    <row r="91" spans="1:25" x14ac:dyDescent="0.35">
      <c r="A91" s="6" t="s">
        <v>92</v>
      </c>
      <c r="B91" s="6">
        <v>45</v>
      </c>
      <c r="C91" s="11">
        <v>641.99999999999989</v>
      </c>
      <c r="D91" s="11">
        <v>2.62</v>
      </c>
      <c r="E91" s="16">
        <f t="shared" si="30"/>
        <v>245.03816793893125</v>
      </c>
      <c r="G91" s="6">
        <v>27</v>
      </c>
      <c r="H91" s="11">
        <f t="shared" si="20"/>
        <v>2.7484770717304783</v>
      </c>
      <c r="I91" s="11">
        <f t="shared" si="21"/>
        <v>2.1677999404646781E-2</v>
      </c>
      <c r="J91" s="11">
        <f t="shared" si="22"/>
        <v>4.685284325612938E-2</v>
      </c>
      <c r="K91" s="11">
        <f t="shared" si="23"/>
        <v>5.907916268939088E-3</v>
      </c>
      <c r="L91" s="11"/>
      <c r="M91" s="6">
        <v>27</v>
      </c>
      <c r="N91" s="11">
        <v>0.70700000000000007</v>
      </c>
      <c r="O91" s="11">
        <f t="shared" si="24"/>
        <v>21.21</v>
      </c>
      <c r="P91" s="11">
        <f t="shared" si="25"/>
        <v>2.121E-2</v>
      </c>
      <c r="Q91" s="11"/>
      <c r="R91" s="21">
        <v>27</v>
      </c>
      <c r="S91" s="21">
        <f t="shared" si="26"/>
        <v>129.58402035504378</v>
      </c>
      <c r="T91" s="21">
        <f t="shared" si="27"/>
        <v>1.0220650355797634</v>
      </c>
      <c r="U91" s="21">
        <f t="shared" si="28"/>
        <v>2.2089977961399989</v>
      </c>
      <c r="V91" s="21">
        <f t="shared" si="29"/>
        <v>0.27854390706926396</v>
      </c>
      <c r="W91" s="22"/>
      <c r="X91" s="21">
        <v>27</v>
      </c>
      <c r="Y91" s="23">
        <f t="shared" si="19"/>
        <v>126.78647233200539</v>
      </c>
    </row>
    <row r="92" spans="1:25" x14ac:dyDescent="0.35">
      <c r="A92" s="6" t="s">
        <v>93</v>
      </c>
      <c r="B92" s="6">
        <v>45</v>
      </c>
      <c r="C92" s="11">
        <v>651</v>
      </c>
      <c r="D92" s="11">
        <v>2.5</v>
      </c>
      <c r="E92" s="16">
        <f t="shared" si="30"/>
        <v>260.39999999999998</v>
      </c>
      <c r="G92" s="6">
        <v>28</v>
      </c>
      <c r="H92" s="11">
        <f t="shared" si="20"/>
        <v>2.6200321797269432</v>
      </c>
      <c r="I92" s="11">
        <f t="shared" si="21"/>
        <v>2.0928594627536701E-2</v>
      </c>
      <c r="J92" s="11">
        <f t="shared" si="22"/>
        <v>9.8230800057543297E-2</v>
      </c>
      <c r="K92" s="11">
        <f t="shared" si="23"/>
        <v>6.0056647181273579E-3</v>
      </c>
      <c r="L92" s="11"/>
      <c r="M92" s="6">
        <v>28</v>
      </c>
      <c r="N92" s="11">
        <v>0.74809999999999999</v>
      </c>
      <c r="O92" s="11">
        <f t="shared" si="24"/>
        <v>22.442999999999998</v>
      </c>
      <c r="P92" s="11">
        <f t="shared" si="25"/>
        <v>2.2442999999999998E-2</v>
      </c>
      <c r="Q92" s="11"/>
      <c r="R92" s="21">
        <v>28</v>
      </c>
      <c r="S92" s="21">
        <f t="shared" si="26"/>
        <v>116.74162009209746</v>
      </c>
      <c r="T92" s="21">
        <f t="shared" si="27"/>
        <v>0.9325221506722231</v>
      </c>
      <c r="U92" s="21">
        <f t="shared" si="28"/>
        <v>4.376901486322831</v>
      </c>
      <c r="V92" s="21">
        <f t="shared" si="29"/>
        <v>0.26759634265148857</v>
      </c>
      <c r="W92" s="22"/>
      <c r="X92" s="21">
        <v>28</v>
      </c>
      <c r="Y92" s="23">
        <f t="shared" si="19"/>
        <v>125.18911213845425</v>
      </c>
    </row>
    <row r="93" spans="1:25" x14ac:dyDescent="0.35">
      <c r="A93" s="6" t="s">
        <v>116</v>
      </c>
      <c r="B93" s="6">
        <v>46</v>
      </c>
      <c r="C93" s="11">
        <v>671</v>
      </c>
      <c r="D93" s="11">
        <v>1.65</v>
      </c>
      <c r="E93" s="16">
        <f t="shared" si="30"/>
        <v>406.66666666666669</v>
      </c>
      <c r="G93" s="6">
        <v>29</v>
      </c>
      <c r="H93" s="11">
        <f t="shared" si="20"/>
        <v>2.9497074025360157</v>
      </c>
      <c r="I93" s="11">
        <f t="shared" si="21"/>
        <v>2.1189257158705427E-2</v>
      </c>
      <c r="J93" s="11">
        <f t="shared" si="22"/>
        <v>4.0378792549511221E-3</v>
      </c>
      <c r="K93" s="11">
        <f t="shared" si="23"/>
        <v>6.2011616165038993E-3</v>
      </c>
      <c r="L93" s="11"/>
      <c r="M93" s="6">
        <v>29</v>
      </c>
      <c r="N93" s="11">
        <v>0.59640000000000004</v>
      </c>
      <c r="O93" s="11">
        <f t="shared" si="24"/>
        <v>17.892000000000003</v>
      </c>
      <c r="P93" s="11">
        <f t="shared" si="25"/>
        <v>1.7892000000000002E-2</v>
      </c>
      <c r="Q93" s="11"/>
      <c r="R93" s="21">
        <v>29</v>
      </c>
      <c r="S93" s="21">
        <f t="shared" si="26"/>
        <v>164.86180430002321</v>
      </c>
      <c r="T93" s="21">
        <f t="shared" si="27"/>
        <v>1.1842866733012198</v>
      </c>
      <c r="U93" s="21">
        <f t="shared" si="28"/>
        <v>0.22568070953225586</v>
      </c>
      <c r="V93" s="21">
        <f t="shared" si="29"/>
        <v>0.34658850975318012</v>
      </c>
      <c r="W93" s="22"/>
      <c r="X93" s="21">
        <v>29</v>
      </c>
      <c r="Y93" s="23">
        <f t="shared" si="19"/>
        <v>139.20768342386901</v>
      </c>
    </row>
    <row r="94" spans="1:25" x14ac:dyDescent="0.35">
      <c r="A94" s="6" t="s">
        <v>128</v>
      </c>
      <c r="B94" s="6">
        <v>46</v>
      </c>
      <c r="C94" s="11">
        <v>665</v>
      </c>
      <c r="D94" s="11">
        <v>1.78</v>
      </c>
      <c r="E94" s="16">
        <f t="shared" si="30"/>
        <v>373.59550561797749</v>
      </c>
      <c r="G94" s="6">
        <v>30</v>
      </c>
      <c r="H94" s="11">
        <f t="shared" si="20"/>
        <v>3.0610263089390792</v>
      </c>
      <c r="I94" s="11">
        <f t="shared" si="21"/>
        <v>1.8126472417472943E-2</v>
      </c>
      <c r="J94" s="11">
        <f t="shared" si="22"/>
        <v>3.4008354055776159E-2</v>
      </c>
      <c r="K94" s="11">
        <f t="shared" si="23"/>
        <v>7.1786461083866151E-3</v>
      </c>
      <c r="L94" s="11"/>
      <c r="M94" s="6">
        <v>30</v>
      </c>
      <c r="N94" s="11">
        <v>0.63819999999999999</v>
      </c>
      <c r="O94" s="11">
        <f t="shared" si="24"/>
        <v>19.146000000000001</v>
      </c>
      <c r="P94" s="11">
        <f t="shared" si="25"/>
        <v>1.9146E-2</v>
      </c>
      <c r="Q94" s="11"/>
      <c r="R94" s="21">
        <v>30</v>
      </c>
      <c r="S94" s="21">
        <f t="shared" si="26"/>
        <v>159.87811077713775</v>
      </c>
      <c r="T94" s="21">
        <f t="shared" si="27"/>
        <v>0.9467498389989002</v>
      </c>
      <c r="U94" s="21">
        <f t="shared" si="28"/>
        <v>1.7762641834208794</v>
      </c>
      <c r="V94" s="21">
        <f t="shared" si="29"/>
        <v>0.3749423434861911</v>
      </c>
      <c r="W94" s="22"/>
      <c r="X94" s="21">
        <v>30</v>
      </c>
      <c r="Y94" s="23">
        <f t="shared" si="19"/>
        <v>168.87049164560088</v>
      </c>
    </row>
    <row r="95" spans="1:25" x14ac:dyDescent="0.35">
      <c r="A95" s="6" t="s">
        <v>102</v>
      </c>
      <c r="B95" s="6">
        <v>47</v>
      </c>
      <c r="C95" s="11">
        <v>602</v>
      </c>
      <c r="D95" s="11">
        <v>2.52</v>
      </c>
      <c r="E95" s="16">
        <f t="shared" si="30"/>
        <v>238.88888888888889</v>
      </c>
      <c r="G95" s="6">
        <v>31</v>
      </c>
      <c r="H95" s="11">
        <f t="shared" si="20"/>
        <v>3.0246335895380776</v>
      </c>
      <c r="I95" s="11">
        <f t="shared" si="21"/>
        <v>1.82568036830573E-2</v>
      </c>
      <c r="J95" s="11">
        <f t="shared" si="22"/>
        <v>2.330461305548134E-2</v>
      </c>
      <c r="K95" s="11">
        <f t="shared" si="23"/>
        <v>7.8954680691005908E-3</v>
      </c>
      <c r="L95" s="11"/>
      <c r="M95" s="6">
        <v>31</v>
      </c>
      <c r="N95" s="11">
        <v>0.64300000000000002</v>
      </c>
      <c r="O95" s="11">
        <f t="shared" si="24"/>
        <v>19.29</v>
      </c>
      <c r="P95" s="11">
        <f t="shared" si="25"/>
        <v>1.9289999999999998E-2</v>
      </c>
      <c r="Q95" s="11"/>
      <c r="R95" s="21">
        <v>31</v>
      </c>
      <c r="S95" s="21">
        <f t="shared" si="26"/>
        <v>156.79800878891021</v>
      </c>
      <c r="T95" s="21">
        <f t="shared" si="27"/>
        <v>0.94643876013775541</v>
      </c>
      <c r="U95" s="21">
        <f t="shared" si="28"/>
        <v>1.2081188727569385</v>
      </c>
      <c r="V95" s="21">
        <f t="shared" si="29"/>
        <v>0.40930368424575386</v>
      </c>
      <c r="W95" s="22"/>
      <c r="X95" s="21">
        <v>31</v>
      </c>
      <c r="Y95" s="23">
        <f t="shared" si="19"/>
        <v>165.67158425135511</v>
      </c>
    </row>
    <row r="96" spans="1:25" x14ac:dyDescent="0.35">
      <c r="A96" s="6" t="s">
        <v>103</v>
      </c>
      <c r="B96" s="6">
        <v>47</v>
      </c>
      <c r="C96" s="11">
        <v>625</v>
      </c>
      <c r="D96" s="11">
        <v>2.5299999999999998</v>
      </c>
      <c r="E96" s="16">
        <f t="shared" si="30"/>
        <v>247.03557312252966</v>
      </c>
      <c r="G96" s="6">
        <v>32</v>
      </c>
      <c r="H96" s="11">
        <f t="shared" si="20"/>
        <v>3.0738707981394322</v>
      </c>
      <c r="I96" s="11">
        <f t="shared" si="21"/>
        <v>2.1873496303023321E-2</v>
      </c>
      <c r="J96" s="11">
        <f t="shared" si="22"/>
        <v>1.2600872055186771E-2</v>
      </c>
      <c r="K96" s="11">
        <f t="shared" si="23"/>
        <v>5.4517568393938239E-3</v>
      </c>
      <c r="L96" s="11"/>
      <c r="M96" s="6">
        <v>32</v>
      </c>
      <c r="N96" s="11">
        <v>0.84429999999999994</v>
      </c>
      <c r="O96" s="11">
        <f t="shared" si="24"/>
        <v>25.328999999999997</v>
      </c>
      <c r="P96" s="11">
        <f t="shared" si="25"/>
        <v>2.5328999999999997E-2</v>
      </c>
      <c r="Q96" s="11"/>
      <c r="R96" s="21">
        <v>32</v>
      </c>
      <c r="S96" s="21">
        <f t="shared" si="26"/>
        <v>121.3577637545672</v>
      </c>
      <c r="T96" s="21">
        <f t="shared" si="27"/>
        <v>0.86357520245660402</v>
      </c>
      <c r="U96" s="21">
        <f t="shared" si="28"/>
        <v>0.49748794090515902</v>
      </c>
      <c r="V96" s="21">
        <f t="shared" si="29"/>
        <v>0.21523774485348116</v>
      </c>
      <c r="W96" s="22"/>
      <c r="X96" s="21">
        <v>32</v>
      </c>
      <c r="Y96" s="23">
        <f t="shared" si="19"/>
        <v>140.52946797145395</v>
      </c>
    </row>
    <row r="97" spans="1:25" x14ac:dyDescent="0.35">
      <c r="A97" s="6" t="s">
        <v>104</v>
      </c>
      <c r="B97" s="6">
        <v>48</v>
      </c>
      <c r="C97" s="11">
        <v>675</v>
      </c>
      <c r="D97" s="11">
        <v>2.98</v>
      </c>
      <c r="E97" s="16">
        <f t="shared" si="30"/>
        <v>226.51006711409397</v>
      </c>
      <c r="G97" s="6">
        <v>33</v>
      </c>
      <c r="H97" s="11">
        <f t="shared" si="20"/>
        <v>3.2322861649437926</v>
      </c>
      <c r="I97" s="11">
        <f t="shared" si="21"/>
        <v>1.8680380296206472E-2</v>
      </c>
      <c r="J97" s="11">
        <f t="shared" si="22"/>
        <v>0.1282012748583681</v>
      </c>
      <c r="K97" s="11">
        <f t="shared" si="23"/>
        <v>6.8854007608218091E-3</v>
      </c>
      <c r="L97" s="11"/>
      <c r="M97" s="6">
        <v>33</v>
      </c>
      <c r="N97" s="11">
        <v>0.91679999999999995</v>
      </c>
      <c r="O97" s="11">
        <f t="shared" si="24"/>
        <v>27.503999999999998</v>
      </c>
      <c r="P97" s="11">
        <f t="shared" si="25"/>
        <v>2.7503999999999997E-2</v>
      </c>
      <c r="Q97" s="11"/>
      <c r="R97" s="21">
        <v>33</v>
      </c>
      <c r="S97" s="21">
        <f t="shared" si="26"/>
        <v>117.520584821982</v>
      </c>
      <c r="T97" s="21">
        <f t="shared" si="27"/>
        <v>0.67918776527801317</v>
      </c>
      <c r="U97" s="21">
        <f t="shared" si="28"/>
        <v>4.6611865495334541</v>
      </c>
      <c r="V97" s="21">
        <f t="shared" si="29"/>
        <v>0.25034179613226476</v>
      </c>
      <c r="W97" s="22"/>
      <c r="X97" s="21">
        <v>33</v>
      </c>
      <c r="Y97" s="23">
        <f t="shared" ref="Y97:Y122" si="31">S97/T97</f>
        <v>173.03106862338294</v>
      </c>
    </row>
    <row r="98" spans="1:25" x14ac:dyDescent="0.35">
      <c r="A98" s="6" t="s">
        <v>105</v>
      </c>
      <c r="B98" s="6">
        <v>48</v>
      </c>
      <c r="C98" s="11">
        <v>656</v>
      </c>
      <c r="D98" s="11">
        <v>2.52</v>
      </c>
      <c r="E98" s="16">
        <f t="shared" si="30"/>
        <v>260.3174603174603</v>
      </c>
      <c r="G98" s="6">
        <v>34</v>
      </c>
      <c r="H98" s="11">
        <f t="shared" si="20"/>
        <v>2.9539888989361338</v>
      </c>
      <c r="I98" s="11">
        <f t="shared" si="21"/>
        <v>1.6757994128837151E-2</v>
      </c>
      <c r="J98" s="11">
        <f t="shared" si="22"/>
        <v>7.6823318056954179E-2</v>
      </c>
      <c r="K98" s="11">
        <f t="shared" si="23"/>
        <v>5.4191740229977345E-3</v>
      </c>
      <c r="L98" s="11"/>
      <c r="M98" s="6">
        <v>34</v>
      </c>
      <c r="N98" s="11">
        <v>0.59250000000000003</v>
      </c>
      <c r="O98" s="11">
        <f t="shared" si="24"/>
        <v>17.775000000000002</v>
      </c>
      <c r="P98" s="11">
        <f t="shared" si="25"/>
        <v>1.7775000000000003E-2</v>
      </c>
      <c r="Q98" s="11"/>
      <c r="R98" s="21">
        <v>34</v>
      </c>
      <c r="S98" s="21">
        <f t="shared" si="26"/>
        <v>166.18784241553493</v>
      </c>
      <c r="T98" s="21">
        <f t="shared" si="27"/>
        <v>0.94278447982206182</v>
      </c>
      <c r="U98" s="21">
        <f t="shared" si="28"/>
        <v>4.3219869511647913</v>
      </c>
      <c r="V98" s="21">
        <f t="shared" si="29"/>
        <v>0.30487617569607506</v>
      </c>
      <c r="W98" s="22"/>
      <c r="X98" s="21">
        <v>34</v>
      </c>
      <c r="Y98" s="23">
        <f t="shared" si="31"/>
        <v>176.27341770295232</v>
      </c>
    </row>
    <row r="99" spans="1:25" x14ac:dyDescent="0.35">
      <c r="A99" s="6" t="s">
        <v>106</v>
      </c>
      <c r="B99" s="6">
        <v>49</v>
      </c>
      <c r="C99" s="11">
        <v>634</v>
      </c>
      <c r="D99" s="11">
        <v>2.58</v>
      </c>
      <c r="E99" s="16">
        <f t="shared" si="30"/>
        <v>245.73643410852713</v>
      </c>
      <c r="G99" s="6">
        <v>35</v>
      </c>
      <c r="H99" s="11">
        <f t="shared" si="20"/>
        <v>2.6570671235879622</v>
      </c>
      <c r="I99" s="11">
        <f t="shared" si="21"/>
        <v>1.7116405109194145E-2</v>
      </c>
      <c r="J99" s="11">
        <f t="shared" si="22"/>
        <v>3.1225381395699414E-2</v>
      </c>
      <c r="K99" s="11">
        <f t="shared" si="23"/>
        <v>5.9079162689390872E-3</v>
      </c>
      <c r="L99" s="11"/>
      <c r="M99" s="6">
        <v>35</v>
      </c>
      <c r="N99" s="11">
        <v>0.80530000000000013</v>
      </c>
      <c r="O99" s="11">
        <f t="shared" si="24"/>
        <v>24.159000000000002</v>
      </c>
      <c r="P99" s="11">
        <f t="shared" si="25"/>
        <v>2.4159000000000003E-2</v>
      </c>
      <c r="Q99" s="11"/>
      <c r="R99" s="21">
        <v>35</v>
      </c>
      <c r="S99" s="21">
        <f t="shared" si="26"/>
        <v>109.98249611275143</v>
      </c>
      <c r="T99" s="21">
        <f t="shared" si="27"/>
        <v>0.70848980128292327</v>
      </c>
      <c r="U99" s="21">
        <f t="shared" si="28"/>
        <v>1.2924947802350846</v>
      </c>
      <c r="V99" s="21">
        <f t="shared" si="29"/>
        <v>0.24454307996767607</v>
      </c>
      <c r="W99" s="22"/>
      <c r="X99" s="21">
        <v>35</v>
      </c>
      <c r="Y99" s="23">
        <f t="shared" si="31"/>
        <v>155.23511547180593</v>
      </c>
    </row>
    <row r="100" spans="1:25" x14ac:dyDescent="0.35">
      <c r="A100" s="6" t="s">
        <v>107</v>
      </c>
      <c r="B100" s="6">
        <v>49</v>
      </c>
      <c r="C100" s="11">
        <v>662</v>
      </c>
      <c r="D100" s="11">
        <v>2.31</v>
      </c>
      <c r="E100" s="16">
        <f t="shared" si="30"/>
        <v>286.58008658008657</v>
      </c>
      <c r="G100" s="6">
        <v>36</v>
      </c>
      <c r="H100" s="11">
        <f t="shared" si="20"/>
        <v>3.0117891003377242</v>
      </c>
      <c r="I100" s="11">
        <f t="shared" si="21"/>
        <v>1.8712963112602565E-2</v>
      </c>
      <c r="J100" s="11">
        <f t="shared" si="22"/>
        <v>0.12606052665830922</v>
      </c>
      <c r="K100" s="11">
        <f t="shared" si="23"/>
        <v>6.4618241476726316E-3</v>
      </c>
      <c r="L100" s="11"/>
      <c r="M100" s="6">
        <v>36</v>
      </c>
      <c r="N100" s="11">
        <v>0.74950000000000006</v>
      </c>
      <c r="O100" s="11">
        <f t="shared" si="24"/>
        <v>22.485000000000003</v>
      </c>
      <c r="P100" s="11">
        <f t="shared" si="25"/>
        <v>2.2485000000000002E-2</v>
      </c>
      <c r="Q100" s="11"/>
      <c r="R100" s="21">
        <v>36</v>
      </c>
      <c r="S100" s="21">
        <f t="shared" si="26"/>
        <v>133.9465910757271</v>
      </c>
      <c r="T100" s="21">
        <f t="shared" si="27"/>
        <v>0.83224207750066992</v>
      </c>
      <c r="U100" s="21">
        <f t="shared" si="28"/>
        <v>5.6064276921640745</v>
      </c>
      <c r="V100" s="21">
        <f t="shared" si="29"/>
        <v>0.28738377352335476</v>
      </c>
      <c r="W100" s="22"/>
      <c r="X100" s="21">
        <v>36</v>
      </c>
      <c r="Y100" s="23">
        <f t="shared" si="31"/>
        <v>160.946670081842</v>
      </c>
    </row>
    <row r="101" spans="1:25" x14ac:dyDescent="0.35">
      <c r="A101" s="6" t="s">
        <v>108</v>
      </c>
      <c r="B101" s="6">
        <v>50</v>
      </c>
      <c r="C101" s="11">
        <v>651</v>
      </c>
      <c r="D101" s="11">
        <v>2.2799999999999998</v>
      </c>
      <c r="E101" s="16">
        <f t="shared" si="30"/>
        <v>285.5263157894737</v>
      </c>
      <c r="G101" s="6">
        <v>37</v>
      </c>
      <c r="H101" s="11">
        <f t="shared" si="20"/>
        <v>2.628595172527179</v>
      </c>
      <c r="I101" s="11">
        <f t="shared" si="21"/>
        <v>1.7735478620719853E-2</v>
      </c>
      <c r="J101" s="11">
        <f t="shared" si="22"/>
        <v>0.1581717496591929</v>
      </c>
      <c r="K101" s="11">
        <f t="shared" si="23"/>
        <v>7.2438117411787939E-3</v>
      </c>
      <c r="L101" s="11"/>
      <c r="M101" s="6">
        <v>37</v>
      </c>
      <c r="N101" s="11">
        <v>0.61109999999999998</v>
      </c>
      <c r="O101" s="11">
        <f t="shared" si="24"/>
        <v>18.332999999999998</v>
      </c>
      <c r="P101" s="11">
        <f t="shared" si="25"/>
        <v>1.8332999999999999E-2</v>
      </c>
      <c r="Q101" s="11"/>
      <c r="R101" s="21">
        <v>37</v>
      </c>
      <c r="S101" s="21">
        <f t="shared" si="26"/>
        <v>143.3805254201265</v>
      </c>
      <c r="T101" s="21">
        <f t="shared" si="27"/>
        <v>0.96740733217257702</v>
      </c>
      <c r="U101" s="21">
        <f t="shared" si="28"/>
        <v>8.6277068488077724</v>
      </c>
      <c r="V101" s="21">
        <f t="shared" si="29"/>
        <v>0.39512418814044586</v>
      </c>
      <c r="W101" s="22"/>
      <c r="X101" s="21">
        <v>37</v>
      </c>
      <c r="Y101" s="23">
        <f t="shared" si="31"/>
        <v>148.21112126380768</v>
      </c>
    </row>
    <row r="102" spans="1:25" x14ac:dyDescent="0.35">
      <c r="A102" s="6" t="s">
        <v>109</v>
      </c>
      <c r="B102" s="6">
        <v>50</v>
      </c>
      <c r="C102" s="11">
        <v>656</v>
      </c>
      <c r="D102" s="11">
        <v>1.61</v>
      </c>
      <c r="E102" s="16">
        <f t="shared" si="30"/>
        <v>407.45341614906829</v>
      </c>
      <c r="G102" s="6">
        <v>38</v>
      </c>
      <c r="H102" s="11">
        <f t="shared" si="20"/>
        <v>2.581498712125883</v>
      </c>
      <c r="I102" s="11">
        <f t="shared" si="21"/>
        <v>1.8354552132245575E-2</v>
      </c>
      <c r="J102" s="11">
        <f t="shared" si="22"/>
        <v>4.685284325612938E-2</v>
      </c>
      <c r="K102" s="11">
        <f t="shared" si="23"/>
        <v>7.9932165182888693E-3</v>
      </c>
      <c r="L102" s="11"/>
      <c r="M102" s="6">
        <v>38</v>
      </c>
      <c r="N102" s="11">
        <v>0.52800000000000002</v>
      </c>
      <c r="O102" s="11">
        <f t="shared" si="24"/>
        <v>15.84</v>
      </c>
      <c r="P102" s="11">
        <f t="shared" si="25"/>
        <v>1.584E-2</v>
      </c>
      <c r="Q102" s="11"/>
      <c r="R102" s="21">
        <v>38</v>
      </c>
      <c r="S102" s="21">
        <f t="shared" si="26"/>
        <v>162.97340354330069</v>
      </c>
      <c r="T102" s="21">
        <f t="shared" si="27"/>
        <v>1.1587469780458066</v>
      </c>
      <c r="U102" s="21">
        <f t="shared" si="28"/>
        <v>2.9578815186950367</v>
      </c>
      <c r="V102" s="21">
        <f t="shared" si="29"/>
        <v>0.50462225494247914</v>
      </c>
      <c r="W102" s="22"/>
      <c r="X102" s="21">
        <v>38</v>
      </c>
      <c r="Y102" s="23">
        <f t="shared" si="31"/>
        <v>140.64623824793108</v>
      </c>
    </row>
    <row r="103" spans="1:25" x14ac:dyDescent="0.35">
      <c r="A103" s="6" t="s">
        <v>110</v>
      </c>
      <c r="B103" s="6">
        <v>51</v>
      </c>
      <c r="C103" s="11">
        <v>698</v>
      </c>
      <c r="D103" s="11">
        <v>2.44</v>
      </c>
      <c r="E103" s="16">
        <f t="shared" si="30"/>
        <v>286.06557377049182</v>
      </c>
      <c r="G103" s="6">
        <v>39</v>
      </c>
      <c r="H103" s="11">
        <f t="shared" si="20"/>
        <v>2.5489593394849868</v>
      </c>
      <c r="I103" s="11">
        <f t="shared" si="21"/>
        <v>1.8550049030622111E-2</v>
      </c>
      <c r="J103" s="11">
        <f t="shared" si="22"/>
        <v>5.750477814998157E-3</v>
      </c>
      <c r="K103" s="11">
        <f t="shared" si="23"/>
        <v>8.3190446822497682E-3</v>
      </c>
      <c r="L103" s="11"/>
      <c r="M103" s="6">
        <v>39</v>
      </c>
      <c r="N103" s="11">
        <v>0.54359999999999997</v>
      </c>
      <c r="O103" s="11">
        <f t="shared" si="24"/>
        <v>16.308</v>
      </c>
      <c r="P103" s="11">
        <f t="shared" si="25"/>
        <v>1.6308E-2</v>
      </c>
      <c r="Q103" s="11"/>
      <c r="R103" s="21">
        <v>39</v>
      </c>
      <c r="S103" s="21">
        <f t="shared" si="26"/>
        <v>156.30116136160086</v>
      </c>
      <c r="T103" s="21">
        <f t="shared" si="27"/>
        <v>1.1374815446788149</v>
      </c>
      <c r="U103" s="21">
        <f t="shared" si="28"/>
        <v>0.3526169864482559</v>
      </c>
      <c r="V103" s="21">
        <f t="shared" si="29"/>
        <v>0.51012047352524947</v>
      </c>
      <c r="W103" s="22"/>
      <c r="X103" s="21">
        <v>39</v>
      </c>
      <c r="Y103" s="23">
        <f t="shared" si="31"/>
        <v>137.40984378408959</v>
      </c>
    </row>
    <row r="104" spans="1:25" x14ac:dyDescent="0.35">
      <c r="A104" s="6" t="s">
        <v>111</v>
      </c>
      <c r="B104" s="6">
        <v>51</v>
      </c>
      <c r="C104" s="11">
        <v>743.00000000000011</v>
      </c>
      <c r="D104" s="11">
        <v>2.62</v>
      </c>
      <c r="E104" s="16">
        <f t="shared" si="30"/>
        <v>283.58778625954204</v>
      </c>
      <c r="G104" s="6">
        <v>40</v>
      </c>
      <c r="H104" s="11">
        <f t="shared" si="20"/>
        <v>2.7634623091308907</v>
      </c>
      <c r="I104" s="11">
        <f t="shared" si="21"/>
        <v>1.9527533522504824E-2</v>
      </c>
      <c r="J104" s="11">
        <f t="shared" si="22"/>
        <v>4.4712095056070468E-2</v>
      </c>
      <c r="K104" s="11">
        <f t="shared" si="23"/>
        <v>9.361694806924661E-3</v>
      </c>
      <c r="L104" s="11"/>
      <c r="M104" s="6">
        <v>40</v>
      </c>
      <c r="N104" s="11">
        <v>0.57169999999999999</v>
      </c>
      <c r="O104" s="11">
        <f t="shared" si="24"/>
        <v>17.151</v>
      </c>
      <c r="P104" s="11">
        <f t="shared" si="25"/>
        <v>1.7151E-2</v>
      </c>
      <c r="Q104" s="11"/>
      <c r="R104" s="21">
        <v>40</v>
      </c>
      <c r="S104" s="21">
        <f t="shared" si="26"/>
        <v>161.12543345174572</v>
      </c>
      <c r="T104" s="21">
        <f t="shared" si="27"/>
        <v>1.1385653036268919</v>
      </c>
      <c r="U104" s="21">
        <f t="shared" si="28"/>
        <v>2.6069672355005813</v>
      </c>
      <c r="V104" s="21">
        <f t="shared" si="29"/>
        <v>0.54583958993205417</v>
      </c>
      <c r="W104" s="22"/>
      <c r="X104" s="21">
        <v>40</v>
      </c>
      <c r="Y104" s="23">
        <f t="shared" si="31"/>
        <v>141.51619844595805</v>
      </c>
    </row>
    <row r="105" spans="1:25" x14ac:dyDescent="0.35">
      <c r="A105" s="6" t="s">
        <v>112</v>
      </c>
      <c r="B105" s="6">
        <v>52</v>
      </c>
      <c r="C105" s="11">
        <v>655.20000000000005</v>
      </c>
      <c r="D105" s="11">
        <v>1.65</v>
      </c>
      <c r="E105" s="16">
        <f t="shared" si="30"/>
        <v>397.09090909090912</v>
      </c>
      <c r="G105" s="6">
        <v>41</v>
      </c>
      <c r="H105" s="11">
        <f t="shared" si="20"/>
        <v>3.2065971865430849</v>
      </c>
      <c r="I105" s="11">
        <f t="shared" si="21"/>
        <v>1.9299453807732184E-2</v>
      </c>
      <c r="J105" s="11">
        <f t="shared" si="22"/>
        <v>2.1163864855422432E-2</v>
      </c>
      <c r="K105" s="11">
        <f t="shared" si="23"/>
        <v>5.0933458590368304E-3</v>
      </c>
      <c r="L105" s="11"/>
      <c r="M105" s="6">
        <v>41</v>
      </c>
      <c r="N105" s="11">
        <v>0.78859999999999997</v>
      </c>
      <c r="O105" s="11">
        <f t="shared" si="24"/>
        <v>23.657999999999998</v>
      </c>
      <c r="P105" s="11">
        <f t="shared" si="25"/>
        <v>2.3657999999999998E-2</v>
      </c>
      <c r="Q105" s="11"/>
      <c r="R105" s="21">
        <v>41</v>
      </c>
      <c r="S105" s="21">
        <f t="shared" si="26"/>
        <v>135.53965620691037</v>
      </c>
      <c r="T105" s="21">
        <f t="shared" si="27"/>
        <v>0.81576861136749457</v>
      </c>
      <c r="U105" s="21">
        <f t="shared" si="28"/>
        <v>0.89457540178470007</v>
      </c>
      <c r="V105" s="21">
        <f t="shared" si="29"/>
        <v>0.21529063568504653</v>
      </c>
      <c r="W105" s="22"/>
      <c r="X105" s="21">
        <v>41</v>
      </c>
      <c r="Y105" s="23">
        <f t="shared" si="31"/>
        <v>166.14963399940291</v>
      </c>
    </row>
    <row r="106" spans="1:25" x14ac:dyDescent="0.35">
      <c r="A106" s="6" t="s">
        <v>113</v>
      </c>
      <c r="B106" s="6">
        <v>52</v>
      </c>
      <c r="C106" s="11">
        <v>701</v>
      </c>
      <c r="D106" s="11">
        <v>2.35</v>
      </c>
      <c r="E106" s="16">
        <f t="shared" si="30"/>
        <v>298.2978723404255</v>
      </c>
      <c r="G106" s="6">
        <v>42</v>
      </c>
      <c r="H106" s="11">
        <f t="shared" si="20"/>
        <v>2.8334647752728164</v>
      </c>
      <c r="I106" s="11">
        <f t="shared" si="21"/>
        <v>1.8615214663414294E-2</v>
      </c>
      <c r="J106" s="11">
        <f t="shared" si="22"/>
        <v>1.7524592915322417E-2</v>
      </c>
      <c r="K106" s="11">
        <f t="shared" si="23"/>
        <v>5.1259286754329215E-3</v>
      </c>
      <c r="L106" s="11"/>
      <c r="M106" s="6">
        <v>42</v>
      </c>
      <c r="N106" s="11">
        <v>0.76780000000000004</v>
      </c>
      <c r="O106" s="11">
        <f t="shared" si="24"/>
        <v>23.034000000000002</v>
      </c>
      <c r="P106" s="11">
        <f t="shared" si="25"/>
        <v>2.3034000000000002E-2</v>
      </c>
      <c r="Q106" s="11"/>
      <c r="R106" s="21">
        <v>42</v>
      </c>
      <c r="S106" s="21">
        <f t="shared" si="26"/>
        <v>123.01227642931389</v>
      </c>
      <c r="T106" s="21">
        <f t="shared" si="27"/>
        <v>0.80816248430208781</v>
      </c>
      <c r="U106" s="21">
        <f t="shared" si="28"/>
        <v>0.76081414063221386</v>
      </c>
      <c r="V106" s="21">
        <f t="shared" si="29"/>
        <v>0.22253749567738651</v>
      </c>
      <c r="W106" s="22"/>
      <c r="X106" s="21">
        <v>42</v>
      </c>
      <c r="Y106" s="23">
        <f t="shared" si="31"/>
        <v>152.21230732523387</v>
      </c>
    </row>
    <row r="107" spans="1:25" x14ac:dyDescent="0.35">
      <c r="A107" s="6" t="s">
        <v>114</v>
      </c>
      <c r="B107" s="6">
        <v>53</v>
      </c>
      <c r="C107" s="11">
        <v>672</v>
      </c>
      <c r="D107" s="11">
        <v>1.77</v>
      </c>
      <c r="E107" s="16">
        <f t="shared" si="30"/>
        <v>379.66101694915255</v>
      </c>
      <c r="G107" s="6">
        <v>43</v>
      </c>
      <c r="H107" s="11">
        <f t="shared" si="20"/>
        <v>2.9111739349349555</v>
      </c>
      <c r="I107" s="11">
        <f t="shared" si="21"/>
        <v>1.9755613237277456E-2</v>
      </c>
      <c r="J107" s="11">
        <f t="shared" si="22"/>
        <v>0.17101623885954639</v>
      </c>
      <c r="K107" s="11">
        <f t="shared" si="23"/>
        <v>6.3314928820882611E-3</v>
      </c>
      <c r="L107" s="11"/>
      <c r="M107" s="6">
        <v>43</v>
      </c>
      <c r="N107" s="11">
        <v>0.66810000000000003</v>
      </c>
      <c r="O107" s="11">
        <f t="shared" si="24"/>
        <v>20.042999999999999</v>
      </c>
      <c r="P107" s="11">
        <f t="shared" si="25"/>
        <v>2.0042999999999998E-2</v>
      </c>
      <c r="Q107" s="11"/>
      <c r="R107" s="21">
        <v>43</v>
      </c>
      <c r="S107" s="21">
        <f t="shared" si="26"/>
        <v>145.24641695030462</v>
      </c>
      <c r="T107" s="21">
        <f t="shared" si="27"/>
        <v>0.98566148966110156</v>
      </c>
      <c r="U107" s="21">
        <f t="shared" si="28"/>
        <v>8.5324671386292668</v>
      </c>
      <c r="V107" s="21">
        <f t="shared" si="29"/>
        <v>0.31589546884639336</v>
      </c>
      <c r="W107" s="22"/>
      <c r="X107" s="21">
        <v>43</v>
      </c>
      <c r="Y107" s="23">
        <f t="shared" si="31"/>
        <v>147.35933023034559</v>
      </c>
    </row>
    <row r="108" spans="1:25" x14ac:dyDescent="0.35">
      <c r="A108" s="6" t="s">
        <v>115</v>
      </c>
      <c r="B108" s="6">
        <v>53</v>
      </c>
      <c r="C108" s="11">
        <v>687</v>
      </c>
      <c r="D108" s="11">
        <v>1.92</v>
      </c>
      <c r="E108" s="16">
        <f t="shared" si="30"/>
        <v>357.8125</v>
      </c>
      <c r="G108" s="6">
        <v>44</v>
      </c>
      <c r="H108" s="11">
        <f t="shared" si="20"/>
        <v>2.6050469423265308</v>
      </c>
      <c r="I108" s="11">
        <f t="shared" si="21"/>
        <v>2.0700514912764069E-2</v>
      </c>
      <c r="J108" s="11">
        <f t="shared" si="22"/>
        <v>5.7556584256423966E-2</v>
      </c>
      <c r="K108" s="11">
        <f t="shared" si="23"/>
        <v>5.3214255738094629E-3</v>
      </c>
      <c r="L108" s="11"/>
      <c r="M108" s="6">
        <v>44</v>
      </c>
      <c r="N108" s="11">
        <v>0.60489999999999999</v>
      </c>
      <c r="O108" s="11">
        <f t="shared" si="24"/>
        <v>18.146999999999998</v>
      </c>
      <c r="P108" s="11">
        <f t="shared" si="25"/>
        <v>1.8147E-2</v>
      </c>
      <c r="Q108" s="11"/>
      <c r="R108" s="21">
        <v>44</v>
      </c>
      <c r="S108" s="21">
        <f t="shared" si="26"/>
        <v>143.55248483642094</v>
      </c>
      <c r="T108" s="21">
        <f t="shared" si="27"/>
        <v>1.1407127851856542</v>
      </c>
      <c r="U108" s="21">
        <f t="shared" si="28"/>
        <v>3.1716859126259971</v>
      </c>
      <c r="V108" s="21">
        <f t="shared" si="29"/>
        <v>0.29323996108499822</v>
      </c>
      <c r="W108" s="22"/>
      <c r="X108" s="21">
        <v>44</v>
      </c>
      <c r="Y108" s="23">
        <f t="shared" si="31"/>
        <v>125.84454798852576</v>
      </c>
    </row>
    <row r="109" spans="1:25" x14ac:dyDescent="0.35">
      <c r="A109" s="6" t="s">
        <v>117</v>
      </c>
      <c r="B109" s="6">
        <v>54</v>
      </c>
      <c r="C109" s="11">
        <v>640.79999999999995</v>
      </c>
      <c r="D109" s="11">
        <v>1.83</v>
      </c>
      <c r="E109" s="16">
        <f t="shared" si="30"/>
        <v>350.16393442622945</v>
      </c>
      <c r="G109" s="6">
        <v>45</v>
      </c>
      <c r="H109" s="11">
        <f t="shared" si="20"/>
        <v>2.7677438055310084</v>
      </c>
      <c r="I109" s="11">
        <f t="shared" si="21"/>
        <v>2.1743165037438953E-2</v>
      </c>
      <c r="J109" s="11">
        <f t="shared" si="22"/>
        <v>1.9023116655363763E-2</v>
      </c>
      <c r="K109" s="11">
        <f t="shared" si="23"/>
        <v>5.4517568393938239E-3</v>
      </c>
      <c r="L109" s="11"/>
      <c r="M109" s="6">
        <v>45</v>
      </c>
      <c r="N109" s="11">
        <v>0.54549999999999998</v>
      </c>
      <c r="O109" s="11">
        <f t="shared" si="24"/>
        <v>16.364999999999998</v>
      </c>
      <c r="P109" s="11">
        <f t="shared" si="25"/>
        <v>1.6364999999999998E-2</v>
      </c>
      <c r="Q109" s="11"/>
      <c r="R109" s="21">
        <v>45</v>
      </c>
      <c r="S109" s="21">
        <f t="shared" si="26"/>
        <v>169.12580540977751</v>
      </c>
      <c r="T109" s="21">
        <f>I109/$P109</f>
        <v>1.3286382546556037</v>
      </c>
      <c r="U109" s="21">
        <f t="shared" si="28"/>
        <v>1.1624269266950056</v>
      </c>
      <c r="V109" s="21">
        <f t="shared" si="29"/>
        <v>0.33313515669989763</v>
      </c>
      <c r="W109" s="22"/>
      <c r="X109" s="21">
        <v>45</v>
      </c>
      <c r="Y109" s="23">
        <f t="shared" si="31"/>
        <v>127.29259060331408</v>
      </c>
    </row>
    <row r="110" spans="1:25" x14ac:dyDescent="0.35">
      <c r="A110" s="6" t="s">
        <v>129</v>
      </c>
      <c r="B110" s="6">
        <v>54</v>
      </c>
      <c r="C110" s="11">
        <v>669</v>
      </c>
      <c r="D110" s="11">
        <v>1.98</v>
      </c>
      <c r="E110" s="16">
        <f t="shared" si="30"/>
        <v>337.87878787878788</v>
      </c>
      <c r="G110" s="6">
        <v>46</v>
      </c>
      <c r="H110" s="11">
        <f t="shared" si="20"/>
        <v>2.8597959781335418</v>
      </c>
      <c r="I110" s="11">
        <f t="shared" si="21"/>
        <v>1.6236669066499704E-2</v>
      </c>
      <c r="J110" s="11">
        <f t="shared" si="22"/>
        <v>1.2600872055186771E-2</v>
      </c>
      <c r="K110" s="11">
        <f t="shared" si="23"/>
        <v>5.484339655789915E-3</v>
      </c>
      <c r="L110" s="11"/>
      <c r="M110" s="6">
        <v>46</v>
      </c>
      <c r="N110" s="11">
        <v>0.97619999999999996</v>
      </c>
      <c r="O110" s="11">
        <f t="shared" si="24"/>
        <v>29.285999999999998</v>
      </c>
      <c r="P110" s="11">
        <f t="shared" si="25"/>
        <v>2.9286E-2</v>
      </c>
      <c r="Q110" s="11"/>
      <c r="R110" s="21">
        <v>46</v>
      </c>
      <c r="S110" s="21">
        <f t="shared" si="26"/>
        <v>97.650617296098545</v>
      </c>
      <c r="T110" s="21">
        <f t="shared" si="27"/>
        <v>0.55441743722255354</v>
      </c>
      <c r="U110" s="21">
        <f t="shared" si="28"/>
        <v>0.43026948218216116</v>
      </c>
      <c r="V110" s="21">
        <f t="shared" si="29"/>
        <v>0.18726830758006949</v>
      </c>
      <c r="W110" s="22"/>
      <c r="X110" s="21">
        <v>46</v>
      </c>
      <c r="Y110" s="23">
        <f t="shared" si="31"/>
        <v>176.13193730935947</v>
      </c>
    </row>
    <row r="111" spans="1:25" x14ac:dyDescent="0.35">
      <c r="A111" s="6" t="s">
        <v>118</v>
      </c>
      <c r="B111" s="6">
        <v>55</v>
      </c>
      <c r="C111" s="11">
        <v>678.2</v>
      </c>
      <c r="D111" s="11">
        <v>1.72</v>
      </c>
      <c r="E111" s="16">
        <f t="shared" si="30"/>
        <v>394.30232558139539</v>
      </c>
      <c r="G111" s="6">
        <v>47</v>
      </c>
      <c r="H111" s="11">
        <f t="shared" si="20"/>
        <v>2.62645442432712</v>
      </c>
      <c r="I111" s="11">
        <f t="shared" si="21"/>
        <v>2.1515085322666327E-2</v>
      </c>
      <c r="J111" s="11">
        <f t="shared" si="22"/>
        <v>4.8993591456188305E-2</v>
      </c>
      <c r="K111" s="11">
        <f t="shared" si="23"/>
        <v>5.0933458590368304E-3</v>
      </c>
      <c r="L111" s="11"/>
      <c r="M111" s="6">
        <v>47</v>
      </c>
      <c r="N111" s="11">
        <v>0.79390000000000005</v>
      </c>
      <c r="O111" s="11">
        <f t="shared" si="24"/>
        <v>23.817</v>
      </c>
      <c r="P111" s="11">
        <f t="shared" si="25"/>
        <v>2.3817000000000001E-2</v>
      </c>
      <c r="Q111" s="11"/>
      <c r="R111" s="21">
        <v>47</v>
      </c>
      <c r="S111" s="21">
        <f t="shared" si="26"/>
        <v>110.27645901360876</v>
      </c>
      <c r="T111" s="21">
        <f t="shared" si="27"/>
        <v>0.90334993167344024</v>
      </c>
      <c r="U111" s="21">
        <f t="shared" si="28"/>
        <v>2.0570849164961289</v>
      </c>
      <c r="V111" s="21">
        <f t="shared" si="29"/>
        <v>0.21385337611944535</v>
      </c>
      <c r="W111" s="22"/>
      <c r="X111" s="21">
        <v>47</v>
      </c>
      <c r="Y111" s="23">
        <f t="shared" si="31"/>
        <v>122.07501782761361</v>
      </c>
    </row>
    <row r="112" spans="1:25" x14ac:dyDescent="0.35">
      <c r="A112" s="6" t="s">
        <v>119</v>
      </c>
      <c r="B112" s="6">
        <v>55</v>
      </c>
      <c r="C112" s="11">
        <v>626</v>
      </c>
      <c r="D112" s="11">
        <v>1.88</v>
      </c>
      <c r="E112" s="16">
        <f t="shared" si="30"/>
        <v>332.97872340425533</v>
      </c>
      <c r="G112" s="6">
        <v>48</v>
      </c>
      <c r="H112" s="11">
        <f t="shared" si="20"/>
        <v>2.849092237133247</v>
      </c>
      <c r="I112" s="11">
        <f t="shared" si="21"/>
        <v>2.2981312060490391E-2</v>
      </c>
      <c r="J112" s="11">
        <f t="shared" si="22"/>
        <v>4.0430598655952651E-2</v>
      </c>
      <c r="K112" s="11">
        <f t="shared" si="23"/>
        <v>6.5595725968608937E-3</v>
      </c>
      <c r="L112" s="11"/>
      <c r="M112" s="6">
        <v>48</v>
      </c>
      <c r="N112" s="11">
        <v>0.97899999999999987</v>
      </c>
      <c r="O112" s="11">
        <f t="shared" si="24"/>
        <v>29.369999999999997</v>
      </c>
      <c r="P112" s="11">
        <f t="shared" si="25"/>
        <v>2.9369999999999997E-2</v>
      </c>
      <c r="Q112" s="11"/>
      <c r="R112" s="21">
        <v>48</v>
      </c>
      <c r="S112" s="21">
        <f t="shared" si="26"/>
        <v>97.006885840423806</v>
      </c>
      <c r="T112" s="21">
        <f t="shared" si="27"/>
        <v>0.78247572558700695</v>
      </c>
      <c r="U112" s="21">
        <f t="shared" si="28"/>
        <v>1.3765951193718984</v>
      </c>
      <c r="V112" s="21">
        <f t="shared" si="29"/>
        <v>0.22334261480629536</v>
      </c>
      <c r="W112" s="22"/>
      <c r="X112" s="21">
        <v>48</v>
      </c>
      <c r="Y112" s="23">
        <f t="shared" si="31"/>
        <v>123.97430702102615</v>
      </c>
    </row>
    <row r="113" spans="1:25" x14ac:dyDescent="0.35">
      <c r="A113" s="6" t="s">
        <v>120</v>
      </c>
      <c r="B113" s="6">
        <v>56</v>
      </c>
      <c r="C113" s="11">
        <v>678</v>
      </c>
      <c r="D113" s="11">
        <v>2.31</v>
      </c>
      <c r="E113" s="16">
        <f t="shared" si="30"/>
        <v>293.50649350649348</v>
      </c>
      <c r="G113" s="6">
        <v>49</v>
      </c>
      <c r="H113" s="11">
        <f t="shared" si="20"/>
        <v>2.7741660501311851</v>
      </c>
      <c r="I113" s="11">
        <f t="shared" si="21"/>
        <v>2.0993760260328887E-2</v>
      </c>
      <c r="J113" s="11">
        <f t="shared" si="22"/>
        <v>5.969733245648285E-2</v>
      </c>
      <c r="K113" s="11">
        <f t="shared" si="23"/>
        <v>5.9404990853351774E-3</v>
      </c>
      <c r="L113" s="11"/>
      <c r="M113" s="6">
        <v>49</v>
      </c>
      <c r="N113" s="11">
        <v>0.8448</v>
      </c>
      <c r="O113" s="11">
        <f t="shared" si="24"/>
        <v>25.344000000000001</v>
      </c>
      <c r="P113" s="11">
        <f t="shared" si="25"/>
        <v>2.5344000000000002E-2</v>
      </c>
      <c r="Q113" s="11"/>
      <c r="R113" s="21">
        <v>49</v>
      </c>
      <c r="S113" s="21">
        <f t="shared" si="26"/>
        <v>109.46046599318122</v>
      </c>
      <c r="T113" s="21">
        <f t="shared" si="27"/>
        <v>0.82835228299908792</v>
      </c>
      <c r="U113" s="21">
        <f t="shared" si="28"/>
        <v>2.3554818677589506</v>
      </c>
      <c r="V113" s="21">
        <f t="shared" si="29"/>
        <v>0.23439469244535893</v>
      </c>
      <c r="W113" s="22"/>
      <c r="X113" s="21">
        <v>49</v>
      </c>
      <c r="Y113" s="23">
        <f t="shared" si="31"/>
        <v>132.14240877911811</v>
      </c>
    </row>
    <row r="114" spans="1:25" x14ac:dyDescent="0.35">
      <c r="A114" s="6" t="s">
        <v>121</v>
      </c>
      <c r="B114" s="6">
        <v>56</v>
      </c>
      <c r="C114" s="11">
        <v>695.09999999999991</v>
      </c>
      <c r="D114" s="11">
        <v>2.2799999999999998</v>
      </c>
      <c r="E114" s="16">
        <f t="shared" si="30"/>
        <v>304.86842105263156</v>
      </c>
      <c r="G114" s="6">
        <v>50</v>
      </c>
      <c r="H114" s="11">
        <f t="shared" si="20"/>
        <v>2.7977142803318329</v>
      </c>
      <c r="I114" s="11">
        <f t="shared" si="21"/>
        <v>1.7735478620719853E-2</v>
      </c>
      <c r="J114" s="11">
        <f t="shared" si="22"/>
        <v>1.0460123855127863E-2</v>
      </c>
      <c r="K114" s="11">
        <f t="shared" si="23"/>
        <v>7.2438117411787939E-3</v>
      </c>
      <c r="L114" s="11"/>
      <c r="M114" s="6">
        <v>50</v>
      </c>
      <c r="N114" s="11">
        <v>0.83650000000000002</v>
      </c>
      <c r="O114" s="11">
        <f t="shared" si="24"/>
        <v>25.094999999999999</v>
      </c>
      <c r="P114" s="11">
        <f t="shared" si="25"/>
        <v>2.5094999999999999E-2</v>
      </c>
      <c r="Q114" s="11"/>
      <c r="R114" s="21">
        <v>50</v>
      </c>
      <c r="S114" s="21">
        <f t="shared" si="26"/>
        <v>111.48492848503021</v>
      </c>
      <c r="T114" s="21">
        <f t="shared" si="27"/>
        <v>0.70673355731101228</v>
      </c>
      <c r="U114" s="21">
        <f t="shared" si="28"/>
        <v>0.41682103427486999</v>
      </c>
      <c r="V114" s="21">
        <f t="shared" si="29"/>
        <v>0.28865557844904538</v>
      </c>
      <c r="W114" s="22"/>
      <c r="X114" s="21">
        <v>50</v>
      </c>
      <c r="Y114" s="23">
        <f t="shared" si="31"/>
        <v>157.74675948487476</v>
      </c>
    </row>
    <row r="115" spans="1:25" x14ac:dyDescent="0.35">
      <c r="A115" s="6" t="s">
        <v>122</v>
      </c>
      <c r="B115" s="6">
        <v>57</v>
      </c>
      <c r="C115" s="11">
        <v>658</v>
      </c>
      <c r="D115" s="11">
        <v>2.61</v>
      </c>
      <c r="E115" s="16">
        <f t="shared" si="30"/>
        <v>252.10727969348659</v>
      </c>
      <c r="G115" s="6">
        <v>51</v>
      </c>
      <c r="H115" s="11">
        <f t="shared" si="20"/>
        <v>3.084574539139727</v>
      </c>
      <c r="I115" s="11">
        <f t="shared" si="21"/>
        <v>2.1547668139062424E-2</v>
      </c>
      <c r="J115" s="11">
        <f t="shared" si="22"/>
        <v>9.6090051857484607E-2</v>
      </c>
      <c r="K115" s="11">
        <f t="shared" si="23"/>
        <v>5.6472537377703661E-3</v>
      </c>
      <c r="L115" s="11"/>
      <c r="M115" s="6">
        <v>51</v>
      </c>
      <c r="N115" s="11">
        <v>0.85360000000000003</v>
      </c>
      <c r="O115" s="11">
        <f t="shared" si="24"/>
        <v>25.608000000000001</v>
      </c>
      <c r="P115" s="11">
        <f t="shared" si="25"/>
        <v>2.5607999999999999E-2</v>
      </c>
      <c r="Q115" s="11"/>
      <c r="R115" s="21">
        <v>51</v>
      </c>
      <c r="S115" s="21">
        <f t="shared" si="26"/>
        <v>120.45355120039547</v>
      </c>
      <c r="T115" s="21">
        <f t="shared" si="27"/>
        <v>0.8414428357959397</v>
      </c>
      <c r="U115" s="21">
        <f t="shared" si="28"/>
        <v>3.7523450428570997</v>
      </c>
      <c r="V115" s="21">
        <f t="shared" si="29"/>
        <v>0.22052693446463473</v>
      </c>
      <c r="W115" s="22"/>
      <c r="X115" s="21">
        <v>51</v>
      </c>
      <c r="Y115" s="23">
        <f t="shared" si="31"/>
        <v>143.1511994352602</v>
      </c>
    </row>
    <row r="116" spans="1:25" x14ac:dyDescent="0.35">
      <c r="A116" s="6" t="s">
        <v>123</v>
      </c>
      <c r="B116" s="6">
        <v>57</v>
      </c>
      <c r="C116" s="11">
        <v>578</v>
      </c>
      <c r="D116" s="11">
        <v>2.5</v>
      </c>
      <c r="E116" s="16">
        <f t="shared" si="30"/>
        <v>231.2</v>
      </c>
      <c r="G116" s="6">
        <v>52</v>
      </c>
      <c r="H116" s="11">
        <f t="shared" si="20"/>
        <v>2.9030390917747315</v>
      </c>
      <c r="I116" s="11">
        <f t="shared" si="21"/>
        <v>1.809388960107685E-2</v>
      </c>
      <c r="J116" s="11">
        <f t="shared" si="22"/>
        <v>9.7802650417531431E-2</v>
      </c>
      <c r="K116" s="11">
        <f t="shared" si="23"/>
        <v>7.3415601903670637E-3</v>
      </c>
      <c r="L116" s="11"/>
      <c r="M116" s="6">
        <v>52</v>
      </c>
      <c r="N116" s="11">
        <v>0.72389999999999999</v>
      </c>
      <c r="O116" s="11">
        <f t="shared" si="24"/>
        <v>21.716999999999999</v>
      </c>
      <c r="P116" s="11">
        <f t="shared" si="25"/>
        <v>2.1717E-2</v>
      </c>
      <c r="Q116" s="11"/>
      <c r="R116" s="21">
        <v>52</v>
      </c>
      <c r="S116" s="21">
        <f t="shared" si="26"/>
        <v>133.67588026775022</v>
      </c>
      <c r="T116" s="21">
        <f t="shared" si="27"/>
        <v>0.83316708574282128</v>
      </c>
      <c r="U116" s="21">
        <f t="shared" si="28"/>
        <v>4.5035064888120564</v>
      </c>
      <c r="V116" s="21">
        <f t="shared" si="29"/>
        <v>0.33805590967293198</v>
      </c>
      <c r="W116" s="22"/>
      <c r="X116" s="21">
        <v>52</v>
      </c>
      <c r="Y116" s="23">
        <f t="shared" si="31"/>
        <v>160.44306424871513</v>
      </c>
    </row>
    <row r="117" spans="1:25" x14ac:dyDescent="0.35">
      <c r="A117" s="6" t="s">
        <v>124</v>
      </c>
      <c r="B117" s="6">
        <v>58</v>
      </c>
      <c r="C117" s="11">
        <v>628.40000000000009</v>
      </c>
      <c r="D117" s="11">
        <v>2.35</v>
      </c>
      <c r="E117" s="16">
        <f t="shared" si="30"/>
        <v>267.40425531914894</v>
      </c>
      <c r="G117" s="6">
        <v>53</v>
      </c>
      <c r="H117" s="11">
        <f t="shared" si="20"/>
        <v>2.9090331867348969</v>
      </c>
      <c r="I117" s="11">
        <f t="shared" si="21"/>
        <v>1.7083822292798052E-2</v>
      </c>
      <c r="J117" s="11">
        <f t="shared" si="22"/>
        <v>3.1867605855716997E-2</v>
      </c>
      <c r="K117" s="11">
        <f t="shared" si="23"/>
        <v>5.5495052885820946E-3</v>
      </c>
      <c r="L117" s="11"/>
      <c r="M117" s="6">
        <v>53</v>
      </c>
      <c r="N117" s="11">
        <v>0.95310000000000006</v>
      </c>
      <c r="O117" s="11">
        <f t="shared" si="24"/>
        <v>28.593000000000004</v>
      </c>
      <c r="P117" s="11">
        <f t="shared" si="25"/>
        <v>2.8593000000000004E-2</v>
      </c>
      <c r="Q117" s="11"/>
      <c r="R117" s="21">
        <v>53</v>
      </c>
      <c r="S117" s="21">
        <f t="shared" si="26"/>
        <v>101.73934832773394</v>
      </c>
      <c r="T117" s="21">
        <f t="shared" si="27"/>
        <v>0.59748268082390965</v>
      </c>
      <c r="U117" s="21">
        <f t="shared" si="28"/>
        <v>1.1145247387723216</v>
      </c>
      <c r="V117" s="21">
        <f t="shared" si="29"/>
        <v>0.19408615005708019</v>
      </c>
      <c r="W117" s="22"/>
      <c r="X117" s="21">
        <v>53</v>
      </c>
      <c r="Y117" s="23">
        <f t="shared" si="31"/>
        <v>170.27999571040053</v>
      </c>
    </row>
    <row r="118" spans="1:25" x14ac:dyDescent="0.35">
      <c r="A118" s="6" t="s">
        <v>125</v>
      </c>
      <c r="B118" s="6">
        <v>58</v>
      </c>
      <c r="C118" s="11">
        <v>595.79999999999995</v>
      </c>
      <c r="D118" s="11">
        <v>2.77</v>
      </c>
      <c r="E118" s="16">
        <f t="shared" si="30"/>
        <v>215.09025270758121</v>
      </c>
      <c r="G118" s="6">
        <v>54</v>
      </c>
      <c r="H118" s="11">
        <f t="shared" si="20"/>
        <v>2.8037083752919973</v>
      </c>
      <c r="I118" s="11">
        <f t="shared" si="21"/>
        <v>1.7474816089551135E-2</v>
      </c>
      <c r="J118" s="11">
        <f t="shared" si="22"/>
        <v>6.0125482096494751E-2</v>
      </c>
      <c r="K118" s="11">
        <f t="shared" si="23"/>
        <v>5.5495052885820946E-3</v>
      </c>
      <c r="L118" s="11"/>
      <c r="M118" s="6">
        <v>54</v>
      </c>
      <c r="N118" s="11">
        <v>1.0122</v>
      </c>
      <c r="O118" s="11">
        <f t="shared" si="24"/>
        <v>30.366</v>
      </c>
      <c r="P118" s="11">
        <f t="shared" si="25"/>
        <v>3.0366000000000001E-2</v>
      </c>
      <c r="Q118" s="11"/>
      <c r="R118" s="21">
        <v>54</v>
      </c>
      <c r="S118" s="21">
        <f t="shared" si="26"/>
        <v>92.330513577422025</v>
      </c>
      <c r="T118" s="21">
        <f t="shared" si="27"/>
        <v>0.57547309785783884</v>
      </c>
      <c r="U118" s="21">
        <f t="shared" si="28"/>
        <v>1.9800264142954209</v>
      </c>
      <c r="V118" s="21">
        <f t="shared" si="29"/>
        <v>0.18275391189429277</v>
      </c>
      <c r="W118" s="22"/>
      <c r="X118" s="21">
        <v>54</v>
      </c>
      <c r="Y118" s="23">
        <f t="shared" si="31"/>
        <v>160.44279727604356</v>
      </c>
    </row>
    <row r="119" spans="1:25" x14ac:dyDescent="0.35">
      <c r="A119" s="11"/>
      <c r="B119" s="11"/>
      <c r="C119" s="11"/>
      <c r="D119" s="11"/>
      <c r="E119" s="11"/>
      <c r="G119" s="6">
        <v>55</v>
      </c>
      <c r="H119" s="11">
        <f t="shared" si="20"/>
        <v>2.7917201853716684</v>
      </c>
      <c r="I119" s="11">
        <f t="shared" si="21"/>
        <v>1.679057694523324E-2</v>
      </c>
      <c r="J119" s="11">
        <f t="shared" si="22"/>
        <v>0.11150343889790867</v>
      </c>
      <c r="K119" s="11">
        <f t="shared" si="23"/>
        <v>5.5820881049781848E-3</v>
      </c>
      <c r="L119" s="11"/>
      <c r="M119" s="6">
        <v>55</v>
      </c>
      <c r="N119" s="11">
        <v>0.85399999999999998</v>
      </c>
      <c r="O119" s="11">
        <f t="shared" si="24"/>
        <v>25.62</v>
      </c>
      <c r="P119" s="11">
        <f t="shared" si="25"/>
        <v>2.562E-2</v>
      </c>
      <c r="Q119" s="11"/>
      <c r="R119" s="21">
        <v>55</v>
      </c>
      <c r="S119" s="21">
        <f t="shared" si="26"/>
        <v>108.96643971005732</v>
      </c>
      <c r="T119" s="21">
        <f t="shared" si="27"/>
        <v>0.65536990418552854</v>
      </c>
      <c r="U119" s="21">
        <f t="shared" si="28"/>
        <v>4.3522029234156392</v>
      </c>
      <c r="V119" s="21">
        <f t="shared" si="29"/>
        <v>0.21788009777432416</v>
      </c>
      <c r="W119" s="22"/>
      <c r="X119" s="21">
        <v>55</v>
      </c>
      <c r="Y119" s="23">
        <f t="shared" si="31"/>
        <v>166.26707911691048</v>
      </c>
    </row>
    <row r="120" spans="1:25" x14ac:dyDescent="0.35">
      <c r="G120" s="6">
        <v>56</v>
      </c>
      <c r="H120" s="11">
        <f t="shared" si="20"/>
        <v>2.9392177363557268</v>
      </c>
      <c r="I120" s="11">
        <f t="shared" si="21"/>
        <v>2.0016275768446178E-2</v>
      </c>
      <c r="J120" s="11">
        <f t="shared" si="22"/>
        <v>3.6363177075840518E-2</v>
      </c>
      <c r="K120" s="11">
        <f t="shared" si="23"/>
        <v>5.1585114918290126E-3</v>
      </c>
      <c r="L120" s="11"/>
      <c r="M120" s="6">
        <v>56</v>
      </c>
      <c r="N120" s="11">
        <v>0.97270000000000001</v>
      </c>
      <c r="O120" s="11">
        <f t="shared" si="24"/>
        <v>29.181000000000001</v>
      </c>
      <c r="P120" s="11">
        <f t="shared" si="25"/>
        <v>2.9181000000000002E-2</v>
      </c>
      <c r="Q120" s="11"/>
      <c r="R120" s="21">
        <v>56</v>
      </c>
      <c r="S120" s="21">
        <f t="shared" si="26"/>
        <v>100.72368103751505</v>
      </c>
      <c r="T120" s="21">
        <f t="shared" si="27"/>
        <v>0.6859352238938411</v>
      </c>
      <c r="U120" s="21">
        <f t="shared" si="28"/>
        <v>1.2461251182564175</v>
      </c>
      <c r="V120" s="21">
        <f t="shared" si="29"/>
        <v>0.17677637818542929</v>
      </c>
      <c r="W120" s="22"/>
      <c r="X120" s="21">
        <v>56</v>
      </c>
      <c r="Y120" s="23">
        <f t="shared" si="31"/>
        <v>146.84138899550604</v>
      </c>
    </row>
    <row r="121" spans="1:25" x14ac:dyDescent="0.35">
      <c r="G121" s="6">
        <v>57</v>
      </c>
      <c r="H121" s="11">
        <f t="shared" si="20"/>
        <v>2.6457211581276501</v>
      </c>
      <c r="I121" s="11">
        <f t="shared" si="21"/>
        <v>2.1710582221042871E-2</v>
      </c>
      <c r="J121" s="11">
        <f t="shared" si="22"/>
        <v>0.17101623885954639</v>
      </c>
      <c r="K121" s="11">
        <f t="shared" si="23"/>
        <v>5.4191740229977336E-3</v>
      </c>
      <c r="L121" s="11"/>
      <c r="M121" s="6">
        <v>57</v>
      </c>
      <c r="N121" s="11">
        <v>0.94090000000000007</v>
      </c>
      <c r="O121" s="11">
        <f t="shared" si="24"/>
        <v>28.227000000000004</v>
      </c>
      <c r="P121" s="11">
        <f t="shared" si="25"/>
        <v>2.8227000000000006E-2</v>
      </c>
      <c r="Q121" s="11"/>
      <c r="R121" s="21">
        <v>57</v>
      </c>
      <c r="S121" s="21">
        <f t="shared" si="26"/>
        <v>93.730157584144592</v>
      </c>
      <c r="T121" s="21">
        <f t="shared" si="27"/>
        <v>0.76914238923877376</v>
      </c>
      <c r="U121" s="21">
        <f t="shared" si="28"/>
        <v>6.0586048414477753</v>
      </c>
      <c r="V121" s="21">
        <f t="shared" si="29"/>
        <v>0.19198547571466087</v>
      </c>
      <c r="W121" s="22"/>
      <c r="X121" s="21">
        <v>57</v>
      </c>
      <c r="Y121" s="23">
        <f t="shared" si="31"/>
        <v>121.86320620933409</v>
      </c>
    </row>
    <row r="122" spans="1:25" x14ac:dyDescent="0.35">
      <c r="G122" s="6">
        <v>58</v>
      </c>
      <c r="H122" s="11">
        <f t="shared" si="20"/>
        <v>2.6204603293669551</v>
      </c>
      <c r="I122" s="11">
        <f t="shared" si="21"/>
        <v>2.1743165037438953E-2</v>
      </c>
      <c r="J122" s="11">
        <f t="shared" si="22"/>
        <v>6.9544774176754171E-2</v>
      </c>
      <c r="K122" s="11">
        <f t="shared" si="23"/>
        <v>6.4292413312765327E-3</v>
      </c>
      <c r="L122" s="11"/>
      <c r="M122" s="6">
        <v>58</v>
      </c>
      <c r="N122" s="11">
        <v>0.90969999999999995</v>
      </c>
      <c r="O122" s="11">
        <f t="shared" si="24"/>
        <v>27.290999999999997</v>
      </c>
      <c r="P122" s="11">
        <f t="shared" si="25"/>
        <v>2.7290999999999996E-2</v>
      </c>
      <c r="Q122" s="11"/>
      <c r="R122" s="21">
        <v>58</v>
      </c>
      <c r="S122" s="21">
        <f t="shared" si="26"/>
        <v>96.01921253772143</v>
      </c>
      <c r="T122" s="21">
        <f t="shared" si="27"/>
        <v>0.79671558526396824</v>
      </c>
      <c r="U122" s="21">
        <f t="shared" si="28"/>
        <v>2.548267713779421</v>
      </c>
      <c r="V122" s="21">
        <f t="shared" si="29"/>
        <v>0.23558100953708305</v>
      </c>
      <c r="W122" s="22"/>
      <c r="X122" s="21">
        <v>58</v>
      </c>
      <c r="Y122" s="23">
        <f t="shared" si="31"/>
        <v>120.5188078577731</v>
      </c>
    </row>
    <row r="123" spans="1:25" x14ac:dyDescent="0.35">
      <c r="X123" s="11"/>
      <c r="Y123" s="11"/>
    </row>
    <row r="125" spans="1:25" x14ac:dyDescent="0.35">
      <c r="C125" s="4"/>
      <c r="D125" s="4"/>
    </row>
    <row r="126" spans="1:25" x14ac:dyDescent="0.35">
      <c r="D126" s="4"/>
    </row>
    <row r="127" spans="1:25" x14ac:dyDescent="0.35">
      <c r="C127" s="5"/>
      <c r="D127" s="5"/>
    </row>
    <row r="128" spans="1:25" x14ac:dyDescent="0.35">
      <c r="C128" s="5"/>
      <c r="D128" s="5"/>
    </row>
    <row r="129" spans="3:4" x14ac:dyDescent="0.35">
      <c r="D129" s="4"/>
    </row>
    <row r="130" spans="3:4" x14ac:dyDescent="0.35">
      <c r="C130" s="5"/>
      <c r="D130" s="5"/>
    </row>
    <row r="131" spans="3:4" x14ac:dyDescent="0.35">
      <c r="D131" s="5"/>
    </row>
    <row r="132" spans="3:4" x14ac:dyDescent="0.35">
      <c r="D132" s="5"/>
    </row>
    <row r="133" spans="3:4" x14ac:dyDescent="0.35">
      <c r="C133" s="5"/>
      <c r="D133" s="5"/>
    </row>
    <row r="134" spans="3:4" x14ac:dyDescent="0.35">
      <c r="D134" s="5"/>
    </row>
    <row r="135" spans="3:4" x14ac:dyDescent="0.35">
      <c r="D135" s="5"/>
    </row>
    <row r="136" spans="3:4" x14ac:dyDescent="0.35">
      <c r="D136" s="5"/>
    </row>
    <row r="137" spans="3:4" x14ac:dyDescent="0.35">
      <c r="D137" s="5"/>
    </row>
    <row r="138" spans="3:4" x14ac:dyDescent="0.35">
      <c r="D138" s="5"/>
    </row>
    <row r="139" spans="3:4" x14ac:dyDescent="0.35">
      <c r="D139" s="5"/>
    </row>
    <row r="140" spans="3:4" x14ac:dyDescent="0.35">
      <c r="D140" s="5"/>
    </row>
    <row r="141" spans="3:4" x14ac:dyDescent="0.35">
      <c r="D141" s="5"/>
    </row>
    <row r="142" spans="3:4" x14ac:dyDescent="0.35">
      <c r="D142" s="5"/>
    </row>
    <row r="143" spans="3:4" x14ac:dyDescent="0.35">
      <c r="D143" s="5"/>
    </row>
    <row r="144" spans="3:4" x14ac:dyDescent="0.35">
      <c r="D144" s="5"/>
    </row>
    <row r="145" spans="4:4" x14ac:dyDescent="0.35">
      <c r="D145" s="5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5"/>
    </row>
    <row r="153" spans="4:4" x14ac:dyDescent="0.35">
      <c r="D153" s="5"/>
    </row>
    <row r="154" spans="4:4" x14ac:dyDescent="0.35">
      <c r="D154" s="5"/>
    </row>
    <row r="155" spans="4:4" x14ac:dyDescent="0.35">
      <c r="D155" s="5"/>
    </row>
    <row r="156" spans="4:4" x14ac:dyDescent="0.35">
      <c r="D156" s="5"/>
    </row>
    <row r="157" spans="4:4" x14ac:dyDescent="0.35">
      <c r="D157" s="5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5"/>
    </row>
    <row r="171" spans="4:4" x14ac:dyDescent="0.35">
      <c r="D171" s="5"/>
    </row>
    <row r="172" spans="4:4" x14ac:dyDescent="0.35">
      <c r="D172" s="5"/>
    </row>
    <row r="173" spans="4:4" x14ac:dyDescent="0.35">
      <c r="D173" s="5"/>
    </row>
    <row r="174" spans="4:4" x14ac:dyDescent="0.35">
      <c r="D174" s="5"/>
    </row>
    <row r="175" spans="4:4" x14ac:dyDescent="0.35">
      <c r="D175" s="5"/>
    </row>
    <row r="176" spans="4:4" x14ac:dyDescent="0.35">
      <c r="D176" s="4"/>
    </row>
    <row r="177" spans="4:19" x14ac:dyDescent="0.35">
      <c r="D177" s="4"/>
    </row>
    <row r="178" spans="4:19" x14ac:dyDescent="0.35">
      <c r="D178" s="4"/>
    </row>
    <row r="179" spans="4:19" x14ac:dyDescent="0.35">
      <c r="D179" s="4"/>
    </row>
    <row r="180" spans="4:19" x14ac:dyDescent="0.35">
      <c r="D180" s="4"/>
    </row>
    <row r="181" spans="4:19" x14ac:dyDescent="0.35">
      <c r="D181" s="4"/>
    </row>
    <row r="182" spans="4:19" x14ac:dyDescent="0.35">
      <c r="D182" s="4"/>
    </row>
    <row r="190" spans="4:19" x14ac:dyDescent="0.35">
      <c r="J190" s="7"/>
      <c r="N190" s="8"/>
      <c r="O190" s="8"/>
      <c r="P190" s="8"/>
      <c r="Q190" s="8"/>
    </row>
    <row r="191" spans="4:19" x14ac:dyDescent="0.35">
      <c r="J191" s="2"/>
    </row>
    <row r="192" spans="4:19" x14ac:dyDescent="0.35">
      <c r="G192" s="4"/>
      <c r="S192" s="3"/>
    </row>
    <row r="193" spans="7:19" x14ac:dyDescent="0.35">
      <c r="G193" s="4"/>
      <c r="S193" s="3"/>
    </row>
    <row r="194" spans="7:19" x14ac:dyDescent="0.35">
      <c r="G194" s="4"/>
      <c r="S194" s="3"/>
    </row>
    <row r="195" spans="7:19" x14ac:dyDescent="0.35">
      <c r="G195" s="5"/>
      <c r="S195" s="3"/>
    </row>
    <row r="196" spans="7:19" x14ac:dyDescent="0.35">
      <c r="G196" s="5"/>
      <c r="S196" s="3"/>
    </row>
    <row r="197" spans="7:19" x14ac:dyDescent="0.35">
      <c r="G197" s="5"/>
      <c r="S197" s="3"/>
    </row>
    <row r="198" spans="7:19" x14ac:dyDescent="0.35">
      <c r="G198" s="5"/>
      <c r="S198" s="3"/>
    </row>
    <row r="199" spans="7:19" x14ac:dyDescent="0.35">
      <c r="G199" s="5"/>
      <c r="S199" s="3"/>
    </row>
    <row r="200" spans="7:19" x14ac:dyDescent="0.35">
      <c r="G200" s="5"/>
      <c r="S200" s="3"/>
    </row>
    <row r="201" spans="7:19" x14ac:dyDescent="0.35">
      <c r="G201" s="5"/>
      <c r="S201" s="3"/>
    </row>
    <row r="202" spans="7:19" x14ac:dyDescent="0.35">
      <c r="G202" s="5"/>
      <c r="S202" s="3"/>
    </row>
    <row r="203" spans="7:19" x14ac:dyDescent="0.35">
      <c r="G203" s="5"/>
      <c r="S203" s="3"/>
    </row>
    <row r="204" spans="7:19" x14ac:dyDescent="0.35">
      <c r="G204" s="4"/>
      <c r="S204" s="3"/>
    </row>
    <row r="205" spans="7:19" x14ac:dyDescent="0.35">
      <c r="G205" s="4"/>
      <c r="S205" s="3"/>
    </row>
    <row r="206" spans="7:19" x14ac:dyDescent="0.35">
      <c r="G206" s="4"/>
      <c r="S206" s="3"/>
    </row>
    <row r="207" spans="7:19" x14ac:dyDescent="0.35">
      <c r="G207" s="5"/>
      <c r="S207" s="3"/>
    </row>
    <row r="208" spans="7:19" x14ac:dyDescent="0.35">
      <c r="G208" s="5"/>
      <c r="S208" s="3"/>
    </row>
    <row r="209" spans="7:19" x14ac:dyDescent="0.35">
      <c r="G209" s="5"/>
      <c r="S209" s="3"/>
    </row>
    <row r="210" spans="7:19" x14ac:dyDescent="0.35">
      <c r="G210" s="4"/>
      <c r="S210" s="3"/>
    </row>
    <row r="211" spans="7:19" x14ac:dyDescent="0.35">
      <c r="G211" s="4"/>
      <c r="S211" s="3"/>
    </row>
    <row r="212" spans="7:19" x14ac:dyDescent="0.35">
      <c r="G212" s="4"/>
      <c r="S212" s="3"/>
    </row>
    <row r="213" spans="7:19" x14ac:dyDescent="0.35">
      <c r="G213" s="4"/>
      <c r="S213" s="3"/>
    </row>
    <row r="214" spans="7:19" x14ac:dyDescent="0.35">
      <c r="G214" s="4"/>
      <c r="S214" s="3"/>
    </row>
    <row r="215" spans="7:19" x14ac:dyDescent="0.35">
      <c r="G215" s="4"/>
      <c r="S215" s="3"/>
    </row>
    <row r="216" spans="7:19" x14ac:dyDescent="0.35">
      <c r="G216" s="5"/>
    </row>
    <row r="217" spans="7:19" x14ac:dyDescent="0.35">
      <c r="G217" s="5"/>
    </row>
    <row r="218" spans="7:19" x14ac:dyDescent="0.35">
      <c r="G218" s="5"/>
    </row>
    <row r="219" spans="7:19" x14ac:dyDescent="0.35">
      <c r="G219" s="4"/>
    </row>
    <row r="220" spans="7:19" x14ac:dyDescent="0.35">
      <c r="G220" s="4"/>
    </row>
    <row r="221" spans="7:19" x14ac:dyDescent="0.35">
      <c r="G221" s="4"/>
    </row>
    <row r="222" spans="7:19" x14ac:dyDescent="0.35">
      <c r="G222" s="4"/>
    </row>
    <row r="223" spans="7:19" x14ac:dyDescent="0.35">
      <c r="G223" s="4"/>
    </row>
    <row r="224" spans="7:19" x14ac:dyDescent="0.35">
      <c r="G224" s="4"/>
    </row>
    <row r="225" spans="7:7" x14ac:dyDescent="0.35">
      <c r="G225" s="5"/>
    </row>
    <row r="226" spans="7:7" x14ac:dyDescent="0.35">
      <c r="G226" s="5"/>
    </row>
    <row r="227" spans="7:7" x14ac:dyDescent="0.35">
      <c r="G227" s="5"/>
    </row>
    <row r="228" spans="7:7" x14ac:dyDescent="0.35">
      <c r="G228" s="5"/>
    </row>
    <row r="229" spans="7:7" x14ac:dyDescent="0.35">
      <c r="G229" s="5"/>
    </row>
    <row r="230" spans="7:7" x14ac:dyDescent="0.35">
      <c r="G230" s="5"/>
    </row>
    <row r="231" spans="7:7" x14ac:dyDescent="0.35">
      <c r="G231" s="4"/>
    </row>
    <row r="232" spans="7:7" x14ac:dyDescent="0.35">
      <c r="G232" s="4"/>
    </row>
    <row r="233" spans="7:7" x14ac:dyDescent="0.35">
      <c r="G233" s="4"/>
    </row>
    <row r="234" spans="7:7" x14ac:dyDescent="0.35">
      <c r="G234" s="5"/>
    </row>
    <row r="235" spans="7:7" x14ac:dyDescent="0.35">
      <c r="G235" s="5"/>
    </row>
    <row r="236" spans="7:7" x14ac:dyDescent="0.35">
      <c r="G236" s="4"/>
    </row>
    <row r="237" spans="7:7" x14ac:dyDescent="0.35">
      <c r="G237" s="5"/>
    </row>
    <row r="238" spans="7:7" x14ac:dyDescent="0.35">
      <c r="G238" s="5"/>
    </row>
    <row r="239" spans="7:7" x14ac:dyDescent="0.35">
      <c r="G239" s="5"/>
    </row>
    <row r="240" spans="7:7" x14ac:dyDescent="0.35">
      <c r="G240" s="4"/>
    </row>
    <row r="241" spans="7:7" x14ac:dyDescent="0.35">
      <c r="G241" s="4"/>
    </row>
    <row r="242" spans="7:7" x14ac:dyDescent="0.35">
      <c r="G242" s="4"/>
    </row>
    <row r="243" spans="7:7" x14ac:dyDescent="0.35">
      <c r="G243" s="4"/>
    </row>
    <row r="244" spans="7:7" x14ac:dyDescent="0.35">
      <c r="G244" s="4"/>
    </row>
    <row r="245" spans="7:7" x14ac:dyDescent="0.35">
      <c r="G245" s="4"/>
    </row>
    <row r="246" spans="7:7" x14ac:dyDescent="0.35">
      <c r="G246" s="5"/>
    </row>
    <row r="247" spans="7:7" x14ac:dyDescent="0.35">
      <c r="G247" s="5"/>
    </row>
    <row r="248" spans="7:7" x14ac:dyDescent="0.35">
      <c r="G248" s="5"/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Brain GSH_GSSG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reference</cp:lastModifiedBy>
  <dcterms:created xsi:type="dcterms:W3CDTF">2016-11-18T22:10:08Z</dcterms:created>
  <dcterms:modified xsi:type="dcterms:W3CDTF">2018-03-05T22:36:40Z</dcterms:modified>
</cp:coreProperties>
</file>