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bd0dd052dcf49e10/Documents/GitHub_Local/kenai_salmon_data/other/input/harvest_trends/"/>
    </mc:Choice>
  </mc:AlternateContent>
  <xr:revisionPtr revIDLastSave="7" documentId="11_33C038703B26CEE1529680F98708E3625E5FEFA4" xr6:coauthVersionLast="47" xr6:coauthVersionMax="47" xr10:uidLastSave="{28330AB4-9304-41AA-90B2-3C13D8D9A8D4}"/>
  <bookViews>
    <workbookView xWindow="390" yWindow="390" windowWidth="26790" windowHeight="14865" tabRatio="500" activeTab="1" xr2:uid="{00000000-000D-0000-FFFF-FFFF00000000}"/>
  </bookViews>
  <sheets>
    <sheet name="Form Responses 1" sheetId="1" r:id="rId1"/>
    <sheet name="KR + RR_ Esc,Comm,Harvest"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2" i="2" l="1"/>
  <c r="I42" i="2"/>
  <c r="D42" i="2"/>
  <c r="E42" i="2"/>
  <c r="N41" i="2"/>
  <c r="I41" i="2"/>
  <c r="D41" i="2"/>
  <c r="E41" i="2"/>
  <c r="N40" i="2"/>
  <c r="I40" i="2"/>
  <c r="D40" i="2"/>
  <c r="E40" i="2"/>
  <c r="N39" i="2"/>
  <c r="I39" i="2"/>
  <c r="C39" i="2"/>
  <c r="E39" i="2"/>
  <c r="N38" i="2"/>
  <c r="I38" i="2"/>
  <c r="C38" i="2"/>
  <c r="E38" i="2"/>
  <c r="N37" i="2"/>
  <c r="I37" i="2"/>
  <c r="C37" i="2"/>
  <c r="E37" i="2"/>
  <c r="N36" i="2"/>
  <c r="I36" i="2"/>
  <c r="C36" i="2"/>
  <c r="E36" i="2"/>
  <c r="N35" i="2"/>
  <c r="I35" i="2"/>
  <c r="E35" i="2"/>
  <c r="N34" i="2"/>
  <c r="I34" i="2"/>
  <c r="E34" i="2"/>
  <c r="N33" i="2"/>
  <c r="I33" i="2"/>
  <c r="E33" i="2"/>
  <c r="N32" i="2"/>
  <c r="I32" i="2"/>
  <c r="E32" i="2"/>
  <c r="N31" i="2"/>
  <c r="I31" i="2"/>
  <c r="E31" i="2"/>
  <c r="N30" i="2"/>
  <c r="I30" i="2"/>
  <c r="E30" i="2"/>
  <c r="N29" i="2"/>
  <c r="I29" i="2"/>
  <c r="E29" i="2"/>
  <c r="N28" i="2"/>
  <c r="I28" i="2"/>
  <c r="E28" i="2"/>
  <c r="N27" i="2"/>
  <c r="I27" i="2"/>
  <c r="E27" i="2"/>
  <c r="N26" i="2"/>
  <c r="I26" i="2"/>
  <c r="E26" i="2"/>
  <c r="N25" i="2"/>
  <c r="I25" i="2"/>
  <c r="E25" i="2"/>
  <c r="N24" i="2"/>
  <c r="I24" i="2"/>
  <c r="E24" i="2"/>
  <c r="N23" i="2"/>
  <c r="I23" i="2"/>
  <c r="E23" i="2"/>
  <c r="N22" i="2"/>
  <c r="I22" i="2"/>
  <c r="E22" i="2"/>
  <c r="N21" i="2"/>
  <c r="I21" i="2"/>
  <c r="E21" i="2"/>
  <c r="N20" i="2"/>
  <c r="I20" i="2"/>
  <c r="E20" i="2"/>
  <c r="N19" i="2"/>
  <c r="I19" i="2"/>
  <c r="E19" i="2"/>
  <c r="N18" i="2"/>
  <c r="I18" i="2"/>
  <c r="E18" i="2"/>
  <c r="N17" i="2"/>
  <c r="I17" i="2"/>
  <c r="E17" i="2"/>
  <c r="N16" i="2"/>
  <c r="I16" i="2"/>
  <c r="E16" i="2"/>
  <c r="N15" i="2"/>
  <c r="I15" i="2"/>
  <c r="E15" i="2"/>
  <c r="N14" i="2"/>
  <c r="I14" i="2"/>
  <c r="E14" i="2"/>
  <c r="N13" i="2"/>
  <c r="I13" i="2"/>
  <c r="E13" i="2"/>
  <c r="N12" i="2"/>
  <c r="I12" i="2"/>
  <c r="E12" i="2"/>
  <c r="N11" i="2"/>
  <c r="I11" i="2"/>
  <c r="E11" i="2"/>
  <c r="N10" i="2"/>
  <c r="I10" i="2"/>
  <c r="E10" i="2"/>
  <c r="N9" i="2"/>
  <c r="I9" i="2"/>
  <c r="E9" i="2"/>
  <c r="N8" i="2"/>
  <c r="I8" i="2"/>
  <c r="E8" i="2"/>
  <c r="N7" i="2"/>
  <c r="I7" i="2"/>
  <c r="E7" i="2"/>
  <c r="N6" i="2"/>
  <c r="I6" i="2"/>
  <c r="E6" i="2"/>
  <c r="N5" i="2"/>
  <c r="I5" i="2"/>
  <c r="E5" i="2"/>
  <c r="N4" i="2"/>
  <c r="I4" i="2"/>
  <c r="E4" i="2"/>
  <c r="N3" i="2"/>
  <c r="I3" i="2"/>
  <c r="E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0100-000001000000}">
      <text>
        <r>
          <rPr>
            <sz val="11"/>
            <color rgb="FF000000"/>
            <rFont val="Calibri"/>
          </rPr>
          <t>EPSCoR SCTC:
Switch from Bendix to DIDSON sonar. I'll look to see if any of the newer reports have updated DIDSON numbers for all of these. That will just change escapement counts, but I'll take a look to make sure all is good.</t>
        </r>
      </text>
    </comment>
  </commentList>
</comments>
</file>

<file path=xl/sharedStrings.xml><?xml version="1.0" encoding="utf-8"?>
<sst xmlns="http://schemas.openxmlformats.org/spreadsheetml/2006/main" count="26" uniqueCount="18">
  <si>
    <t>Timestamp</t>
  </si>
  <si>
    <t>Untitled Question</t>
  </si>
  <si>
    <t>Kenai River Late Run</t>
  </si>
  <si>
    <t>Russian River Early Run</t>
  </si>
  <si>
    <t>Russian River Late Run</t>
  </si>
  <si>
    <t>Year</t>
  </si>
  <si>
    <t>Escapement</t>
  </si>
  <si>
    <t>Commfish</t>
  </si>
  <si>
    <t>Other Harvest (Sport + Personal Use)</t>
  </si>
  <si>
    <t>Total</t>
  </si>
  <si>
    <t>Sport Harvest</t>
  </si>
  <si>
    <t>2013-2015</t>
  </si>
  <si>
    <t>Russian River Data, Kenai River Sport, Escapement + Dipnet info:</t>
  </si>
  <si>
    <t>Begich, R. N., J. A. Pawluk, J. L. Cope, and S. K. Simons, 2017. 2014–2015 Annual Management Report and 2016 sport fisheries overview for Northern Kenai Peninsula: fisheries under consideration by the Alaska Board of Fisheries, 2017. Alaska Department of Fish and Game, Fishery Management Report No. 17-06, Anchorage. http://www.adfg.alaska.gov/FedAidPDFs/FMR17-06.pdf</t>
  </si>
  <si>
    <t>Shields, P., and A. Dupuis. 2016. Upper Cook Inlet commercial fisheries annual management report, 2015. Alaska Department of Fish and Game, Fishery Management Report No. 16-14, Anchorage.</t>
  </si>
  <si>
    <t>http://www.adfg.alaska.gov/FedAidPDFs/FMR16-14.pdf</t>
  </si>
  <si>
    <t>USED UCI Comm. Fish Annual Management Report, 2013. Shields &amp; Dupuis. FMR No. 13-21. pp173-</t>
  </si>
  <si>
    <t>20 year avg for comm fish and total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</si>
</sst>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6" x14ac:knownFonts="1">
    <font>
      <sz val="11"/>
      <color rgb="FF000000"/>
      <name val="Calibri"/>
    </font>
    <font>
      <sz val="11"/>
      <name val="Calibri"/>
    </font>
    <font>
      <sz val="10"/>
      <color rgb="FF000000"/>
      <name val="Calibri"/>
    </font>
    <font>
      <b/>
      <i/>
      <sz val="11"/>
      <color rgb="FF000000"/>
      <name val="Calibri"/>
    </font>
    <font>
      <b/>
      <sz val="11"/>
      <color rgb="FF000000"/>
      <name val="Calibri"/>
    </font>
    <font>
      <u/>
      <sz val="11"/>
      <color rgb="FF000000"/>
      <name val="Calibri"/>
    </font>
  </fonts>
  <fills count="5">
    <fill>
      <patternFill patternType="none"/>
    </fill>
    <fill>
      <patternFill patternType="gray125"/>
    </fill>
    <fill>
      <patternFill patternType="solid">
        <fgColor rgb="FFE2EFD9"/>
        <bgColor rgb="FFE2EFD9"/>
      </patternFill>
    </fill>
    <fill>
      <patternFill patternType="solid">
        <fgColor rgb="FFDEEAF6"/>
        <bgColor rgb="FFDEEAF6"/>
      </patternFill>
    </fill>
    <fill>
      <patternFill patternType="solid">
        <fgColor rgb="FFFEF2CB"/>
        <bgColor rgb="FFFEF2CB"/>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5B9BD5"/>
      </top>
      <bottom style="double">
        <color rgb="FF5B9BD5"/>
      </bottom>
      <diagonal/>
    </border>
    <border>
      <left/>
      <right/>
      <top style="thin">
        <color rgb="FF5B9BD5"/>
      </top>
      <bottom style="double">
        <color rgb="FF5B9BD5"/>
      </bottom>
      <diagonal/>
    </border>
    <border>
      <left/>
      <right/>
      <top style="thin">
        <color rgb="FF5B9BD5"/>
      </top>
      <bottom/>
      <diagonal/>
    </border>
    <border>
      <left/>
      <right style="thin">
        <color rgb="FF000000"/>
      </right>
      <top style="thin">
        <color rgb="FF5B9BD5"/>
      </top>
      <bottom style="double">
        <color rgb="FF5B9BD5"/>
      </bottom>
      <diagonal/>
    </border>
    <border>
      <left style="thin">
        <color rgb="FF000000"/>
      </left>
      <right/>
      <top/>
      <bottom/>
      <diagonal/>
    </border>
    <border>
      <left/>
      <right style="thin">
        <color rgb="FF000000"/>
      </right>
      <top/>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000000"/>
      </left>
      <right/>
      <top/>
      <bottom style="thick">
        <color rgb="FF000000"/>
      </bottom>
      <diagonal/>
    </border>
    <border>
      <left/>
      <right/>
      <top/>
      <bottom style="thick">
        <color rgb="FF000000"/>
      </bottom>
      <diagonal/>
    </border>
  </borders>
  <cellStyleXfs count="1">
    <xf numFmtId="0" fontId="0" fillId="0" borderId="0"/>
  </cellStyleXfs>
  <cellXfs count="23">
    <xf numFmtId="0" fontId="0" fillId="0" borderId="0" xfId="0"/>
    <xf numFmtId="0" fontId="1" fillId="0" borderId="0" xfId="0" applyFont="1"/>
    <xf numFmtId="0" fontId="0" fillId="2" borderId="0" xfId="0" applyFill="1"/>
    <xf numFmtId="0" fontId="0" fillId="3" borderId="1" xfId="0" applyFill="1" applyBorder="1"/>
    <xf numFmtId="0" fontId="0" fillId="3" borderId="2" xfId="0" applyFill="1" applyBorder="1"/>
    <xf numFmtId="0" fontId="2" fillId="4" borderId="2" xfId="0" applyFont="1" applyFill="1" applyBorder="1"/>
    <xf numFmtId="0" fontId="0" fillId="4" borderId="2" xfId="0" applyFill="1" applyBorder="1"/>
    <xf numFmtId="0" fontId="0" fillId="4" borderId="3" xfId="0" applyFill="1" applyBorder="1"/>
    <xf numFmtId="0" fontId="0" fillId="0" borderId="8" xfId="0" applyBorder="1"/>
    <xf numFmtId="0" fontId="0" fillId="0" borderId="9" xfId="0" applyBorder="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5" fillId="0" borderId="0" xfId="0" applyFont="1"/>
    <xf numFmtId="0" fontId="0" fillId="0" borderId="0" xfId="0" applyAlignment="1">
      <alignment wrapText="1"/>
    </xf>
    <xf numFmtId="0" fontId="3" fillId="0" borderId="4" xfId="0" applyFont="1" applyBorder="1" applyAlignment="1">
      <alignment wrapText="1"/>
    </xf>
    <xf numFmtId="0" fontId="4" fillId="0" borderId="5"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95250</xdr:colOff>
      <xdr:row>0</xdr:row>
      <xdr:rowOff>38100</xdr:rowOff>
    </xdr:from>
    <xdr:to>
      <xdr:col>18</xdr:col>
      <xdr:colOff>571500</xdr:colOff>
      <xdr:row>40</xdr:row>
      <xdr:rowOff>85725</xdr:rowOff>
    </xdr:to>
    <xdr:sp macro="" textlink="">
      <xdr:nvSpPr>
        <xdr:cNvPr id="3" name="Shape 3">
          <a:extLst>
            <a:ext uri="{FF2B5EF4-FFF2-40B4-BE49-F238E27FC236}">
              <a16:creationId xmlns:a16="http://schemas.microsoft.com/office/drawing/2014/main" id="{00000000-0008-0000-0100-000003000000}"/>
            </a:ext>
          </a:extLst>
        </xdr:cNvPr>
        <xdr:cNvSpPr txBox="1"/>
      </xdr:nvSpPr>
      <xdr:spPr>
        <a:xfrm>
          <a:off x="4226812" y="331950"/>
          <a:ext cx="2238374" cy="6896100"/>
        </a:xfrm>
        <a:prstGeom prst="rect">
          <a:avLst/>
        </a:prstGeom>
        <a:solidFill>
          <a:schemeClr val="lt1"/>
        </a:solidFill>
        <a:ln w="9525" cap="flat" cmpd="sng">
          <a:solidFill>
            <a:schemeClr val="dk1"/>
          </a:solidFill>
          <a:prstDash val="solid"/>
          <a:round/>
          <a:headEnd type="none" w="med" len="med"/>
          <a:tailEnd type="none" w="med" len="med"/>
        </a:ln>
      </xdr:spPr>
      <xdr:txBody>
        <a:bodyPr wrap="square" lIns="91425" tIns="45700" rIns="91425" bIns="45700" anchor="t" anchorCtr="0">
          <a:noAutofit/>
        </a:bodyPr>
        <a:lstStyle/>
        <a:p>
          <a:pPr lvl="0">
            <a:spcBef>
              <a:spcPts val="0"/>
            </a:spcBef>
            <a:buNone/>
          </a:pPr>
          <a:r>
            <a:rPr lang="en-US" sz="1100" b="1">
              <a:solidFill>
                <a:schemeClr val="dk1"/>
              </a:solidFill>
              <a:latin typeface="Times New Roman"/>
              <a:ea typeface="Times New Roman"/>
              <a:cs typeface="Times New Roman"/>
              <a:sym typeface="Times New Roman"/>
            </a:rPr>
            <a:t>Data retrieved from:</a:t>
          </a:r>
        </a:p>
        <a:p>
          <a:pPr lvl="0">
            <a:spcBef>
              <a:spcPts val="0"/>
            </a:spcBef>
            <a:buNone/>
          </a:pPr>
          <a:endParaRPr sz="1100">
            <a:latin typeface="Times New Roman"/>
            <a:ea typeface="Times New Roman"/>
            <a:cs typeface="Times New Roman"/>
            <a:sym typeface="Times New Roman"/>
          </a:endParaRPr>
        </a:p>
        <a:p>
          <a:pPr lvl="0">
            <a:spcBef>
              <a:spcPts val="0"/>
            </a:spcBef>
            <a:buNone/>
          </a:pPr>
          <a:r>
            <a:rPr lang="en-US" sz="1100">
              <a:solidFill>
                <a:schemeClr val="dk1"/>
              </a:solidFill>
              <a:latin typeface="Times New Roman"/>
              <a:ea typeface="Times New Roman"/>
              <a:cs typeface="Times New Roman"/>
              <a:sym typeface="Times New Roman"/>
            </a:rPr>
            <a:t>1976-2008: </a:t>
          </a:r>
        </a:p>
        <a:p>
          <a:pPr lvl="0">
            <a:spcBef>
              <a:spcPts val="0"/>
            </a:spcBef>
            <a:buNone/>
          </a:pPr>
          <a:r>
            <a:rPr lang="en-US" sz="1100">
              <a:solidFill>
                <a:schemeClr val="dk1"/>
              </a:solidFill>
              <a:latin typeface="Times New Roman"/>
              <a:ea typeface="Times New Roman"/>
              <a:cs typeface="Times New Roman"/>
              <a:sym typeface="Times New Roman"/>
            </a:rPr>
            <a:t>Tobias T and TM Willette (2013) An Estimate of Total Run of Sockeye Salmon to Upper Cook Inlet, Alaska, 1976-2008. Alaska Department of Fish and Game, Division of Commercial Fisheries, Regional Information Report 2A13-02, Anchorage.</a:t>
          </a:r>
        </a:p>
        <a:p>
          <a:pPr lvl="0">
            <a:spcBef>
              <a:spcPts val="0"/>
            </a:spcBef>
            <a:buNone/>
          </a:pPr>
          <a:endParaRPr sz="1100">
            <a:latin typeface="Times New Roman"/>
            <a:ea typeface="Times New Roman"/>
            <a:cs typeface="Times New Roman"/>
            <a:sym typeface="Times New Roman"/>
          </a:endParaRPr>
        </a:p>
        <a:p>
          <a:pPr lvl="0">
            <a:spcBef>
              <a:spcPts val="0"/>
            </a:spcBef>
            <a:buNone/>
          </a:pPr>
          <a:r>
            <a:rPr lang="en-US" sz="1100">
              <a:solidFill>
                <a:schemeClr val="dk1"/>
              </a:solidFill>
              <a:latin typeface="Times New Roman"/>
              <a:ea typeface="Times New Roman"/>
              <a:cs typeface="Times New Roman"/>
              <a:sym typeface="Times New Roman"/>
            </a:rPr>
            <a:t>2009:</a:t>
          </a:r>
        </a:p>
        <a:p>
          <a:pPr lvl="0">
            <a:spcBef>
              <a:spcPts val="0"/>
            </a:spcBef>
            <a:buNone/>
          </a:pPr>
          <a:r>
            <a:rPr lang="en-US" sz="1100">
              <a:solidFill>
                <a:schemeClr val="dk1"/>
              </a:solidFill>
              <a:latin typeface="Times New Roman"/>
              <a:ea typeface="Times New Roman"/>
              <a:cs typeface="Times New Roman"/>
              <a:sym typeface="Times New Roman"/>
            </a:rPr>
            <a:t>Tobias TM and TM Willette (2012) Abundance, age, sex, and size of Chinook, sockeye, coho, and chum salmon returning to Upper Cook Inlet, Alaska, 2009. Alaska Department of Fish and Game, Fishery Data Series No. 12-11, Anchorage.</a:t>
          </a:r>
        </a:p>
        <a:p>
          <a:pPr lvl="0">
            <a:spcBef>
              <a:spcPts val="0"/>
            </a:spcBef>
            <a:buNone/>
          </a:pPr>
          <a:endParaRPr sz="1100">
            <a:latin typeface="Times New Roman"/>
            <a:ea typeface="Times New Roman"/>
            <a:cs typeface="Times New Roman"/>
            <a:sym typeface="Times New Roman"/>
          </a:endParaRPr>
        </a:p>
        <a:p>
          <a:pPr lvl="0">
            <a:spcBef>
              <a:spcPts val="0"/>
            </a:spcBef>
            <a:buNone/>
          </a:pPr>
          <a:r>
            <a:rPr lang="en-US" sz="1100">
              <a:solidFill>
                <a:schemeClr val="dk1"/>
              </a:solidFill>
              <a:latin typeface="Times New Roman"/>
              <a:ea typeface="Times New Roman"/>
              <a:cs typeface="Times New Roman"/>
              <a:sym typeface="Times New Roman"/>
            </a:rPr>
            <a:t>2010:</a:t>
          </a:r>
        </a:p>
        <a:p>
          <a:pPr lvl="0">
            <a:spcBef>
              <a:spcPts val="0"/>
            </a:spcBef>
            <a:buNone/>
          </a:pPr>
          <a:r>
            <a:rPr lang="en-US" sz="1100">
              <a:solidFill>
                <a:schemeClr val="dk1"/>
              </a:solidFill>
              <a:latin typeface="Times New Roman"/>
              <a:ea typeface="Times New Roman"/>
              <a:cs typeface="Times New Roman"/>
              <a:sym typeface="Times New Roman"/>
            </a:rPr>
            <a:t>Tobias TM and TM Willette (2012) Abundance, age, sex, and size of Chinook, sockeye, coho and chum salmon returning to Upper Cook Inlet, Alaska, 2010. Alaska Department of Fish and Game, Fishery Data Series No. 12-14, Anchorage.</a:t>
          </a:r>
        </a:p>
        <a:p>
          <a:pPr lvl="0">
            <a:spcBef>
              <a:spcPts val="0"/>
            </a:spcBef>
            <a:buNone/>
          </a:pPr>
          <a:endParaRPr sz="1100">
            <a:latin typeface="Times New Roman"/>
            <a:ea typeface="Times New Roman"/>
            <a:cs typeface="Times New Roman"/>
            <a:sym typeface="Times New Roman"/>
          </a:endParaRPr>
        </a:p>
        <a:p>
          <a:pPr lvl="0">
            <a:spcBef>
              <a:spcPts val="0"/>
            </a:spcBef>
            <a:buNone/>
          </a:pPr>
          <a:r>
            <a:rPr lang="en-US" sz="1100">
              <a:solidFill>
                <a:schemeClr val="dk1"/>
              </a:solidFill>
              <a:latin typeface="Times New Roman"/>
              <a:ea typeface="Times New Roman"/>
              <a:cs typeface="Times New Roman"/>
              <a:sym typeface="Times New Roman"/>
            </a:rPr>
            <a:t>2011:</a:t>
          </a:r>
        </a:p>
        <a:p>
          <a:pPr lvl="0">
            <a:spcBef>
              <a:spcPts val="0"/>
            </a:spcBef>
            <a:buNone/>
          </a:pPr>
          <a:r>
            <a:rPr lang="en-US" sz="1100">
              <a:solidFill>
                <a:schemeClr val="dk1"/>
              </a:solidFill>
              <a:latin typeface="Times New Roman"/>
              <a:ea typeface="Times New Roman"/>
              <a:cs typeface="Times New Roman"/>
              <a:sym typeface="Times New Roman"/>
            </a:rPr>
            <a:t>Tobias TM, WM Gist, and TM Willette (2013) Abundance, age, sex, and size of Chinook, sockeye, coho, and chum salmon returning to Upper Cook Inlet, Alaska, 2011. Alaska Department of Fish and Game, Fishery Data Series No. 13-49, Anchorage. </a:t>
          </a:r>
        </a:p>
        <a:p>
          <a:pPr lvl="0">
            <a:spcBef>
              <a:spcPts val="0"/>
            </a:spcBef>
            <a:buNone/>
          </a:pPr>
          <a:endParaRPr sz="1100">
            <a:latin typeface="Times New Roman"/>
            <a:ea typeface="Times New Roman"/>
            <a:cs typeface="Times New Roman"/>
            <a:sym typeface="Times New Roman"/>
          </a:endParaRPr>
        </a:p>
        <a:p>
          <a:pPr lvl="0">
            <a:spcBef>
              <a:spcPts val="0"/>
            </a:spcBef>
            <a:buNone/>
          </a:pPr>
          <a:r>
            <a:rPr lang="en-US" sz="1100">
              <a:solidFill>
                <a:schemeClr val="dk1"/>
              </a:solidFill>
              <a:latin typeface="Times New Roman"/>
              <a:ea typeface="Times New Roman"/>
              <a:cs typeface="Times New Roman"/>
              <a:sym typeface="Times New Roman"/>
            </a:rPr>
            <a:t>2012: used same percentages as 2011 (see above report)</a:t>
          </a:r>
        </a:p>
      </xdr:txBody>
    </xdr:sp>
    <xdr:clientData fLocksWithSheet="0"/>
  </xdr:twoCellAnchor>
  <xdr:twoCellAnchor>
    <xdr:from>
      <xdr:col>19</xdr:col>
      <xdr:colOff>19050</xdr:colOff>
      <xdr:row>0</xdr:row>
      <xdr:rowOff>38100</xdr:rowOff>
    </xdr:from>
    <xdr:to>
      <xdr:col>35</xdr:col>
      <xdr:colOff>533400</xdr:colOff>
      <xdr:row>94</xdr:row>
      <xdr:rowOff>85725</xdr:rowOff>
    </xdr:to>
    <xdr:sp macro="" textlink="">
      <xdr:nvSpPr>
        <xdr:cNvPr id="4" name="Shape 4">
          <a:extLst>
            <a:ext uri="{FF2B5EF4-FFF2-40B4-BE49-F238E27FC236}">
              <a16:creationId xmlns:a16="http://schemas.microsoft.com/office/drawing/2014/main" id="{00000000-0008-0000-0100-000004000000}"/>
            </a:ext>
          </a:extLst>
        </xdr:cNvPr>
        <xdr:cNvSpPr txBox="1"/>
      </xdr:nvSpPr>
      <xdr:spPr>
        <a:xfrm>
          <a:off x="369187" y="0"/>
          <a:ext cx="9953624" cy="7559999"/>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lvl="0">
            <a:spcBef>
              <a:spcPts val="0"/>
            </a:spcBef>
            <a:buNone/>
          </a:pPr>
          <a:r>
            <a:rPr lang="en-US" sz="1000" b="1">
              <a:solidFill>
                <a:schemeClr val="dk1"/>
              </a:solidFill>
              <a:latin typeface="Times New Roman"/>
              <a:ea typeface="Times New Roman"/>
              <a:cs typeface="Times New Roman"/>
              <a:sym typeface="Times New Roman"/>
            </a:rPr>
            <a:t>Data Retrieved From [in order by year 1970-present]:</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(1970) Studies on the Russian River Red Salmon Sport Fishery. Alaska Department of Fish and Game, Federal Aid in Fish Restoration, Annual Report of Progress, 1969-1970. Project F-9-2, 11: 129-134.</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(1971) Studies on the Russian River Red Salmon Sport Fishery. Alaska Department of Fish and Game, Federal Aid in Fish Restoration, Annual Report of Progress, 1970-1971. Project F-9-3, 12(G-II):79-89.</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(1972) Studies on the Russian River Red Salmon Sport Fishery. Alaska Department of Fish and Game, Sport Fish Investigations of Alaska, Sport Fish Studies, 1971-1972. Project F-9-4, 13(G-II).</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Nelson DC (1973) Studies on Russian River Red Salmon Sport Fishery. Alaska Department of Fish and Game. Federal Aid in Fish Restoration, Annual Report of Progress, 1972-1973. Project F-9-5.</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(1974) Studies on the Russian River Red Salmon Sport Fishery. Alaska Department of Fish and Game. Federal Aid In Fish Restoration, Annual Report of Progress 1973-1974. Project F-9-6, 15 (G-II): 21-47.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(1975) Russian River Red Salmon Study. Alaska Department of Fish and Game. Federal Aid In Fish Restoration, Annual Report of Progress. 1974-1975. Project  F-9-7, 16 (AFS 44-1): 1-40.</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(1976) Russian River Red Salmon Study. Alaska Department of Fish and Game. Federal Aid In Fish Restoration, Annual Report of Progress. 1975-1976. Project F-9-8, 17(AFS 44-2): 1-68.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(1977) Russian River Red Salmon Study. Alaska Department of Fish and Game. Federal Aid In Fish Restoration, Annual Report of Progress. 1976-1977. Project F-9-9, 18(AFS 44-3): 1-54.</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(1979) Russian River Red Salmon Study. Alaska Department of Fish and Game. Federal Aid In Fish Restoration, Annual Report of Progress. 1978-1979. Project F-9-11, 20(AFS 44-5): 1-60.</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(1982) Russian River Red Salmon Study. Alaska Department of Fish and Game. Federal Aid In Fish Restoration, Annual Report of  Progress. 1981-1982. F-9-14, 23(AFS 44-8): 1-48.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(1984) Russian River Red Salmon Study. Alaska Department of Fish and Game. Federal Aid In Fish Restoration, Annual Report of Progress. 1983-1984. F-9-16, 25(G-II-C): 1-66.</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(1985) Russian River Red Salmon Study. Alaska Department of Fish and Game. Federal Aid In Fish Restoration, Annual Report of Progress. 1984-1985. F-9-17, 26(G-II-C): 1-65.</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(1986) Russian River Red Salmon Study. Alaska Department of Fish and Game. Federal Aid In Fish Restoration, Annual Report of Progress. 1985-1986. F-10-1, 27(S-32): 1-64.</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Athons D and McBride D (1987) Catch and Effort Statistics for the Sockeye Salmon (</a:t>
          </a:r>
          <a:r>
            <a:rPr lang="en-US" sz="1000" i="1">
              <a:solidFill>
                <a:schemeClr val="dk1"/>
              </a:solidFill>
              <a:latin typeface="Times New Roman"/>
              <a:ea typeface="Times New Roman"/>
              <a:cs typeface="Times New Roman"/>
              <a:sym typeface="Times New Roman"/>
            </a:rPr>
            <a:t>Oncorhynchus nerka</a:t>
          </a:r>
          <a:r>
            <a:rPr lang="en-US" sz="1000">
              <a:solidFill>
                <a:schemeClr val="dk1"/>
              </a:solidFill>
              <a:latin typeface="Times New Roman"/>
              <a:ea typeface="Times New Roman"/>
              <a:cs typeface="Times New Roman"/>
              <a:sym typeface="Times New Roman"/>
            </a:rPr>
            <a:t>) Sport Fishery in the Russian River with Estimates of Escapement, 1986. Alaska Department of Fish and Game. Federal Aid In Fish Restoration. Project F-10-2. Fishery Data Series 7: 1-37.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Hammarstrom S and Athons D (1987) Catch and Effort Statistics for the Sockeye Salmon </a:t>
          </a:r>
          <a:r>
            <a:rPr lang="en-US" sz="1000" i="1">
              <a:solidFill>
                <a:schemeClr val="dk1"/>
              </a:solidFill>
              <a:latin typeface="Times New Roman"/>
              <a:ea typeface="Times New Roman"/>
              <a:cs typeface="Times New Roman"/>
              <a:sym typeface="Times New Roman"/>
            </a:rPr>
            <a:t>Oncorhynchus nerka</a:t>
          </a:r>
          <a:r>
            <a:rPr lang="en-US" sz="1000">
              <a:solidFill>
                <a:schemeClr val="dk1"/>
              </a:solidFill>
              <a:latin typeface="Times New Roman"/>
              <a:ea typeface="Times New Roman"/>
              <a:cs typeface="Times New Roman"/>
              <a:sym typeface="Times New Roman"/>
            </a:rPr>
            <a:t> Sport Fishery in the Russian River with Estimates of Escapement, 1987. Alaska Department of Fish and Game. Federal Aid In Fish Restoration. Project F-10-3. Fishery Data Series 41: 1-41.</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Hammarstrom S and Athons D (1988) Catch and Effort Statistics for the Sockeye Salmon Sport Fishery in the Russian River with Estimates of Escapement, 1988. Alaska Department of Fish and Game. Federal Aid In Fish Restoration. Project F-10-4. Fishery Data Series 88: 1-42.</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Carlon J and Vincent-Lang D (1990) Catch and Effort Statistics for the Sockeye Salmon Sport Fishery in the Russian River with Estimates of Escapement, 1989. Alaska Department of Fish and Game. Federal Aid in Fish Restoration. Project F-10-5. Fishery Data Series 90(21): 1-53.</a:t>
          </a:r>
        </a:p>
        <a:p>
          <a:pPr lvl="0">
            <a:spcBef>
              <a:spcPts val="0"/>
            </a:spcBef>
            <a:buNone/>
          </a:pPr>
          <a:endParaRPr sz="10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Carlon J, Vincent-Lang D, Alexandersdottir M (1991) Catch and Effort Statistics for the Sockeye Salmon Sport Fishery in the Russian River with Estimates of Escapement, 1990. Alaska Department of Fish and Game. Federal Aid in Fish Restoration. Project F-10-6. Fishery Data Series 91(26): 1-92.</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Vincent-Lang D and Carlon J (1991) Development and Implementation of Escapement Goals for the Early Return of Sockeye Salmon to the Russian River, Alaska. Alaska Department of Fish and Game. Federal Aid in Fish Restoration. Project F-10-5. 91(1): 1-48.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 (1992) Catch and Effort Statistics for the Sockeye Salmon Sport Fishery During the Early Run to the Russian River with Estimates of Escapement, 1991. Alaska Department of Fish and Game. Federal Aid in Fish Restoration. Project F-10-7. Fishery Data Series 92(22): 1-57.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 (1992) Catch and Effort Statistics for the Sockeye Salmon Sport Fishery During the Late Run to the Russian River with Estimates of Escapement, 1991. Alaska Department of Fish and Game. Federal Aid in Fish Restoration. Project F-10-7. Fishery Data Series 92(39): 1-56.</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(1993) Catch and effort statistics for the sockeye salmon sport fishery during the early run to the Russian River with estimates of escapement, 1992. Alaska Department of Fish and Game, Fishery Data Series No. 93-28,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(1993) Catch and effort statistics for the sockeye salmon sport fishery during the late run to the Russian River with estimates of escapement, 1992. Alaska Department of Fish and Game, Fishery Data Series No. 93-35,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(1994) Catch and effort statistics for the sockeye salmon sport fishery during the early run to the Russian River with estimates of escapement, 1993. Alaska Department of Fish and Game, Fishery Data Series No. 94-16,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(1994) Catch and effort statistics for the sockeye salmon sport fishery during the late run to the Russian River with estimates of escapement, 1993. Alaska Department of Fish and Game, Fishery Data Series No. 94-15,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(1995) Catch and effort statistics for the sockeye salmon sport fishery during the early run to the Russian River with estimates of escapement, 1994. Alaska Department of Fish and Game, Fishery Data Series No. 95-11, Anchorage, AK.</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(1995) Catch and effort statistics for the sockeye salmon sport fishery during the late run to the Russian River with estimates of escapement, 1994. Alaska Department of Fish and Game, Fishery Data Series No. 95-10, Anchorage, AK.</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(1996) Catch and effort statistics for the sockeye salmon sport fishery during the early run to the Russian River with estimates of escapement, 1995. Alaska Department of Fish and Game, Fishery Data Series No. 96-38,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(1997) Catch and effort statistics for the sockeye salmon sport fishery during the late run to the Russian River with estimates of escapement, 1995. Alaska Department of Fish and Game, Fishery Data Series No. 97-1,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(1998) Catch and effort statistics for the sockeye salmon sport fishery during the early run to the Russian River with estimates of escapement, 1996. Alaska Department of Fish and Game, Fishery Data Series No. 98-1,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(1998) Catch and effort statistics for the sockeye salmon sport fishery during the late run to the Russian River with estimates of escapement, 1996. Alaska Department of Fish and Game, Fishery Data Series No. 98-7,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Bethe ML, LE Marsh, PBerkhahn and S Sonnichsen (2002) Area management report for the recreational fisheries of the Northern Kenai Peninsula, 1998-1999. Alaska Department of Fish and Game, Fishery Management Report No. 02-01,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Gamblin M, Marsh L, Berkhahn, P, Sonnichsen S (2004) Area management report for the recreational fisheries of the Northern Kenai Peninsula, 2000 and 2001. Alaska Department of Fish and Game, Fishery Management Report No. 04-04,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Begich RN and JA Pawluk (2007) 2007 Recreational fisheries overview and historic information for North Kenai Peninsula: fisheries under consideration by the Alaska Board of Fisheries, February 2008. Alaska Department of Fish and Game, Fishery Management Report No. 07-66,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Tobias TM, and Willette M (2010) Historical age and length composition of sockeye, Chinook, coho, and chum salmon in selected commercial fisheries and river escapements, 1979-2008, Upper Cook Inlet, Alaska. Alaska Department of Fish and Game, Special Publication No. 10-11,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Begich RN and JA Pawluk (2010) 2008-2010 Recreational fisheries overview and historical information for North Kenai Peninsula: fisheries under consideration by the Alaska Board of Fisheries, February 2011. Alaska Department of Fish and Game, Fishery Management Report No. 10-51, Anchorage.</a:t>
          </a:r>
        </a:p>
        <a:p>
          <a:pPr lvl="0">
            <a:spcBef>
              <a:spcPts val="0"/>
            </a:spcBef>
            <a:buNone/>
          </a:pPr>
          <a:endParaRPr sz="1100">
            <a:solidFill>
              <a:schemeClr val="dk1"/>
            </a:solidFill>
            <a:latin typeface="Times New Roman"/>
            <a:ea typeface="Times New Roman"/>
            <a:cs typeface="Times New Roman"/>
            <a:sym typeface="Times New Roman"/>
          </a:endParaRPr>
        </a:p>
      </xdr:txBody>
    </xdr:sp>
    <xdr:clientData fLocksWithSheet="0"/>
  </xdr:twoCellAnchor>
  <xdr:twoCellAnchor>
    <xdr:from>
      <xdr:col>36</xdr:col>
      <xdr:colOff>0</xdr:colOff>
      <xdr:row>0</xdr:row>
      <xdr:rowOff>47625</xdr:rowOff>
    </xdr:from>
    <xdr:to>
      <xdr:col>52</xdr:col>
      <xdr:colOff>514350</xdr:colOff>
      <xdr:row>100</xdr:row>
      <xdr:rowOff>142875</xdr:rowOff>
    </xdr:to>
    <xdr:sp macro="" textlink="">
      <xdr:nvSpPr>
        <xdr:cNvPr id="5" name="Shape 5">
          <a:extLst>
            <a:ext uri="{FF2B5EF4-FFF2-40B4-BE49-F238E27FC236}">
              <a16:creationId xmlns:a16="http://schemas.microsoft.com/office/drawing/2014/main" id="{00000000-0008-0000-0100-000005000000}"/>
            </a:ext>
          </a:extLst>
        </xdr:cNvPr>
        <xdr:cNvSpPr txBox="1"/>
      </xdr:nvSpPr>
      <xdr:spPr>
        <a:xfrm>
          <a:off x="369187" y="0"/>
          <a:ext cx="9953624" cy="7559999"/>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lvl="0">
            <a:spcBef>
              <a:spcPts val="0"/>
            </a:spcBef>
            <a:buNone/>
          </a:pPr>
          <a:r>
            <a:rPr lang="en-US" sz="1000" b="1">
              <a:solidFill>
                <a:schemeClr val="dk1"/>
              </a:solidFill>
              <a:latin typeface="Times New Roman"/>
              <a:ea typeface="Times New Roman"/>
              <a:cs typeface="Times New Roman"/>
              <a:sym typeface="Times New Roman"/>
            </a:rPr>
            <a:t>Data Retrieved From [in order by year 1970-present]:</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(1970) Studies on the Russian River Red Salmon Sport Fishery. Alaska Department of Fish and Game, Federal Aid in Fish Restoration, Annual Report of Progress, 1969-1970. Project F-9-2, 11: 129-134.</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(1971) Studies on the Russian River Red Salmon Sport Fishery. Alaska Department of Fish and Game, Federal Aid in Fish Restoration, Annual Report of Progress, 1970-1971. Project F-9-3, 12(G-II):79-89.</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Engel LJ (1972) Studies on the Russian River Red Salmon Sport Fishery. Alaska Department of Fish and Game, Sport Fish Investigations of Alaska, Sport Fish Studies, 1971-1972. Project F-9-4, 13(G-II).</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b="0">
              <a:solidFill>
                <a:schemeClr val="dk1"/>
              </a:solidFill>
              <a:latin typeface="Times New Roman"/>
              <a:ea typeface="Times New Roman"/>
              <a:cs typeface="Times New Roman"/>
              <a:sym typeface="Times New Roman"/>
            </a:rPr>
            <a:t>Nelson DC (1973) Studies on Russian River Red Salmon Sport Fishery. Alaska Department of Fish and Game. Federal Aid in Fish Restoration, Annual Report of Progress, 1972-1973. Project F-9-5.</a:t>
          </a:r>
        </a:p>
        <a:p>
          <a:pPr lvl="0">
            <a:spcBef>
              <a:spcPts val="0"/>
            </a:spcBef>
            <a:buNone/>
          </a:pPr>
          <a:endParaRPr sz="1000" b="0">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(1974) Studies on the Russian River Red Salmon Sport Fishery. Alaska Department of Fish and Game. Federal Aid In Fish Restoration, Annual Report of Progress 1973-1974. Project F-9-6, 15 (G-II): 21-47.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(1975) Russian River Red Salmon Study. Alaska Department of Fish and Game. Federal Aid In Fish Restoration, Annual Report of Progress. 1974-1975. Project  F-9-7, 16 (AFS 44-1): 1-40.</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(1976) Russian River Red Salmon Study. Alaska Department of Fish and Game. Federal Aid In Fish Restoration, Annual Report of Progress. 1975-1976. Project F-9-8, 17(AFS 44-2): 1-68.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(1977) Russian River Red Salmon Study. Alaska Department of Fish and Game. Federal Aid In Fish Restoration, Annual Report of Progress. 1976-1977. Project F-9-9, 18(AFS 44-3): 1-54.</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(1979) Russian River Red Salmon Study. Alaska Department of Fish and Game. Federal Aid In Fish Restoration, Annual Report of Progress. 1978-1979. Project F-9-11, 20(AFS 44-5): 1-60.</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(1982) Russian River Red Salmon Study. Alaska Department of Fish and Game. Federal Aid In Fish Restoration, Annual Report of  Progress. 1981-1982. F-9-14, 23(AFS 44-8): 1-48.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(1984) Russian River Red Salmon Study. Alaska Department of Fish and Game. Federal Aid In Fish Restoration, Annual Report of Progress. 1983-1984. F-9-16, 25(G-II-C): 1-66.</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(1985) Russian River Red Salmon Study. Alaska Department of Fish and Game. Federal Aid In Fish Restoration, Annual Report of Progress. 1984-1985. F-9-17, 26(G-II-C): 1-65.</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Nelson DC (1986) Russian River Red Salmon Study. Alaska Department of Fish and Game. Federal Aid In Fish Restoration, Annual Report of Progress. 1985-1986. F-10-1, 27(S-32): 1-64.</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Athons D and McBride D (1987) Catch and Effort Statistics for the Sockeye Salmon (</a:t>
          </a:r>
          <a:r>
            <a:rPr lang="en-US" sz="1000" i="1">
              <a:solidFill>
                <a:schemeClr val="dk1"/>
              </a:solidFill>
              <a:latin typeface="Times New Roman"/>
              <a:ea typeface="Times New Roman"/>
              <a:cs typeface="Times New Roman"/>
              <a:sym typeface="Times New Roman"/>
            </a:rPr>
            <a:t>Oncorhynchus nerka</a:t>
          </a:r>
          <a:r>
            <a:rPr lang="en-US" sz="1000">
              <a:solidFill>
                <a:schemeClr val="dk1"/>
              </a:solidFill>
              <a:latin typeface="Times New Roman"/>
              <a:ea typeface="Times New Roman"/>
              <a:cs typeface="Times New Roman"/>
              <a:sym typeface="Times New Roman"/>
            </a:rPr>
            <a:t>) Sport Fishery in the Russian River with Estimates of Escapement, 1986. Alaska Department of Fish and Game. Federal Aid In Fish Restoration. Project F-10-2. Fishery Data Series 7: 1-37.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Hammarstrom S and Athons D (1987) Catch and Effort Statistics for the Sockeye Salmon </a:t>
          </a:r>
          <a:r>
            <a:rPr lang="en-US" sz="1000" i="1">
              <a:solidFill>
                <a:schemeClr val="dk1"/>
              </a:solidFill>
              <a:latin typeface="Times New Roman"/>
              <a:ea typeface="Times New Roman"/>
              <a:cs typeface="Times New Roman"/>
              <a:sym typeface="Times New Roman"/>
            </a:rPr>
            <a:t>Oncorhynchus nerka</a:t>
          </a:r>
          <a:r>
            <a:rPr lang="en-US" sz="1000">
              <a:solidFill>
                <a:schemeClr val="dk1"/>
              </a:solidFill>
              <a:latin typeface="Times New Roman"/>
              <a:ea typeface="Times New Roman"/>
              <a:cs typeface="Times New Roman"/>
              <a:sym typeface="Times New Roman"/>
            </a:rPr>
            <a:t> Sport Fishery in the Russian River with Estimates of Escapement, 1987. Alaska Department of Fish and Game. Federal Aid In Fish Restoration. Project F-10-3. Fishery Data Series 41: 1-41.</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Hammarstrom S and Athons D (1988) Catch and Effort Statistics for the Sockeye Salmon Sport Fishery in the Russian River with Estimates of Escapement, 1988. Alaska Department of Fish and Game. Federal Aid In Fish Restoration. Project F-10-4. Fishery Data Series 88: 1-42.</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Carlon J and Vincent-Lang D (1990) Catch and Effort Statistics for the Sockeye Salmon Sport Fishery in the Russian River with Estimates of Escapement, 1989. Alaska Department of Fish and Game. Federal Aid in Fish Restoration. Project F-10-5. Fishery Data Series 90(21): 1-53.</a:t>
          </a:r>
        </a:p>
        <a:p>
          <a:pPr lvl="0">
            <a:spcBef>
              <a:spcPts val="0"/>
            </a:spcBef>
            <a:buNone/>
          </a:pPr>
          <a:endParaRPr sz="10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Carlon J, Vincent-Lang D, Alexandersdottir M (1991) Catch and Effort Statistics for the Sockeye Salmon Sport Fishery in the Russian River with Estimates of Escapement, 1990. Alaska Department of Fish and Game. Federal Aid in Fish Restoration. Project F-10-6. Fishery Data Series 91(26): 1-92.</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Vincent-Lang D and Carlon J (1991) Development and Implementation of Escapement Goals for the Early Return of Sockeye Salmon to the Russian River, Alaska. Alaska Department of Fish and Game. Federal Aid in Fish Restoration. Project F-10-5. 91(1): 1-48.</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 (1992) Catch and Effort Statistics for the Sockeye Salmon Sport Fishery During the Early Run to the Russian River with Estimates of Escapement, 1991. Alaska Department of Fish and Game. Federal Aid in Fish Restoration. Project F-10-7. Fishery Data Series 92(22): 1-57.</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 (1992) Catch and Effort Statistics for the Sockeye Salmon Sport Fishery During the Late Run to the Russian River with Estimates of Escapement, 1991. Alaska Department of Fish and Game. Federal Aid in Fish Restoration. Project F-10-7. Fishery Data Series 92(39): 1-56.</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(1993) Catch and effort statistics for the sockeye salmon sport fishery during the early run to the Russian River with estimates of escapement, 1992. Alaska Department of Fish and Game, Fishery Data Series No. 93-28,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(1993) Catch and effort statistics for the sockeye salmon sport fishery during the late run to the Russian River with estimates of escapement, 1992. Alaska Department of Fish and Game, Fishery Data Series No. 93-35,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(1994) Catch and effort statistics for the sockeye salmon sport fishery during the early run to the Russian River with estimates of escapement, 1993. Alaska Department of Fish and Game, Fishery Data Series No. 94-16,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(1994) Catch and effort statistics for the sockeye salmon sport fishery during the late run to the Russian River with estimates of escapement, 1993. Alaska Department of Fish and Game, Fishery Data Series No. 94-15, Anchorage, Alaska, USA.</a:t>
          </a:r>
        </a:p>
        <a:p>
          <a:pPr lvl="0">
            <a:spcBef>
              <a:spcPts val="0"/>
            </a:spcBef>
            <a:buNone/>
          </a:pPr>
          <a:endParaRPr sz="1100">
            <a:solidFill>
              <a:schemeClr val="dk1"/>
            </a:solidFill>
            <a:latin typeface="Calibri"/>
            <a:ea typeface="Calibri"/>
            <a:cs typeface="Calibri"/>
            <a:sym typeface="Calibri"/>
          </a:endParaRPr>
        </a:p>
        <a:p>
          <a:pPr lvl="0">
            <a:spcBef>
              <a:spcPts val="0"/>
            </a:spcBef>
            <a:buNone/>
          </a:pPr>
          <a:r>
            <a:rPr lang="en-US" sz="1000">
              <a:solidFill>
                <a:schemeClr val="dk1"/>
              </a:solidFill>
              <a:latin typeface="Times New Roman"/>
              <a:ea typeface="Times New Roman"/>
              <a:cs typeface="Times New Roman"/>
              <a:sym typeface="Times New Roman"/>
            </a:rPr>
            <a:t>Marsh LE (1995) Catch and effort statistics for the sockeye salmon sport fishery during the early run to the Russian River with estimates of escapement, 1994. Alaska Department of Fish and Game, Fishery Data Series No. 95-11, Anchorage, AK.</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(1995) Catch and effort statistics for the sockeye salmon sport fishery during the late run to the Russian River with estimates of escapement, 1994. Alaska Department of Fish and Game, Fishery Data Series No. 95-10, Anchorage, AK.</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(1996) Catch and effort statistics for the sockeye salmon sport fishery during the early run to the Russian River with estimates of escapement, 1995. Alaska Department of Fish and Game, Fishery Data Series No. 96-38,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(1997) Catch and effort statistics for the sockeye salmon sport fishery during the late run to the Russian River with estimates of escapement, 1995. Alaska Department of Fish and Game, Fishery Data Series No. 97-1,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(1998) Catch and effort statistics for the sockeye salmon sport fishery during the early run to the Russian River with estimates of escapement, 1996. Alaska Department of Fish and Game, Fishery Data Series No. 98-1,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Marsh LE (1998) Catch and effort statistics for the sockeye salmon sport fishery during the late run to the Russian River with estimates of escapement, 1996. Alaska Department of Fish and Game, Fishery Data Series No. 98-7,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Bethe ML, LE Marsh, PBerkhahn and S Sonnichsen (2002) Area management report for the recreational fisheries of the Northern Kenai Peninsula, 1998-1999. Alaska Department of Fish and Game, Fishery Management Report No. 02-01,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Gamblin M, Marsh L, Berkhahn, P, Sonnichsen S (2004) Area management report for the recreational fisheries of the Northern Kenai Peninsula, 2000 and 2001. Alaska Department of Fish and Game, Fishery Management Report No. 04-04,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Begich RN and JA Pawluk (2007) 2007 Recreational fisheries overview and historic information for North Kenai Peninsula: fisheries under consideration by the Alaska Board of Fisheries, February 2008. Alaska Department of Fish and Game, Fishery Management Report No. 07-66, Anchorage.</a:t>
          </a:r>
        </a:p>
        <a:p>
          <a:pPr lvl="0">
            <a:spcBef>
              <a:spcPts val="0"/>
            </a:spcBef>
            <a:buNone/>
          </a:pPr>
          <a:endParaRPr sz="1000">
            <a:solidFill>
              <a:schemeClr val="dk1"/>
            </a:solidFill>
            <a:latin typeface="Times New Roman"/>
            <a:ea typeface="Times New Roman"/>
            <a:cs typeface="Times New Roman"/>
            <a:sym typeface="Times New Roman"/>
          </a:endParaRPr>
        </a:p>
        <a:p>
          <a:pPr lvl="0">
            <a:spcBef>
              <a:spcPts val="0"/>
            </a:spcBef>
            <a:buNone/>
          </a:pPr>
          <a:r>
            <a:rPr lang="en-US" sz="1000">
              <a:solidFill>
                <a:schemeClr val="dk1"/>
              </a:solidFill>
              <a:latin typeface="Times New Roman"/>
              <a:ea typeface="Times New Roman"/>
              <a:cs typeface="Times New Roman"/>
              <a:sym typeface="Times New Roman"/>
            </a:rPr>
            <a:t>Tobias TM, and Willette M (2010) Historical age and length composition of sockeye, Chinook, coho, and chum salmon in selected commercial fisheries and river escapements, 1979-2008, Upper Cook Inlet, Alaska. Alaska Department of Fish and Game, Special Publication No. 10-11, Anchorage.</a:t>
          </a:r>
        </a:p>
        <a:p>
          <a:pPr lvl="0">
            <a:spcBef>
              <a:spcPts val="0"/>
            </a:spcBef>
            <a:spcAft>
              <a:spcPts val="0"/>
            </a:spcAft>
            <a:buNone/>
          </a:pPr>
          <a:endParaRPr sz="1000">
            <a:solidFill>
              <a:schemeClr val="dk1"/>
            </a:solidFill>
            <a:latin typeface="Times New Roman"/>
            <a:ea typeface="Times New Roman"/>
            <a:cs typeface="Times New Roman"/>
            <a:sym typeface="Times New Roman"/>
          </a:endParaRPr>
        </a:p>
        <a:p>
          <a:pPr marL="0" marR="0" lvl="0" indent="0">
            <a:lnSpc>
              <a:spcPct val="100000"/>
            </a:lnSpc>
            <a:spcBef>
              <a:spcPts val="0"/>
            </a:spcBef>
            <a:buClr>
              <a:schemeClr val="dk1"/>
            </a:buClr>
            <a:buSzPct val="25000"/>
            <a:buFont typeface="Times New Roman"/>
            <a:buNone/>
          </a:pPr>
          <a:r>
            <a:rPr lang="en-US" sz="1000">
              <a:solidFill>
                <a:schemeClr val="dk1"/>
              </a:solidFill>
              <a:latin typeface="Times New Roman"/>
              <a:ea typeface="Times New Roman"/>
              <a:cs typeface="Times New Roman"/>
              <a:sym typeface="Times New Roman"/>
            </a:rPr>
            <a:t>Begich RN and JA Pawluk (2010) 2008-2010 Recreational fisheries overview and historical information for North Kenai Peninsula: fisheries under consideration by the Alaska Board of Fisheries, February 2011. Alaska Department of Fish and Game, Fishery Management Report No. 10-51, Anchorage.</a:t>
          </a:r>
        </a:p>
        <a:p>
          <a:pPr lvl="0">
            <a:spcBef>
              <a:spcPts val="0"/>
            </a:spcBef>
            <a:buNone/>
          </a:pPr>
          <a:endParaRPr sz="1100">
            <a:solidFill>
              <a:schemeClr val="dk1"/>
            </a:solidFill>
            <a:latin typeface="Times New Roman"/>
            <a:ea typeface="Times New Roman"/>
            <a:cs typeface="Times New Roman"/>
            <a:sym typeface="Times New Roman"/>
          </a:endParaRPr>
        </a:p>
      </xdr:txBody>
    </xdr:sp>
    <xdr:clientData fLocksWithSheet="0"/>
  </xdr:twoCellAnchor>
  <xdr:twoCellAnchor>
    <xdr:from>
      <xdr:col>0</xdr:col>
      <xdr:colOff>0</xdr:colOff>
      <xdr:row>0</xdr:row>
      <xdr:rowOff>0</xdr:rowOff>
    </xdr:from>
    <xdr:to>
      <xdr:col>17</xdr:col>
      <xdr:colOff>50800</xdr:colOff>
      <xdr:row>76</xdr:row>
      <xdr:rowOff>152400</xdr:rowOff>
    </xdr:to>
    <xdr:sp macro="" textlink="">
      <xdr:nvSpPr>
        <xdr:cNvPr id="1025" name="Rectangle 1" hidden="1">
          <a:extLst>
            <a:ext uri="{FF2B5EF4-FFF2-40B4-BE49-F238E27FC236}">
              <a16:creationId xmlns:a16="http://schemas.microsoft.com/office/drawing/2014/main" id="{00000000-0008-0000-01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485775</xdr:colOff>
      <xdr:row>55</xdr:row>
      <xdr:rowOff>95250</xdr:rowOff>
    </xdr:to>
    <xdr:sp macro="" textlink="">
      <xdr:nvSpPr>
        <xdr:cNvPr id="2" name="Rectangle 1"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adfg.alaska.gov/FedAidPDFs/FMR16-14.pdf"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
  <sheetViews>
    <sheetView workbookViewId="0">
      <pane ySplit="1" topLeftCell="A2" activePane="bottomLeft" state="frozen"/>
      <selection pane="bottomLeft" activeCell="C1" sqref="C1"/>
    </sheetView>
  </sheetViews>
  <sheetFormatPr defaultColWidth="12.7109375" defaultRowHeight="15" customHeight="1" x14ac:dyDescent="0.25"/>
  <cols>
    <col min="1" max="8" width="18.85546875" customWidth="1"/>
  </cols>
  <sheetData>
    <row r="1" spans="1:2" ht="15" customHeight="1" x14ac:dyDescent="0.25">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00"/>
  <sheetViews>
    <sheetView tabSelected="1" workbookViewId="0">
      <pane ySplit="2" topLeftCell="A3" activePane="bottomLeft" state="frozen"/>
      <selection pane="bottomLeft" activeCell="C3" sqref="C3"/>
    </sheetView>
  </sheetViews>
  <sheetFormatPr defaultColWidth="12.7109375" defaultRowHeight="15" customHeight="1" x14ac:dyDescent="0.25"/>
  <cols>
    <col min="1" max="1" width="7.7109375" customWidth="1"/>
    <col min="2" max="2" width="9.7109375" customWidth="1"/>
    <col min="3" max="3" width="7.7109375" customWidth="1"/>
    <col min="4" max="4" width="29" customWidth="1"/>
    <col min="5" max="6" width="7.7109375" customWidth="1"/>
    <col min="7" max="7" width="10.28515625" customWidth="1"/>
    <col min="8" max="8" width="11.140625" customWidth="1"/>
    <col min="9" max="10" width="7.7109375" customWidth="1"/>
    <col min="11" max="11" width="10.28515625" customWidth="1"/>
    <col min="12" max="12" width="7.7109375" customWidth="1"/>
    <col min="13" max="13" width="11.140625" customWidth="1"/>
    <col min="14" max="53" width="7.7109375" customWidth="1"/>
  </cols>
  <sheetData>
    <row r="1" spans="1:14" ht="13.5" customHeight="1" x14ac:dyDescent="0.25">
      <c r="A1" s="2" t="s">
        <v>2</v>
      </c>
      <c r="B1" s="2"/>
      <c r="C1" s="2"/>
      <c r="D1" s="2"/>
      <c r="E1" s="2"/>
      <c r="F1" s="3" t="s">
        <v>3</v>
      </c>
      <c r="G1" s="4"/>
      <c r="H1" s="4"/>
      <c r="I1" s="4"/>
      <c r="J1" s="5" t="s">
        <v>4</v>
      </c>
      <c r="K1" s="6"/>
      <c r="L1" s="6"/>
      <c r="M1" s="6"/>
      <c r="N1" s="7"/>
    </row>
    <row r="2" spans="1:14" ht="45" customHeight="1" x14ac:dyDescent="0.25">
      <c r="A2" s="18" t="s">
        <v>5</v>
      </c>
      <c r="B2" s="19" t="s">
        <v>6</v>
      </c>
      <c r="C2" s="20" t="s">
        <v>7</v>
      </c>
      <c r="D2" s="20" t="s">
        <v>8</v>
      </c>
      <c r="E2" s="21" t="s">
        <v>9</v>
      </c>
      <c r="F2" s="18" t="s">
        <v>5</v>
      </c>
      <c r="G2" s="20" t="s">
        <v>6</v>
      </c>
      <c r="H2" s="20" t="s">
        <v>10</v>
      </c>
      <c r="I2" s="20" t="s">
        <v>9</v>
      </c>
      <c r="J2" s="20" t="s">
        <v>5</v>
      </c>
      <c r="K2" s="20" t="s">
        <v>6</v>
      </c>
      <c r="L2" s="20" t="s">
        <v>7</v>
      </c>
      <c r="M2" s="20" t="s">
        <v>10</v>
      </c>
      <c r="N2" s="22" t="s">
        <v>9</v>
      </c>
    </row>
    <row r="3" spans="1:14" ht="13.5" customHeight="1" x14ac:dyDescent="0.25">
      <c r="A3" s="8">
        <v>1976</v>
      </c>
      <c r="B3">
        <v>353160</v>
      </c>
      <c r="C3">
        <v>849486</v>
      </c>
      <c r="D3">
        <v>31700</v>
      </c>
      <c r="E3">
        <f t="shared" ref="E3:E39" si="0">SUM(B3:D3)</f>
        <v>1234346</v>
      </c>
      <c r="F3" s="8">
        <v>1976</v>
      </c>
      <c r="G3">
        <v>14700</v>
      </c>
      <c r="H3">
        <v>3380</v>
      </c>
      <c r="I3">
        <f t="shared" ref="I3:I40" si="1">SUM(G3:H3)</f>
        <v>18080</v>
      </c>
      <c r="J3">
        <v>1976</v>
      </c>
      <c r="K3">
        <v>31950</v>
      </c>
      <c r="L3">
        <v>61393.92655477317</v>
      </c>
      <c r="M3">
        <v>13700</v>
      </c>
      <c r="N3" s="9">
        <f t="shared" ref="N3:N39" si="2">SUM(K3:M3)</f>
        <v>107043.92655477318</v>
      </c>
    </row>
    <row r="4" spans="1:14" ht="13.5" customHeight="1" x14ac:dyDescent="0.25">
      <c r="A4" s="8">
        <v>1977</v>
      </c>
      <c r="B4" s="17">
        <v>663590</v>
      </c>
      <c r="C4">
        <v>1201851</v>
      </c>
      <c r="D4">
        <v>50673</v>
      </c>
      <c r="E4">
        <f t="shared" si="0"/>
        <v>1916114</v>
      </c>
      <c r="F4" s="8">
        <v>1977</v>
      </c>
      <c r="G4">
        <v>16070</v>
      </c>
      <c r="H4">
        <v>20400</v>
      </c>
      <c r="I4">
        <f t="shared" si="1"/>
        <v>36470</v>
      </c>
      <c r="J4">
        <v>1977</v>
      </c>
      <c r="K4">
        <v>21410</v>
      </c>
      <c r="L4">
        <v>50082.756251625811</v>
      </c>
      <c r="M4">
        <v>27440</v>
      </c>
      <c r="N4" s="9">
        <f t="shared" si="2"/>
        <v>98932.756251625804</v>
      </c>
    </row>
    <row r="5" spans="1:14" ht="13.5" customHeight="1" x14ac:dyDescent="0.25">
      <c r="A5" s="8">
        <v>1978</v>
      </c>
      <c r="B5">
        <v>349828</v>
      </c>
      <c r="C5">
        <v>1576255</v>
      </c>
      <c r="D5">
        <v>58149</v>
      </c>
      <c r="E5">
        <f t="shared" si="0"/>
        <v>1984232</v>
      </c>
      <c r="F5" s="8">
        <v>1978</v>
      </c>
      <c r="G5">
        <v>34150</v>
      </c>
      <c r="H5">
        <v>37720</v>
      </c>
      <c r="I5">
        <f t="shared" si="1"/>
        <v>71870</v>
      </c>
      <c r="J5">
        <v>1978</v>
      </c>
      <c r="K5">
        <v>34230</v>
      </c>
      <c r="L5">
        <v>138325.98209541224</v>
      </c>
      <c r="M5">
        <v>24530</v>
      </c>
      <c r="N5" s="9">
        <f t="shared" si="2"/>
        <v>197085.98209541224</v>
      </c>
    </row>
    <row r="6" spans="1:14" ht="13.5" customHeight="1" x14ac:dyDescent="0.25">
      <c r="A6" s="8">
        <v>1979</v>
      </c>
      <c r="B6">
        <v>246147</v>
      </c>
      <c r="C6">
        <v>358296</v>
      </c>
      <c r="D6">
        <v>46303</v>
      </c>
      <c r="E6">
        <f t="shared" si="0"/>
        <v>650746</v>
      </c>
      <c r="F6" s="8">
        <v>1979</v>
      </c>
      <c r="G6">
        <v>19700</v>
      </c>
      <c r="H6">
        <v>8400</v>
      </c>
      <c r="I6">
        <f t="shared" si="1"/>
        <v>28100</v>
      </c>
      <c r="J6">
        <v>1979</v>
      </c>
      <c r="K6">
        <v>87920</v>
      </c>
      <c r="L6">
        <v>85666.70279134209</v>
      </c>
      <c r="M6">
        <v>26840</v>
      </c>
      <c r="N6" s="9">
        <f t="shared" si="2"/>
        <v>200426.7027913421</v>
      </c>
    </row>
    <row r="7" spans="1:14" ht="13.5" customHeight="1" x14ac:dyDescent="0.25">
      <c r="A7" s="8">
        <v>1980</v>
      </c>
      <c r="B7">
        <v>397377</v>
      </c>
      <c r="C7">
        <v>756033</v>
      </c>
      <c r="D7">
        <v>61469</v>
      </c>
      <c r="E7">
        <f t="shared" si="0"/>
        <v>1214879</v>
      </c>
      <c r="F7" s="8">
        <v>1980</v>
      </c>
      <c r="G7">
        <v>28670</v>
      </c>
      <c r="H7">
        <v>27220</v>
      </c>
      <c r="I7">
        <f t="shared" si="1"/>
        <v>55890</v>
      </c>
      <c r="J7">
        <v>1980</v>
      </c>
      <c r="K7">
        <v>83980</v>
      </c>
      <c r="L7">
        <v>117942.11683791947</v>
      </c>
      <c r="M7">
        <v>33500</v>
      </c>
      <c r="N7" s="9">
        <f t="shared" si="2"/>
        <v>235422.11683791946</v>
      </c>
    </row>
    <row r="8" spans="1:14" ht="13.5" customHeight="1" x14ac:dyDescent="0.25">
      <c r="A8" s="8">
        <v>1981</v>
      </c>
      <c r="B8">
        <v>359463</v>
      </c>
      <c r="C8">
        <v>511131</v>
      </c>
      <c r="D8">
        <v>43169</v>
      </c>
      <c r="E8">
        <f t="shared" si="0"/>
        <v>913763</v>
      </c>
      <c r="F8" s="8">
        <v>1981</v>
      </c>
      <c r="G8">
        <v>21140</v>
      </c>
      <c r="H8">
        <v>10720</v>
      </c>
      <c r="I8">
        <f t="shared" si="1"/>
        <v>31860</v>
      </c>
      <c r="J8">
        <v>1981</v>
      </c>
      <c r="K8">
        <v>44530</v>
      </c>
      <c r="L8">
        <v>52790.742101906952</v>
      </c>
      <c r="M8">
        <v>23720</v>
      </c>
      <c r="N8" s="9">
        <f t="shared" si="2"/>
        <v>121040.74210190694</v>
      </c>
    </row>
    <row r="9" spans="1:14" ht="13.5" customHeight="1" x14ac:dyDescent="0.25">
      <c r="A9" s="8">
        <v>1982</v>
      </c>
      <c r="B9">
        <v>566402</v>
      </c>
      <c r="C9">
        <v>1913192</v>
      </c>
      <c r="D9">
        <v>60041</v>
      </c>
      <c r="E9">
        <f t="shared" si="0"/>
        <v>2539635</v>
      </c>
      <c r="F9" s="8">
        <v>1982</v>
      </c>
      <c r="G9">
        <v>56080</v>
      </c>
      <c r="H9">
        <v>34500</v>
      </c>
      <c r="I9">
        <f t="shared" si="1"/>
        <v>90580</v>
      </c>
      <c r="J9">
        <v>1982</v>
      </c>
      <c r="K9">
        <v>30630</v>
      </c>
      <c r="L9">
        <v>76201.247224919105</v>
      </c>
      <c r="M9">
        <v>10320</v>
      </c>
      <c r="N9" s="9">
        <f t="shared" si="2"/>
        <v>117151.24722491911</v>
      </c>
    </row>
    <row r="10" spans="1:14" ht="13.5" customHeight="1" x14ac:dyDescent="0.25">
      <c r="A10" s="8">
        <v>1983</v>
      </c>
      <c r="B10">
        <v>556254</v>
      </c>
      <c r="C10">
        <v>2985441</v>
      </c>
      <c r="D10">
        <v>95227</v>
      </c>
      <c r="E10">
        <f t="shared" si="0"/>
        <v>3636922</v>
      </c>
      <c r="F10" s="8">
        <v>1983</v>
      </c>
      <c r="G10">
        <v>21200</v>
      </c>
      <c r="H10">
        <v>8360</v>
      </c>
      <c r="I10">
        <f t="shared" si="1"/>
        <v>29560</v>
      </c>
      <c r="J10">
        <v>1983</v>
      </c>
      <c r="K10">
        <v>34000</v>
      </c>
      <c r="L10">
        <v>139607.2334649821</v>
      </c>
      <c r="M10">
        <v>16000</v>
      </c>
      <c r="N10" s="9">
        <f t="shared" si="2"/>
        <v>189607.2334649821</v>
      </c>
    </row>
    <row r="11" spans="1:14" ht="13.5" customHeight="1" x14ac:dyDescent="0.25">
      <c r="A11" s="8">
        <v>1984</v>
      </c>
      <c r="B11">
        <v>309494</v>
      </c>
      <c r="C11">
        <v>702334</v>
      </c>
      <c r="D11">
        <v>37690</v>
      </c>
      <c r="E11">
        <f t="shared" si="0"/>
        <v>1049518</v>
      </c>
      <c r="F11" s="8">
        <v>1984</v>
      </c>
      <c r="G11">
        <v>28910</v>
      </c>
      <c r="H11">
        <v>35880</v>
      </c>
      <c r="I11">
        <f t="shared" si="1"/>
        <v>64790</v>
      </c>
      <c r="J11">
        <v>1984</v>
      </c>
      <c r="K11">
        <v>92660</v>
      </c>
      <c r="L11">
        <v>141290.66239718994</v>
      </c>
      <c r="M11">
        <v>21970</v>
      </c>
      <c r="N11" s="9">
        <f t="shared" si="2"/>
        <v>255920.66239718994</v>
      </c>
    </row>
    <row r="12" spans="1:14" ht="13.5" customHeight="1" x14ac:dyDescent="0.25">
      <c r="A12" s="8">
        <v>1985</v>
      </c>
      <c r="B12">
        <v>396120</v>
      </c>
      <c r="C12">
        <v>1635778</v>
      </c>
      <c r="D12">
        <v>116345</v>
      </c>
      <c r="E12">
        <f t="shared" si="0"/>
        <v>2148243</v>
      </c>
      <c r="F12" s="8">
        <v>1985</v>
      </c>
      <c r="G12">
        <v>30610</v>
      </c>
      <c r="H12">
        <v>12300</v>
      </c>
      <c r="I12">
        <f t="shared" si="1"/>
        <v>42910</v>
      </c>
      <c r="J12">
        <v>1985</v>
      </c>
      <c r="K12">
        <v>136970</v>
      </c>
      <c r="L12">
        <v>379989.36049574503</v>
      </c>
      <c r="M12">
        <v>58410</v>
      </c>
      <c r="N12" s="9">
        <f t="shared" si="2"/>
        <v>575369.36049574497</v>
      </c>
    </row>
    <row r="13" spans="1:14" ht="13.5" customHeight="1" x14ac:dyDescent="0.25">
      <c r="A13" s="8">
        <v>1986</v>
      </c>
      <c r="B13">
        <v>405196</v>
      </c>
      <c r="C13">
        <v>2188408</v>
      </c>
      <c r="D13">
        <v>97442</v>
      </c>
      <c r="E13">
        <f t="shared" si="0"/>
        <v>2691046</v>
      </c>
      <c r="F13" s="8">
        <v>1986</v>
      </c>
      <c r="G13">
        <v>36195</v>
      </c>
      <c r="H13">
        <v>35100</v>
      </c>
      <c r="I13">
        <f t="shared" si="1"/>
        <v>71295</v>
      </c>
      <c r="J13">
        <v>1986</v>
      </c>
      <c r="K13">
        <v>40422</v>
      </c>
      <c r="L13">
        <v>188964.09484579516</v>
      </c>
      <c r="M13">
        <v>30810</v>
      </c>
      <c r="N13" s="9">
        <f t="shared" si="2"/>
        <v>260196.09484579516</v>
      </c>
    </row>
    <row r="14" spans="1:14" ht="13.5" customHeight="1" x14ac:dyDescent="0.25">
      <c r="A14" s="8">
        <v>1987</v>
      </c>
      <c r="B14">
        <v>1334934</v>
      </c>
      <c r="C14">
        <v>6938572</v>
      </c>
      <c r="D14">
        <v>299339</v>
      </c>
      <c r="E14">
        <f t="shared" si="0"/>
        <v>8572845</v>
      </c>
      <c r="F14" s="8">
        <v>1987</v>
      </c>
      <c r="G14">
        <v>61515</v>
      </c>
      <c r="H14">
        <v>154200</v>
      </c>
      <c r="I14">
        <f t="shared" si="1"/>
        <v>215715</v>
      </c>
      <c r="J14">
        <v>1987</v>
      </c>
      <c r="K14">
        <v>53932</v>
      </c>
      <c r="L14">
        <v>244491.42124065882</v>
      </c>
      <c r="M14">
        <v>40580</v>
      </c>
      <c r="N14" s="9">
        <f t="shared" si="2"/>
        <v>339003.42124065885</v>
      </c>
    </row>
    <row r="15" spans="1:14" ht="13.5" customHeight="1" x14ac:dyDescent="0.25">
      <c r="A15" s="8">
        <v>1988</v>
      </c>
      <c r="B15">
        <v>841855</v>
      </c>
      <c r="C15">
        <v>4730749</v>
      </c>
      <c r="D15">
        <v>180291</v>
      </c>
      <c r="E15">
        <f t="shared" si="0"/>
        <v>5752895</v>
      </c>
      <c r="F15" s="8">
        <v>1988</v>
      </c>
      <c r="G15">
        <v>50406</v>
      </c>
      <c r="H15">
        <v>54780</v>
      </c>
      <c r="I15">
        <f t="shared" si="1"/>
        <v>105186</v>
      </c>
      <c r="J15">
        <v>1988</v>
      </c>
      <c r="K15">
        <v>42476</v>
      </c>
      <c r="L15">
        <v>174884.73446968553</v>
      </c>
      <c r="M15">
        <v>19540</v>
      </c>
      <c r="N15" s="9">
        <f t="shared" si="2"/>
        <v>236900.73446968553</v>
      </c>
    </row>
    <row r="16" spans="1:14" ht="13.5" customHeight="1" x14ac:dyDescent="0.25">
      <c r="A16" s="8">
        <v>1989</v>
      </c>
      <c r="B16">
        <v>1339275</v>
      </c>
      <c r="C16">
        <v>4145014</v>
      </c>
      <c r="D16">
        <v>378034</v>
      </c>
      <c r="E16">
        <f t="shared" si="0"/>
        <v>5862323</v>
      </c>
      <c r="F16" s="8">
        <v>1989</v>
      </c>
      <c r="G16">
        <v>15338</v>
      </c>
      <c r="H16">
        <v>11290</v>
      </c>
      <c r="I16">
        <f t="shared" si="1"/>
        <v>26628</v>
      </c>
      <c r="J16">
        <v>1989</v>
      </c>
      <c r="K16">
        <v>138318</v>
      </c>
      <c r="L16">
        <v>284611.56433731236</v>
      </c>
      <c r="M16">
        <v>55210</v>
      </c>
      <c r="N16" s="9">
        <f t="shared" si="2"/>
        <v>478139.56433731236</v>
      </c>
    </row>
    <row r="17" spans="1:14" ht="13.5" customHeight="1" x14ac:dyDescent="0.25">
      <c r="A17" s="8">
        <v>1990</v>
      </c>
      <c r="B17">
        <v>448580</v>
      </c>
      <c r="C17">
        <v>2075919</v>
      </c>
      <c r="D17">
        <v>160716</v>
      </c>
      <c r="E17">
        <f t="shared" si="0"/>
        <v>2685215</v>
      </c>
      <c r="F17" s="8">
        <v>1990</v>
      </c>
      <c r="G17">
        <v>25144</v>
      </c>
      <c r="H17">
        <v>30215</v>
      </c>
      <c r="I17">
        <f t="shared" si="1"/>
        <v>55359</v>
      </c>
      <c r="J17">
        <v>1990</v>
      </c>
      <c r="K17">
        <v>83336</v>
      </c>
      <c r="L17">
        <v>289625.81657157961</v>
      </c>
      <c r="M17">
        <v>56180</v>
      </c>
      <c r="N17" s="9">
        <f t="shared" si="2"/>
        <v>429141.81657157961</v>
      </c>
    </row>
    <row r="18" spans="1:14" ht="13.5" customHeight="1" x14ac:dyDescent="0.25">
      <c r="A18" s="8">
        <v>1991</v>
      </c>
      <c r="B18">
        <v>453815</v>
      </c>
      <c r="C18">
        <v>1093851</v>
      </c>
      <c r="D18">
        <v>134931</v>
      </c>
      <c r="E18">
        <f t="shared" si="0"/>
        <v>1682597</v>
      </c>
      <c r="F18" s="8">
        <v>1991</v>
      </c>
      <c r="G18">
        <v>32389</v>
      </c>
      <c r="H18">
        <v>65390</v>
      </c>
      <c r="I18">
        <f t="shared" si="1"/>
        <v>97779</v>
      </c>
      <c r="J18">
        <v>1991</v>
      </c>
      <c r="K18">
        <v>78175</v>
      </c>
      <c r="L18" s="10">
        <v>124099.7718755414</v>
      </c>
      <c r="M18">
        <v>31450</v>
      </c>
      <c r="N18" s="9">
        <f t="shared" si="2"/>
        <v>233724.7718755414</v>
      </c>
    </row>
    <row r="19" spans="1:14" ht="13.5" customHeight="1" x14ac:dyDescent="0.25">
      <c r="A19" s="8">
        <v>1992</v>
      </c>
      <c r="B19">
        <v>753565</v>
      </c>
      <c r="C19">
        <v>6660256</v>
      </c>
      <c r="D19">
        <v>302738</v>
      </c>
      <c r="E19">
        <f t="shared" si="0"/>
        <v>7716559</v>
      </c>
      <c r="F19" s="8">
        <v>1992</v>
      </c>
      <c r="G19">
        <v>37117</v>
      </c>
      <c r="H19">
        <v>30512</v>
      </c>
      <c r="I19">
        <f t="shared" si="1"/>
        <v>67629</v>
      </c>
      <c r="J19">
        <v>1992</v>
      </c>
      <c r="K19">
        <v>63478</v>
      </c>
      <c r="L19" s="10">
        <v>52207.426964044957</v>
      </c>
      <c r="M19">
        <v>26101</v>
      </c>
      <c r="N19" s="9">
        <f t="shared" si="2"/>
        <v>141786.42696404495</v>
      </c>
    </row>
    <row r="20" spans="1:14" ht="13.5" customHeight="1" x14ac:dyDescent="0.25">
      <c r="A20" s="8">
        <v>1993</v>
      </c>
      <c r="B20">
        <v>670791</v>
      </c>
      <c r="C20">
        <v>3035627</v>
      </c>
      <c r="D20">
        <v>197727</v>
      </c>
      <c r="E20">
        <f t="shared" si="0"/>
        <v>3904145</v>
      </c>
      <c r="F20" s="8">
        <v>1993</v>
      </c>
      <c r="G20">
        <v>39857</v>
      </c>
      <c r="H20">
        <v>37261</v>
      </c>
      <c r="I20">
        <f t="shared" si="1"/>
        <v>77118</v>
      </c>
      <c r="J20">
        <v>1993</v>
      </c>
      <c r="K20">
        <v>99259</v>
      </c>
      <c r="L20" s="10">
        <v>268397.30063402728</v>
      </c>
      <c r="M20">
        <v>26772</v>
      </c>
      <c r="N20" s="9">
        <f t="shared" si="2"/>
        <v>394428.30063402728</v>
      </c>
    </row>
    <row r="21" spans="1:14" ht="13.5" customHeight="1" x14ac:dyDescent="0.25">
      <c r="A21" s="8">
        <v>1994</v>
      </c>
      <c r="B21">
        <v>898668</v>
      </c>
      <c r="C21">
        <v>2335429</v>
      </c>
      <c r="D21">
        <v>148219</v>
      </c>
      <c r="E21">
        <f t="shared" si="0"/>
        <v>3382316</v>
      </c>
      <c r="F21" s="8">
        <v>1994</v>
      </c>
      <c r="G21">
        <v>44872</v>
      </c>
      <c r="H21">
        <v>48923</v>
      </c>
      <c r="I21">
        <f t="shared" si="1"/>
        <v>93795</v>
      </c>
      <c r="J21">
        <v>1994</v>
      </c>
      <c r="K21">
        <v>122277</v>
      </c>
      <c r="L21" s="10">
        <v>202054.62538715679</v>
      </c>
      <c r="M21">
        <v>26375</v>
      </c>
      <c r="N21" s="9">
        <f t="shared" si="2"/>
        <v>350706.62538715679</v>
      </c>
    </row>
    <row r="22" spans="1:14" ht="13.5" customHeight="1" x14ac:dyDescent="0.25">
      <c r="A22" s="8">
        <v>1995</v>
      </c>
      <c r="B22">
        <v>517460</v>
      </c>
      <c r="C22">
        <v>1587521</v>
      </c>
      <c r="D22">
        <v>165371</v>
      </c>
      <c r="E22">
        <f t="shared" si="0"/>
        <v>2270352</v>
      </c>
      <c r="F22" s="8">
        <v>1995</v>
      </c>
      <c r="G22">
        <v>28603</v>
      </c>
      <c r="H22">
        <v>23572</v>
      </c>
      <c r="I22">
        <f t="shared" si="1"/>
        <v>52175</v>
      </c>
      <c r="J22">
        <v>1995</v>
      </c>
      <c r="K22">
        <v>61982</v>
      </c>
      <c r="L22" s="10">
        <v>104524.30315561405</v>
      </c>
      <c r="M22">
        <v>11805</v>
      </c>
      <c r="N22" s="9">
        <f t="shared" si="2"/>
        <v>178311.30315561406</v>
      </c>
    </row>
    <row r="23" spans="1:14" ht="13.5" customHeight="1" x14ac:dyDescent="0.25">
      <c r="A23" s="8">
        <v>1996</v>
      </c>
      <c r="B23">
        <v>585322</v>
      </c>
      <c r="C23">
        <v>2297324</v>
      </c>
      <c r="D23">
        <v>290896</v>
      </c>
      <c r="E23">
        <f t="shared" si="0"/>
        <v>3173542</v>
      </c>
      <c r="F23" s="8">
        <v>1996</v>
      </c>
      <c r="G23">
        <v>52905</v>
      </c>
      <c r="H23">
        <v>75203</v>
      </c>
      <c r="I23">
        <f t="shared" si="1"/>
        <v>128108</v>
      </c>
      <c r="J23">
        <v>1996</v>
      </c>
      <c r="K23">
        <v>34691</v>
      </c>
      <c r="L23" s="10">
        <v>87595.796237118615</v>
      </c>
      <c r="M23">
        <v>20142</v>
      </c>
      <c r="N23" s="9">
        <f t="shared" si="2"/>
        <v>142428.7962371186</v>
      </c>
    </row>
    <row r="24" spans="1:14" ht="13.5" customHeight="1" x14ac:dyDescent="0.25">
      <c r="A24" s="8">
        <v>1997</v>
      </c>
      <c r="B24">
        <v>878332</v>
      </c>
      <c r="C24">
        <v>2704035</v>
      </c>
      <c r="D24">
        <v>294084</v>
      </c>
      <c r="E24">
        <f t="shared" si="0"/>
        <v>3876451</v>
      </c>
      <c r="F24" s="8">
        <v>1997</v>
      </c>
      <c r="G24">
        <v>36280</v>
      </c>
      <c r="H24">
        <v>36788</v>
      </c>
      <c r="I24">
        <f t="shared" si="1"/>
        <v>73068</v>
      </c>
      <c r="J24">
        <v>1997</v>
      </c>
      <c r="K24">
        <v>90152</v>
      </c>
      <c r="L24" s="10">
        <v>144830.59543291884</v>
      </c>
      <c r="M24">
        <v>12910</v>
      </c>
      <c r="N24" s="9">
        <f t="shared" si="2"/>
        <v>247892.59543291884</v>
      </c>
    </row>
    <row r="25" spans="1:14" ht="13.5" customHeight="1" x14ac:dyDescent="0.25">
      <c r="A25" s="8">
        <v>1998</v>
      </c>
      <c r="B25">
        <v>559997</v>
      </c>
      <c r="C25">
        <v>636171</v>
      </c>
      <c r="D25">
        <v>274710</v>
      </c>
      <c r="E25">
        <f t="shared" si="0"/>
        <v>1470878</v>
      </c>
      <c r="F25" s="8">
        <v>1998</v>
      </c>
      <c r="G25">
        <v>34143</v>
      </c>
      <c r="H25">
        <v>42711</v>
      </c>
      <c r="I25">
        <f t="shared" si="1"/>
        <v>76854</v>
      </c>
      <c r="J25">
        <v>1998</v>
      </c>
      <c r="K25">
        <v>113480</v>
      </c>
      <c r="L25" s="10">
        <v>64358.051227169526</v>
      </c>
      <c r="M25">
        <v>25110</v>
      </c>
      <c r="N25" s="9">
        <f t="shared" si="2"/>
        <v>202948.05122716952</v>
      </c>
    </row>
    <row r="26" spans="1:14" ht="13.5" customHeight="1" x14ac:dyDescent="0.25">
      <c r="A26" s="8">
        <v>1999</v>
      </c>
      <c r="B26">
        <v>583172</v>
      </c>
      <c r="C26">
        <v>1551907</v>
      </c>
      <c r="D26">
        <v>367494</v>
      </c>
      <c r="E26">
        <f t="shared" si="0"/>
        <v>2502573</v>
      </c>
      <c r="F26" s="8">
        <v>1999</v>
      </c>
      <c r="G26">
        <v>36607</v>
      </c>
      <c r="H26">
        <v>34283</v>
      </c>
      <c r="I26">
        <f t="shared" si="1"/>
        <v>70890</v>
      </c>
      <c r="J26">
        <v>1999</v>
      </c>
      <c r="K26">
        <v>139863</v>
      </c>
      <c r="L26" s="10">
        <v>171276.19697175434</v>
      </c>
      <c r="M26">
        <v>32335</v>
      </c>
      <c r="N26" s="9">
        <f t="shared" si="2"/>
        <v>343474.19697175431</v>
      </c>
    </row>
    <row r="27" spans="1:14" ht="13.5" customHeight="1" x14ac:dyDescent="0.25">
      <c r="A27" s="8">
        <v>2000</v>
      </c>
      <c r="B27">
        <v>393334</v>
      </c>
      <c r="C27">
        <v>705698</v>
      </c>
      <c r="D27">
        <v>342579</v>
      </c>
      <c r="E27">
        <f t="shared" si="0"/>
        <v>1441611</v>
      </c>
      <c r="F27" s="8">
        <v>2000</v>
      </c>
      <c r="G27">
        <v>32736</v>
      </c>
      <c r="H27">
        <v>40732</v>
      </c>
      <c r="I27">
        <f t="shared" si="1"/>
        <v>73468</v>
      </c>
      <c r="J27">
        <v>2000</v>
      </c>
      <c r="K27">
        <v>56580</v>
      </c>
      <c r="L27" s="10">
        <v>50721.062584357926</v>
      </c>
      <c r="M27">
        <v>30229</v>
      </c>
      <c r="N27" s="9">
        <f t="shared" si="2"/>
        <v>137530.06258435792</v>
      </c>
    </row>
    <row r="28" spans="1:14" ht="13.5" customHeight="1" x14ac:dyDescent="0.25">
      <c r="A28" s="8">
        <v>2001</v>
      </c>
      <c r="B28">
        <v>458041</v>
      </c>
      <c r="C28">
        <v>1028205</v>
      </c>
      <c r="D28">
        <v>355556</v>
      </c>
      <c r="E28">
        <f t="shared" si="0"/>
        <v>1841802</v>
      </c>
      <c r="F28" s="8">
        <v>2001</v>
      </c>
      <c r="G28">
        <v>78225</v>
      </c>
      <c r="H28">
        <v>35400</v>
      </c>
      <c r="I28">
        <f t="shared" si="1"/>
        <v>113625</v>
      </c>
      <c r="J28">
        <v>2001</v>
      </c>
      <c r="K28">
        <v>74825</v>
      </c>
      <c r="L28" s="10">
        <v>71900.542276381922</v>
      </c>
      <c r="M28">
        <v>18550</v>
      </c>
      <c r="N28" s="9">
        <f t="shared" si="2"/>
        <v>165275.54227638192</v>
      </c>
    </row>
    <row r="29" spans="1:14" ht="13.5" customHeight="1" x14ac:dyDescent="0.25">
      <c r="A29" s="8">
        <v>2002</v>
      </c>
      <c r="B29">
        <v>700705</v>
      </c>
      <c r="C29">
        <v>1827466</v>
      </c>
      <c r="D29">
        <v>444329</v>
      </c>
      <c r="E29">
        <f t="shared" si="0"/>
        <v>2972500</v>
      </c>
      <c r="F29" s="8">
        <v>2002</v>
      </c>
      <c r="G29">
        <v>85943</v>
      </c>
      <c r="H29">
        <v>52139</v>
      </c>
      <c r="I29">
        <f t="shared" si="1"/>
        <v>138082</v>
      </c>
      <c r="J29">
        <v>2002</v>
      </c>
      <c r="K29">
        <v>62115</v>
      </c>
      <c r="L29" s="10">
        <v>91520.067815499962</v>
      </c>
      <c r="M29">
        <v>31999</v>
      </c>
      <c r="N29" s="9">
        <f t="shared" si="2"/>
        <v>185634.06781549996</v>
      </c>
    </row>
    <row r="30" spans="1:14" ht="13.5" customHeight="1" x14ac:dyDescent="0.25">
      <c r="A30" s="8">
        <v>2003</v>
      </c>
      <c r="B30">
        <v>921063</v>
      </c>
      <c r="C30">
        <v>2321046</v>
      </c>
      <c r="D30">
        <v>546056</v>
      </c>
      <c r="E30">
        <f t="shared" si="0"/>
        <v>3788165</v>
      </c>
      <c r="F30" s="8">
        <v>2003</v>
      </c>
      <c r="G30">
        <v>23650</v>
      </c>
      <c r="H30">
        <v>22986</v>
      </c>
      <c r="I30">
        <f t="shared" si="1"/>
        <v>46636</v>
      </c>
      <c r="J30">
        <v>2003</v>
      </c>
      <c r="K30">
        <v>155457</v>
      </c>
      <c r="L30" s="10">
        <v>176923.3052063722</v>
      </c>
      <c r="M30">
        <v>28085</v>
      </c>
      <c r="N30" s="9">
        <f t="shared" si="2"/>
        <v>360465.30520637217</v>
      </c>
    </row>
    <row r="31" spans="1:14" ht="13.5" customHeight="1" x14ac:dyDescent="0.25">
      <c r="A31" s="8">
        <v>2004</v>
      </c>
      <c r="B31">
        <v>1120076</v>
      </c>
      <c r="C31">
        <v>3289227</v>
      </c>
      <c r="D31">
        <v>582824</v>
      </c>
      <c r="E31">
        <f t="shared" si="0"/>
        <v>4992127</v>
      </c>
      <c r="F31" s="8">
        <v>2004</v>
      </c>
      <c r="G31">
        <v>56582</v>
      </c>
      <c r="H31">
        <v>32727</v>
      </c>
      <c r="I31">
        <f t="shared" si="1"/>
        <v>89309</v>
      </c>
      <c r="J31">
        <v>2004</v>
      </c>
      <c r="K31">
        <v>109461</v>
      </c>
      <c r="L31" s="10">
        <v>155205.90175103987</v>
      </c>
      <c r="M31">
        <v>22417</v>
      </c>
      <c r="N31" s="9">
        <f t="shared" si="2"/>
        <v>287083.9017510399</v>
      </c>
    </row>
    <row r="32" spans="1:14" ht="13.5" customHeight="1" x14ac:dyDescent="0.25">
      <c r="A32" s="8">
        <v>2005</v>
      </c>
      <c r="B32">
        <v>1114617</v>
      </c>
      <c r="C32">
        <v>3818739</v>
      </c>
      <c r="D32">
        <v>617087</v>
      </c>
      <c r="E32">
        <f t="shared" si="0"/>
        <v>5550443</v>
      </c>
      <c r="F32" s="8">
        <v>2005</v>
      </c>
      <c r="G32">
        <v>52903</v>
      </c>
      <c r="H32">
        <v>37139</v>
      </c>
      <c r="I32">
        <f t="shared" si="1"/>
        <v>90042</v>
      </c>
      <c r="J32">
        <v>2005</v>
      </c>
      <c r="K32">
        <v>56981</v>
      </c>
      <c r="L32" s="10">
        <v>101422.05374942068</v>
      </c>
      <c r="M32">
        <v>18503</v>
      </c>
      <c r="N32" s="9">
        <f t="shared" si="2"/>
        <v>176906.05374942068</v>
      </c>
    </row>
    <row r="33" spans="1:15" ht="13.5" customHeight="1" x14ac:dyDescent="0.25">
      <c r="A33" s="8">
        <v>2006</v>
      </c>
      <c r="B33">
        <v>1310666</v>
      </c>
      <c r="C33">
        <v>862337</v>
      </c>
      <c r="D33">
        <v>336615</v>
      </c>
      <c r="E33">
        <f t="shared" si="0"/>
        <v>2509618</v>
      </c>
      <c r="F33" s="8">
        <v>2006</v>
      </c>
      <c r="G33">
        <v>80524</v>
      </c>
      <c r="H33">
        <v>51167</v>
      </c>
      <c r="I33">
        <f t="shared" si="1"/>
        <v>131691</v>
      </c>
      <c r="J33">
        <v>2006</v>
      </c>
      <c r="K33">
        <v>89160</v>
      </c>
      <c r="L33" s="10">
        <v>37910.046042855705</v>
      </c>
      <c r="M33">
        <v>29694</v>
      </c>
      <c r="N33" s="9">
        <f t="shared" si="2"/>
        <v>156764.04604285571</v>
      </c>
    </row>
    <row r="34" spans="1:15" ht="13.5" customHeight="1" x14ac:dyDescent="0.25">
      <c r="A34" s="8">
        <v>2007</v>
      </c>
      <c r="B34">
        <v>595356</v>
      </c>
      <c r="C34">
        <v>2202557</v>
      </c>
      <c r="D34">
        <v>619572</v>
      </c>
      <c r="E34">
        <f t="shared" si="0"/>
        <v>3417485</v>
      </c>
      <c r="F34" s="8">
        <v>2007</v>
      </c>
      <c r="G34">
        <v>27298</v>
      </c>
      <c r="H34">
        <v>36805</v>
      </c>
      <c r="I34">
        <f t="shared" si="1"/>
        <v>64103</v>
      </c>
      <c r="J34">
        <v>2007</v>
      </c>
      <c r="K34">
        <v>53065</v>
      </c>
      <c r="L34" s="10">
        <v>77242.958687620019</v>
      </c>
      <c r="M34">
        <v>16863</v>
      </c>
      <c r="N34" s="9">
        <f t="shared" si="2"/>
        <v>147170.95868762</v>
      </c>
    </row>
    <row r="35" spans="1:15" ht="13.5" customHeight="1" x14ac:dyDescent="0.25">
      <c r="A35" s="8">
        <v>2008</v>
      </c>
      <c r="B35">
        <v>402265</v>
      </c>
      <c r="C35">
        <v>1410183</v>
      </c>
      <c r="D35">
        <v>494780</v>
      </c>
      <c r="E35">
        <f t="shared" si="0"/>
        <v>2307228</v>
      </c>
      <c r="F35" s="8">
        <v>2008</v>
      </c>
      <c r="G35">
        <v>30989</v>
      </c>
      <c r="H35">
        <v>42492</v>
      </c>
      <c r="I35">
        <f t="shared" si="1"/>
        <v>73481</v>
      </c>
      <c r="J35">
        <v>2008</v>
      </c>
      <c r="K35">
        <v>46638</v>
      </c>
      <c r="L35" s="10">
        <v>67353.308389884784</v>
      </c>
      <c r="M35">
        <v>23680</v>
      </c>
      <c r="N35" s="9">
        <f t="shared" si="2"/>
        <v>137671.30838988477</v>
      </c>
    </row>
    <row r="36" spans="1:15" ht="13.5" customHeight="1" x14ac:dyDescent="0.25">
      <c r="A36" s="8">
        <v>2009</v>
      </c>
      <c r="B36">
        <v>843255</v>
      </c>
      <c r="C36">
        <f>(2045794*0.6093)</f>
        <v>1246502.2841999999</v>
      </c>
      <c r="D36">
        <v>252319</v>
      </c>
      <c r="E36">
        <f t="shared" si="0"/>
        <v>2342076.2841999996</v>
      </c>
      <c r="F36" s="8">
        <v>2009</v>
      </c>
      <c r="G36">
        <v>51154</v>
      </c>
      <c r="H36">
        <v>59097</v>
      </c>
      <c r="I36">
        <f t="shared" si="1"/>
        <v>110251</v>
      </c>
      <c r="J36">
        <v>2009</v>
      </c>
      <c r="K36">
        <v>80088</v>
      </c>
      <c r="L36" s="10">
        <v>42330.638529269992</v>
      </c>
      <c r="M36">
        <v>33935</v>
      </c>
      <c r="N36" s="9">
        <f t="shared" si="2"/>
        <v>156353.63852926999</v>
      </c>
    </row>
    <row r="37" spans="1:15" ht="13.5" customHeight="1" x14ac:dyDescent="0.25">
      <c r="A37" s="8">
        <v>2010</v>
      </c>
      <c r="B37">
        <v>1015106</v>
      </c>
      <c r="C37">
        <f>(2828342*0.6093)</f>
        <v>1723308.7805999999</v>
      </c>
      <c r="D37">
        <v>304635</v>
      </c>
      <c r="E37">
        <f t="shared" si="0"/>
        <v>3043049.7806000002</v>
      </c>
      <c r="F37" s="8">
        <v>2010</v>
      </c>
      <c r="G37">
        <v>27074</v>
      </c>
      <c r="H37">
        <v>23412</v>
      </c>
      <c r="I37">
        <f t="shared" si="1"/>
        <v>50486</v>
      </c>
      <c r="J37">
        <v>2010</v>
      </c>
      <c r="K37">
        <v>38848</v>
      </c>
      <c r="L37" s="10">
        <v>17887.027134689997</v>
      </c>
      <c r="M37">
        <v>9333</v>
      </c>
      <c r="N37" s="9">
        <f t="shared" si="2"/>
        <v>66068.027134689997</v>
      </c>
      <c r="O37" s="8"/>
    </row>
    <row r="38" spans="1:15" ht="13.5" customHeight="1" x14ac:dyDescent="0.25">
      <c r="A38" s="8">
        <v>2011</v>
      </c>
      <c r="B38">
        <v>1275369</v>
      </c>
      <c r="C38">
        <f>(5277440*0.6093)</f>
        <v>3215544.1919999998</v>
      </c>
      <c r="D38">
        <v>395840</v>
      </c>
      <c r="E38">
        <f t="shared" si="0"/>
        <v>4886753.1919999998</v>
      </c>
      <c r="F38" s="8">
        <v>2011</v>
      </c>
      <c r="G38">
        <v>29129</v>
      </c>
      <c r="H38">
        <v>22697</v>
      </c>
      <c r="I38">
        <f t="shared" si="1"/>
        <v>51826</v>
      </c>
      <c r="J38">
        <v>2011</v>
      </c>
      <c r="K38">
        <v>41529</v>
      </c>
      <c r="L38" s="10">
        <v>20767.899897089992</v>
      </c>
      <c r="M38">
        <v>14412</v>
      </c>
      <c r="N38" s="9">
        <f t="shared" si="2"/>
        <v>76708.899897089985</v>
      </c>
    </row>
    <row r="39" spans="1:15" ht="13.5" customHeight="1" x14ac:dyDescent="0.25">
      <c r="A39" s="11">
        <v>2012</v>
      </c>
      <c r="B39" s="12">
        <v>1197518</v>
      </c>
      <c r="C39" s="12">
        <f>(3133801*0.6093)</f>
        <v>1909424.9492999997</v>
      </c>
      <c r="D39" s="12">
        <v>455454</v>
      </c>
      <c r="E39" s="13">
        <f t="shared" si="0"/>
        <v>3562396.9492999995</v>
      </c>
      <c r="F39">
        <v>2012</v>
      </c>
      <c r="G39">
        <v>24115</v>
      </c>
      <c r="H39">
        <v>15231</v>
      </c>
      <c r="I39">
        <f t="shared" si="1"/>
        <v>39346</v>
      </c>
      <c r="J39">
        <v>2012</v>
      </c>
      <c r="K39">
        <v>54893</v>
      </c>
      <c r="L39" s="10">
        <v>25975.003165829999</v>
      </c>
      <c r="M39">
        <v>15074</v>
      </c>
      <c r="N39" s="9">
        <f t="shared" si="2"/>
        <v>95942.003165829999</v>
      </c>
    </row>
    <row r="40" spans="1:15" ht="13.5" customHeight="1" x14ac:dyDescent="0.25">
      <c r="A40" s="8">
        <v>2013</v>
      </c>
      <c r="B40">
        <v>980208</v>
      </c>
      <c r="C40" s="1">
        <v>1647786</v>
      </c>
      <c r="D40">
        <f>436988+347222</f>
        <v>784210</v>
      </c>
      <c r="E40">
        <f t="shared" ref="E40:E42" si="3">SUM(B40:D40)</f>
        <v>3412204</v>
      </c>
      <c r="F40" s="8">
        <v>2013</v>
      </c>
      <c r="G40">
        <v>35776</v>
      </c>
      <c r="H40">
        <v>27162</v>
      </c>
      <c r="I40">
        <f t="shared" si="1"/>
        <v>62938</v>
      </c>
      <c r="J40">
        <v>2013</v>
      </c>
      <c r="K40">
        <v>31573</v>
      </c>
      <c r="L40" s="1">
        <v>48300</v>
      </c>
      <c r="M40">
        <v>20146</v>
      </c>
      <c r="N40" s="9">
        <f t="shared" ref="N40:N42" si="4">SUM(K40:M40)</f>
        <v>100019</v>
      </c>
    </row>
    <row r="41" spans="1:15" ht="13.5" customHeight="1" x14ac:dyDescent="0.25">
      <c r="A41" s="8">
        <v>2014</v>
      </c>
      <c r="B41">
        <v>1218342</v>
      </c>
      <c r="C41" s="1">
        <v>1440120</v>
      </c>
      <c r="D41">
        <f>379823+360831</f>
        <v>740654</v>
      </c>
      <c r="E41">
        <f t="shared" si="3"/>
        <v>3399116</v>
      </c>
      <c r="F41" s="8">
        <v>2014</v>
      </c>
      <c r="G41">
        <v>44920</v>
      </c>
      <c r="H41">
        <v>35870</v>
      </c>
      <c r="I41">
        <f t="shared" ref="I41:I42" si="5">SUM(G41:H41)</f>
        <v>80790</v>
      </c>
      <c r="J41">
        <v>2014</v>
      </c>
      <c r="K41">
        <v>52277</v>
      </c>
      <c r="L41" s="1">
        <v>51563</v>
      </c>
      <c r="M41">
        <v>17864</v>
      </c>
      <c r="N41" s="9">
        <f t="shared" si="4"/>
        <v>121704</v>
      </c>
    </row>
    <row r="42" spans="1:15" ht="13.5" customHeight="1" x14ac:dyDescent="0.25">
      <c r="A42" s="14">
        <v>2015</v>
      </c>
      <c r="B42" s="15">
        <v>1400047</v>
      </c>
      <c r="C42" s="15">
        <v>1625438</v>
      </c>
      <c r="D42" s="15">
        <f>376422+377532</f>
        <v>753954</v>
      </c>
      <c r="E42">
        <f t="shared" si="3"/>
        <v>3779439</v>
      </c>
      <c r="F42" s="14">
        <v>2015</v>
      </c>
      <c r="G42" s="15">
        <v>50226</v>
      </c>
      <c r="H42" s="15">
        <v>29997</v>
      </c>
      <c r="I42">
        <f t="shared" si="5"/>
        <v>80223</v>
      </c>
      <c r="J42" s="15">
        <v>2015</v>
      </c>
      <c r="K42" s="15">
        <v>46223</v>
      </c>
      <c r="L42" s="15">
        <v>45252</v>
      </c>
      <c r="M42" s="15">
        <v>13744</v>
      </c>
      <c r="N42" s="9">
        <f t="shared" si="4"/>
        <v>105219</v>
      </c>
    </row>
    <row r="43" spans="1:15" ht="13.5" customHeight="1" x14ac:dyDescent="0.25"/>
    <row r="44" spans="1:15" ht="13.5" customHeight="1" x14ac:dyDescent="0.25"/>
    <row r="45" spans="1:15" ht="13.5" customHeight="1" x14ac:dyDescent="0.25"/>
    <row r="46" spans="1:15" ht="13.5" customHeight="1" x14ac:dyDescent="0.25"/>
    <row r="47" spans="1:15" ht="13.5" customHeight="1" x14ac:dyDescent="0.25"/>
    <row r="48" spans="1:15" ht="13.5" customHeight="1" x14ac:dyDescent="0.25">
      <c r="H48" t="s">
        <v>11</v>
      </c>
    </row>
    <row r="49" spans="8:8" ht="13.5" customHeight="1" x14ac:dyDescent="0.25">
      <c r="H49" t="s">
        <v>12</v>
      </c>
    </row>
    <row r="50" spans="8:8" ht="13.5" customHeight="1" x14ac:dyDescent="0.25">
      <c r="H50" t="s">
        <v>13</v>
      </c>
    </row>
    <row r="51" spans="8:8" ht="13.5" customHeight="1" x14ac:dyDescent="0.25">
      <c r="H51" t="s">
        <v>14</v>
      </c>
    </row>
    <row r="52" spans="8:8" ht="13.5" customHeight="1" x14ac:dyDescent="0.25">
      <c r="H52" s="16" t="s">
        <v>15</v>
      </c>
    </row>
    <row r="53" spans="8:8" ht="13.5" customHeight="1" x14ac:dyDescent="0.25"/>
    <row r="54" spans="8:8" ht="13.5" customHeight="1" x14ac:dyDescent="0.25">
      <c r="H54" t="s">
        <v>16</v>
      </c>
    </row>
    <row r="55" spans="8:8" ht="13.5" customHeight="1" x14ac:dyDescent="0.25">
      <c r="H55" t="s">
        <v>17</v>
      </c>
    </row>
    <row r="56" spans="8:8" ht="13.5" customHeight="1" x14ac:dyDescent="0.25"/>
    <row r="57" spans="8:8" ht="13.5" customHeight="1" x14ac:dyDescent="0.25"/>
    <row r="58" spans="8:8" ht="13.5" customHeight="1" x14ac:dyDescent="0.25"/>
    <row r="59" spans="8:8" ht="13.5" customHeight="1" x14ac:dyDescent="0.25"/>
    <row r="60" spans="8:8" ht="13.5" customHeight="1" x14ac:dyDescent="0.25"/>
    <row r="61" spans="8:8" ht="13.5" customHeight="1" x14ac:dyDescent="0.25"/>
    <row r="62" spans="8:8" ht="13.5" customHeight="1" x14ac:dyDescent="0.25"/>
    <row r="63" spans="8:8" ht="13.5" customHeight="1" x14ac:dyDescent="0.25"/>
    <row r="64" spans="8:8"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hyperlinks>
    <hyperlink ref="H52" r:id="rId1" xr:uid="{00000000-0004-0000-0100-000000000000}"/>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KR + RR_ Esc,Comm,Harvest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bmeyer bmeyer</cp:lastModifiedBy>
  <dcterms:modified xsi:type="dcterms:W3CDTF">2024-03-10T06:51:12Z</dcterms:modified>
</cp:coreProperties>
</file>